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ions\Paperwork Reduction Act\RBS - 0570\0570-0006 - RCDG\2023\07 ROCIS Package\"/>
    </mc:Choice>
  </mc:AlternateContent>
  <xr:revisionPtr revIDLastSave="0" documentId="13_ncr:1_{BADE1E59-E839-4F4D-8456-A9AD4B420A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2 Burden Hours Collection" sheetId="4" r:id="rId1"/>
    <sheet name="12 Not Inc in Burden Hours" sheetId="8" r:id="rId2"/>
    <sheet name="12 Est Prof Wage Rate" sheetId="11" r:id="rId3"/>
    <sheet name="14 Annual Cost to Fed Gov Est" sheetId="10" r:id="rId4"/>
  </sheets>
  <definedNames>
    <definedName name="_xlnm.Print_Area" localSheetId="0">'12 Burden Hours Collection'!$A$12:$K$29</definedName>
    <definedName name="_xlnm.Print_Area" localSheetId="2">'12 Est Prof Wage Rate'!$A$1:$J$36</definedName>
    <definedName name="_xlnm.Print_Area" localSheetId="1">'12 Not Inc in Burden Hours'!$A$12:$K$21</definedName>
    <definedName name="_xlnm.Print_Area" localSheetId="3">'14 Annual Cost to Fed Gov Est'!$A$22:$K$32</definedName>
    <definedName name="_xlnm.Print_Titles" localSheetId="0">'12 Burden Hours Collection'!$1:$11</definedName>
    <definedName name="_xlnm.Print_Titles" localSheetId="2">'12 Est Prof Wage Rate'!$1:$36</definedName>
    <definedName name="_xlnm.Print_Titles" localSheetId="1">'12 Not Inc in Burden Hours'!$1:$11</definedName>
    <definedName name="_xlnm.Print_Titles" localSheetId="3">'14 Annual Cost to Fed Gov Est'!$1:$21</definedName>
    <definedName name="Z_15C0669A_31B7_4E8C_B264_C157DFCC7314_.wvu.PrintArea" localSheetId="0" hidden="1">'12 Burden Hours Collection'!$A$1:$K$15</definedName>
    <definedName name="Z_15C0669A_31B7_4E8C_B264_C157DFCC7314_.wvu.PrintArea" localSheetId="2" hidden="1">'12 Est Prof Wage Rate'!$A$1:$L$36</definedName>
    <definedName name="Z_15C0669A_31B7_4E8C_B264_C157DFCC7314_.wvu.PrintArea" localSheetId="1" hidden="1">'12 Not Inc in Burden Hours'!$A$1:$K$11</definedName>
    <definedName name="Z_15C0669A_31B7_4E8C_B264_C157DFCC7314_.wvu.PrintTitles" localSheetId="0" hidden="1">'12 Burden Hours Collection'!$1:$11</definedName>
    <definedName name="Z_15C0669A_31B7_4E8C_B264_C157DFCC7314_.wvu.PrintTitles" localSheetId="2" hidden="1">'12 Est Prof Wage Rate'!$1:$36</definedName>
    <definedName name="Z_15C0669A_31B7_4E8C_B264_C157DFCC7314_.wvu.PrintTitles" localSheetId="1" hidden="1">'12 Not Inc in Burden Hours'!$1:$11</definedName>
    <definedName name="Z_37AA95CC_33E3_448E_A246_6D7C1E55B132_.wvu.PrintArea" localSheetId="0" hidden="1">'12 Burden Hours Collection'!$A$1:$K$15</definedName>
    <definedName name="Z_37AA95CC_33E3_448E_A246_6D7C1E55B132_.wvu.PrintArea" localSheetId="2" hidden="1">'12 Est Prof Wage Rate'!$A$1:$L$36</definedName>
    <definedName name="Z_37AA95CC_33E3_448E_A246_6D7C1E55B132_.wvu.PrintArea" localSheetId="1" hidden="1">'12 Not Inc in Burden Hours'!$A$1:$K$11</definedName>
    <definedName name="Z_50551261_C85F_41F5_AFE5_A65BD7C7846A_.wvu.PrintArea" localSheetId="0" hidden="1">'12 Burden Hours Collection'!$A$1:$K$15</definedName>
    <definedName name="Z_50551261_C85F_41F5_AFE5_A65BD7C7846A_.wvu.PrintArea" localSheetId="2" hidden="1">'12 Est Prof Wage Rate'!$A$1:$L$36</definedName>
    <definedName name="Z_50551261_C85F_41F5_AFE5_A65BD7C7846A_.wvu.PrintArea" localSheetId="1" hidden="1">'12 Not Inc in Burden Hours'!$A$1:$K$11</definedName>
    <definedName name="Z_50551261_C85F_41F5_AFE5_A65BD7C7846A_.wvu.PrintTitles" localSheetId="0" hidden="1">'12 Burden Hours Collection'!$1:$11</definedName>
    <definedName name="Z_50551261_C85F_41F5_AFE5_A65BD7C7846A_.wvu.PrintTitles" localSheetId="2" hidden="1">'12 Est Prof Wage Rate'!$1:$36</definedName>
    <definedName name="Z_50551261_C85F_41F5_AFE5_A65BD7C7846A_.wvu.PrintTitles" localSheetId="1" hidden="1">'12 Not Inc in Burden Hours'!$1:$11</definedName>
    <definedName name="Z_6AFC65E8_BA66_4C26_93D4_B10CF5B31ABD_.wvu.PrintArea" localSheetId="0" hidden="1">'12 Burden Hours Collection'!$A$1:$K$15</definedName>
    <definedName name="Z_6AFC65E8_BA66_4C26_93D4_B10CF5B31ABD_.wvu.PrintArea" localSheetId="2" hidden="1">'12 Est Prof Wage Rate'!$A$1:$L$36</definedName>
    <definedName name="Z_6AFC65E8_BA66_4C26_93D4_B10CF5B31ABD_.wvu.PrintArea" localSheetId="1" hidden="1">'12 Not Inc in Burden Hours'!$A$1:$K$11</definedName>
    <definedName name="Z_6AFC65E8_BA66_4C26_93D4_B10CF5B31ABD_.wvu.PrintTitles" localSheetId="0" hidden="1">'12 Burden Hours Collection'!$1:$11</definedName>
    <definedName name="Z_6AFC65E8_BA66_4C26_93D4_B10CF5B31ABD_.wvu.PrintTitles" localSheetId="2" hidden="1">'12 Est Prof Wage Rate'!$1:$36</definedName>
    <definedName name="Z_6AFC65E8_BA66_4C26_93D4_B10CF5B31ABD_.wvu.PrintTitles" localSheetId="1" hidden="1">'12 Not Inc in Burden Hours'!$1:$11</definedName>
    <definedName name="Z_6AFC65E8_BA66_4C26_93D4_B10CF5B31ABD_.wvu.Rows" localSheetId="0" hidden="1">'12 Burden Hours Collection'!#REF!</definedName>
    <definedName name="Z_6AFC65E8_BA66_4C26_93D4_B10CF5B31ABD_.wvu.Rows" localSheetId="2" hidden="1">'12 Est Prof Wage Rate'!#REF!</definedName>
    <definedName name="Z_6AFC65E8_BA66_4C26_93D4_B10CF5B31ABD_.wvu.Rows" localSheetId="1" hidden="1">'12 Not Inc in Burden Hours'!#REF!</definedName>
    <definedName name="Z_6D408708_B60D_4677_A8AE_FDB2202DA023_.wvu.PrintArea" localSheetId="0" hidden="1">'12 Burden Hours Collection'!$A$1:$K$15</definedName>
    <definedName name="Z_6D408708_B60D_4677_A8AE_FDB2202DA023_.wvu.PrintArea" localSheetId="2" hidden="1">'12 Est Prof Wage Rate'!$A$1:$L$36</definedName>
    <definedName name="Z_6D408708_B60D_4677_A8AE_FDB2202DA023_.wvu.PrintArea" localSheetId="1" hidden="1">'12 Not Inc in Burden Hours'!$A$1:$K$11</definedName>
    <definedName name="Z_6D408708_B60D_4677_A8AE_FDB2202DA023_.wvu.PrintTitles" localSheetId="0" hidden="1">'12 Burden Hours Collection'!$1:$11</definedName>
    <definedName name="Z_6D408708_B60D_4677_A8AE_FDB2202DA023_.wvu.PrintTitles" localSheetId="2" hidden="1">'12 Est Prof Wage Rate'!$1:$36</definedName>
    <definedName name="Z_6D408708_B60D_4677_A8AE_FDB2202DA023_.wvu.PrintTitles" localSheetId="1" hidden="1">'12 Not Inc in Burden Hours'!$1:$11</definedName>
    <definedName name="Z_6D408708_B60D_4677_A8AE_FDB2202DA023_.wvu.Rows" localSheetId="0" hidden="1">'12 Burden Hours Collection'!#REF!</definedName>
    <definedName name="Z_6D408708_B60D_4677_A8AE_FDB2202DA023_.wvu.Rows" localSheetId="2" hidden="1">'12 Est Prof Wage Rate'!#REF!</definedName>
    <definedName name="Z_6D408708_B60D_4677_A8AE_FDB2202DA023_.wvu.Rows" localSheetId="1" hidden="1">'12 Not Inc in Burden Hours'!#REF!</definedName>
    <definedName name="Z_6D91BC3E_AAD1_45FF_B665_9358F89A956A_.wvu.PrintArea" localSheetId="0" hidden="1">'12 Burden Hours Collection'!$A$1:$K$15</definedName>
    <definedName name="Z_6D91BC3E_AAD1_45FF_B665_9358F89A956A_.wvu.PrintArea" localSheetId="2" hidden="1">'12 Est Prof Wage Rate'!$A$1:$L$36</definedName>
    <definedName name="Z_6D91BC3E_AAD1_45FF_B665_9358F89A956A_.wvu.PrintArea" localSheetId="1" hidden="1">'12 Not Inc in Burden Hours'!$A$1:$K$11</definedName>
    <definedName name="Z_6D91BC3E_AAD1_45FF_B665_9358F89A956A_.wvu.PrintTitles" localSheetId="0" hidden="1">'12 Burden Hours Collection'!$1:$11</definedName>
    <definedName name="Z_6D91BC3E_AAD1_45FF_B665_9358F89A956A_.wvu.PrintTitles" localSheetId="2" hidden="1">'12 Est Prof Wage Rate'!$1:$36</definedName>
    <definedName name="Z_6D91BC3E_AAD1_45FF_B665_9358F89A956A_.wvu.PrintTitles" localSheetId="1" hidden="1">'12 Not Inc in Burden Hours'!$1:$11</definedName>
    <definedName name="Z_6D91BC3E_AAD1_45FF_B665_9358F89A956A_.wvu.Rows" localSheetId="0" hidden="1">'12 Burden Hours Collection'!#REF!</definedName>
    <definedName name="Z_6D91BC3E_AAD1_45FF_B665_9358F89A956A_.wvu.Rows" localSheetId="2" hidden="1">'12 Est Prof Wage Rate'!#REF!</definedName>
    <definedName name="Z_6D91BC3E_AAD1_45FF_B665_9358F89A956A_.wvu.Rows" localSheetId="1" hidden="1">'12 Not Inc in Burden Hours'!#REF!</definedName>
    <definedName name="Z_824B90F9_415C_4796_9E3D_A1CDA185FF5F_.wvu.PrintArea" localSheetId="0" hidden="1">'12 Burden Hours Collection'!$A$1:$K$15</definedName>
    <definedName name="Z_824B90F9_415C_4796_9E3D_A1CDA185FF5F_.wvu.PrintArea" localSheetId="2" hidden="1">'12 Est Prof Wage Rate'!$A$1:$L$36</definedName>
    <definedName name="Z_824B90F9_415C_4796_9E3D_A1CDA185FF5F_.wvu.PrintArea" localSheetId="1" hidden="1">'12 Not Inc in Burden Hours'!$A$1:$K$11</definedName>
    <definedName name="Z_824B90F9_415C_4796_9E3D_A1CDA185FF5F_.wvu.PrintTitles" localSheetId="0" hidden="1">'12 Burden Hours Collection'!$1:$11</definedName>
    <definedName name="Z_824B90F9_415C_4796_9E3D_A1CDA185FF5F_.wvu.PrintTitles" localSheetId="2" hidden="1">'12 Est Prof Wage Rate'!$1:$36</definedName>
    <definedName name="Z_824B90F9_415C_4796_9E3D_A1CDA185FF5F_.wvu.PrintTitles" localSheetId="1" hidden="1">'12 Not Inc in Burden Hours'!$1:$11</definedName>
    <definedName name="Z_824B90F9_415C_4796_9E3D_A1CDA185FF5F_.wvu.Rows" localSheetId="0" hidden="1">'12 Burden Hours Collection'!#REF!</definedName>
    <definedName name="Z_824B90F9_415C_4796_9E3D_A1CDA185FF5F_.wvu.Rows" localSheetId="2" hidden="1">'12 Est Prof Wage Rate'!#REF!</definedName>
    <definedName name="Z_824B90F9_415C_4796_9E3D_A1CDA185FF5F_.wvu.Rows" localSheetId="1" hidden="1">'12 Not Inc in Burden Hours'!#REF!</definedName>
    <definedName name="Z_9C915AD1_207C_4784_8563_74210CE5FEE1_.wvu.PrintArea" localSheetId="0" hidden="1">'12 Burden Hours Collection'!$A$1:$K$15</definedName>
    <definedName name="Z_9C915AD1_207C_4784_8563_74210CE5FEE1_.wvu.PrintArea" localSheetId="2" hidden="1">'12 Est Prof Wage Rate'!$A$1:$L$36</definedName>
    <definedName name="Z_9C915AD1_207C_4784_8563_74210CE5FEE1_.wvu.PrintArea" localSheetId="1" hidden="1">'12 Not Inc in Burden Hours'!$A$1:$K$11</definedName>
    <definedName name="Z_9C915AD1_207C_4784_8563_74210CE5FEE1_.wvu.PrintTitles" localSheetId="0" hidden="1">'12 Burden Hours Collection'!$1:$11</definedName>
    <definedName name="Z_9C915AD1_207C_4784_8563_74210CE5FEE1_.wvu.PrintTitles" localSheetId="2" hidden="1">'12 Est Prof Wage Rate'!$1:$36</definedName>
    <definedName name="Z_9C915AD1_207C_4784_8563_74210CE5FEE1_.wvu.PrintTitles" localSheetId="1" hidden="1">'12 Not Inc in Burden Hours'!$1:$11</definedName>
    <definedName name="Z_9C915AD1_207C_4784_8563_74210CE5FEE1_.wvu.Rows" localSheetId="0" hidden="1">'12 Burden Hours Collection'!#REF!</definedName>
    <definedName name="Z_9C915AD1_207C_4784_8563_74210CE5FEE1_.wvu.Rows" localSheetId="2" hidden="1">'12 Est Prof Wage Rate'!#REF!</definedName>
    <definedName name="Z_9C915AD1_207C_4784_8563_74210CE5FEE1_.wvu.Rows" localSheetId="1" hidden="1">'12 Not Inc in Burden Hours'!#REF!</definedName>
    <definedName name="Z_B1FFA0E4_DD65_453A_A78C_020A45C50C30_.wvu.PrintArea" localSheetId="0" hidden="1">'12 Burden Hours Collection'!$A$1:$K$15</definedName>
    <definedName name="Z_B1FFA0E4_DD65_453A_A78C_020A45C50C30_.wvu.PrintArea" localSheetId="2" hidden="1">'12 Est Prof Wage Rate'!$A$1:$L$36</definedName>
    <definedName name="Z_B1FFA0E4_DD65_453A_A78C_020A45C50C30_.wvu.PrintArea" localSheetId="1" hidden="1">'12 Not Inc in Burden Hours'!$A$1:$K$11</definedName>
    <definedName name="Z_BE69EC80_9217_49AB_A7C2_EDB5A6CB45B8_.wvu.PrintArea" localSheetId="0" hidden="1">'12 Burden Hours Collection'!$A$1:$K$15</definedName>
    <definedName name="Z_BE69EC80_9217_49AB_A7C2_EDB5A6CB45B8_.wvu.PrintArea" localSheetId="2" hidden="1">'12 Est Prof Wage Rate'!$A$1:$L$36</definedName>
    <definedName name="Z_BE69EC80_9217_49AB_A7C2_EDB5A6CB45B8_.wvu.PrintArea" localSheetId="1" hidden="1">'12 Not Inc in Burden Hours'!$A$1:$K$11</definedName>
    <definedName name="Z_BE69EC80_9217_49AB_A7C2_EDB5A6CB45B8_.wvu.PrintTitles" localSheetId="0" hidden="1">'12 Burden Hours Collection'!$1:$11</definedName>
    <definedName name="Z_BE69EC80_9217_49AB_A7C2_EDB5A6CB45B8_.wvu.PrintTitles" localSheetId="2" hidden="1">'12 Est Prof Wage Rate'!$1:$36</definedName>
    <definedName name="Z_BE69EC80_9217_49AB_A7C2_EDB5A6CB45B8_.wvu.PrintTitles" localSheetId="1" hidden="1">'12 Not Inc in Burden Hours'!$1:$11</definedName>
    <definedName name="Z_BE69EC80_9217_49AB_A7C2_EDB5A6CB45B8_.wvu.Rows" localSheetId="0" hidden="1">'12 Burden Hours Collection'!#REF!</definedName>
    <definedName name="Z_BE69EC80_9217_49AB_A7C2_EDB5A6CB45B8_.wvu.Rows" localSheetId="2" hidden="1">'12 Est Prof Wage Rate'!#REF!</definedName>
    <definedName name="Z_BE69EC80_9217_49AB_A7C2_EDB5A6CB45B8_.wvu.Rows" localSheetId="1" hidden="1">'12 Not Inc in Burden Hours'!#REF!</definedName>
    <definedName name="Z_E59731A6_E487_4216_B709_360885DF0B67_.wvu.PrintArea" localSheetId="0" hidden="1">'12 Burden Hours Collection'!$A$1:$K$15</definedName>
    <definedName name="Z_E59731A6_E487_4216_B709_360885DF0B67_.wvu.PrintArea" localSheetId="2" hidden="1">'12 Est Prof Wage Rate'!$A$1:$L$36</definedName>
    <definedName name="Z_E59731A6_E487_4216_B709_360885DF0B67_.wvu.PrintArea" localSheetId="1" hidden="1">'12 Not Inc in Burden Hours'!$A$1:$K$11</definedName>
    <definedName name="Z_E59731A6_E487_4216_B709_360885DF0B67_.wvu.PrintTitles" localSheetId="0" hidden="1">'12 Burden Hours Collection'!$1:$11</definedName>
    <definedName name="Z_E59731A6_E487_4216_B709_360885DF0B67_.wvu.PrintTitles" localSheetId="2" hidden="1">'12 Est Prof Wage Rate'!$1:$36</definedName>
    <definedName name="Z_E59731A6_E487_4216_B709_360885DF0B67_.wvu.PrintTitles" localSheetId="1" hidden="1">'12 Not Inc in Burden Hours'!$1:$11</definedName>
    <definedName name="Z_F24F5730_C53C_4042_AFE4_F4859FDE2519_.wvu.PrintArea" localSheetId="0" hidden="1">'12 Burden Hours Collection'!$A$1:$K$15</definedName>
    <definedName name="Z_F24F5730_C53C_4042_AFE4_F4859FDE2519_.wvu.PrintArea" localSheetId="2" hidden="1">'12 Est Prof Wage Rate'!$A$1:$L$36</definedName>
    <definedName name="Z_F24F5730_C53C_4042_AFE4_F4859FDE2519_.wvu.PrintArea" localSheetId="1" hidden="1">'12 Not Inc in Burden Hours'!$A$1:$K$11</definedName>
    <definedName name="Z_F24F5730_C53C_4042_AFE4_F4859FDE2519_.wvu.PrintTitles" localSheetId="0" hidden="1">'12 Burden Hours Collection'!$1:$11</definedName>
    <definedName name="Z_F24F5730_C53C_4042_AFE4_F4859FDE2519_.wvu.PrintTitles" localSheetId="2" hidden="1">'12 Est Prof Wage Rate'!$1:$36</definedName>
    <definedName name="Z_F24F5730_C53C_4042_AFE4_F4859FDE2519_.wvu.PrintTitles" localSheetId="1" hidden="1">'12 Not Inc in Burden Hours'!$1:$11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8" l="1"/>
  <c r="G14" i="8" s="1"/>
  <c r="I14" i="8" s="1"/>
  <c r="E25" i="4"/>
  <c r="G25" i="4" s="1"/>
  <c r="I25" i="4" s="1"/>
  <c r="E15" i="8" l="1"/>
  <c r="G15" i="8" s="1"/>
  <c r="I15" i="8" s="1"/>
  <c r="E13" i="8"/>
  <c r="G13" i="8" s="1"/>
  <c r="I13" i="8" s="1"/>
  <c r="E20" i="8"/>
  <c r="G20" i="8" s="1"/>
  <c r="E19" i="8"/>
  <c r="G19" i="8" s="1"/>
  <c r="I19" i="8" s="1"/>
  <c r="E18" i="8"/>
  <c r="G18" i="8" s="1"/>
  <c r="I18" i="8" s="1"/>
  <c r="E17" i="8"/>
  <c r="G17" i="8" s="1"/>
  <c r="I17" i="8" s="1"/>
  <c r="G9" i="8" l="1"/>
  <c r="K8" i="8" s="1"/>
  <c r="I20" i="8"/>
  <c r="I9" i="8" s="1"/>
  <c r="C8" i="8" l="1"/>
  <c r="E28" i="4"/>
  <c r="G28" i="4" s="1"/>
  <c r="I28" i="4" s="1"/>
  <c r="E27" i="4"/>
  <c r="G27" i="4" s="1"/>
  <c r="I27" i="4" s="1"/>
  <c r="E26" i="4"/>
  <c r="G26" i="4" s="1"/>
  <c r="I26" i="4" s="1"/>
  <c r="E24" i="4"/>
  <c r="G24" i="4" s="1"/>
  <c r="I24" i="4" s="1"/>
  <c r="E23" i="4"/>
  <c r="G23" i="4" s="1"/>
  <c r="I23" i="4" s="1"/>
  <c r="E22" i="4"/>
  <c r="G22" i="4" s="1"/>
  <c r="I22" i="4" s="1"/>
  <c r="E21" i="4"/>
  <c r="G21" i="4" s="1"/>
  <c r="I21" i="4" s="1"/>
  <c r="E20" i="4"/>
  <c r="G20" i="4" s="1"/>
  <c r="I20" i="4" s="1"/>
  <c r="E19" i="4"/>
  <c r="G19" i="4" s="1"/>
  <c r="I19" i="4" s="1"/>
  <c r="E18" i="4"/>
  <c r="G18" i="4" s="1"/>
  <c r="I18" i="4" s="1"/>
  <c r="E17" i="4"/>
  <c r="G17" i="4" s="1"/>
  <c r="I17" i="4" s="1"/>
  <c r="F36" i="11" l="1"/>
  <c r="D36" i="11"/>
  <c r="D28" i="11"/>
  <c r="E28" i="11" s="1"/>
  <c r="G28" i="11" s="1"/>
  <c r="D27" i="11"/>
  <c r="E27" i="11" s="1"/>
  <c r="G27" i="11" s="1"/>
  <c r="D26" i="11"/>
  <c r="E26" i="11" s="1"/>
  <c r="G26" i="11" s="1"/>
  <c r="D25" i="11"/>
  <c r="E25" i="11" s="1"/>
  <c r="G25" i="11" s="1"/>
  <c r="E13" i="4"/>
  <c r="G13" i="4" s="1"/>
  <c r="I13" i="4" s="1"/>
  <c r="G36" i="11" l="1"/>
  <c r="J14" i="8" s="1"/>
  <c r="K14" i="8" s="1"/>
  <c r="J24" i="4" l="1"/>
  <c r="K24" i="4" s="1"/>
  <c r="J25" i="4"/>
  <c r="K25" i="4" s="1"/>
  <c r="J19" i="8"/>
  <c r="K19" i="8" s="1"/>
  <c r="J13" i="8"/>
  <c r="K13" i="8" s="1"/>
  <c r="J20" i="4"/>
  <c r="K20" i="4" s="1"/>
  <c r="J15" i="8"/>
  <c r="K15" i="8" s="1"/>
  <c r="J18" i="4"/>
  <c r="K18" i="4" s="1"/>
  <c r="J26" i="4"/>
  <c r="K26" i="4" s="1"/>
  <c r="J22" i="4"/>
  <c r="K22" i="4" s="1"/>
  <c r="J27" i="4"/>
  <c r="K27" i="4" s="1"/>
  <c r="J28" i="4"/>
  <c r="K28" i="4" s="1"/>
  <c r="J15" i="4"/>
  <c r="J13" i="4"/>
  <c r="K13" i="4" s="1"/>
  <c r="J19" i="4"/>
  <c r="K19" i="4" s="1"/>
  <c r="J14" i="4"/>
  <c r="J23" i="4"/>
  <c r="K23" i="4" s="1"/>
  <c r="J18" i="8"/>
  <c r="K18" i="8" s="1"/>
  <c r="J20" i="8"/>
  <c r="K20" i="8" s="1"/>
  <c r="J17" i="8"/>
  <c r="K17" i="8" s="1"/>
  <c r="J17" i="4"/>
  <c r="K17" i="4" s="1"/>
  <c r="J21" i="4"/>
  <c r="K21" i="4" s="1"/>
  <c r="K9" i="8" l="1"/>
  <c r="E15" i="4"/>
  <c r="G15" i="4" s="1"/>
  <c r="E14" i="4"/>
  <c r="A2" i="11"/>
  <c r="G14" i="4" l="1"/>
  <c r="I14" i="4" s="1"/>
  <c r="I15" i="4"/>
  <c r="G9" i="4" l="1"/>
  <c r="K14" i="4"/>
  <c r="I9" i="4"/>
  <c r="H22" i="10"/>
  <c r="H25" i="10"/>
  <c r="H28" i="10"/>
  <c r="H31" i="10"/>
  <c r="E32" i="10"/>
  <c r="F32" i="10" s="1"/>
  <c r="E30" i="10"/>
  <c r="F30" i="10" s="1"/>
  <c r="E29" i="10"/>
  <c r="F29" i="10" s="1"/>
  <c r="E27" i="10"/>
  <c r="F27" i="10" s="1"/>
  <c r="E26" i="10"/>
  <c r="F26" i="10" s="1"/>
  <c r="E24" i="10"/>
  <c r="F24" i="10" s="1"/>
  <c r="E23" i="10"/>
  <c r="F23" i="10" s="1"/>
  <c r="A1" i="11"/>
  <c r="A4" i="11"/>
  <c r="A5" i="11"/>
  <c r="C8" i="4" l="1"/>
  <c r="G27" i="10"/>
  <c r="I27" i="10" s="1"/>
  <c r="H20" i="10"/>
  <c r="G32" i="10"/>
  <c r="I32" i="10" s="1"/>
  <c r="G30" i="10"/>
  <c r="I30" i="10" s="1"/>
  <c r="G29" i="10"/>
  <c r="I29" i="10" s="1"/>
  <c r="G26" i="10"/>
  <c r="I26" i="10" s="1"/>
  <c r="G23" i="10"/>
  <c r="I23" i="10" s="1"/>
  <c r="G24" i="10"/>
  <c r="I24" i="10" s="1"/>
  <c r="I25" i="10" l="1"/>
  <c r="K25" i="10" s="1"/>
  <c r="I28" i="10"/>
  <c r="K28" i="10" s="1"/>
  <c r="I22" i="10"/>
  <c r="K22" i="10" s="1"/>
  <c r="I31" i="10"/>
  <c r="K31" i="10" s="1"/>
  <c r="K20" i="10" l="1"/>
  <c r="I20" i="10"/>
  <c r="K15" i="4" l="1"/>
  <c r="K9" i="4" s="1"/>
  <c r="A5" i="10"/>
  <c r="A4" i="10"/>
  <c r="A2" i="10"/>
  <c r="A1" i="10"/>
  <c r="A5" i="8"/>
  <c r="A4" i="8"/>
  <c r="A2" i="8"/>
  <c r="A1" i="8"/>
  <c r="K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tc={668EB15C-B00F-4FE8-BDAD-45116E44DEF2}</author>
    <author>tc={65F82BBD-411D-4B3E-827B-E497570F9160}</author>
  </authors>
  <commentList>
    <comment ref="B9" authorId="0" shapeId="0" xr:uid="{668EB15C-B00F-4FE8-BDAD-45116E44DEF2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navigate to obtain Prof. Wage Rate:
1) Click the website
2) Under the latest Month Year choose Occupation Profiles
3) Select 11-0000 Management Occupations
4) Select 11-1021 General Operations Managers 
5) Use the Mean Hourly Wage</t>
      </text>
    </comment>
    <comment ref="B15" authorId="1" shapeId="0" xr:uid="{65F82BBD-411D-4B3E-827B-E497570F9160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<sst xmlns="http://schemas.openxmlformats.org/spreadsheetml/2006/main" count="202" uniqueCount="130">
  <si>
    <t>USDA RURAL BUSINESS COOPERATIVE SERVICE</t>
  </si>
  <si>
    <t>RURAL COOPERATIVE DEVELOPMENT GRANT PROGRAM</t>
  </si>
  <si>
    <t>INFORMATION COLLECTION BURDEN HOURS</t>
  </si>
  <si>
    <t>OMB # 0570-0006</t>
  </si>
  <si>
    <t>Estimated No. of Total Respondents (Applicants)</t>
  </si>
  <si>
    <t>Estimated No. of Total Awards (Awardees)</t>
  </si>
  <si>
    <t>Average hours per response</t>
  </si>
  <si>
    <t>Number of responses per respondent</t>
  </si>
  <si>
    <t xml:space="preserve">Gray Columns have automatic formulas.  DO NOT input numbers in these columns. 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</si>
  <si>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</si>
  <si>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</si>
  <si>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</si>
  <si>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</si>
  <si>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</si>
  <si>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</si>
  <si>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</si>
  <si>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</si>
  <si>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</si>
  <si>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</si>
  <si>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</si>
  <si>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(K)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</si>
  <si>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</si>
  <si>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</si>
  <si>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</si>
  <si>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</si>
  <si>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</si>
  <si>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</si>
  <si>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(E) x (F)  </t>
  </si>
  <si>
    <t xml:space="preserve">Estimated # of Hours Per Response </t>
  </si>
  <si>
    <t>Estimated Total Hours 
(G) x (H)</t>
  </si>
  <si>
    <t>Prof. Wage Rate</t>
  </si>
  <si>
    <t>Total Cost
(I) x (J)</t>
  </si>
  <si>
    <t>APPLICATION</t>
  </si>
  <si>
    <t>SAM Registration</t>
  </si>
  <si>
    <t>written</t>
  </si>
  <si>
    <t>Project Proposal</t>
  </si>
  <si>
    <t>Environmental - Categorical Exclusion without Report</t>
  </si>
  <si>
    <t xml:space="preserve">Assurance Agreement </t>
  </si>
  <si>
    <t>AWARD CLOSING, SERVICING, AND REPORTING</t>
  </si>
  <si>
    <t>Letter of Intent to Meet Conditions</t>
  </si>
  <si>
    <t xml:space="preserve">Request for Obligation of Funds </t>
  </si>
  <si>
    <t xml:space="preserve">Grant Agreement </t>
  </si>
  <si>
    <t xml:space="preserve">Potential Conflicts of Interest </t>
  </si>
  <si>
    <t xml:space="preserve">Financial Management System </t>
  </si>
  <si>
    <t>Beneficiary Data</t>
  </si>
  <si>
    <t xml:space="preserve">Performance Report </t>
  </si>
  <si>
    <t>Final Project Performance Report</t>
  </si>
  <si>
    <t>Audit Requirements</t>
  </si>
  <si>
    <t>SAM Registration Maintenance</t>
  </si>
  <si>
    <t>Recordkeeping Requirements</t>
  </si>
  <si>
    <t>INFORMATION COLLECTION NOT INCLUDED IN BURDEN HOURS</t>
  </si>
  <si>
    <t xml:space="preserve">Application for Federal Assistance </t>
  </si>
  <si>
    <t>Form SF-424 (4040-0004)</t>
  </si>
  <si>
    <t>Budget Information for Non-Construction Programs</t>
  </si>
  <si>
    <t xml:space="preserve">Disclosure of Lobbying Activities </t>
  </si>
  <si>
    <t>ACH Vendor/Miscellaneous Payment Enrollment Form</t>
  </si>
  <si>
    <t xml:space="preserve">Request for Advance or Reimbursement </t>
  </si>
  <si>
    <t>Federal Financial Report</t>
  </si>
  <si>
    <t>ESTIMATED PROFESSIONAL WAGE RATE</t>
  </si>
  <si>
    <t>Instructions:</t>
  </si>
  <si>
    <t>1.  Use the U.S. Bureau of Labor Statistics Occupational Emplyment and Wage Statistics Link below to complete Columns A, B, C for the table below.</t>
  </si>
  <si>
    <t xml:space="preserve">     a.  Click the link:</t>
  </si>
  <si>
    <t xml:space="preserve">https://www.bls.gov/oes/tables.htm </t>
  </si>
  <si>
    <t xml:space="preserve">     c.  Use the Occupational Titles to choose which professions (A) need to be added to the table below.  You can more than one occupation or just one.</t>
  </si>
  <si>
    <t xml:space="preserve">     d.  The code in front of each Occupational Title is the Occupation Code that goes in (B) for the table below.</t>
  </si>
  <si>
    <t xml:space="preserve">     e.  When you click on each Occupational Titles, choose the Mean Hourly Wage to input in (C) for the table below.  </t>
  </si>
  <si>
    <t xml:space="preserve">2.  Use the U.S. Bureau of Labor Economic News Release, Employer Costs for Employee Compension to complete Column D for the table below.  </t>
  </si>
  <si>
    <t xml:space="preserve">https://www.bls.gov/news.release/ecec.toc.htm </t>
  </si>
  <si>
    <t xml:space="preserve">     b.  Choose "The PDF verison of the news release" link</t>
  </si>
  <si>
    <t xml:space="preserve">3.  For each profession fill in the % for (F).  The total for the column should be 100%.  </t>
  </si>
  <si>
    <t xml:space="preserve">     a.  Note that if there is only one profession then (F) would be 100%. </t>
  </si>
  <si>
    <t>(A)</t>
  </si>
  <si>
    <t>(C)</t>
  </si>
  <si>
    <t>(E)</t>
  </si>
  <si>
    <t>Profession</t>
  </si>
  <si>
    <r>
      <t xml:space="preserve">Bureau of Labor Occupation Code </t>
    </r>
    <r>
      <rPr>
        <b/>
        <vertAlign val="superscript"/>
        <sz val="12"/>
        <rFont val="Times New Roman"/>
        <family val="1"/>
      </rPr>
      <t>1.d</t>
    </r>
  </si>
  <si>
    <r>
      <t xml:space="preserve">Mean Wage </t>
    </r>
    <r>
      <rPr>
        <b/>
        <vertAlign val="superscript"/>
        <sz val="12"/>
        <rFont val="Times New Roman"/>
        <family val="1"/>
      </rPr>
      <t>1.e</t>
    </r>
  </si>
  <si>
    <r>
      <t xml:space="preserve">Benefits 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
(C) * (2.d)</t>
    </r>
  </si>
  <si>
    <t>Total Hourly Wage
(C ) + (D)</t>
  </si>
  <si>
    <t>% Time Spent on Burden</t>
  </si>
  <si>
    <t>Weighted Hourly Salary
(E) * (F)</t>
  </si>
  <si>
    <t>General &amp; Operations Manager</t>
  </si>
  <si>
    <t>11-1021</t>
  </si>
  <si>
    <t>Management Analysts</t>
  </si>
  <si>
    <t>13-1111</t>
  </si>
  <si>
    <t>ANNUALIZED COST TO THE FEDERAL GOVERNMENT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</si>
  <si>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</si>
  <si>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</si>
  <si>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</si>
  <si>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</si>
  <si>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</si>
  <si>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</si>
  <si>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</si>
  <si>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</si>
  <si>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</si>
  <si>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</si>
  <si>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</si>
  <si>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</si>
  <si>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</si>
  <si>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</si>
  <si>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Application</t>
  </si>
  <si>
    <t>Program Analyst</t>
  </si>
  <si>
    <t>Loan Specialist</t>
  </si>
  <si>
    <t>Application Review</t>
  </si>
  <si>
    <t>Grant Award</t>
  </si>
  <si>
    <t>Post Grant Award</t>
  </si>
  <si>
    <t>RD 400-4 (0575-0201, -0189)</t>
  </si>
  <si>
    <t>Form SF-LLL (0348-0046)</t>
  </si>
  <si>
    <t>Form SF-3881 (1530-0069)</t>
  </si>
  <si>
    <t>Pay &amp; Leave (opm.gov)</t>
  </si>
  <si>
    <t xml:space="preserve">  Click Link </t>
  </si>
  <si>
    <t xml:space="preserve">  Click "pay tables" from first paragraph</t>
  </si>
  <si>
    <t xml:space="preserve">  Click current Year at top under Salaries &amp; Wages</t>
  </si>
  <si>
    <t xml:space="preserve">  Then choose Annual Rate Table for Washington-Baltimore-Arlington.</t>
  </si>
  <si>
    <t>§4284*</t>
  </si>
  <si>
    <t>§4284* 7 CFR part 4284 is currently being revised and these sections are subject to change.</t>
  </si>
  <si>
    <t>RD 1942-46</t>
  </si>
  <si>
    <t>RD 1940-1</t>
  </si>
  <si>
    <t>Project Outcome Performance Report</t>
  </si>
  <si>
    <t xml:space="preserve">Form SF-424A (4040-0006) </t>
  </si>
  <si>
    <t>Form SF-270 (4040-0012)</t>
  </si>
  <si>
    <t>Form SF-425 (4040-0014)</t>
  </si>
  <si>
    <t xml:space="preserve">     c.  The latest (March 13, 2024) News Release for Employer Costs for Employee Compensation - December 2023 opens in separate tab.</t>
  </si>
  <si>
    <t xml:space="preserve">  Then choose Annual Rate Table for Basic Rates of Pay for Members of the Senior Executive Service.</t>
  </si>
  <si>
    <t>1. OPM GS &amp; SES Pay Tables:</t>
  </si>
  <si>
    <t xml:space="preserve">  a. OPM GS Pay Tables:  Under "General Schedule (GS) &amp; Locality Pay Tables" click 20## GS Pay Tables (ex. 2024 GS Pay Tables)</t>
  </si>
  <si>
    <t xml:space="preserve">  b. OPM SES Schedules:  Under "Executive &amp; Senior Level Employee Pay Tables" click "Rates of Pay for the Executive Schedule"</t>
  </si>
  <si>
    <t>2. Benefit % (OMB Memo M-08 13)</t>
  </si>
  <si>
    <t xml:space="preserve">     d.  On first page, second paragraph use the benefit costs % of: </t>
  </si>
  <si>
    <t xml:space="preserve">     b.  Under the latest Month Year (May 2023) click Occupation Profiles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</si>
</sst>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#,##0.0000"/>
    <numFmt numFmtId="169" formatCode="#,##0.000_);\(#,##0.000\)"/>
  </numFmts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Continuous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9" fontId="8" fillId="0" borderId="5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 vertical="center"/>
    </xf>
    <xf numFmtId="2" fontId="0" fillId="0" borderId="3" xfId="0" applyNumberForma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66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169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 wrapText="1"/>
    </xf>
    <xf numFmtId="0" fontId="1" fillId="3" borderId="5" xfId="0" applyFont="1" applyFill="1" applyBorder="1" applyAlignment="1">
      <alignment horizontal="centerContinuous" vertical="center"/>
    </xf>
    <xf numFmtId="9" fontId="1" fillId="3" borderId="5" xfId="0" applyNumberFormat="1" applyFont="1" applyFill="1" applyBorder="1" applyAlignment="1">
      <alignment horizontal="centerContinuous" vertical="center"/>
    </xf>
    <xf numFmtId="37" fontId="1" fillId="3" borderId="5" xfId="0" applyNumberFormat="1" applyFont="1" applyFill="1" applyBorder="1" applyAlignment="1">
      <alignment horizontal="centerContinuous" vertical="center"/>
    </xf>
    <xf numFmtId="1" fontId="1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  <xf numFmtId="3" fontId="1" fillId="3" borderId="5" xfId="0" applyNumberFormat="1" applyFont="1" applyFill="1" applyBorder="1" applyAlignment="1">
      <alignment horizontal="centerContinuous" vertical="center"/>
    </xf>
    <xf numFmtId="166" fontId="1" fillId="3" borderId="5" xfId="0" applyNumberFormat="1" applyFont="1" applyFill="1" applyBorder="1" applyAlignment="1">
      <alignment horizontal="centerContinuous" vertical="center"/>
    </xf>
    <xf numFmtId="167" fontId="1" fillId="3" borderId="5" xfId="0" applyNumberFormat="1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7" fontId="3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0" fillId="3" borderId="5" xfId="0" applyFill="1" applyBorder="1" applyAlignment="1">
      <alignment horizontal="centerContinuous" vertical="center"/>
    </xf>
    <xf numFmtId="167" fontId="0" fillId="3" borderId="5" xfId="0" applyNumberFormat="1" applyFill="1" applyBorder="1" applyAlignment="1">
      <alignment horizontal="centerContinuous" vertical="center"/>
    </xf>
    <xf numFmtId="166" fontId="0" fillId="3" borderId="5" xfId="0" applyNumberFormat="1" applyFill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 wrapText="1"/>
    </xf>
    <xf numFmtId="167" fontId="0" fillId="0" borderId="5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3-03-10T16:10:48.13" personId="{6745844A-B8C0-4CBC-B7D6-A0DC802F7AC3}" id="{668EB15C-B00F-4FE8-BDAD-45116E44DEF2}">
    <text>How to navigate to obtain Prof. Wage Rate:
1) Click the website
2) Under the latest Month Year choose Occupation Profiles
3) Select 11-0000 Management Occupations
4) Select 11-1021 General Operations Managers 
5) Use the Mean Hourly Wage</text>
  </threadedComment>
  <threadedComment ref="B15" dT="2023-03-10T16:21:55.50" personId="{6745844A-B8C0-4CBC-B7D6-A0DC802F7AC3}" id="{65F82BBD-411D-4B3E-827B-E497570F9160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oes/tables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K29"/>
  <sheetViews>
    <sheetView tabSelected="1" zoomScaleNormal="100" workbookViewId="0">
      <pane ySplit="11" topLeftCell="A12" activePane="bottomLeft" state="frozen"/>
      <selection pane="bottomLeft" activeCell="D21" sqref="D21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5.6328125" style="20" customWidth="1"/>
    <col min="4" max="4" width="12.1796875" style="17" customWidth="1"/>
    <col min="5" max="5" width="12.1796875" style="116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7" bestFit="1" customWidth="1"/>
    <col min="12" max="16384" width="9.453125" style="1"/>
  </cols>
  <sheetData>
    <row r="1" spans="1:11" x14ac:dyDescent="0.3">
      <c r="A1" s="2" t="s">
        <v>0</v>
      </c>
      <c r="B1" s="3"/>
      <c r="C1" s="3"/>
      <c r="D1" s="14"/>
      <c r="E1" s="3"/>
      <c r="F1" s="3"/>
      <c r="G1" s="5"/>
      <c r="H1" s="3"/>
      <c r="I1" s="21"/>
      <c r="J1" s="42"/>
      <c r="K1" s="45"/>
    </row>
    <row r="2" spans="1:11" x14ac:dyDescent="0.3">
      <c r="A2" s="2" t="s">
        <v>1</v>
      </c>
      <c r="B2" s="3"/>
      <c r="C2" s="2"/>
      <c r="D2" s="15"/>
      <c r="E2" s="3"/>
      <c r="F2" s="3"/>
      <c r="G2" s="5"/>
      <c r="H2" s="3"/>
      <c r="I2" s="21"/>
      <c r="J2" s="42"/>
      <c r="K2" s="46"/>
    </row>
    <row r="3" spans="1:11" x14ac:dyDescent="0.3">
      <c r="A3" s="2" t="s">
        <v>2</v>
      </c>
      <c r="B3" s="3"/>
      <c r="C3" s="2"/>
      <c r="D3" s="15"/>
      <c r="E3" s="3"/>
      <c r="F3" s="3"/>
      <c r="G3" s="5"/>
      <c r="H3" s="3"/>
      <c r="I3" s="21"/>
      <c r="J3" s="42"/>
      <c r="K3" s="45"/>
    </row>
    <row r="4" spans="1:11" x14ac:dyDescent="0.3">
      <c r="A4" s="2" t="s">
        <v>3</v>
      </c>
      <c r="B4" s="3"/>
      <c r="C4" s="2"/>
      <c r="D4" s="15"/>
      <c r="E4" s="3"/>
      <c r="F4" s="3"/>
      <c r="G4" s="5"/>
      <c r="H4" s="3"/>
      <c r="I4" s="21"/>
      <c r="J4" s="42"/>
      <c r="K4" s="45"/>
    </row>
    <row r="5" spans="1:11" x14ac:dyDescent="0.3">
      <c r="A5" s="4">
        <v>45366</v>
      </c>
      <c r="B5" s="3"/>
      <c r="C5" s="2"/>
      <c r="D5" s="15"/>
      <c r="E5" s="3"/>
      <c r="F5" s="3"/>
      <c r="G5" s="5"/>
      <c r="H5" s="3"/>
      <c r="I5" s="21"/>
      <c r="J5" s="42"/>
      <c r="K5" s="45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2"/>
      <c r="K6" s="45"/>
    </row>
    <row r="7" spans="1:11" x14ac:dyDescent="0.3">
      <c r="A7" s="27" t="s">
        <v>4</v>
      </c>
      <c r="B7" s="3"/>
      <c r="C7" s="158">
        <v>41</v>
      </c>
      <c r="D7" s="27"/>
      <c r="E7" s="3"/>
      <c r="F7" s="41"/>
      <c r="G7" s="1"/>
      <c r="H7" s="44"/>
      <c r="I7" s="108"/>
      <c r="J7" s="137" t="s">
        <v>5</v>
      </c>
      <c r="K7" s="159">
        <v>30</v>
      </c>
    </row>
    <row r="8" spans="1:11" x14ac:dyDescent="0.3">
      <c r="A8" s="27" t="s">
        <v>6</v>
      </c>
      <c r="B8" s="3"/>
      <c r="C8" s="110">
        <f>I9/G9</f>
        <v>13.718232044198896</v>
      </c>
      <c r="D8" s="27"/>
      <c r="E8" s="3"/>
      <c r="F8" s="44"/>
      <c r="G8" s="1"/>
      <c r="H8" s="44"/>
      <c r="I8" s="108"/>
      <c r="J8" s="44" t="s">
        <v>7</v>
      </c>
      <c r="K8" s="113">
        <f>G9/C7</f>
        <v>13.24390243902439</v>
      </c>
    </row>
    <row r="9" spans="1:11" x14ac:dyDescent="0.3">
      <c r="A9" s="27" t="s">
        <v>8</v>
      </c>
      <c r="B9" s="3"/>
      <c r="C9" s="2"/>
      <c r="D9" s="15"/>
      <c r="E9" s="3"/>
      <c r="F9" s="44" t="s">
        <v>9</v>
      </c>
      <c r="G9" s="112">
        <f>SUM(G13:G28)</f>
        <v>543</v>
      </c>
      <c r="H9" s="44"/>
      <c r="I9" s="112">
        <f>SUM(I13:I28)</f>
        <v>7449</v>
      </c>
      <c r="J9" s="43"/>
      <c r="K9" s="111">
        <f>SUM(K13:K28)</f>
        <v>519573.11327999999</v>
      </c>
    </row>
    <row r="10" spans="1:11" x14ac:dyDescent="0.3">
      <c r="A10" s="161" t="s">
        <v>10</v>
      </c>
      <c r="B10" s="162" t="s">
        <v>11</v>
      </c>
      <c r="C10" s="162" t="s">
        <v>12</v>
      </c>
      <c r="D10" s="162" t="s">
        <v>13</v>
      </c>
      <c r="E10" s="163" t="s">
        <v>14</v>
      </c>
      <c r="F10" s="164" t="s">
        <v>15</v>
      </c>
      <c r="G10" s="163" t="s">
        <v>16</v>
      </c>
      <c r="H10" s="165" t="s">
        <v>17</v>
      </c>
      <c r="I10" s="166" t="s">
        <v>18</v>
      </c>
      <c r="J10" s="167" t="s">
        <v>19</v>
      </c>
      <c r="K10" s="167" t="s">
        <v>20</v>
      </c>
    </row>
    <row r="11" spans="1:11" ht="52" x14ac:dyDescent="0.3">
      <c r="A11" s="51" t="s">
        <v>21</v>
      </c>
      <c r="B11" s="52" t="s">
        <v>22</v>
      </c>
      <c r="C11" s="52" t="s">
        <v>23</v>
      </c>
      <c r="D11" s="53" t="s">
        <v>24</v>
      </c>
      <c r="E11" s="114" t="s">
        <v>25</v>
      </c>
      <c r="F11" s="52" t="s">
        <v>26</v>
      </c>
      <c r="G11" s="54" t="s">
        <v>27</v>
      </c>
      <c r="H11" s="52" t="s">
        <v>28</v>
      </c>
      <c r="I11" s="55" t="s">
        <v>29</v>
      </c>
      <c r="J11" s="56" t="s">
        <v>30</v>
      </c>
      <c r="K11" s="57" t="s">
        <v>31</v>
      </c>
    </row>
    <row r="12" spans="1:11" x14ac:dyDescent="0.3">
      <c r="A12" s="119" t="s">
        <v>32</v>
      </c>
      <c r="B12" s="120"/>
      <c r="C12" s="121"/>
      <c r="D12" s="122"/>
      <c r="E12" s="123"/>
      <c r="F12" s="123"/>
      <c r="G12" s="124"/>
      <c r="H12" s="125"/>
      <c r="I12" s="126"/>
      <c r="J12" s="127"/>
      <c r="K12" s="128"/>
    </row>
    <row r="13" spans="1:11" x14ac:dyDescent="0.3">
      <c r="A13" s="106"/>
      <c r="B13" s="130" t="s">
        <v>33</v>
      </c>
      <c r="C13" s="129" t="s">
        <v>34</v>
      </c>
      <c r="D13" s="131">
        <v>1</v>
      </c>
      <c r="E13" s="115">
        <f>$C$7*D13</f>
        <v>41</v>
      </c>
      <c r="F13" s="132">
        <v>1</v>
      </c>
      <c r="G13" s="133">
        <f>E13*F13</f>
        <v>41</v>
      </c>
      <c r="H13" s="160">
        <v>2</v>
      </c>
      <c r="I13" s="134">
        <f t="shared" ref="I13:I15" si="0">IF((H13*G13)="","",(H13*G13))</f>
        <v>82</v>
      </c>
      <c r="J13" s="135">
        <f>'12 Est Prof Wage Rate'!$G$36</f>
        <v>69.750720000000001</v>
      </c>
      <c r="K13" s="136">
        <f t="shared" ref="K13:K15" si="1">IF((J13*I13)="","",(J13*I13))</f>
        <v>5719.5590400000001</v>
      </c>
    </row>
    <row r="14" spans="1:11" x14ac:dyDescent="0.3">
      <c r="A14" s="106" t="s">
        <v>114</v>
      </c>
      <c r="B14" s="117" t="s">
        <v>35</v>
      </c>
      <c r="C14" s="106" t="s">
        <v>34</v>
      </c>
      <c r="D14" s="105">
        <v>1</v>
      </c>
      <c r="E14" s="115">
        <f t="shared" ref="E14:E15" si="2">D14*$C$7</f>
        <v>41</v>
      </c>
      <c r="F14" s="104">
        <v>1</v>
      </c>
      <c r="G14" s="168">
        <f t="shared" ref="G14:G28" si="3">E14*F14</f>
        <v>41</v>
      </c>
      <c r="H14" s="169">
        <v>96</v>
      </c>
      <c r="I14" s="168">
        <f t="shared" si="0"/>
        <v>3936</v>
      </c>
      <c r="J14" s="170">
        <f>'12 Est Prof Wage Rate'!$G$36</f>
        <v>69.750720000000001</v>
      </c>
      <c r="K14" s="171">
        <f t="shared" si="1"/>
        <v>274538.83392</v>
      </c>
    </row>
    <row r="15" spans="1:11" x14ac:dyDescent="0.3">
      <c r="A15" s="106" t="s">
        <v>114</v>
      </c>
      <c r="B15" s="109" t="s">
        <v>36</v>
      </c>
      <c r="C15" s="106" t="s">
        <v>34</v>
      </c>
      <c r="D15" s="105">
        <v>1</v>
      </c>
      <c r="E15" s="115">
        <f t="shared" si="2"/>
        <v>41</v>
      </c>
      <c r="F15" s="104">
        <v>1</v>
      </c>
      <c r="G15" s="168">
        <f t="shared" si="3"/>
        <v>41</v>
      </c>
      <c r="H15" s="169">
        <v>1</v>
      </c>
      <c r="I15" s="168">
        <f t="shared" si="0"/>
        <v>41</v>
      </c>
      <c r="J15" s="170">
        <f>'12 Est Prof Wage Rate'!$G$36</f>
        <v>69.750720000000001</v>
      </c>
      <c r="K15" s="171">
        <f t="shared" si="1"/>
        <v>2859.77952</v>
      </c>
    </row>
    <row r="16" spans="1:11" x14ac:dyDescent="0.3">
      <c r="A16" s="119" t="s">
        <v>38</v>
      </c>
      <c r="B16" s="120"/>
      <c r="C16" s="121"/>
      <c r="D16" s="122"/>
      <c r="E16" s="123"/>
      <c r="F16" s="123"/>
      <c r="G16" s="124"/>
      <c r="H16" s="125"/>
      <c r="I16" s="126"/>
      <c r="J16" s="127"/>
      <c r="K16" s="128"/>
    </row>
    <row r="17" spans="1:11" x14ac:dyDescent="0.3">
      <c r="A17" s="106" t="s">
        <v>114</v>
      </c>
      <c r="B17" s="109" t="s">
        <v>39</v>
      </c>
      <c r="C17" s="139" t="s">
        <v>116</v>
      </c>
      <c r="D17" s="105">
        <v>1</v>
      </c>
      <c r="E17" s="115">
        <f>D17*$K$7</f>
        <v>30</v>
      </c>
      <c r="F17" s="104">
        <v>1</v>
      </c>
      <c r="G17" s="168">
        <f t="shared" si="3"/>
        <v>30</v>
      </c>
      <c r="H17" s="169">
        <v>1</v>
      </c>
      <c r="I17" s="168">
        <f t="shared" ref="I17:I28" si="4">IF((H17*G17)="","",(H17*G17))</f>
        <v>30</v>
      </c>
      <c r="J17" s="170">
        <f>'12 Est Prof Wage Rate'!$G$36</f>
        <v>69.750720000000001</v>
      </c>
      <c r="K17" s="171">
        <f t="shared" ref="K17:K28" si="5">IF((J17*I17)="","",(J17*I17))</f>
        <v>2092.5216</v>
      </c>
    </row>
    <row r="18" spans="1:11" x14ac:dyDescent="0.3">
      <c r="A18" s="106" t="s">
        <v>114</v>
      </c>
      <c r="B18" s="109" t="s">
        <v>40</v>
      </c>
      <c r="C18" s="139" t="s">
        <v>117</v>
      </c>
      <c r="D18" s="105">
        <v>1</v>
      </c>
      <c r="E18" s="115">
        <f t="shared" ref="E18:E28" si="6">D18*$K$7</f>
        <v>30</v>
      </c>
      <c r="F18" s="104">
        <v>1</v>
      </c>
      <c r="G18" s="168">
        <f t="shared" si="3"/>
        <v>30</v>
      </c>
      <c r="H18" s="169">
        <v>1</v>
      </c>
      <c r="I18" s="168">
        <f t="shared" si="4"/>
        <v>30</v>
      </c>
      <c r="J18" s="170">
        <f>'12 Est Prof Wage Rate'!$G$36</f>
        <v>69.750720000000001</v>
      </c>
      <c r="K18" s="171">
        <f t="shared" si="5"/>
        <v>2092.5216</v>
      </c>
    </row>
    <row r="19" spans="1:11" x14ac:dyDescent="0.3">
      <c r="A19" s="106" t="s">
        <v>114</v>
      </c>
      <c r="B19" s="109" t="s">
        <v>41</v>
      </c>
      <c r="C19" s="106" t="s">
        <v>34</v>
      </c>
      <c r="D19" s="105">
        <v>1</v>
      </c>
      <c r="E19" s="115">
        <f t="shared" si="6"/>
        <v>30</v>
      </c>
      <c r="F19" s="104">
        <v>1</v>
      </c>
      <c r="G19" s="168">
        <f t="shared" si="3"/>
        <v>30</v>
      </c>
      <c r="H19" s="169">
        <v>2</v>
      </c>
      <c r="I19" s="168">
        <f t="shared" si="4"/>
        <v>60</v>
      </c>
      <c r="J19" s="170">
        <f>'12 Est Prof Wage Rate'!$G$36</f>
        <v>69.750720000000001</v>
      </c>
      <c r="K19" s="171">
        <f t="shared" si="5"/>
        <v>4185.0432000000001</v>
      </c>
    </row>
    <row r="20" spans="1:11" x14ac:dyDescent="0.3">
      <c r="A20" s="106" t="s">
        <v>114</v>
      </c>
      <c r="B20" s="109" t="s">
        <v>42</v>
      </c>
      <c r="C20" s="106" t="s">
        <v>34</v>
      </c>
      <c r="D20" s="105">
        <v>1</v>
      </c>
      <c r="E20" s="115">
        <f t="shared" si="6"/>
        <v>30</v>
      </c>
      <c r="F20" s="104">
        <v>1</v>
      </c>
      <c r="G20" s="168">
        <f t="shared" si="3"/>
        <v>30</v>
      </c>
      <c r="H20" s="169">
        <v>1</v>
      </c>
      <c r="I20" s="168">
        <f t="shared" si="4"/>
        <v>30</v>
      </c>
      <c r="J20" s="170">
        <f>'12 Est Prof Wage Rate'!$G$36</f>
        <v>69.750720000000001</v>
      </c>
      <c r="K20" s="171">
        <f t="shared" si="5"/>
        <v>2092.5216</v>
      </c>
    </row>
    <row r="21" spans="1:11" x14ac:dyDescent="0.3">
      <c r="A21" s="106" t="s">
        <v>114</v>
      </c>
      <c r="B21" s="109" t="s">
        <v>43</v>
      </c>
      <c r="C21" s="106" t="s">
        <v>34</v>
      </c>
      <c r="D21" s="105">
        <v>1</v>
      </c>
      <c r="E21" s="115">
        <f t="shared" si="6"/>
        <v>30</v>
      </c>
      <c r="F21" s="104">
        <v>1</v>
      </c>
      <c r="G21" s="168">
        <f t="shared" si="3"/>
        <v>30</v>
      </c>
      <c r="H21" s="169">
        <v>2</v>
      </c>
      <c r="I21" s="168">
        <f t="shared" si="4"/>
        <v>60</v>
      </c>
      <c r="J21" s="170">
        <f>'12 Est Prof Wage Rate'!$G$36</f>
        <v>69.750720000000001</v>
      </c>
      <c r="K21" s="171">
        <f t="shared" si="5"/>
        <v>4185.0432000000001</v>
      </c>
    </row>
    <row r="22" spans="1:11" x14ac:dyDescent="0.3">
      <c r="A22" s="106" t="s">
        <v>114</v>
      </c>
      <c r="B22" s="109" t="s">
        <v>44</v>
      </c>
      <c r="C22" s="106" t="s">
        <v>34</v>
      </c>
      <c r="D22" s="105">
        <v>1</v>
      </c>
      <c r="E22" s="115">
        <f t="shared" si="6"/>
        <v>30</v>
      </c>
      <c r="F22" s="104">
        <v>1</v>
      </c>
      <c r="G22" s="168">
        <f t="shared" si="3"/>
        <v>30</v>
      </c>
      <c r="H22" s="169">
        <v>2</v>
      </c>
      <c r="I22" s="168">
        <f t="shared" si="4"/>
        <v>60</v>
      </c>
      <c r="J22" s="170">
        <f>'12 Est Prof Wage Rate'!$G$36</f>
        <v>69.750720000000001</v>
      </c>
      <c r="K22" s="171">
        <f t="shared" si="5"/>
        <v>4185.0432000000001</v>
      </c>
    </row>
    <row r="23" spans="1:11" x14ac:dyDescent="0.3">
      <c r="A23" s="106" t="s">
        <v>114</v>
      </c>
      <c r="B23" s="109" t="s">
        <v>45</v>
      </c>
      <c r="C23" s="106" t="s">
        <v>34</v>
      </c>
      <c r="D23" s="105">
        <v>1</v>
      </c>
      <c r="E23" s="115">
        <f t="shared" si="6"/>
        <v>30</v>
      </c>
      <c r="F23" s="104">
        <v>2</v>
      </c>
      <c r="G23" s="168">
        <f t="shared" si="3"/>
        <v>60</v>
      </c>
      <c r="H23" s="169">
        <v>18</v>
      </c>
      <c r="I23" s="168">
        <f t="shared" si="4"/>
        <v>1080</v>
      </c>
      <c r="J23" s="170">
        <f>'12 Est Prof Wage Rate'!$G$36</f>
        <v>69.750720000000001</v>
      </c>
      <c r="K23" s="171">
        <f t="shared" si="5"/>
        <v>75330.777600000001</v>
      </c>
    </row>
    <row r="24" spans="1:11" x14ac:dyDescent="0.3">
      <c r="A24" s="106" t="s">
        <v>114</v>
      </c>
      <c r="B24" s="109" t="s">
        <v>46</v>
      </c>
      <c r="C24" s="106" t="s">
        <v>34</v>
      </c>
      <c r="D24" s="105">
        <v>1</v>
      </c>
      <c r="E24" s="115">
        <f t="shared" si="6"/>
        <v>30</v>
      </c>
      <c r="F24" s="104">
        <v>1</v>
      </c>
      <c r="G24" s="168">
        <f t="shared" si="3"/>
        <v>30</v>
      </c>
      <c r="H24" s="169">
        <v>20</v>
      </c>
      <c r="I24" s="168">
        <f t="shared" si="4"/>
        <v>600</v>
      </c>
      <c r="J24" s="170">
        <f>'12 Est Prof Wage Rate'!$G$36</f>
        <v>69.750720000000001</v>
      </c>
      <c r="K24" s="171">
        <f t="shared" si="5"/>
        <v>41850.432000000001</v>
      </c>
    </row>
    <row r="25" spans="1:11" x14ac:dyDescent="0.3">
      <c r="A25" s="106" t="s">
        <v>114</v>
      </c>
      <c r="B25" s="109" t="s">
        <v>118</v>
      </c>
      <c r="C25" s="106" t="s">
        <v>34</v>
      </c>
      <c r="D25" s="105">
        <v>1</v>
      </c>
      <c r="E25" s="115">
        <f t="shared" si="6"/>
        <v>30</v>
      </c>
      <c r="F25" s="104">
        <v>2</v>
      </c>
      <c r="G25" s="168">
        <f t="shared" si="3"/>
        <v>60</v>
      </c>
      <c r="H25" s="169">
        <v>20</v>
      </c>
      <c r="I25" s="168">
        <f t="shared" si="4"/>
        <v>1200</v>
      </c>
      <c r="J25" s="170">
        <f>'12 Est Prof Wage Rate'!$G$36</f>
        <v>69.750720000000001</v>
      </c>
      <c r="K25" s="171">
        <f t="shared" ref="K25" si="7">IF((J25*I25)="","",(J25*I25))</f>
        <v>83700.864000000001</v>
      </c>
    </row>
    <row r="26" spans="1:11" x14ac:dyDescent="0.3">
      <c r="A26" s="106" t="s">
        <v>114</v>
      </c>
      <c r="B26" s="109" t="s">
        <v>47</v>
      </c>
      <c r="C26" s="106" t="s">
        <v>34</v>
      </c>
      <c r="D26" s="105">
        <v>1</v>
      </c>
      <c r="E26" s="115">
        <f t="shared" si="6"/>
        <v>30</v>
      </c>
      <c r="F26" s="104">
        <v>1</v>
      </c>
      <c r="G26" s="168">
        <f t="shared" si="3"/>
        <v>30</v>
      </c>
      <c r="H26" s="169">
        <v>6</v>
      </c>
      <c r="I26" s="168">
        <f t="shared" si="4"/>
        <v>180</v>
      </c>
      <c r="J26" s="170">
        <f>'12 Est Prof Wage Rate'!$G$36</f>
        <v>69.750720000000001</v>
      </c>
      <c r="K26" s="171">
        <f t="shared" si="5"/>
        <v>12555.1296</v>
      </c>
    </row>
    <row r="27" spans="1:11" x14ac:dyDescent="0.3">
      <c r="A27" s="106"/>
      <c r="B27" s="109" t="s">
        <v>48</v>
      </c>
      <c r="C27" s="106" t="s">
        <v>34</v>
      </c>
      <c r="D27" s="105">
        <v>1</v>
      </c>
      <c r="E27" s="115">
        <f t="shared" si="6"/>
        <v>30</v>
      </c>
      <c r="F27" s="104">
        <v>1</v>
      </c>
      <c r="G27" s="168">
        <f t="shared" si="3"/>
        <v>30</v>
      </c>
      <c r="H27" s="169">
        <v>1</v>
      </c>
      <c r="I27" s="168">
        <f t="shared" si="4"/>
        <v>30</v>
      </c>
      <c r="J27" s="170">
        <f>'12 Est Prof Wage Rate'!$G$36</f>
        <v>69.750720000000001</v>
      </c>
      <c r="K27" s="171">
        <f t="shared" si="5"/>
        <v>2092.5216</v>
      </c>
    </row>
    <row r="28" spans="1:11" x14ac:dyDescent="0.3">
      <c r="A28" s="106"/>
      <c r="B28" s="109" t="s">
        <v>49</v>
      </c>
      <c r="C28" s="106"/>
      <c r="D28" s="105">
        <v>1</v>
      </c>
      <c r="E28" s="115">
        <f t="shared" si="6"/>
        <v>30</v>
      </c>
      <c r="F28" s="104">
        <v>1</v>
      </c>
      <c r="G28" s="168">
        <f t="shared" si="3"/>
        <v>30</v>
      </c>
      <c r="H28" s="169">
        <v>1</v>
      </c>
      <c r="I28" s="168">
        <f t="shared" si="4"/>
        <v>30</v>
      </c>
      <c r="J28" s="170">
        <f>'12 Est Prof Wage Rate'!$G$36</f>
        <v>69.750720000000001</v>
      </c>
      <c r="K28" s="171">
        <f t="shared" si="5"/>
        <v>2092.5216</v>
      </c>
    </row>
    <row r="29" spans="1:11" x14ac:dyDescent="0.3">
      <c r="A29" s="186" t="s">
        <v>115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K21"/>
  <sheetViews>
    <sheetView zoomScaleNormal="100" workbookViewId="0">
      <pane ySplit="11" topLeftCell="A12" activePane="bottomLeft" state="frozen"/>
      <selection pane="bottomLeft" activeCell="A23" sqref="A23:A24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18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8"/>
    <col min="11" max="11" width="11.453125" style="18" bestFit="1" customWidth="1"/>
    <col min="12" max="16384" width="9.453125" style="1"/>
  </cols>
  <sheetData>
    <row r="1" spans="1:11" x14ac:dyDescent="0.3">
      <c r="A1" s="2" t="str">
        <f>'12 Burden Hours Collection'!A1</f>
        <v>USDA RURAL BUSINESS COOPERATIVE SERVICE</v>
      </c>
      <c r="B1" s="3"/>
      <c r="C1" s="3"/>
      <c r="D1" s="14"/>
      <c r="E1" s="3"/>
      <c r="F1" s="3"/>
      <c r="G1" s="5"/>
      <c r="H1" s="3"/>
      <c r="I1" s="21"/>
      <c r="J1" s="42"/>
      <c r="K1" s="3"/>
    </row>
    <row r="2" spans="1:11" x14ac:dyDescent="0.3">
      <c r="A2" s="2" t="str">
        <f>'12 Burden Hours Collection'!A2</f>
        <v>RURAL COOPERATIVE DEVELOPMENT GRANT PROGRAM</v>
      </c>
      <c r="B2" s="3"/>
      <c r="C2" s="2"/>
      <c r="D2" s="15"/>
      <c r="E2" s="3"/>
      <c r="F2" s="3"/>
      <c r="G2" s="5"/>
      <c r="H2" s="3"/>
      <c r="I2" s="21"/>
      <c r="J2" s="42"/>
      <c r="K2" s="2"/>
    </row>
    <row r="3" spans="1:11" x14ac:dyDescent="0.3">
      <c r="A3" s="2" t="s">
        <v>50</v>
      </c>
      <c r="B3" s="3"/>
      <c r="C3" s="2"/>
      <c r="D3" s="15"/>
      <c r="E3" s="3"/>
      <c r="F3" s="3"/>
      <c r="G3" s="5"/>
      <c r="H3" s="3"/>
      <c r="I3" s="21"/>
      <c r="J3" s="42"/>
      <c r="K3" s="6"/>
    </row>
    <row r="4" spans="1:11" x14ac:dyDescent="0.3">
      <c r="A4" s="2" t="str">
        <f>'12 Burden Hours Collection'!A4</f>
        <v>OMB # 0570-0006</v>
      </c>
      <c r="B4" s="3"/>
      <c r="C4" s="2"/>
      <c r="D4" s="15"/>
      <c r="E4" s="3"/>
      <c r="F4" s="3"/>
      <c r="G4" s="5"/>
      <c r="H4" s="3"/>
      <c r="I4" s="21"/>
      <c r="J4" s="42"/>
      <c r="K4" s="6"/>
    </row>
    <row r="5" spans="1:11" x14ac:dyDescent="0.3">
      <c r="A5" s="4">
        <f>'12 Burden Hours Collection'!A5</f>
        <v>45366</v>
      </c>
      <c r="B5" s="3"/>
      <c r="C5" s="2"/>
      <c r="D5" s="15"/>
      <c r="E5" s="3"/>
      <c r="F5" s="3"/>
      <c r="G5" s="5"/>
      <c r="H5" s="3"/>
      <c r="I5" s="21"/>
      <c r="J5" s="42"/>
      <c r="K5" s="6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2"/>
      <c r="K6" s="6"/>
    </row>
    <row r="7" spans="1:11" x14ac:dyDescent="0.3">
      <c r="A7" s="27" t="s">
        <v>4</v>
      </c>
      <c r="B7" s="3"/>
      <c r="C7" s="158">
        <v>41</v>
      </c>
      <c r="D7" s="27"/>
      <c r="E7" s="3"/>
      <c r="F7" s="41"/>
      <c r="G7" s="1"/>
      <c r="H7" s="44"/>
      <c r="I7" s="108"/>
      <c r="J7" s="137" t="s">
        <v>5</v>
      </c>
      <c r="K7" s="159">
        <v>30</v>
      </c>
    </row>
    <row r="8" spans="1:11" x14ac:dyDescent="0.3">
      <c r="A8" s="27" t="s">
        <v>6</v>
      </c>
      <c r="B8" s="3"/>
      <c r="C8" s="110">
        <f>I9/G9</f>
        <v>0.75</v>
      </c>
      <c r="D8" s="27"/>
      <c r="E8" s="3"/>
      <c r="F8" s="44"/>
      <c r="G8" s="1"/>
      <c r="H8" s="44"/>
      <c r="I8" s="108"/>
      <c r="J8" s="44" t="s">
        <v>7</v>
      </c>
      <c r="K8" s="113">
        <f>G9/C7</f>
        <v>8.8536585365853657</v>
      </c>
    </row>
    <row r="9" spans="1:11" x14ac:dyDescent="0.3">
      <c r="A9" s="27" t="s">
        <v>8</v>
      </c>
      <c r="B9" s="3"/>
      <c r="C9" s="2"/>
      <c r="D9" s="15"/>
      <c r="E9" s="3"/>
      <c r="F9" s="44" t="s">
        <v>9</v>
      </c>
      <c r="G9" s="112">
        <f>SUM(G13:G20)</f>
        <v>363</v>
      </c>
      <c r="H9" s="44"/>
      <c r="I9" s="112">
        <f>SUM(I13:I20)</f>
        <v>272.25</v>
      </c>
      <c r="J9" s="43"/>
      <c r="K9" s="111">
        <f>SUM(K13:K20)</f>
        <v>18989.633519999999</v>
      </c>
    </row>
    <row r="10" spans="1:11" x14ac:dyDescent="0.3">
      <c r="A10" s="161" t="s">
        <v>10</v>
      </c>
      <c r="B10" s="162" t="s">
        <v>11</v>
      </c>
      <c r="C10" s="162" t="s">
        <v>12</v>
      </c>
      <c r="D10" s="162" t="s">
        <v>13</v>
      </c>
      <c r="E10" s="163" t="s">
        <v>14</v>
      </c>
      <c r="F10" s="164" t="s">
        <v>15</v>
      </c>
      <c r="G10" s="163" t="s">
        <v>16</v>
      </c>
      <c r="H10" s="165" t="s">
        <v>17</v>
      </c>
      <c r="I10" s="166" t="s">
        <v>18</v>
      </c>
      <c r="J10" s="167" t="s">
        <v>19</v>
      </c>
      <c r="K10" s="167" t="s">
        <v>20</v>
      </c>
    </row>
    <row r="11" spans="1:11" ht="52" x14ac:dyDescent="0.3">
      <c r="A11" s="51" t="s">
        <v>21</v>
      </c>
      <c r="B11" s="162" t="s">
        <v>22</v>
      </c>
      <c r="C11" s="162" t="s">
        <v>23</v>
      </c>
      <c r="D11" s="172" t="s">
        <v>24</v>
      </c>
      <c r="E11" s="163" t="s">
        <v>25</v>
      </c>
      <c r="F11" s="162" t="s">
        <v>26</v>
      </c>
      <c r="G11" s="173" t="s">
        <v>27</v>
      </c>
      <c r="H11" s="162" t="s">
        <v>28</v>
      </c>
      <c r="I11" s="174" t="s">
        <v>29</v>
      </c>
      <c r="J11" s="166" t="s">
        <v>30</v>
      </c>
      <c r="K11" s="175" t="s">
        <v>31</v>
      </c>
    </row>
    <row r="12" spans="1:11" x14ac:dyDescent="0.3">
      <c r="A12" s="119" t="s">
        <v>32</v>
      </c>
      <c r="B12" s="120"/>
      <c r="C12" s="121"/>
      <c r="D12" s="122"/>
      <c r="E12" s="122"/>
      <c r="F12" s="123"/>
      <c r="G12" s="124"/>
      <c r="H12" s="125"/>
      <c r="I12" s="126"/>
      <c r="J12" s="127"/>
      <c r="K12" s="128"/>
    </row>
    <row r="13" spans="1:11" ht="26" x14ac:dyDescent="0.3">
      <c r="A13" s="106" t="s">
        <v>114</v>
      </c>
      <c r="B13" s="109" t="s">
        <v>51</v>
      </c>
      <c r="C13" s="139" t="s">
        <v>52</v>
      </c>
      <c r="D13" s="105">
        <v>1</v>
      </c>
      <c r="E13" s="176">
        <f>D13*$C$7</f>
        <v>41</v>
      </c>
      <c r="F13" s="106">
        <v>1</v>
      </c>
      <c r="G13" s="177">
        <f>E13*F13</f>
        <v>41</v>
      </c>
      <c r="H13" s="106">
        <v>1</v>
      </c>
      <c r="I13" s="168">
        <f>IF((H13*G13)="","",(H13*G13))</f>
        <v>41</v>
      </c>
      <c r="J13" s="170">
        <f>'12 Est Prof Wage Rate'!$G$36</f>
        <v>69.750720000000001</v>
      </c>
      <c r="K13" s="171">
        <f>IF((J13*I13)="","",(J13*I13))</f>
        <v>2859.77952</v>
      </c>
    </row>
    <row r="14" spans="1:11" ht="39" x14ac:dyDescent="0.3">
      <c r="A14" s="106" t="s">
        <v>114</v>
      </c>
      <c r="B14" s="109" t="s">
        <v>53</v>
      </c>
      <c r="C14" s="139" t="s">
        <v>119</v>
      </c>
      <c r="D14" s="105">
        <v>1</v>
      </c>
      <c r="E14" s="176">
        <f>D14*$C$7</f>
        <v>41</v>
      </c>
      <c r="F14" s="106">
        <v>1</v>
      </c>
      <c r="G14" s="177">
        <f>E14*F14</f>
        <v>41</v>
      </c>
      <c r="H14" s="106">
        <v>1</v>
      </c>
      <c r="I14" s="168">
        <f>IF((H14*G14)="","",(H14*G14))</f>
        <v>41</v>
      </c>
      <c r="J14" s="170">
        <f>'12 Est Prof Wage Rate'!$G$36</f>
        <v>69.750720000000001</v>
      </c>
      <c r="K14" s="171">
        <f>IF((J14*I14)="","",(J14*I14))</f>
        <v>2859.77952</v>
      </c>
    </row>
    <row r="15" spans="1:11" ht="39" x14ac:dyDescent="0.3">
      <c r="A15" s="106" t="s">
        <v>114</v>
      </c>
      <c r="B15" s="109" t="s">
        <v>37</v>
      </c>
      <c r="C15" s="139" t="s">
        <v>106</v>
      </c>
      <c r="D15" s="105">
        <v>1</v>
      </c>
      <c r="E15" s="176">
        <f>D15*$C$7</f>
        <v>41</v>
      </c>
      <c r="F15" s="106">
        <v>1</v>
      </c>
      <c r="G15" s="177">
        <f>E15*F15</f>
        <v>41</v>
      </c>
      <c r="H15" s="106">
        <v>0.25</v>
      </c>
      <c r="I15" s="168">
        <f>IF((H15*G15)="","",(H15*G15))</f>
        <v>10.25</v>
      </c>
      <c r="J15" s="170">
        <f>'12 Est Prof Wage Rate'!$G$36</f>
        <v>69.750720000000001</v>
      </c>
      <c r="K15" s="171">
        <f>IF((J15*I15)="","",(J15*I15))</f>
        <v>714.94488000000001</v>
      </c>
    </row>
    <row r="16" spans="1:11" x14ac:dyDescent="0.3">
      <c r="A16" s="119" t="s">
        <v>38</v>
      </c>
      <c r="B16" s="120"/>
      <c r="C16" s="121"/>
      <c r="D16" s="122"/>
      <c r="E16" s="122"/>
      <c r="F16" s="123"/>
      <c r="G16" s="124"/>
      <c r="H16" s="125"/>
      <c r="I16" s="126"/>
      <c r="J16" s="127"/>
      <c r="K16" s="128"/>
    </row>
    <row r="17" spans="1:11" ht="26" x14ac:dyDescent="0.3">
      <c r="A17" s="106" t="s">
        <v>114</v>
      </c>
      <c r="B17" s="109" t="s">
        <v>54</v>
      </c>
      <c r="C17" s="139" t="s">
        <v>107</v>
      </c>
      <c r="D17" s="105">
        <v>1</v>
      </c>
      <c r="E17" s="176">
        <f>D17*$K$7</f>
        <v>30</v>
      </c>
      <c r="F17" s="106">
        <v>1</v>
      </c>
      <c r="G17" s="177">
        <f>E17*F17</f>
        <v>30</v>
      </c>
      <c r="H17" s="106">
        <v>0.5</v>
      </c>
      <c r="I17" s="168">
        <f>IF((H17*G17)="","",(H17*G17))</f>
        <v>15</v>
      </c>
      <c r="J17" s="170">
        <f>'12 Est Prof Wage Rate'!$G$36</f>
        <v>69.750720000000001</v>
      </c>
      <c r="K17" s="171">
        <f>IF((J17*I17)="","",(J17*I17))</f>
        <v>1046.2608</v>
      </c>
    </row>
    <row r="18" spans="1:11" ht="39" x14ac:dyDescent="0.3">
      <c r="A18" s="106" t="s">
        <v>114</v>
      </c>
      <c r="B18" s="109" t="s">
        <v>55</v>
      </c>
      <c r="C18" s="139" t="s">
        <v>108</v>
      </c>
      <c r="D18" s="105">
        <v>1</v>
      </c>
      <c r="E18" s="176">
        <f>D18*$K$7</f>
        <v>30</v>
      </c>
      <c r="F18" s="106">
        <v>1</v>
      </c>
      <c r="G18" s="177">
        <f>E18*F18</f>
        <v>30</v>
      </c>
      <c r="H18" s="106">
        <v>0.5</v>
      </c>
      <c r="I18" s="168">
        <f>IF((H18*G18)="","",(H18*G18))</f>
        <v>15</v>
      </c>
      <c r="J18" s="170">
        <f>'12 Est Prof Wage Rate'!$G$36</f>
        <v>69.750720000000001</v>
      </c>
      <c r="K18" s="171">
        <f>IF((J18*I18)="","",(J18*I18))</f>
        <v>1046.2608</v>
      </c>
    </row>
    <row r="19" spans="1:11" ht="26" x14ac:dyDescent="0.3">
      <c r="A19" s="106" t="s">
        <v>114</v>
      </c>
      <c r="B19" s="109" t="s">
        <v>56</v>
      </c>
      <c r="C19" s="139" t="s">
        <v>120</v>
      </c>
      <c r="D19" s="105">
        <v>1</v>
      </c>
      <c r="E19" s="176">
        <f>D19*$K$7</f>
        <v>30</v>
      </c>
      <c r="F19" s="106">
        <v>4</v>
      </c>
      <c r="G19" s="177">
        <f>E19*F19</f>
        <v>120</v>
      </c>
      <c r="H19" s="106">
        <v>1</v>
      </c>
      <c r="I19" s="168">
        <f>IF((H19*G19)="","",(H19*G19))</f>
        <v>120</v>
      </c>
      <c r="J19" s="170">
        <f>'12 Est Prof Wage Rate'!$G$36</f>
        <v>69.750720000000001</v>
      </c>
      <c r="K19" s="171">
        <f>IF((J19*I19)="","",(J19*I19))</f>
        <v>8370.0864000000001</v>
      </c>
    </row>
    <row r="20" spans="1:11" ht="26" x14ac:dyDescent="0.3">
      <c r="A20" s="106" t="s">
        <v>114</v>
      </c>
      <c r="B20" s="109" t="s">
        <v>57</v>
      </c>
      <c r="C20" s="139" t="s">
        <v>121</v>
      </c>
      <c r="D20" s="105">
        <v>1</v>
      </c>
      <c r="E20" s="176">
        <f>D20*$K$7</f>
        <v>30</v>
      </c>
      <c r="F20" s="106">
        <v>2</v>
      </c>
      <c r="G20" s="177">
        <f>E20*F20</f>
        <v>60</v>
      </c>
      <c r="H20" s="106">
        <v>0.5</v>
      </c>
      <c r="I20" s="168">
        <f>IF((H20*G20)="","",(H20*G20))</f>
        <v>30</v>
      </c>
      <c r="J20" s="170">
        <f>'12 Est Prof Wage Rate'!$G$36</f>
        <v>69.750720000000001</v>
      </c>
      <c r="K20" s="171">
        <f>IF((J20*I20)="","",(J20*I20))</f>
        <v>2092.5216</v>
      </c>
    </row>
    <row r="21" spans="1:11" x14ac:dyDescent="0.3">
      <c r="A21" s="186" t="s">
        <v>115</v>
      </c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36"/>
  <sheetViews>
    <sheetView zoomScaleNormal="100" workbookViewId="0">
      <selection activeCell="A15" sqref="A15"/>
    </sheetView>
  </sheetViews>
  <sheetFormatPr defaultColWidth="9.453125" defaultRowHeight="15.5" x14ac:dyDescent="0.35"/>
  <cols>
    <col min="1" max="1" width="25.54296875" style="75" customWidth="1"/>
    <col min="2" max="2" width="15.54296875" style="75" customWidth="1"/>
    <col min="3" max="3" width="14.453125" style="13" customWidth="1"/>
    <col min="4" max="4" width="12.54296875" style="65" customWidth="1"/>
    <col min="5" max="5" width="14.81640625" style="66" customWidth="1"/>
    <col min="6" max="7" width="12.54296875" style="67" customWidth="1"/>
    <col min="8" max="8" width="11.54296875" style="68" customWidth="1"/>
    <col min="9" max="9" width="11.54296875" style="67" customWidth="1"/>
    <col min="10" max="10" width="11.54296875" style="69" customWidth="1"/>
    <col min="11" max="11" width="11.54296875" style="70" customWidth="1"/>
    <col min="12" max="12" width="11.453125" style="71" bestFit="1" customWidth="1"/>
    <col min="13" max="16384" width="9.453125" style="1"/>
  </cols>
  <sheetData>
    <row r="1" spans="1:12" x14ac:dyDescent="0.3">
      <c r="A1" s="58" t="str">
        <f>'12 Burden Hours Collection'!A1</f>
        <v>USDA RURAL BUSINESS COOPERATIVE SERVICE</v>
      </c>
      <c r="B1" s="58"/>
      <c r="C1" s="59"/>
      <c r="D1" s="59"/>
      <c r="E1" s="60"/>
      <c r="F1" s="59"/>
      <c r="G1" s="59"/>
      <c r="H1" s="59"/>
      <c r="I1" s="59"/>
      <c r="J1" s="59"/>
      <c r="K1" s="1"/>
      <c r="L1" s="1"/>
    </row>
    <row r="2" spans="1:12" ht="20.149999999999999" customHeight="1" x14ac:dyDescent="0.3">
      <c r="A2" s="58" t="str">
        <f>'12 Burden Hours Collection'!A2</f>
        <v>RURAL COOPERATIVE DEVELOPMENT GRANT PROGRAM</v>
      </c>
      <c r="B2" s="58"/>
      <c r="C2" s="59"/>
      <c r="D2" s="62"/>
      <c r="E2" s="63"/>
      <c r="F2" s="59"/>
      <c r="G2" s="59"/>
      <c r="H2" s="59"/>
      <c r="I2" s="59"/>
      <c r="J2" s="59"/>
      <c r="K2" s="1"/>
      <c r="L2" s="1"/>
    </row>
    <row r="3" spans="1:12" x14ac:dyDescent="0.3">
      <c r="A3" s="58" t="s">
        <v>58</v>
      </c>
      <c r="B3" s="58"/>
      <c r="C3" s="59"/>
      <c r="D3" s="62"/>
      <c r="E3" s="63"/>
      <c r="F3" s="59"/>
      <c r="G3" s="59"/>
      <c r="H3" s="59"/>
      <c r="I3" s="59"/>
      <c r="J3" s="59"/>
      <c r="K3" s="1"/>
      <c r="L3" s="1"/>
    </row>
    <row r="4" spans="1:12" x14ac:dyDescent="0.3">
      <c r="A4" s="58" t="str">
        <f>'12 Burden Hours Collection'!A4</f>
        <v>OMB # 0570-0006</v>
      </c>
      <c r="B4" s="58"/>
      <c r="C4" s="59"/>
      <c r="D4" s="62"/>
      <c r="E4" s="63"/>
      <c r="F4" s="59"/>
      <c r="G4" s="59"/>
      <c r="H4" s="59"/>
      <c r="I4" s="59"/>
      <c r="J4" s="59"/>
      <c r="K4" s="1"/>
      <c r="L4" s="1"/>
    </row>
    <row r="5" spans="1:12" x14ac:dyDescent="0.3">
      <c r="A5" s="64">
        <f>'12 Burden Hours Collection'!A5</f>
        <v>45366</v>
      </c>
      <c r="B5" s="64"/>
      <c r="C5" s="59"/>
      <c r="D5" s="62"/>
      <c r="E5" s="63"/>
      <c r="F5" s="59"/>
      <c r="G5" s="59"/>
      <c r="H5" s="59"/>
      <c r="I5" s="59"/>
      <c r="J5" s="59"/>
      <c r="K5" s="1"/>
      <c r="L5" s="1"/>
    </row>
    <row r="6" spans="1:12" x14ac:dyDescent="0.3">
      <c r="A6" s="64"/>
      <c r="B6" s="64"/>
      <c r="C6" s="59"/>
      <c r="D6" s="62"/>
      <c r="E6" s="63"/>
      <c r="F6" s="59"/>
      <c r="G6" s="59"/>
      <c r="H6" s="1"/>
      <c r="I6" s="1"/>
      <c r="J6" s="1"/>
      <c r="K6" s="1"/>
      <c r="L6" s="1"/>
    </row>
    <row r="7" spans="1:12" x14ac:dyDescent="0.3">
      <c r="A7" s="140" t="s">
        <v>59</v>
      </c>
      <c r="B7" s="64"/>
      <c r="C7" s="59"/>
      <c r="D7" s="62"/>
      <c r="E7" s="63"/>
      <c r="F7" s="59"/>
      <c r="G7" s="59"/>
      <c r="H7" s="1"/>
      <c r="I7" s="1"/>
      <c r="J7" s="1"/>
      <c r="K7" s="1"/>
      <c r="L7" s="1"/>
    </row>
    <row r="8" spans="1:12" s="12" customFormat="1" x14ac:dyDescent="0.3">
      <c r="A8" s="72" t="s">
        <v>60</v>
      </c>
      <c r="B8" s="74"/>
      <c r="C8" s="141"/>
      <c r="D8" s="142"/>
      <c r="E8" s="143"/>
      <c r="F8" s="141"/>
      <c r="G8" s="141"/>
    </row>
    <row r="9" spans="1:12" s="12" customFormat="1" x14ac:dyDescent="0.3">
      <c r="A9" s="148" t="s">
        <v>61</v>
      </c>
      <c r="B9" s="82" t="s">
        <v>62</v>
      </c>
      <c r="C9" s="141"/>
      <c r="D9" s="142"/>
      <c r="E9" s="143"/>
      <c r="F9" s="141"/>
      <c r="G9" s="141"/>
    </row>
    <row r="10" spans="1:12" s="12" customFormat="1" x14ac:dyDescent="0.3">
      <c r="A10" s="149" t="s">
        <v>129</v>
      </c>
      <c r="B10" s="82"/>
      <c r="C10" s="141"/>
      <c r="D10" s="142"/>
      <c r="E10" s="143"/>
      <c r="F10" s="141"/>
      <c r="G10" s="141"/>
    </row>
    <row r="11" spans="1:12" s="12" customFormat="1" x14ac:dyDescent="0.3">
      <c r="A11" s="149" t="s">
        <v>63</v>
      </c>
      <c r="B11" s="82"/>
      <c r="C11" s="141"/>
      <c r="D11" s="142"/>
      <c r="E11" s="143"/>
      <c r="F11" s="141"/>
      <c r="G11" s="141"/>
    </row>
    <row r="12" spans="1:12" s="12" customFormat="1" x14ac:dyDescent="0.3">
      <c r="A12" s="149" t="s">
        <v>64</v>
      </c>
      <c r="B12" s="82"/>
      <c r="C12" s="141"/>
      <c r="D12" s="142"/>
      <c r="E12" s="143"/>
      <c r="F12" s="141"/>
      <c r="G12" s="141"/>
    </row>
    <row r="13" spans="1:12" s="12" customFormat="1" x14ac:dyDescent="0.3">
      <c r="A13" s="149" t="s">
        <v>65</v>
      </c>
      <c r="B13" s="82"/>
      <c r="C13" s="141"/>
      <c r="D13" s="142"/>
      <c r="E13" s="143"/>
      <c r="F13" s="141"/>
      <c r="G13" s="141"/>
    </row>
    <row r="14" spans="1:12" s="12" customFormat="1" x14ac:dyDescent="0.3">
      <c r="A14" s="72" t="s">
        <v>66</v>
      </c>
      <c r="B14" s="82"/>
      <c r="C14" s="141"/>
      <c r="D14" s="142"/>
      <c r="E14" s="143"/>
      <c r="F14" s="141"/>
      <c r="G14" s="141"/>
    </row>
    <row r="15" spans="1:12" s="12" customFormat="1" x14ac:dyDescent="0.3">
      <c r="A15" s="148" t="s">
        <v>61</v>
      </c>
      <c r="B15" s="81" t="s">
        <v>67</v>
      </c>
      <c r="C15" s="141"/>
      <c r="D15" s="142"/>
      <c r="E15" s="143"/>
      <c r="F15" s="141"/>
      <c r="G15" s="141"/>
    </row>
    <row r="16" spans="1:12" s="12" customFormat="1" x14ac:dyDescent="0.3">
      <c r="A16" s="149" t="s">
        <v>68</v>
      </c>
      <c r="B16" s="82"/>
      <c r="C16" s="141"/>
      <c r="D16" s="142"/>
      <c r="E16" s="143"/>
      <c r="F16" s="141"/>
      <c r="G16" s="141"/>
    </row>
    <row r="17" spans="1:15" s="12" customFormat="1" x14ac:dyDescent="0.3">
      <c r="A17" s="149" t="s">
        <v>122</v>
      </c>
      <c r="B17" s="82"/>
      <c r="C17" s="141"/>
      <c r="D17" s="142"/>
      <c r="E17" s="143"/>
      <c r="F17" s="141"/>
      <c r="G17" s="141"/>
    </row>
    <row r="18" spans="1:15" s="12" customFormat="1" x14ac:dyDescent="0.3">
      <c r="A18" s="149" t="s">
        <v>128</v>
      </c>
      <c r="B18" s="82"/>
      <c r="C18" s="141"/>
      <c r="D18" s="107">
        <v>0.29599999999999999</v>
      </c>
      <c r="E18" s="143"/>
      <c r="F18" s="141"/>
      <c r="G18" s="141"/>
    </row>
    <row r="19" spans="1:15" s="12" customFormat="1" x14ac:dyDescent="0.3">
      <c r="A19" s="72" t="s">
        <v>69</v>
      </c>
      <c r="B19" s="82"/>
      <c r="C19" s="141"/>
      <c r="D19" s="107"/>
      <c r="E19" s="143"/>
      <c r="F19" s="141"/>
      <c r="G19" s="141"/>
    </row>
    <row r="20" spans="1:15" s="12" customFormat="1" x14ac:dyDescent="0.3">
      <c r="A20" s="149" t="s">
        <v>70</v>
      </c>
      <c r="B20" s="82"/>
      <c r="C20" s="141"/>
      <c r="D20" s="107"/>
      <c r="E20" s="143"/>
      <c r="F20" s="141"/>
      <c r="G20" s="141"/>
    </row>
    <row r="21" spans="1:15" s="12" customFormat="1" x14ac:dyDescent="0.3">
      <c r="A21" s="149"/>
      <c r="B21" s="82"/>
      <c r="C21" s="141"/>
      <c r="D21" s="107"/>
      <c r="E21" s="143"/>
      <c r="F21" s="141"/>
      <c r="G21" s="141"/>
    </row>
    <row r="22" spans="1:15" s="12" customFormat="1" x14ac:dyDescent="0.3">
      <c r="A22" s="72" t="s">
        <v>8</v>
      </c>
      <c r="B22" s="74"/>
      <c r="C22" s="141"/>
      <c r="D22" s="142"/>
      <c r="E22" s="143"/>
      <c r="F22" s="141"/>
      <c r="G22" s="141"/>
    </row>
    <row r="23" spans="1:15" s="12" customFormat="1" x14ac:dyDescent="0.3">
      <c r="A23" s="150" t="s">
        <v>71</v>
      </c>
      <c r="B23" s="151" t="s">
        <v>11</v>
      </c>
      <c r="C23" s="152" t="s">
        <v>72</v>
      </c>
      <c r="D23" s="152" t="s">
        <v>13</v>
      </c>
      <c r="E23" s="153" t="s">
        <v>73</v>
      </c>
      <c r="F23" s="152" t="s">
        <v>15</v>
      </c>
      <c r="G23" s="152" t="s">
        <v>16</v>
      </c>
      <c r="H23" s="144"/>
      <c r="I23" s="141"/>
      <c r="J23" s="145"/>
      <c r="K23" s="146"/>
      <c r="L23" s="147"/>
    </row>
    <row r="24" spans="1:15" ht="63" x14ac:dyDescent="0.3">
      <c r="A24" s="76" t="s">
        <v>74</v>
      </c>
      <c r="B24" s="76" t="s">
        <v>75</v>
      </c>
      <c r="C24" s="76" t="s">
        <v>76</v>
      </c>
      <c r="D24" s="154" t="s">
        <v>77</v>
      </c>
      <c r="E24" s="155" t="s">
        <v>78</v>
      </c>
      <c r="F24" s="76" t="s">
        <v>79</v>
      </c>
      <c r="G24" s="154" t="s">
        <v>80</v>
      </c>
    </row>
    <row r="25" spans="1:15" ht="31" x14ac:dyDescent="0.3">
      <c r="A25" s="77" t="s">
        <v>81</v>
      </c>
      <c r="B25" s="138" t="s">
        <v>82</v>
      </c>
      <c r="C25" s="79">
        <v>59.07</v>
      </c>
      <c r="D25" s="156">
        <f>IF(C25=0,"",(C25*$D$18))</f>
        <v>17.484719999999999</v>
      </c>
      <c r="E25" s="156">
        <f>IF(SUM(C25:D25)=0,"",SUM(C25:D25))</f>
        <v>76.554720000000003</v>
      </c>
      <c r="F25" s="80">
        <v>0.4</v>
      </c>
      <c r="G25" s="156">
        <f>IF(E25="","",(E25*F25))</f>
        <v>30.621888000000002</v>
      </c>
    </row>
    <row r="26" spans="1:15" s="20" customFormat="1" x14ac:dyDescent="0.3">
      <c r="A26" s="77" t="s">
        <v>83</v>
      </c>
      <c r="B26" s="138" t="s">
        <v>84</v>
      </c>
      <c r="C26" s="79">
        <v>50.32</v>
      </c>
      <c r="D26" s="156">
        <f>IF(C26=0,"",(C26*$D$18))</f>
        <v>14.89472</v>
      </c>
      <c r="E26" s="156">
        <f>IF(SUM(C26:D26)=0,"",SUM(C26:D26))</f>
        <v>65.21472</v>
      </c>
      <c r="F26" s="80">
        <v>0.6</v>
      </c>
      <c r="G26" s="156">
        <f>IF(E26="","",(E26*F26))</f>
        <v>39.128831999999996</v>
      </c>
      <c r="H26" s="68"/>
      <c r="I26" s="67"/>
      <c r="J26" s="69"/>
      <c r="K26" s="70"/>
      <c r="L26" s="71"/>
      <c r="M26" s="1"/>
      <c r="N26" s="1"/>
      <c r="O26" s="1"/>
    </row>
    <row r="27" spans="1:15" x14ac:dyDescent="0.3">
      <c r="A27" s="77"/>
      <c r="B27" s="138"/>
      <c r="C27" s="79"/>
      <c r="D27" s="156" t="str">
        <f>IF(C27=0,"",(C27*$D$18))</f>
        <v/>
      </c>
      <c r="E27" s="156" t="str">
        <f>IF(SUM(C27:D27)=0,"",SUM(C27:D27))</f>
        <v/>
      </c>
      <c r="F27" s="80"/>
      <c r="G27" s="156" t="str">
        <f>IF(E27="","",(E27*F27))</f>
        <v/>
      </c>
    </row>
    <row r="28" spans="1:15" x14ac:dyDescent="0.3">
      <c r="A28" s="77"/>
      <c r="B28" s="138"/>
      <c r="C28" s="79"/>
      <c r="D28" s="156" t="str">
        <f>IF(C28=0,"",(C28*$D$18))</f>
        <v/>
      </c>
      <c r="E28" s="156" t="str">
        <f>IF(SUM(C28:D28)=0,"",SUM(C28:D28))</f>
        <v/>
      </c>
      <c r="F28" s="80"/>
      <c r="G28" s="156" t="str">
        <f>IF(E28="","",(E28*F28))</f>
        <v/>
      </c>
    </row>
    <row r="29" spans="1:15" x14ac:dyDescent="0.3">
      <c r="A29" s="77"/>
      <c r="B29" s="138"/>
      <c r="C29" s="79"/>
      <c r="D29" s="156"/>
      <c r="E29" s="156"/>
      <c r="F29" s="80"/>
      <c r="G29" s="156"/>
    </row>
    <row r="30" spans="1:15" x14ac:dyDescent="0.3">
      <c r="A30" s="77"/>
      <c r="B30" s="138"/>
      <c r="C30" s="79"/>
      <c r="D30" s="156"/>
      <c r="E30" s="156"/>
      <c r="F30" s="80"/>
      <c r="G30" s="156"/>
    </row>
    <row r="31" spans="1:15" x14ac:dyDescent="0.3">
      <c r="A31" s="77"/>
      <c r="B31" s="138"/>
      <c r="C31" s="79"/>
      <c r="D31" s="156"/>
      <c r="E31" s="156"/>
      <c r="F31" s="80"/>
      <c r="G31" s="156"/>
    </row>
    <row r="32" spans="1:15" x14ac:dyDescent="0.3">
      <c r="A32" s="77"/>
      <c r="B32" s="138"/>
      <c r="C32" s="79"/>
      <c r="D32" s="156"/>
      <c r="E32" s="156"/>
      <c r="F32" s="80"/>
      <c r="G32" s="156"/>
    </row>
    <row r="33" spans="1:12" x14ac:dyDescent="0.3">
      <c r="A33" s="77"/>
      <c r="B33" s="138"/>
      <c r="C33" s="79"/>
      <c r="D33" s="156"/>
      <c r="E33" s="156"/>
      <c r="F33" s="80"/>
      <c r="G33" s="156"/>
    </row>
    <row r="34" spans="1:12" x14ac:dyDescent="0.3">
      <c r="A34" s="77"/>
      <c r="B34" s="138"/>
      <c r="C34" s="79"/>
      <c r="D34" s="156"/>
      <c r="E34" s="156"/>
      <c r="F34" s="80"/>
      <c r="G34" s="156"/>
    </row>
    <row r="35" spans="1:12" x14ac:dyDescent="0.3">
      <c r="A35" s="77"/>
      <c r="B35" s="138"/>
      <c r="C35" s="79"/>
      <c r="D35" s="156"/>
      <c r="E35" s="156"/>
      <c r="F35" s="80"/>
      <c r="G35" s="156"/>
    </row>
    <row r="36" spans="1:12" x14ac:dyDescent="0.3">
      <c r="A36" s="83" t="s">
        <v>9</v>
      </c>
      <c r="B36" s="138"/>
      <c r="C36" s="79"/>
      <c r="D36" s="79" t="str">
        <f>IF(C36=0,"",(C36*#REF!))</f>
        <v/>
      </c>
      <c r="E36" s="78"/>
      <c r="F36" s="84">
        <f>SUM(F25:F35)</f>
        <v>1</v>
      </c>
      <c r="G36" s="157">
        <f>SUM(G25:G35)</f>
        <v>69.750720000000001</v>
      </c>
      <c r="H36" s="59"/>
      <c r="I36" s="59"/>
      <c r="J36" s="73"/>
      <c r="K36" s="61"/>
      <c r="L36" s="61"/>
    </row>
  </sheetData>
  <hyperlinks>
    <hyperlink ref="B9" r:id="rId1" xr:uid="{C05DE6FD-DB4E-4765-88D9-2C06C6AB61C4}"/>
    <hyperlink ref="B15" r:id="rId2" xr:uid="{894EEF33-8CEF-4B09-AFFD-D3BB746DB7E6}"/>
  </hyperlinks>
  <printOptions horizontalCentered="1"/>
  <pageMargins left="0.25" right="0.25" top="0.25" bottom="0.25" header="0.5" footer="0.5"/>
  <pageSetup scale="87" fitToHeight="20" orientation="landscape" horizontalDpi="4294967292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K32"/>
  <sheetViews>
    <sheetView workbookViewId="0">
      <pane ySplit="21" topLeftCell="A22" activePane="bottomLeft" state="frozen"/>
      <selection pane="bottomLeft" activeCell="E8" sqref="E8"/>
    </sheetView>
  </sheetViews>
  <sheetFormatPr defaultRowHeight="12.5" x14ac:dyDescent="0.25"/>
  <cols>
    <col min="1" max="1" width="30.54296875" style="31" customWidth="1"/>
    <col min="2" max="3" width="8.54296875" style="30" customWidth="1"/>
    <col min="4" max="4" width="10.54296875" style="30" customWidth="1"/>
    <col min="5" max="5" width="9.54296875" style="38" customWidth="1"/>
    <col min="6" max="6" width="9" style="38" bestFit="1" customWidth="1"/>
    <col min="7" max="7" width="8.81640625" style="38"/>
    <col min="8" max="8" width="8.81640625" style="97"/>
    <col min="9" max="9" width="12.54296875" style="88" customWidth="1"/>
    <col min="10" max="10" width="9.81640625" style="87" customWidth="1"/>
    <col min="11" max="11" width="12.453125" style="100" customWidth="1"/>
  </cols>
  <sheetData>
    <row r="1" spans="1:11" ht="13" x14ac:dyDescent="0.25">
      <c r="A1" s="36" t="str">
        <f>'12 Burden Hours Collection'!A1</f>
        <v>USDA RURAL BUSINESS COOPERATIVE SERVICE</v>
      </c>
      <c r="B1" s="37"/>
      <c r="C1" s="37"/>
      <c r="D1" s="37"/>
      <c r="E1" s="48"/>
      <c r="F1" s="48"/>
      <c r="G1" s="48"/>
      <c r="H1" s="91"/>
      <c r="I1" s="48"/>
      <c r="J1" s="48"/>
      <c r="K1" s="48"/>
    </row>
    <row r="2" spans="1:11" ht="13" x14ac:dyDescent="0.25">
      <c r="A2" s="36" t="str">
        <f>'12 Burden Hours Collection'!A2</f>
        <v>RURAL COOPERATIVE DEVELOPMENT GRANT PROGRAM</v>
      </c>
      <c r="B2" s="37"/>
      <c r="C2" s="37"/>
      <c r="D2" s="37"/>
      <c r="E2" s="48"/>
      <c r="F2" s="48"/>
      <c r="G2" s="48"/>
      <c r="H2" s="91"/>
      <c r="I2" s="48"/>
      <c r="J2" s="48"/>
      <c r="K2" s="48"/>
    </row>
    <row r="3" spans="1:11" ht="13" x14ac:dyDescent="0.25">
      <c r="A3" s="36" t="s">
        <v>85</v>
      </c>
      <c r="B3" s="37"/>
      <c r="C3" s="37"/>
      <c r="D3" s="37"/>
      <c r="E3" s="48"/>
      <c r="F3" s="48"/>
      <c r="G3" s="48"/>
      <c r="H3" s="91"/>
      <c r="I3" s="48"/>
      <c r="J3" s="48"/>
      <c r="K3" s="48"/>
    </row>
    <row r="4" spans="1:11" ht="13" x14ac:dyDescent="0.25">
      <c r="A4" s="36" t="str">
        <f>'12 Burden Hours Collection'!A4</f>
        <v>OMB # 0570-0006</v>
      </c>
      <c r="B4" s="37"/>
      <c r="C4" s="37"/>
      <c r="D4" s="37"/>
      <c r="E4" s="48"/>
      <c r="F4" s="48"/>
      <c r="G4" s="48"/>
      <c r="H4" s="91"/>
      <c r="I4" s="48"/>
      <c r="J4" s="48"/>
      <c r="K4" s="48"/>
    </row>
    <row r="5" spans="1:11" ht="13" x14ac:dyDescent="0.25">
      <c r="A5" s="25">
        <f>'12 Burden Hours Collection'!A5</f>
        <v>45366</v>
      </c>
      <c r="B5" s="37"/>
      <c r="C5" s="37"/>
      <c r="D5" s="37"/>
      <c r="E5" s="48"/>
      <c r="F5" s="48"/>
      <c r="G5" s="48"/>
      <c r="H5" s="91"/>
      <c r="I5" s="48"/>
      <c r="J5" s="48"/>
      <c r="K5" s="48"/>
    </row>
    <row r="6" spans="1:11" x14ac:dyDescent="0.25">
      <c r="A6" s="34"/>
      <c r="B6" s="33"/>
      <c r="C6" s="33"/>
      <c r="D6" s="33"/>
      <c r="E6" s="49"/>
      <c r="F6" s="49"/>
      <c r="G6" s="49"/>
      <c r="H6" s="92"/>
      <c r="I6" s="49"/>
      <c r="J6" s="33"/>
      <c r="K6" s="99"/>
    </row>
    <row r="7" spans="1:11" ht="13" x14ac:dyDescent="0.25">
      <c r="A7" s="32" t="s">
        <v>124</v>
      </c>
      <c r="B7" s="26"/>
      <c r="C7" s="86"/>
      <c r="D7" s="33"/>
      <c r="E7" s="49"/>
      <c r="F7" s="49"/>
      <c r="G7" s="49"/>
      <c r="H7" s="92"/>
      <c r="I7" s="49"/>
      <c r="J7" s="33"/>
      <c r="K7" s="99"/>
    </row>
    <row r="8" spans="1:11" ht="13" x14ac:dyDescent="0.25">
      <c r="A8" s="32" t="s">
        <v>110</v>
      </c>
      <c r="B8" s="86" t="s">
        <v>109</v>
      </c>
      <c r="C8" s="86"/>
      <c r="D8" s="33"/>
      <c r="E8" s="49"/>
      <c r="F8" s="49"/>
      <c r="G8" s="49"/>
      <c r="H8" s="92"/>
      <c r="I8" s="49"/>
      <c r="J8" s="33"/>
      <c r="K8" s="99"/>
    </row>
    <row r="9" spans="1:11" ht="13" x14ac:dyDescent="0.25">
      <c r="A9" s="32" t="s">
        <v>111</v>
      </c>
      <c r="B9" s="26"/>
      <c r="C9" s="86"/>
      <c r="D9" s="33"/>
      <c r="E9" s="49"/>
      <c r="F9" s="49"/>
      <c r="G9" s="49"/>
      <c r="H9" s="92"/>
      <c r="I9" s="49"/>
      <c r="J9" s="33"/>
      <c r="K9" s="99"/>
    </row>
    <row r="10" spans="1:11" ht="13" x14ac:dyDescent="0.25">
      <c r="A10" s="32" t="s">
        <v>112</v>
      </c>
      <c r="B10" s="26"/>
      <c r="C10" s="86"/>
      <c r="D10" s="33"/>
      <c r="E10" s="49"/>
      <c r="F10" s="49"/>
      <c r="G10" s="49"/>
      <c r="H10" s="92"/>
      <c r="I10" s="49"/>
      <c r="J10" s="33"/>
      <c r="K10" s="99"/>
    </row>
    <row r="11" spans="1:11" ht="13" x14ac:dyDescent="0.25">
      <c r="A11" s="32"/>
      <c r="B11" s="26"/>
      <c r="C11" s="86"/>
      <c r="D11" s="33"/>
      <c r="E11" s="49"/>
      <c r="F11" s="49"/>
      <c r="G11" s="49"/>
      <c r="H11" s="92"/>
      <c r="I11" s="49"/>
      <c r="J11" s="33"/>
      <c r="K11" s="99"/>
    </row>
    <row r="12" spans="1:11" ht="13" x14ac:dyDescent="0.25">
      <c r="A12" s="32" t="s">
        <v>125</v>
      </c>
      <c r="B12" s="26"/>
      <c r="C12" s="86"/>
      <c r="D12" s="33"/>
      <c r="E12" s="49"/>
      <c r="F12" s="49"/>
      <c r="G12" s="49"/>
      <c r="H12" s="92"/>
      <c r="I12" s="49"/>
      <c r="J12" s="33"/>
      <c r="K12" s="99"/>
    </row>
    <row r="13" spans="1:11" ht="13" x14ac:dyDescent="0.25">
      <c r="A13" s="32" t="s">
        <v>113</v>
      </c>
      <c r="B13" s="26"/>
      <c r="C13" s="86"/>
      <c r="D13" s="33"/>
      <c r="E13" s="49"/>
      <c r="F13" s="49"/>
      <c r="G13" s="49"/>
      <c r="H13" s="92"/>
      <c r="I13" s="49"/>
      <c r="J13" s="33"/>
      <c r="K13" s="99"/>
    </row>
    <row r="14" spans="1:11" ht="13" x14ac:dyDescent="0.25">
      <c r="A14" s="32"/>
      <c r="B14" s="26"/>
      <c r="C14" s="86"/>
      <c r="D14" s="33"/>
      <c r="E14" s="49"/>
      <c r="F14" s="49"/>
      <c r="G14" s="49"/>
      <c r="H14" s="92"/>
      <c r="I14" s="49"/>
      <c r="J14" s="33"/>
      <c r="K14" s="99"/>
    </row>
    <row r="15" spans="1:11" ht="13" x14ac:dyDescent="0.25">
      <c r="A15" s="32" t="s">
        <v>126</v>
      </c>
      <c r="B15" s="26"/>
      <c r="C15" s="86"/>
      <c r="D15" s="33"/>
      <c r="E15" s="49"/>
      <c r="F15" s="49"/>
      <c r="G15" s="49"/>
      <c r="H15" s="92"/>
      <c r="I15" s="49"/>
      <c r="J15" s="33"/>
      <c r="K15" s="99"/>
    </row>
    <row r="16" spans="1:11" ht="13" x14ac:dyDescent="0.25">
      <c r="A16" s="32" t="s">
        <v>123</v>
      </c>
      <c r="B16" s="26"/>
      <c r="C16" s="86"/>
      <c r="D16" s="33"/>
      <c r="E16" s="49"/>
      <c r="F16" s="49"/>
      <c r="G16" s="49"/>
      <c r="H16" s="92"/>
      <c r="I16" s="49"/>
      <c r="J16" s="33"/>
      <c r="K16" s="99"/>
    </row>
    <row r="17" spans="1:11" ht="13" x14ac:dyDescent="0.25">
      <c r="A17" s="32"/>
      <c r="B17" s="26"/>
      <c r="C17" s="86"/>
      <c r="D17" s="33"/>
      <c r="E17" s="49"/>
      <c r="F17" s="49"/>
      <c r="G17" s="49"/>
      <c r="H17" s="92"/>
      <c r="I17" s="49"/>
      <c r="J17" s="33"/>
      <c r="K17" s="99"/>
    </row>
    <row r="18" spans="1:11" ht="13" x14ac:dyDescent="0.25">
      <c r="A18" s="32" t="s">
        <v>127</v>
      </c>
      <c r="B18" s="26" t="s">
        <v>86</v>
      </c>
      <c r="C18" s="26"/>
      <c r="D18" s="33"/>
      <c r="E18" s="49"/>
      <c r="F18" s="85"/>
      <c r="G18" s="85"/>
      <c r="H18" s="93"/>
      <c r="I18" s="85"/>
      <c r="J18" s="33"/>
      <c r="K18" s="85">
        <v>0.36249999999999999</v>
      </c>
    </row>
    <row r="19" spans="1:11" ht="13" x14ac:dyDescent="0.25">
      <c r="A19" s="32"/>
      <c r="B19" s="26"/>
      <c r="C19" s="33"/>
      <c r="D19" s="33"/>
      <c r="E19" s="49"/>
      <c r="F19" s="85"/>
      <c r="G19" s="49"/>
      <c r="H19" s="92"/>
      <c r="I19" s="49"/>
      <c r="J19" s="33"/>
      <c r="K19" s="99"/>
    </row>
    <row r="20" spans="1:11" ht="13" x14ac:dyDescent="0.25">
      <c r="A20" s="29" t="s">
        <v>87</v>
      </c>
      <c r="B20" s="35"/>
      <c r="C20" s="35"/>
      <c r="D20" s="35"/>
      <c r="E20" s="39"/>
      <c r="F20" s="40"/>
      <c r="G20" s="50" t="s">
        <v>88</v>
      </c>
      <c r="H20" s="94">
        <f>H22+H25+H28+H31</f>
        <v>276</v>
      </c>
      <c r="I20" s="50">
        <f>I22+I25+I28+I31</f>
        <v>22429.250318509621</v>
      </c>
      <c r="J20" s="35"/>
      <c r="K20" s="50">
        <f>K22+K25+K28+K31</f>
        <v>876030.38439302891</v>
      </c>
    </row>
    <row r="21" spans="1:11" ht="52" x14ac:dyDescent="0.25">
      <c r="A21" s="178" t="s">
        <v>89</v>
      </c>
      <c r="B21" s="178" t="s">
        <v>90</v>
      </c>
      <c r="C21" s="178" t="s">
        <v>91</v>
      </c>
      <c r="D21" s="179" t="s">
        <v>92</v>
      </c>
      <c r="E21" s="89" t="s">
        <v>93</v>
      </c>
      <c r="F21" s="89" t="s">
        <v>94</v>
      </c>
      <c r="G21" s="89" t="s">
        <v>95</v>
      </c>
      <c r="H21" s="95" t="s">
        <v>96</v>
      </c>
      <c r="I21" s="89" t="s">
        <v>97</v>
      </c>
      <c r="J21" s="90" t="s">
        <v>98</v>
      </c>
      <c r="K21" s="89" t="s">
        <v>99</v>
      </c>
    </row>
    <row r="22" spans="1:11" ht="13" x14ac:dyDescent="0.25">
      <c r="A22" s="180" t="s">
        <v>100</v>
      </c>
      <c r="B22" s="181"/>
      <c r="C22" s="181"/>
      <c r="D22" s="182"/>
      <c r="E22" s="183"/>
      <c r="F22" s="183"/>
      <c r="G22" s="183"/>
      <c r="H22" s="96">
        <f>SUM(H23:H24)</f>
        <v>46</v>
      </c>
      <c r="I22" s="98">
        <f>SUM(I23:I24)</f>
        <v>3958.7810877403854</v>
      </c>
      <c r="J22" s="118">
        <v>41</v>
      </c>
      <c r="K22" s="103">
        <f>J22*I22</f>
        <v>162310.0245973558</v>
      </c>
    </row>
    <row r="23" spans="1:11" x14ac:dyDescent="0.25">
      <c r="A23" s="184" t="s">
        <v>101</v>
      </c>
      <c r="B23" s="87">
        <v>13</v>
      </c>
      <c r="C23" s="87">
        <v>5</v>
      </c>
      <c r="D23" s="185">
        <v>133692</v>
      </c>
      <c r="E23" s="88">
        <f>(D23/52)/40</f>
        <v>64.275000000000006</v>
      </c>
      <c r="F23" s="88">
        <f>E23*$K$18</f>
        <v>23.299687500000001</v>
      </c>
      <c r="G23" s="88">
        <f>E23+F23</f>
        <v>87.57468750000001</v>
      </c>
      <c r="H23" s="97">
        <v>41</v>
      </c>
      <c r="I23" s="88">
        <f>H23*G23</f>
        <v>3590.5621875000006</v>
      </c>
      <c r="J23" s="102"/>
    </row>
    <row r="24" spans="1:11" x14ac:dyDescent="0.25">
      <c r="A24" s="184" t="s">
        <v>102</v>
      </c>
      <c r="B24" s="87">
        <v>12</v>
      </c>
      <c r="C24" s="87">
        <v>5</v>
      </c>
      <c r="D24" s="185">
        <v>112425</v>
      </c>
      <c r="E24" s="88">
        <f>(D24/52)/40</f>
        <v>54.050480769230774</v>
      </c>
      <c r="F24" s="88">
        <f>E24*$K$18</f>
        <v>19.593299278846153</v>
      </c>
      <c r="G24" s="88">
        <f>E24+F24</f>
        <v>73.643780048076934</v>
      </c>
      <c r="H24" s="97">
        <v>5</v>
      </c>
      <c r="I24" s="88">
        <f t="shared" ref="I24:I32" si="0">H24*G24</f>
        <v>368.21890024038464</v>
      </c>
      <c r="J24" s="102"/>
    </row>
    <row r="25" spans="1:11" ht="13" x14ac:dyDescent="0.25">
      <c r="A25" s="180" t="s">
        <v>103</v>
      </c>
      <c r="B25" s="181"/>
      <c r="C25" s="181"/>
      <c r="D25" s="182"/>
      <c r="E25" s="183"/>
      <c r="F25" s="183"/>
      <c r="G25" s="183"/>
      <c r="H25" s="96">
        <f>SUM(H26:H27)</f>
        <v>180</v>
      </c>
      <c r="I25" s="98">
        <f>SUM(I26:I27)</f>
        <v>14509.662079326925</v>
      </c>
      <c r="J25" s="118">
        <v>41</v>
      </c>
      <c r="K25" s="103">
        <f>J25*I25</f>
        <v>594896.14525240392</v>
      </c>
    </row>
    <row r="26" spans="1:11" x14ac:dyDescent="0.25">
      <c r="A26" s="184" t="s">
        <v>101</v>
      </c>
      <c r="B26" s="87">
        <v>13</v>
      </c>
      <c r="C26" s="87">
        <v>5</v>
      </c>
      <c r="D26" s="185">
        <v>133692</v>
      </c>
      <c r="E26" s="88">
        <f t="shared" ref="E26:E27" si="1">(D26/52)/40</f>
        <v>64.275000000000006</v>
      </c>
      <c r="F26" s="88">
        <f t="shared" ref="F26:F27" si="2">E26*$K$18</f>
        <v>23.299687500000001</v>
      </c>
      <c r="G26" s="88">
        <f t="shared" ref="G26:G27" si="3">E26+F26</f>
        <v>87.57468750000001</v>
      </c>
      <c r="H26" s="97">
        <v>90</v>
      </c>
      <c r="I26" s="88">
        <f t="shared" si="0"/>
        <v>7881.7218750000011</v>
      </c>
      <c r="J26" s="102"/>
    </row>
    <row r="27" spans="1:11" x14ac:dyDescent="0.25">
      <c r="A27" s="184" t="s">
        <v>102</v>
      </c>
      <c r="B27" s="87">
        <v>12</v>
      </c>
      <c r="C27" s="87">
        <v>5</v>
      </c>
      <c r="D27" s="185">
        <v>112425</v>
      </c>
      <c r="E27" s="88">
        <f t="shared" si="1"/>
        <v>54.050480769230774</v>
      </c>
      <c r="F27" s="88">
        <f t="shared" si="2"/>
        <v>19.593299278846153</v>
      </c>
      <c r="G27" s="88">
        <f t="shared" si="3"/>
        <v>73.643780048076934</v>
      </c>
      <c r="H27" s="97">
        <v>90</v>
      </c>
      <c r="I27" s="88">
        <f t="shared" si="0"/>
        <v>6627.9402043269238</v>
      </c>
      <c r="J27" s="102"/>
    </row>
    <row r="28" spans="1:11" ht="13" customHeight="1" x14ac:dyDescent="0.25">
      <c r="A28" s="180" t="s">
        <v>104</v>
      </c>
      <c r="B28" s="181"/>
      <c r="C28" s="181"/>
      <c r="D28" s="182"/>
      <c r="E28" s="183"/>
      <c r="F28" s="183"/>
      <c r="G28" s="183"/>
      <c r="H28" s="96">
        <f>SUM(H29:H30)</f>
        <v>30</v>
      </c>
      <c r="I28" s="98">
        <f>SUM(I29:I30)</f>
        <v>2487.9315504807691</v>
      </c>
      <c r="J28" s="118">
        <v>30</v>
      </c>
      <c r="K28" s="103">
        <f>J28*I28</f>
        <v>74637.946514423078</v>
      </c>
    </row>
    <row r="29" spans="1:11" x14ac:dyDescent="0.25">
      <c r="A29" s="184" t="s">
        <v>101</v>
      </c>
      <c r="B29" s="87">
        <v>13</v>
      </c>
      <c r="C29" s="87">
        <v>5</v>
      </c>
      <c r="D29" s="185">
        <v>133692</v>
      </c>
      <c r="E29" s="88">
        <f>(D29/52)/40</f>
        <v>64.275000000000006</v>
      </c>
      <c r="F29" s="88">
        <f t="shared" ref="F29:F30" si="4">E29*$K$18</f>
        <v>23.299687500000001</v>
      </c>
      <c r="G29" s="88">
        <f t="shared" ref="G29:G30" si="5">E29+F29</f>
        <v>87.57468750000001</v>
      </c>
      <c r="H29" s="97">
        <v>20</v>
      </c>
      <c r="I29" s="88">
        <f t="shared" si="0"/>
        <v>1751.4937500000001</v>
      </c>
      <c r="J29" s="102"/>
    </row>
    <row r="30" spans="1:11" x14ac:dyDescent="0.25">
      <c r="A30" s="184" t="s">
        <v>102</v>
      </c>
      <c r="B30" s="87">
        <v>12</v>
      </c>
      <c r="C30" s="87">
        <v>5</v>
      </c>
      <c r="D30" s="185">
        <v>112425</v>
      </c>
      <c r="E30" s="88">
        <f t="shared" ref="E30" si="6">(D30/52)/40</f>
        <v>54.050480769230774</v>
      </c>
      <c r="F30" s="88">
        <f t="shared" si="4"/>
        <v>19.593299278846153</v>
      </c>
      <c r="G30" s="88">
        <f t="shared" si="5"/>
        <v>73.643780048076934</v>
      </c>
      <c r="H30" s="97">
        <v>10</v>
      </c>
      <c r="I30" s="88">
        <f t="shared" si="0"/>
        <v>736.43780048076928</v>
      </c>
      <c r="J30" s="102"/>
    </row>
    <row r="31" spans="1:11" ht="13" x14ac:dyDescent="0.25">
      <c r="A31" s="180" t="s">
        <v>105</v>
      </c>
      <c r="B31" s="181"/>
      <c r="C31" s="181"/>
      <c r="D31" s="182"/>
      <c r="E31" s="183"/>
      <c r="F31" s="183"/>
      <c r="G31" s="183"/>
      <c r="H31" s="96">
        <f>SUM(H32:H32)</f>
        <v>20</v>
      </c>
      <c r="I31" s="98">
        <f>SUM(I32:I32)</f>
        <v>1472.8756009615386</v>
      </c>
      <c r="J31" s="118">
        <v>30</v>
      </c>
      <c r="K31" s="103">
        <f>J31*I31</f>
        <v>44186.268028846156</v>
      </c>
    </row>
    <row r="32" spans="1:11" x14ac:dyDescent="0.25">
      <c r="A32" s="184" t="s">
        <v>102</v>
      </c>
      <c r="B32" s="87">
        <v>12</v>
      </c>
      <c r="C32" s="87">
        <v>5</v>
      </c>
      <c r="D32" s="185">
        <v>112425</v>
      </c>
      <c r="E32" s="88">
        <f>(D32/52)/40</f>
        <v>54.050480769230774</v>
      </c>
      <c r="F32" s="88">
        <f>E32*$K$18</f>
        <v>19.593299278846153</v>
      </c>
      <c r="G32" s="88">
        <f>E32+F32</f>
        <v>73.643780048076934</v>
      </c>
      <c r="H32" s="97">
        <v>20</v>
      </c>
      <c r="I32" s="88">
        <f t="shared" si="0"/>
        <v>1472.8756009615386</v>
      </c>
      <c r="J32" s="102"/>
      <c r="K32" s="101"/>
    </row>
  </sheetData>
  <hyperlinks>
    <hyperlink ref="B18" r:id="rId1" xr:uid="{53997804-8884-49D8-B956-737EA7D2EB73}"/>
    <hyperlink ref="B8" r:id="rId2" display="https://www.opm.gov/policy-data-oversight/pay-leave/" xr:uid="{D3654A94-37B2-4270-B8B3-620724CFD774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_List_ID xmlns="a19ae5d0-f236-4513-9fa4-778668799705">18</PRA_List_ID>
    <RMD_List_Title xmlns="a19ae5d0-f236-4513-9fa4-778668799705" xsi:nil="true"/>
    <lcf76f155ced4ddcb4097134ff3c332f xmlns="a19ae5d0-f236-4513-9fa4-778668799705">
      <Terms xmlns="http://schemas.microsoft.com/office/infopath/2007/PartnerControls"/>
    </lcf76f155ced4ddcb4097134ff3c332f>
    <OGCCheckOut xmlns="a19ae5d0-f236-4513-9fa4-778668799705" xsi:nil="true"/>
    <CkBoxOut xmlns="a19ae5d0-f236-4513-9fa4-778668799705">false</CkBoxOut>
    <Checkedout_x003f_ xmlns="a19ae5d0-f236-4513-9fa4-778668799705" xsi:nil="true"/>
    <DeleteRequest xmlns="a19ae5d0-f236-4513-9fa4-778668799705" xsi:nil="true"/>
    <Hyperlink xmlns="a19ae5d0-f236-4513-9fa4-778668799705">
      <Url xsi:nil="true"/>
      <Description xsi:nil="true"/>
    </Hyperlink>
    <RMD_List_ID xmlns="a19ae5d0-f236-4513-9fa4-778668799705" xsi:nil="true"/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5F03664719449ACD75A65CC103380" ma:contentTypeVersion="23" ma:contentTypeDescription="Create a new document." ma:contentTypeScope="" ma:versionID="354cb40d53ca67ddd55d9dd50f34ca8c">
  <xsd:schema xmlns:xsd="http://www.w3.org/2001/XMLSchema" xmlns:xs="http://www.w3.org/2001/XMLSchema" xmlns:p="http://schemas.microsoft.com/office/2006/metadata/properties" xmlns:ns2="a19ae5d0-f236-4513-9fa4-778668799705" xmlns:ns3="a1b2674d-54f9-4586-a136-140e05e0fc28" xmlns:ns4="73fb875a-8af9-4255-b008-0995492d31cd" targetNamespace="http://schemas.microsoft.com/office/2006/metadata/properties" ma:root="true" ma:fieldsID="a9b513a31e6ad435944d744e76a2fabd" ns2:_="" ns3:_="" ns4:_="">
    <xsd:import namespace="a19ae5d0-f236-4513-9fa4-778668799705"/>
    <xsd:import namespace="a1b2674d-54f9-4586-a136-140e05e0fc2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RMD_List_ID" minOccurs="0"/>
                <xsd:element ref="ns2:RMD_List_Title" minOccurs="0"/>
                <xsd:element ref="ns3:SharedWithUsers" minOccurs="0"/>
                <xsd:element ref="ns3:SharedWithDetails" minOccurs="0"/>
                <xsd:element ref="ns2:OGCCheckOut" minOccurs="0"/>
                <xsd:element ref="ns2:CkBoxOut" minOccurs="0"/>
                <xsd:element ref="ns2:Hyperlink" minOccurs="0"/>
                <xsd:element ref="ns2:PRA_List_ID" minOccurs="0"/>
                <xsd:element ref="ns2:lcf76f155ced4ddcb4097134ff3c332f" minOccurs="0"/>
                <xsd:element ref="ns4:TaxCatchAll" minOccurs="0"/>
                <xsd:element ref="ns2:Checkedout_x003f_" minOccurs="0"/>
                <xsd:element ref="ns2:MediaServiceOCR" minOccurs="0"/>
                <xsd:element ref="ns2:DeleteReques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e5d0-f236-4513-9fa4-7786687997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RMD_List_ID" ma:index="13" nillable="true" ma:displayName="RMD_List_ID" ma:internalName="RMD_List_ID">
      <xsd:simpleType>
        <xsd:restriction base="dms:Number"/>
      </xsd:simpleType>
    </xsd:element>
    <xsd:element name="RMD_List_Title" ma:index="14" nillable="true" ma:displayName="RMD_List_Title" ma:internalName="RMD_List_Title">
      <xsd:simpleType>
        <xsd:restriction base="dms:Text">
          <xsd:maxLength value="255"/>
        </xsd:restriction>
      </xsd:simpleType>
    </xsd:element>
    <xsd:element name="OGCCheckOut" ma:index="17" nillable="true" ma:displayName="OGCCheckOut" ma:internalName="OGCCheckOut">
      <xsd:simpleType>
        <xsd:restriction base="dms:Text">
          <xsd:maxLength value="255"/>
        </xsd:restriction>
      </xsd:simpleType>
    </xsd:element>
    <xsd:element name="CkBoxOut" ma:index="18" nillable="true" ma:displayName="CkBoxOut" ma:default="0" ma:internalName="CkBoxOut">
      <xsd:simpleType>
        <xsd:restriction base="dms:Boolean"/>
      </xsd:simpleType>
    </xsd:element>
    <xsd:element name="Hyperlink" ma:index="19" nillable="true" ma:displayName="Hyperlink" ma:format="Image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A_List_ID" ma:index="20" nillable="true" ma:displayName="PRA_List_ID" ma:description="ID of the PRA List for the attachment" ma:format="Dropdown" ma:internalName="PRA_List_ID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eckedout_x003f_" ma:index="24" nillable="true" ma:displayName="Checked out?" ma:format="Dropdown" ma:internalName="Checkedout_x003f_">
      <xsd:simpleType>
        <xsd:restriction base="dms:Text">
          <xsd:maxLength value="255"/>
        </xsd:restriction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leteRequest" ma:index="26" nillable="true" ma:displayName="Delete Request" ma:format="Dropdown" ma:internalName="DeleteRequest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a19ae5d0-f236-4513-9fa4-778668799705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31474D41-A98B-434F-9697-0F03F29DC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ae5d0-f236-4513-9fa4-778668799705"/>
    <ds:schemaRef ds:uri="a1b2674d-54f9-4586-a136-140e05e0fc2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12 Burden Hours Collection</vt:lpstr>
      <vt:lpstr>12 Not Inc in Burden Hours</vt:lpstr>
      <vt:lpstr>12 Est Prof Wage Rate</vt:lpstr>
      <vt:lpstr>14 Annual Cost to Fed Gov Est</vt:lpstr>
      <vt:lpstr>'12 Burden Hours Collection'!Print_Area</vt:lpstr>
      <vt:lpstr>'12 Est Prof Wage Rate'!Print_Area</vt:lpstr>
      <vt:lpstr>'12 Not Inc in Burden Hours'!Print_Area</vt:lpstr>
      <vt:lpstr>'14 Annual Cost to Fed Gov Est'!Print_Area</vt:lpstr>
      <vt:lpstr>'12 Burden Hours Collection'!Print_Titles</vt:lpstr>
      <vt:lpstr>'12 Est Prof Wage Rate'!Print_Titles</vt:lpstr>
      <vt:lpstr>'12 Not Inc in Burden Hours'!Print_Titles</vt:lpstr>
      <vt:lpstr>'14 Annual Cost to Fed Gov Est'!Print_Titles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Cooperative Development Grants</dc:title>
  <dc:subject/>
  <dc:creator>Dawn Wolfgang</dc:creator>
  <cp:keywords/>
  <dc:description/>
  <cp:lastModifiedBy>Mathis, Katherine - RD, SC</cp:lastModifiedBy>
  <cp:revision/>
  <cp:lastPrinted>2024-03-15T20:01:41Z</cp:lastPrinted>
  <dcterms:created xsi:type="dcterms:W3CDTF">1999-05-21T13:07:41Z</dcterms:created>
  <dcterms:modified xsi:type="dcterms:W3CDTF">2024-04-04T21:50:51Z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  <property fmtid="{D5CDD505-2E9C-101B-9397-08002B2CF9AE}" pid="3" name="MediaServiceImageTags">
    <vt:lpwstr/>
  </property>
</Properties>
</file>