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nrc-my.sharepoint.com/personal/keb1_nrc_gov/Documents/KEB1/RENEWALS/3150-0009, Part 70/2023/Final/"/>
    </mc:Choice>
  </mc:AlternateContent>
  <xr:revisionPtr revIDLastSave="6" documentId="8_{676ABB9F-796D-4B50-9533-B693005A1637}" xr6:coauthVersionLast="47" xr6:coauthVersionMax="47" xr10:uidLastSave="{6A1209EE-21DD-48E3-B992-934FE18450FD}"/>
  <bookViews>
    <workbookView xWindow="-110" yWindow="-110" windowWidth="19420" windowHeight="10420" activeTab="4" xr2:uid="{00000000-000D-0000-FFFF-FFFF00000000}"/>
  </bookViews>
  <sheets>
    <sheet name="Reporting" sheetId="1" r:id="rId1"/>
    <sheet name="Recordkeeping" sheetId="2" r:id="rId2"/>
    <sheet name="Third Party Disclosure" sheetId="3" r:id="rId3"/>
    <sheet name="TOTAL" sheetId="4" r:id="rId4"/>
    <sheet name="Burden change" sheetId="5" r:id="rId5"/>
  </sheets>
  <definedNames>
    <definedName name="_xlnm.Print_Area" localSheetId="4">'Burden change'!$A$1:$D$6</definedName>
    <definedName name="_xlnm.Print_Area" localSheetId="1">Recordkeeping!$A$1:$F$12</definedName>
    <definedName name="_xlnm.Print_Area" localSheetId="0">Reporting!$A$1:$H$37</definedName>
    <definedName name="_xlnm.Print_Area" localSheetId="2">'Third Party Disclosure'!$A$1:$H$5</definedName>
    <definedName name="_xlnm.Print_Area" localSheetId="3">TOTAL!$A$1:$D$10</definedName>
    <definedName name="_xlnm.Print_Titles" localSheetId="0">Reporting!$1:$2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E8" i="1"/>
  <c r="B10" i="4"/>
  <c r="B6" i="5"/>
  <c r="H4" i="3"/>
  <c r="F4" i="2"/>
  <c r="F5" i="2"/>
  <c r="F6" i="2"/>
  <c r="F7" i="2"/>
  <c r="F8" i="2"/>
  <c r="F9" i="2"/>
  <c r="F10" i="2"/>
  <c r="F3" i="2"/>
  <c r="G4" i="3"/>
  <c r="E4" i="2"/>
  <c r="E5" i="2"/>
  <c r="E6" i="2"/>
  <c r="E7" i="2"/>
  <c r="E8" i="2"/>
  <c r="E9" i="2"/>
  <c r="E10" i="2"/>
  <c r="E11" i="2"/>
  <c r="F11" i="2" s="1"/>
  <c r="E3" i="2"/>
  <c r="G26" i="1"/>
  <c r="H26" i="1" s="1"/>
  <c r="G27" i="1"/>
  <c r="H27" i="1" s="1"/>
  <c r="G28" i="1"/>
  <c r="H28" i="1" s="1"/>
  <c r="G30" i="1"/>
  <c r="H30" i="1" s="1"/>
  <c r="E36" i="1" l="1"/>
  <c r="G36" i="1" s="1"/>
  <c r="H36" i="1" s="1"/>
  <c r="E35" i="1"/>
  <c r="G35" i="1" s="1"/>
  <c r="H35" i="1" s="1"/>
  <c r="E34" i="1"/>
  <c r="G34" i="1" s="1"/>
  <c r="H34" i="1" s="1"/>
  <c r="E32" i="1"/>
  <c r="G32" i="1" s="1"/>
  <c r="H32" i="1" s="1"/>
  <c r="E33" i="1"/>
  <c r="G33" i="1" s="1"/>
  <c r="H33" i="1" s="1"/>
  <c r="E31" i="1"/>
  <c r="G31" i="1" s="1"/>
  <c r="H31" i="1" s="1"/>
  <c r="E29" i="1"/>
  <c r="G29" i="1" s="1"/>
  <c r="H29" i="1" s="1"/>
  <c r="E25" i="1"/>
  <c r="G25" i="1" s="1"/>
  <c r="H25" i="1" s="1"/>
  <c r="E24" i="1"/>
  <c r="G24" i="1" s="1"/>
  <c r="H24" i="1" s="1"/>
  <c r="E22" i="1"/>
  <c r="G22" i="1" s="1"/>
  <c r="H22" i="1" s="1"/>
  <c r="E23" i="1"/>
  <c r="G23" i="1" s="1"/>
  <c r="H23" i="1" s="1"/>
  <c r="E20" i="1"/>
  <c r="G20" i="1" s="1"/>
  <c r="H20" i="1" s="1"/>
  <c r="E19" i="1"/>
  <c r="G19" i="1" s="1"/>
  <c r="H19" i="1" s="1"/>
  <c r="E18" i="1"/>
  <c r="G18" i="1" s="1"/>
  <c r="H18" i="1" s="1"/>
  <c r="E21" i="1"/>
  <c r="G21" i="1" s="1"/>
  <c r="H21" i="1" s="1"/>
  <c r="E17" i="1"/>
  <c r="G17" i="1" s="1"/>
  <c r="H17" i="1" s="1"/>
  <c r="E16" i="1"/>
  <c r="G16" i="1" s="1"/>
  <c r="H16" i="1" s="1"/>
  <c r="E15" i="1"/>
  <c r="G15" i="1" s="1"/>
  <c r="H15" i="1" s="1"/>
  <c r="E14" i="1"/>
  <c r="G14" i="1" s="1"/>
  <c r="H14" i="1" s="1"/>
  <c r="E13" i="1"/>
  <c r="G13" i="1" s="1"/>
  <c r="H13" i="1" s="1"/>
  <c r="E12" i="1"/>
  <c r="G12" i="1" s="1"/>
  <c r="H12" i="1" s="1"/>
  <c r="E11" i="1"/>
  <c r="G11" i="1" s="1"/>
  <c r="H11" i="1" s="1"/>
  <c r="E10" i="1"/>
  <c r="G10" i="1" s="1"/>
  <c r="H10" i="1" s="1"/>
  <c r="E9" i="1"/>
  <c r="E6" i="1"/>
  <c r="E7" i="1"/>
  <c r="B4" i="4" l="1"/>
  <c r="E4" i="3"/>
  <c r="E3" i="3"/>
  <c r="G3" i="3" s="1"/>
  <c r="H3" i="3" s="1"/>
  <c r="E5" i="3" l="1"/>
  <c r="E12" i="2"/>
  <c r="F12" i="2" s="1"/>
  <c r="G5" i="3"/>
  <c r="H5" i="3" s="1"/>
  <c r="B5" i="4"/>
  <c r="G9" i="1"/>
  <c r="H9" i="1" s="1"/>
  <c r="G7" i="1"/>
  <c r="H7" i="1" s="1"/>
  <c r="G6" i="1"/>
  <c r="H6" i="1" s="1"/>
  <c r="E5" i="1"/>
  <c r="G5" i="1" s="1"/>
  <c r="H5" i="1" s="1"/>
  <c r="E4" i="1"/>
  <c r="G4" i="1" s="1"/>
  <c r="H4" i="1" s="1"/>
  <c r="E3" i="1"/>
  <c r="G3" i="1" s="1"/>
  <c r="H3" i="1" l="1"/>
  <c r="G37" i="1"/>
  <c r="H37" i="1" s="1"/>
  <c r="C4" i="4"/>
  <c r="C5" i="4"/>
  <c r="E37" i="1"/>
  <c r="B3" i="4" s="1"/>
  <c r="B6" i="4" s="1"/>
  <c r="D5" i="4" l="1"/>
  <c r="C5" i="5"/>
  <c r="D5" i="5" s="1"/>
  <c r="D4" i="4"/>
  <c r="C4" i="5"/>
  <c r="D4" i="5" s="1"/>
  <c r="B8" i="4"/>
  <c r="C3" i="4"/>
  <c r="C3" i="5" l="1"/>
  <c r="D3" i="4"/>
  <c r="C6" i="4"/>
  <c r="D6" i="4" s="1"/>
  <c r="C6" i="5" l="1"/>
  <c r="D3" i="5"/>
  <c r="D6" i="5" s="1"/>
</calcChain>
</file>

<file path=xl/sharedStrings.xml><?xml version="1.0" encoding="utf-8"?>
<sst xmlns="http://schemas.openxmlformats.org/spreadsheetml/2006/main" count="132" uniqueCount="110">
  <si>
    <t>TABLE 1: ANNUAL REPORTING BURDEN</t>
  </si>
  <si>
    <t>Requirement</t>
  </si>
  <si>
    <t>Description</t>
  </si>
  <si>
    <t>No. of Respondents</t>
  </si>
  <si>
    <t xml:space="preserve"> Responses per Respondent</t>
  </si>
  <si>
    <t xml:space="preserve">Number of Responses </t>
  </si>
  <si>
    <t>Burden Hours per Response</t>
  </si>
  <si>
    <t>Total Annual Burden Hours</t>
  </si>
  <si>
    <t>Cost at $300/hr</t>
  </si>
  <si>
    <t>70.9(b)</t>
  </si>
  <si>
    <t>significant information not reporting under other requirements</t>
  </si>
  <si>
    <t>70.17(a)</t>
  </si>
  <si>
    <t>application for exemption</t>
  </si>
  <si>
    <t>70.20a(d)</t>
  </si>
  <si>
    <t>transportation of SNM</t>
  </si>
  <si>
    <t>70.20b(f)</t>
  </si>
  <si>
    <t>notification of shipments</t>
  </si>
  <si>
    <t>70.20b(g)</t>
  </si>
  <si>
    <t>notification of unscheduled stops</t>
  </si>
  <si>
    <t xml:space="preserve">70.21(a) </t>
  </si>
  <si>
    <t>filing an application for a new license</t>
  </si>
  <si>
    <t>70.22, 70.32(c)(1), 70.33, 70.34, 70.39(a), 70.73</t>
  </si>
  <si>
    <t>filing an application for a licensing action (existing licensee)</t>
  </si>
  <si>
    <t>70.25 Certification</t>
  </si>
  <si>
    <t>certification of financial assurance in prescribed amounts</t>
  </si>
  <si>
    <t>70.25 Funding Plan</t>
  </si>
  <si>
    <t>decommissioning funding plan with detailed cost estimate</t>
  </si>
  <si>
    <t>70.32(a)(9)</t>
  </si>
  <si>
    <t>notification of filing for bankruptcy</t>
  </si>
  <si>
    <t>70.32(c)(2)</t>
  </si>
  <si>
    <t>Change to material control and accounting program</t>
  </si>
  <si>
    <t>70.32(d)</t>
  </si>
  <si>
    <t>change in transportation security plans</t>
  </si>
  <si>
    <t>70.32(e)</t>
  </si>
  <si>
    <t>change in physical security plan</t>
  </si>
  <si>
    <t>70.32(g)</t>
  </si>
  <si>
    <t>change in safeguards contingency plan</t>
  </si>
  <si>
    <t>70.32(i)</t>
  </si>
  <si>
    <t>Change in emergency plan</t>
  </si>
  <si>
    <t>70.38(d)</t>
  </si>
  <si>
    <t>notification of cessation of operations</t>
  </si>
  <si>
    <t>70.38(e)</t>
  </si>
  <si>
    <t>financial assurance for decommissioning</t>
  </si>
  <si>
    <t>70.38(f)</t>
  </si>
  <si>
    <t>relief to postpone decommissioning</t>
  </si>
  <si>
    <t>70.38(g)(1)&amp;(4)</t>
  </si>
  <si>
    <t>decommissioning plan</t>
  </si>
  <si>
    <t>70.38(g)(2)</t>
  </si>
  <si>
    <t>alternate schedule for decom. plan</t>
  </si>
  <si>
    <t>70.38(j)</t>
  </si>
  <si>
    <t>final decom steps</t>
  </si>
  <si>
    <t>70.50(c)(1)</t>
  </si>
  <si>
    <t>initial event report by telephone</t>
  </si>
  <si>
    <t>70.50(c)(2)</t>
  </si>
  <si>
    <t>30-day written event report</t>
  </si>
  <si>
    <t>70.51(a)</t>
  </si>
  <si>
    <t>records for license termination</t>
  </si>
  <si>
    <t>70.52(a)&amp;(b)</t>
  </si>
  <si>
    <t>reports of accidental criticality</t>
  </si>
  <si>
    <t>70.55(b)</t>
  </si>
  <si>
    <t>making records available for inspection</t>
  </si>
  <si>
    <t>effluent monitoring reports</t>
  </si>
  <si>
    <t>70.62(c)(3) (Action completed)</t>
  </si>
  <si>
    <t>Initial ISA Plan and submittal CY 2004</t>
  </si>
  <si>
    <t>Additional content of applications for licensing actions by certain licensees</t>
  </si>
  <si>
    <t>70.72(d)(1)</t>
  </si>
  <si>
    <t>changes that require amendment</t>
  </si>
  <si>
    <t>70.72(d)(2)</t>
  </si>
  <si>
    <t>changes that don’t require amendment</t>
  </si>
  <si>
    <t>70.72(d)(3)</t>
  </si>
  <si>
    <t>ISA annual update</t>
  </si>
  <si>
    <t>60-day written event report</t>
  </si>
  <si>
    <t>TOTAL</t>
  </si>
  <si>
    <t>TABLE 2: ANNUAL RECORDKEEPING BURDEN</t>
  </si>
  <si>
    <t>Number of Recordkeepers</t>
  </si>
  <si>
    <t>Burden Per Recordkeeper</t>
  </si>
  <si>
    <t>70.22(g)-(k)</t>
  </si>
  <si>
    <t>physical security plans</t>
  </si>
  <si>
    <t>70.24(a)(3)</t>
  </si>
  <si>
    <t>emergency procedures for SNM areas</t>
  </si>
  <si>
    <t>70.25(g)</t>
  </si>
  <si>
    <t>decommissioning records</t>
  </si>
  <si>
    <t>plan for physical protection of SNM in transit</t>
  </si>
  <si>
    <t>physical security plan</t>
  </si>
  <si>
    <t>safeguards contingency plan</t>
  </si>
  <si>
    <t>70.42(c)&amp;(d)</t>
  </si>
  <si>
    <t>Verifying authorization before SNM is transferred</t>
  </si>
  <si>
    <t>70.61, 70.62, and 70.72</t>
  </si>
  <si>
    <t>safety program, process safety information, integrated safety analysis, management measures, configuration management sytem, and facility changes</t>
  </si>
  <si>
    <t>70.64(a)</t>
  </si>
  <si>
    <t>baseline design criteria</t>
  </si>
  <si>
    <t>TABLE 3: ANNUAL THIRD PARTY DISCLOSURE BURDEN</t>
  </si>
  <si>
    <t>70.19(c)(2) &amp; 70.39(b)</t>
  </si>
  <si>
    <t>calibration &amp; reference sources, labeling of sources</t>
  </si>
  <si>
    <t>70.51(b)</t>
  </si>
  <si>
    <t>tranference of records</t>
  </si>
  <si>
    <t>TABLE 4: BURDEN TOTALS</t>
  </si>
  <si>
    <t>Responses</t>
  </si>
  <si>
    <t>Burden</t>
  </si>
  <si>
    <t>Cost @$300/hr</t>
  </si>
  <si>
    <t>Reporting</t>
  </si>
  <si>
    <t>Recordkeeping</t>
  </si>
  <si>
    <t>Third Party Disclosure</t>
  </si>
  <si>
    <t>Recordkeeping costs</t>
  </si>
  <si>
    <t>NRC staff costs</t>
  </si>
  <si>
    <t>BURDEN HOURS</t>
  </si>
  <si>
    <t>Previous total</t>
  </si>
  <si>
    <t>Current Request</t>
  </si>
  <si>
    <t>Change</t>
  </si>
  <si>
    <t>Third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</si>
</sst>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#,##0.0"/>
    <numFmt numFmtId="167" formatCode="_(* #,##0_);_(* \(#,##0\);_(* &quot;-&quot;??_);_(@_)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165" fontId="2" fillId="0" borderId="0" xfId="1" applyNumberFormat="1" applyFont="1"/>
    <xf numFmtId="164" fontId="2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1" applyNumberFormat="1" applyFont="1" applyBorder="1"/>
    <xf numFmtId="0" fontId="3" fillId="0" borderId="0" xfId="0" applyFont="1"/>
    <xf numFmtId="5" fontId="2" fillId="0" borderId="1" xfId="1" applyNumberFormat="1" applyFont="1" applyBorder="1"/>
    <xf numFmtId="5" fontId="3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167" fontId="3" fillId="0" borderId="1" xfId="2" applyNumberFormat="1" applyFont="1" applyBorder="1"/>
    <xf numFmtId="167" fontId="2" fillId="0" borderId="1" xfId="2" applyNumberFormat="1" applyFont="1" applyBorder="1"/>
    <xf numFmtId="167" fontId="2" fillId="0" borderId="0" xfId="2" applyNumberFormat="1" applyFont="1"/>
    <xf numFmtId="3" fontId="3" fillId="0" borderId="1" xfId="0" applyNumberFormat="1" applyFont="1" applyBorder="1"/>
    <xf numFmtId="3" fontId="2" fillId="0" borderId="1" xfId="0" applyNumberFormat="1" applyFont="1" applyBorder="1"/>
    <xf numFmtId="167" fontId="2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166" fontId="6" fillId="0" borderId="1" xfId="0" applyNumberFormat="1" applyFont="1" applyBorder="1" applyAlignment="1">
      <alignment horizontal="right" vertical="top" wrapText="1"/>
    </xf>
    <xf numFmtId="5" fontId="6" fillId="0" borderId="1" xfId="1" applyNumberFormat="1" applyFont="1" applyBorder="1"/>
    <xf numFmtId="5" fontId="6" fillId="0" borderId="1" xfId="1" applyNumberFormat="1" applyFont="1" applyFill="1" applyBorder="1"/>
    <xf numFmtId="0" fontId="6" fillId="0" borderId="1" xfId="0" applyFont="1" applyBorder="1" applyAlignment="1">
      <alignment vertical="top" wrapText="1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3" fontId="5" fillId="0" borderId="1" xfId="0" applyNumberFormat="1" applyFont="1" applyBorder="1"/>
    <xf numFmtId="166" fontId="5" fillId="0" borderId="1" xfId="0" applyNumberFormat="1" applyFont="1" applyBorder="1"/>
    <xf numFmtId="3" fontId="5" fillId="0" borderId="1" xfId="2" applyNumberFormat="1" applyFont="1" applyBorder="1"/>
    <xf numFmtId="0" fontId="6" fillId="0" borderId="0" xfId="0" applyFont="1" applyAlignment="1">
      <alignment horizontal="left"/>
    </xf>
    <xf numFmtId="165" fontId="6" fillId="0" borderId="0" xfId="1" applyNumberFormat="1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 vertical="top" wrapText="1"/>
    </xf>
    <xf numFmtId="3" fontId="5" fillId="2" borderId="1" xfId="0" applyNumberFormat="1" applyFont="1" applyFill="1" applyBorder="1"/>
    <xf numFmtId="5" fontId="5" fillId="0" borderId="1" xfId="1" applyNumberFormat="1" applyFont="1" applyBorder="1"/>
    <xf numFmtId="166" fontId="6" fillId="2" borderId="1" xfId="0" applyNumberFormat="1" applyFont="1" applyFill="1" applyBorder="1" applyAlignment="1">
      <alignment horizontal="right" vertical="top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zoomScale="90" zoomScaleNormal="90" workbookViewId="0">
      <pane ySplit="2" topLeftCell="A3" activePane="bottomLeft" state="frozen"/>
      <selection pane="bottomLeft" sqref="A1:XFD1048576"/>
    </sheetView>
  </sheetViews>
  <sheetFormatPr defaultColWidth="8.58203125" defaultRowHeight="12.5" x14ac:dyDescent="0.25"/>
  <cols>
    <col min="1" max="1" width="20.83203125" style="41" customWidth="1"/>
    <col min="2" max="2" width="20.83203125" style="23" customWidth="1"/>
    <col min="3" max="3" width="11.83203125" style="23" customWidth="1"/>
    <col min="4" max="7" width="10.5" style="23" customWidth="1"/>
    <col min="8" max="8" width="15.08203125" style="42" customWidth="1"/>
    <col min="9" max="16384" width="8.58203125" style="23"/>
  </cols>
  <sheetData>
    <row r="1" spans="1:8" ht="13" x14ac:dyDescent="0.3">
      <c r="A1" s="22" t="s">
        <v>0</v>
      </c>
      <c r="B1" s="22"/>
      <c r="C1" s="22"/>
      <c r="D1" s="22"/>
      <c r="E1" s="22"/>
      <c r="F1" s="22"/>
      <c r="G1" s="22"/>
      <c r="H1" s="22"/>
    </row>
    <row r="2" spans="1:8" ht="52" x14ac:dyDescent="0.3">
      <c r="A2" s="24" t="s">
        <v>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  <c r="H2" s="28" t="s">
        <v>8</v>
      </c>
    </row>
    <row r="3" spans="1:8" ht="37.5" x14ac:dyDescent="0.25">
      <c r="A3" s="29" t="s">
        <v>9</v>
      </c>
      <c r="B3" s="29" t="s">
        <v>10</v>
      </c>
      <c r="C3" s="30">
        <v>10</v>
      </c>
      <c r="D3" s="31">
        <v>1</v>
      </c>
      <c r="E3" s="31">
        <f>D3*C3</f>
        <v>10</v>
      </c>
      <c r="F3" s="31">
        <v>1</v>
      </c>
      <c r="G3" s="30">
        <f>F3*E3</f>
        <v>10</v>
      </c>
      <c r="H3" s="32">
        <f>G3*300</f>
        <v>3000</v>
      </c>
    </row>
    <row r="4" spans="1:8" x14ac:dyDescent="0.25">
      <c r="A4" s="29" t="s">
        <v>11</v>
      </c>
      <c r="B4" s="29" t="s">
        <v>12</v>
      </c>
      <c r="C4" s="30">
        <v>10</v>
      </c>
      <c r="D4" s="31">
        <v>1</v>
      </c>
      <c r="E4" s="31">
        <f t="shared" ref="E4:E5" si="0">D4*C4</f>
        <v>10</v>
      </c>
      <c r="F4" s="31">
        <v>40</v>
      </c>
      <c r="G4" s="30">
        <f t="shared" ref="G4:G9" si="1">F4*E4</f>
        <v>400</v>
      </c>
      <c r="H4" s="32">
        <f t="shared" ref="H4:H37" si="2">G4*300</f>
        <v>120000</v>
      </c>
    </row>
    <row r="5" spans="1:8" x14ac:dyDescent="0.25">
      <c r="A5" s="29" t="s">
        <v>13</v>
      </c>
      <c r="B5" s="29" t="s">
        <v>14</v>
      </c>
      <c r="C5" s="30">
        <v>8</v>
      </c>
      <c r="D5" s="31">
        <v>1</v>
      </c>
      <c r="E5" s="31">
        <f t="shared" si="0"/>
        <v>8</v>
      </c>
      <c r="F5" s="31">
        <v>40</v>
      </c>
      <c r="G5" s="30">
        <f t="shared" si="1"/>
        <v>320</v>
      </c>
      <c r="H5" s="32">
        <f t="shared" si="2"/>
        <v>96000</v>
      </c>
    </row>
    <row r="6" spans="1:8" x14ac:dyDescent="0.25">
      <c r="A6" s="29" t="s">
        <v>15</v>
      </c>
      <c r="B6" s="29" t="s">
        <v>16</v>
      </c>
      <c r="C6" s="30">
        <v>12</v>
      </c>
      <c r="D6" s="31">
        <v>1</v>
      </c>
      <c r="E6" s="31">
        <f t="shared" ref="E6:E25" si="3">D6*C6</f>
        <v>12</v>
      </c>
      <c r="F6" s="31">
        <v>4</v>
      </c>
      <c r="G6" s="30">
        <f t="shared" si="1"/>
        <v>48</v>
      </c>
      <c r="H6" s="32">
        <f t="shared" si="2"/>
        <v>14400</v>
      </c>
    </row>
    <row r="7" spans="1:8" ht="25" x14ac:dyDescent="0.25">
      <c r="A7" s="29" t="s">
        <v>17</v>
      </c>
      <c r="B7" s="29" t="s">
        <v>18</v>
      </c>
      <c r="C7" s="30">
        <v>2</v>
      </c>
      <c r="D7" s="31">
        <v>1</v>
      </c>
      <c r="E7" s="31">
        <f t="shared" si="3"/>
        <v>2</v>
      </c>
      <c r="F7" s="31">
        <v>4</v>
      </c>
      <c r="G7" s="30">
        <f t="shared" si="1"/>
        <v>8</v>
      </c>
      <c r="H7" s="32">
        <f t="shared" si="2"/>
        <v>2400</v>
      </c>
    </row>
    <row r="8" spans="1:8" ht="25" x14ac:dyDescent="0.25">
      <c r="A8" s="29" t="s">
        <v>19</v>
      </c>
      <c r="B8" s="29" t="s">
        <v>20</v>
      </c>
      <c r="C8" s="30">
        <v>2</v>
      </c>
      <c r="D8" s="31">
        <v>1</v>
      </c>
      <c r="E8" s="31">
        <f t="shared" si="3"/>
        <v>2</v>
      </c>
      <c r="F8" s="31">
        <v>5000</v>
      </c>
      <c r="G8" s="30">
        <f t="shared" si="1"/>
        <v>10000</v>
      </c>
      <c r="H8" s="32">
        <f t="shared" si="2"/>
        <v>3000000</v>
      </c>
    </row>
    <row r="9" spans="1:8" ht="37.5" x14ac:dyDescent="0.25">
      <c r="A9" s="29" t="s">
        <v>21</v>
      </c>
      <c r="B9" s="29" t="s">
        <v>22</v>
      </c>
      <c r="C9" s="30">
        <v>20</v>
      </c>
      <c r="D9" s="31">
        <v>2</v>
      </c>
      <c r="E9" s="31">
        <f t="shared" si="3"/>
        <v>40</v>
      </c>
      <c r="F9" s="31">
        <v>213</v>
      </c>
      <c r="G9" s="30">
        <f t="shared" si="1"/>
        <v>8520</v>
      </c>
      <c r="H9" s="33">
        <f t="shared" si="2"/>
        <v>2556000</v>
      </c>
    </row>
    <row r="10" spans="1:8" ht="37.5" x14ac:dyDescent="0.25">
      <c r="A10" s="29" t="s">
        <v>23</v>
      </c>
      <c r="B10" s="34" t="s">
        <v>24</v>
      </c>
      <c r="C10" s="30">
        <v>4</v>
      </c>
      <c r="D10" s="31">
        <v>1</v>
      </c>
      <c r="E10" s="31">
        <f t="shared" si="3"/>
        <v>4</v>
      </c>
      <c r="F10" s="31">
        <v>100</v>
      </c>
      <c r="G10" s="30">
        <f>ROUND(F10*E10,0)</f>
        <v>400</v>
      </c>
      <c r="H10" s="32">
        <f t="shared" si="2"/>
        <v>120000</v>
      </c>
    </row>
    <row r="11" spans="1:8" ht="37.5" x14ac:dyDescent="0.25">
      <c r="A11" s="29" t="s">
        <v>25</v>
      </c>
      <c r="B11" s="34" t="s">
        <v>26</v>
      </c>
      <c r="C11" s="30">
        <v>6</v>
      </c>
      <c r="D11" s="31">
        <v>1</v>
      </c>
      <c r="E11" s="31">
        <f t="shared" si="3"/>
        <v>6</v>
      </c>
      <c r="F11" s="31">
        <v>300</v>
      </c>
      <c r="G11" s="30">
        <f t="shared" ref="G11:G36" si="4">ROUND(F11*E11,0)</f>
        <v>1800</v>
      </c>
      <c r="H11" s="32">
        <f t="shared" si="2"/>
        <v>540000</v>
      </c>
    </row>
    <row r="12" spans="1:8" ht="25" x14ac:dyDescent="0.25">
      <c r="A12" s="29" t="s">
        <v>27</v>
      </c>
      <c r="B12" s="34" t="s">
        <v>28</v>
      </c>
      <c r="C12" s="30">
        <v>1</v>
      </c>
      <c r="D12" s="31">
        <v>1</v>
      </c>
      <c r="E12" s="31">
        <f t="shared" si="3"/>
        <v>1</v>
      </c>
      <c r="F12" s="31">
        <v>1</v>
      </c>
      <c r="G12" s="30">
        <f t="shared" si="4"/>
        <v>1</v>
      </c>
      <c r="H12" s="32">
        <f t="shared" si="2"/>
        <v>300</v>
      </c>
    </row>
    <row r="13" spans="1:8" ht="25" x14ac:dyDescent="0.25">
      <c r="A13" s="29" t="s">
        <v>29</v>
      </c>
      <c r="B13" s="34" t="s">
        <v>30</v>
      </c>
      <c r="C13" s="30">
        <v>16</v>
      </c>
      <c r="D13" s="30">
        <v>1</v>
      </c>
      <c r="E13" s="30">
        <f t="shared" si="3"/>
        <v>16</v>
      </c>
      <c r="F13" s="31">
        <v>80</v>
      </c>
      <c r="G13" s="30">
        <f t="shared" si="4"/>
        <v>1280</v>
      </c>
      <c r="H13" s="32">
        <f t="shared" si="2"/>
        <v>384000</v>
      </c>
    </row>
    <row r="14" spans="1:8" ht="25" x14ac:dyDescent="0.25">
      <c r="A14" s="29" t="s">
        <v>31</v>
      </c>
      <c r="B14" s="34" t="s">
        <v>32</v>
      </c>
      <c r="C14" s="30">
        <v>1</v>
      </c>
      <c r="D14" s="30">
        <v>1</v>
      </c>
      <c r="E14" s="30">
        <f t="shared" si="3"/>
        <v>1</v>
      </c>
      <c r="F14" s="31">
        <v>16</v>
      </c>
      <c r="G14" s="30">
        <f t="shared" si="4"/>
        <v>16</v>
      </c>
      <c r="H14" s="32">
        <f t="shared" si="2"/>
        <v>4800</v>
      </c>
    </row>
    <row r="15" spans="1:8" ht="25" x14ac:dyDescent="0.25">
      <c r="A15" s="29" t="s">
        <v>33</v>
      </c>
      <c r="B15" s="34" t="s">
        <v>34</v>
      </c>
      <c r="C15" s="30">
        <v>16</v>
      </c>
      <c r="D15" s="30">
        <v>1</v>
      </c>
      <c r="E15" s="30">
        <f t="shared" si="3"/>
        <v>16</v>
      </c>
      <c r="F15" s="31">
        <v>80</v>
      </c>
      <c r="G15" s="30">
        <f t="shared" si="4"/>
        <v>1280</v>
      </c>
      <c r="H15" s="32">
        <f t="shared" si="2"/>
        <v>384000</v>
      </c>
    </row>
    <row r="16" spans="1:8" ht="25" x14ac:dyDescent="0.25">
      <c r="A16" s="29" t="s">
        <v>35</v>
      </c>
      <c r="B16" s="34" t="s">
        <v>36</v>
      </c>
      <c r="C16" s="30">
        <v>2</v>
      </c>
      <c r="D16" s="30">
        <v>1</v>
      </c>
      <c r="E16" s="30">
        <f t="shared" si="3"/>
        <v>2</v>
      </c>
      <c r="F16" s="31">
        <v>80</v>
      </c>
      <c r="G16" s="30">
        <f t="shared" si="4"/>
        <v>160</v>
      </c>
      <c r="H16" s="32">
        <f t="shared" si="2"/>
        <v>48000</v>
      </c>
    </row>
    <row r="17" spans="1:8" x14ac:dyDescent="0.25">
      <c r="A17" s="29" t="s">
        <v>37</v>
      </c>
      <c r="B17" s="34" t="s">
        <v>38</v>
      </c>
      <c r="C17" s="30">
        <v>12</v>
      </c>
      <c r="D17" s="30">
        <v>1</v>
      </c>
      <c r="E17" s="30">
        <f t="shared" si="3"/>
        <v>12</v>
      </c>
      <c r="F17" s="31">
        <v>80</v>
      </c>
      <c r="G17" s="30">
        <f t="shared" si="4"/>
        <v>960</v>
      </c>
      <c r="H17" s="32">
        <f t="shared" si="2"/>
        <v>288000</v>
      </c>
    </row>
    <row r="18" spans="1:8" ht="25" x14ac:dyDescent="0.25">
      <c r="A18" s="29" t="s">
        <v>39</v>
      </c>
      <c r="B18" s="34" t="s">
        <v>40</v>
      </c>
      <c r="C18" s="30">
        <v>6</v>
      </c>
      <c r="D18" s="30">
        <v>1</v>
      </c>
      <c r="E18" s="30">
        <f t="shared" si="3"/>
        <v>6</v>
      </c>
      <c r="F18" s="31">
        <v>1</v>
      </c>
      <c r="G18" s="30">
        <f t="shared" si="4"/>
        <v>6</v>
      </c>
      <c r="H18" s="32">
        <f t="shared" si="2"/>
        <v>1800</v>
      </c>
    </row>
    <row r="19" spans="1:8" ht="25" x14ac:dyDescent="0.25">
      <c r="A19" s="29" t="s">
        <v>41</v>
      </c>
      <c r="B19" s="34" t="s">
        <v>42</v>
      </c>
      <c r="C19" s="30">
        <v>8</v>
      </c>
      <c r="D19" s="30">
        <v>1</v>
      </c>
      <c r="E19" s="30">
        <f t="shared" si="3"/>
        <v>8</v>
      </c>
      <c r="F19" s="31">
        <v>40</v>
      </c>
      <c r="G19" s="30">
        <f t="shared" si="4"/>
        <v>320</v>
      </c>
      <c r="H19" s="32">
        <f t="shared" si="2"/>
        <v>96000</v>
      </c>
    </row>
    <row r="20" spans="1:8" ht="25" x14ac:dyDescent="0.25">
      <c r="A20" s="29" t="s">
        <v>43</v>
      </c>
      <c r="B20" s="34" t="s">
        <v>44</v>
      </c>
      <c r="C20" s="30">
        <v>2</v>
      </c>
      <c r="D20" s="30">
        <v>1</v>
      </c>
      <c r="E20" s="30">
        <f t="shared" si="3"/>
        <v>2</v>
      </c>
      <c r="F20" s="31">
        <v>40</v>
      </c>
      <c r="G20" s="30">
        <f t="shared" si="4"/>
        <v>80</v>
      </c>
      <c r="H20" s="32">
        <f t="shared" si="2"/>
        <v>24000</v>
      </c>
    </row>
    <row r="21" spans="1:8" ht="13.75" customHeight="1" x14ac:dyDescent="0.25">
      <c r="A21" s="29" t="s">
        <v>45</v>
      </c>
      <c r="B21" s="34" t="s">
        <v>46</v>
      </c>
      <c r="C21" s="30">
        <v>2</v>
      </c>
      <c r="D21" s="30">
        <v>1</v>
      </c>
      <c r="E21" s="30">
        <f t="shared" si="3"/>
        <v>2</v>
      </c>
      <c r="F21" s="31">
        <v>1000</v>
      </c>
      <c r="G21" s="30">
        <f t="shared" si="4"/>
        <v>2000</v>
      </c>
      <c r="H21" s="32">
        <f t="shared" si="2"/>
        <v>600000</v>
      </c>
    </row>
    <row r="22" spans="1:8" ht="25" x14ac:dyDescent="0.25">
      <c r="A22" s="29" t="s">
        <v>47</v>
      </c>
      <c r="B22" s="34" t="s">
        <v>48</v>
      </c>
      <c r="C22" s="30">
        <v>2</v>
      </c>
      <c r="D22" s="30">
        <v>1</v>
      </c>
      <c r="E22" s="30">
        <f t="shared" si="3"/>
        <v>2</v>
      </c>
      <c r="F22" s="31">
        <v>40</v>
      </c>
      <c r="G22" s="30">
        <f t="shared" si="4"/>
        <v>80</v>
      </c>
      <c r="H22" s="32">
        <f t="shared" si="2"/>
        <v>24000</v>
      </c>
    </row>
    <row r="23" spans="1:8" x14ac:dyDescent="0.25">
      <c r="A23" s="29" t="s">
        <v>49</v>
      </c>
      <c r="B23" s="34" t="s">
        <v>50</v>
      </c>
      <c r="C23" s="30">
        <v>2</v>
      </c>
      <c r="D23" s="30">
        <v>1</v>
      </c>
      <c r="E23" s="30">
        <f t="shared" si="3"/>
        <v>2</v>
      </c>
      <c r="F23" s="31">
        <v>300</v>
      </c>
      <c r="G23" s="30">
        <f t="shared" si="4"/>
        <v>600</v>
      </c>
      <c r="H23" s="32">
        <f t="shared" si="2"/>
        <v>180000</v>
      </c>
    </row>
    <row r="24" spans="1:8" ht="25" x14ac:dyDescent="0.25">
      <c r="A24" s="29" t="s">
        <v>51</v>
      </c>
      <c r="B24" s="34" t="s">
        <v>52</v>
      </c>
      <c r="C24" s="30">
        <v>30</v>
      </c>
      <c r="D24" s="30">
        <v>1</v>
      </c>
      <c r="E24" s="30">
        <f t="shared" si="3"/>
        <v>30</v>
      </c>
      <c r="F24" s="31">
        <v>24</v>
      </c>
      <c r="G24" s="30">
        <f t="shared" si="4"/>
        <v>720</v>
      </c>
      <c r="H24" s="32">
        <f t="shared" si="2"/>
        <v>216000</v>
      </c>
    </row>
    <row r="25" spans="1:8" x14ac:dyDescent="0.25">
      <c r="A25" s="29" t="s">
        <v>53</v>
      </c>
      <c r="B25" s="34" t="s">
        <v>54</v>
      </c>
      <c r="C25" s="30">
        <v>30</v>
      </c>
      <c r="D25" s="30">
        <v>1</v>
      </c>
      <c r="E25" s="30">
        <f t="shared" si="3"/>
        <v>30</v>
      </c>
      <c r="F25" s="31">
        <v>120</v>
      </c>
      <c r="G25" s="30">
        <f t="shared" si="4"/>
        <v>3600</v>
      </c>
      <c r="H25" s="32">
        <f t="shared" si="2"/>
        <v>1080000</v>
      </c>
    </row>
    <row r="26" spans="1:8" ht="25" x14ac:dyDescent="0.25">
      <c r="A26" s="29" t="s">
        <v>55</v>
      </c>
      <c r="B26" s="34" t="s">
        <v>56</v>
      </c>
      <c r="C26" s="30">
        <v>30</v>
      </c>
      <c r="D26" s="30">
        <v>4</v>
      </c>
      <c r="E26" s="30">
        <v>120</v>
      </c>
      <c r="F26" s="31">
        <v>2</v>
      </c>
      <c r="G26" s="30">
        <f t="shared" si="4"/>
        <v>240</v>
      </c>
      <c r="H26" s="32">
        <f t="shared" si="2"/>
        <v>72000</v>
      </c>
    </row>
    <row r="27" spans="1:8" ht="25" x14ac:dyDescent="0.25">
      <c r="A27" s="29" t="s">
        <v>57</v>
      </c>
      <c r="B27" s="34" t="s">
        <v>58</v>
      </c>
      <c r="C27" s="30">
        <v>1</v>
      </c>
      <c r="D27" s="30">
        <v>1</v>
      </c>
      <c r="E27" s="30">
        <v>1</v>
      </c>
      <c r="F27" s="31">
        <v>16</v>
      </c>
      <c r="G27" s="30">
        <f t="shared" si="4"/>
        <v>16</v>
      </c>
      <c r="H27" s="32">
        <f t="shared" si="2"/>
        <v>4800</v>
      </c>
    </row>
    <row r="28" spans="1:8" ht="25" x14ac:dyDescent="0.25">
      <c r="A28" s="29" t="s">
        <v>59</v>
      </c>
      <c r="B28" s="34" t="s">
        <v>60</v>
      </c>
      <c r="C28" s="30">
        <v>30</v>
      </c>
      <c r="D28" s="30">
        <v>8</v>
      </c>
      <c r="E28" s="30">
        <v>60</v>
      </c>
      <c r="F28" s="31">
        <v>80</v>
      </c>
      <c r="G28" s="30">
        <f t="shared" si="4"/>
        <v>4800</v>
      </c>
      <c r="H28" s="32">
        <f t="shared" si="2"/>
        <v>1440000</v>
      </c>
    </row>
    <row r="29" spans="1:8" x14ac:dyDescent="0.25">
      <c r="A29" s="29">
        <v>70.59</v>
      </c>
      <c r="B29" s="34" t="s">
        <v>61</v>
      </c>
      <c r="C29" s="30">
        <v>10</v>
      </c>
      <c r="D29" s="30">
        <v>2</v>
      </c>
      <c r="E29" s="30">
        <f>D29*C29</f>
        <v>20</v>
      </c>
      <c r="F29" s="31">
        <v>40</v>
      </c>
      <c r="G29" s="30">
        <f t="shared" si="4"/>
        <v>800</v>
      </c>
      <c r="H29" s="32">
        <f t="shared" si="2"/>
        <v>240000</v>
      </c>
    </row>
    <row r="30" spans="1:8" ht="25" x14ac:dyDescent="0.25">
      <c r="A30" s="29" t="s">
        <v>62</v>
      </c>
      <c r="B30" s="34" t="s">
        <v>63</v>
      </c>
      <c r="C30" s="30"/>
      <c r="D30" s="30"/>
      <c r="E30" s="30"/>
      <c r="F30" s="31"/>
      <c r="G30" s="30">
        <f t="shared" si="4"/>
        <v>0</v>
      </c>
      <c r="H30" s="32">
        <f t="shared" si="2"/>
        <v>0</v>
      </c>
    </row>
    <row r="31" spans="1:8" ht="50" x14ac:dyDescent="0.25">
      <c r="A31" s="29">
        <v>70.650000000000006</v>
      </c>
      <c r="B31" s="34" t="s">
        <v>64</v>
      </c>
      <c r="C31" s="30">
        <v>7</v>
      </c>
      <c r="D31" s="30">
        <v>1</v>
      </c>
      <c r="E31" s="30">
        <f t="shared" ref="E31:E36" si="5">D31*C31</f>
        <v>7</v>
      </c>
      <c r="F31" s="31">
        <v>200</v>
      </c>
      <c r="G31" s="30">
        <f t="shared" si="4"/>
        <v>1400</v>
      </c>
      <c r="H31" s="32">
        <f t="shared" si="2"/>
        <v>420000</v>
      </c>
    </row>
    <row r="32" spans="1:8" ht="25" x14ac:dyDescent="0.25">
      <c r="A32" s="29" t="s">
        <v>65</v>
      </c>
      <c r="B32" s="34" t="s">
        <v>66</v>
      </c>
      <c r="C32" s="30">
        <v>6</v>
      </c>
      <c r="D32" s="30">
        <v>1</v>
      </c>
      <c r="E32" s="30">
        <f t="shared" si="5"/>
        <v>6</v>
      </c>
      <c r="F32" s="31">
        <v>800</v>
      </c>
      <c r="G32" s="30">
        <f t="shared" si="4"/>
        <v>4800</v>
      </c>
      <c r="H32" s="32">
        <f t="shared" si="2"/>
        <v>1440000</v>
      </c>
    </row>
    <row r="33" spans="1:10" ht="25" x14ac:dyDescent="0.25">
      <c r="A33" s="29" t="s">
        <v>67</v>
      </c>
      <c r="B33" s="34" t="s">
        <v>68</v>
      </c>
      <c r="C33" s="30">
        <v>8</v>
      </c>
      <c r="D33" s="30">
        <v>1</v>
      </c>
      <c r="E33" s="30">
        <f t="shared" si="5"/>
        <v>8</v>
      </c>
      <c r="F33" s="31">
        <v>600</v>
      </c>
      <c r="G33" s="30">
        <f t="shared" si="4"/>
        <v>4800</v>
      </c>
      <c r="H33" s="32">
        <f t="shared" si="2"/>
        <v>1440000</v>
      </c>
    </row>
    <row r="34" spans="1:10" ht="13.75" customHeight="1" x14ac:dyDescent="0.25">
      <c r="A34" s="29" t="s">
        <v>69</v>
      </c>
      <c r="B34" s="34" t="s">
        <v>70</v>
      </c>
      <c r="C34" s="30">
        <v>8</v>
      </c>
      <c r="D34" s="30">
        <v>1</v>
      </c>
      <c r="E34" s="30">
        <f t="shared" si="5"/>
        <v>8</v>
      </c>
      <c r="F34" s="31">
        <v>300</v>
      </c>
      <c r="G34" s="30">
        <f t="shared" si="4"/>
        <v>2400</v>
      </c>
      <c r="H34" s="32">
        <f t="shared" si="2"/>
        <v>720000</v>
      </c>
    </row>
    <row r="35" spans="1:10" ht="25" x14ac:dyDescent="0.25">
      <c r="A35" s="29">
        <v>70.739999999999995</v>
      </c>
      <c r="B35" s="34" t="s">
        <v>52</v>
      </c>
      <c r="C35" s="30">
        <v>10</v>
      </c>
      <c r="D35" s="30">
        <v>2</v>
      </c>
      <c r="E35" s="30">
        <f t="shared" si="5"/>
        <v>20</v>
      </c>
      <c r="F35" s="31">
        <v>24</v>
      </c>
      <c r="G35" s="30">
        <f t="shared" si="4"/>
        <v>480</v>
      </c>
      <c r="H35" s="32">
        <f t="shared" si="2"/>
        <v>144000</v>
      </c>
    </row>
    <row r="36" spans="1:10" s="35" customFormat="1" ht="13" x14ac:dyDescent="0.3">
      <c r="A36" s="29">
        <v>70.739999999999995</v>
      </c>
      <c r="B36" s="34" t="s">
        <v>71</v>
      </c>
      <c r="C36" s="30">
        <v>10</v>
      </c>
      <c r="D36" s="30">
        <v>2</v>
      </c>
      <c r="E36" s="30">
        <f t="shared" si="5"/>
        <v>20</v>
      </c>
      <c r="F36" s="31">
        <v>40</v>
      </c>
      <c r="G36" s="30">
        <f t="shared" si="4"/>
        <v>800</v>
      </c>
      <c r="H36" s="32">
        <f t="shared" si="2"/>
        <v>240000</v>
      </c>
      <c r="J36" s="23"/>
    </row>
    <row r="37" spans="1:10" ht="13" x14ac:dyDescent="0.3">
      <c r="A37" s="36" t="s">
        <v>72</v>
      </c>
      <c r="B37" s="37"/>
      <c r="C37" s="38">
        <v>72</v>
      </c>
      <c r="D37" s="38"/>
      <c r="E37" s="38">
        <f>SUM(E3:E36)</f>
        <v>494</v>
      </c>
      <c r="F37" s="39"/>
      <c r="G37" s="40">
        <f>SUM(G3:G36)</f>
        <v>53145</v>
      </c>
      <c r="H37" s="32">
        <f t="shared" si="2"/>
        <v>15943500</v>
      </c>
    </row>
  </sheetData>
  <mergeCells count="1">
    <mergeCell ref="A1:H1"/>
  </mergeCells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pane ySplit="2" topLeftCell="A3" activePane="bottomLeft" state="frozen"/>
      <selection pane="bottomLeft" sqref="A1:XFD1048576"/>
    </sheetView>
  </sheetViews>
  <sheetFormatPr defaultColWidth="13.08203125" defaultRowHeight="12.5" x14ac:dyDescent="0.25"/>
  <cols>
    <col min="1" max="1" width="13.08203125" style="23"/>
    <col min="2" max="2" width="16.5" style="23" customWidth="1"/>
    <col min="3" max="5" width="13.08203125" style="23"/>
    <col min="6" max="6" width="13.08203125" style="42"/>
    <col min="7" max="16384" width="13.08203125" style="23"/>
  </cols>
  <sheetData>
    <row r="1" spans="1:6" ht="13" x14ac:dyDescent="0.3">
      <c r="A1" s="43" t="s">
        <v>73</v>
      </c>
      <c r="B1" s="44"/>
      <c r="C1" s="44"/>
      <c r="D1" s="44"/>
      <c r="E1" s="44"/>
      <c r="F1" s="45"/>
    </row>
    <row r="2" spans="1:6" ht="26" x14ac:dyDescent="0.3">
      <c r="A2" s="25" t="s">
        <v>1</v>
      </c>
      <c r="B2" s="25" t="s">
        <v>2</v>
      </c>
      <c r="C2" s="26" t="s">
        <v>74</v>
      </c>
      <c r="D2" s="26" t="s">
        <v>75</v>
      </c>
      <c r="E2" s="27" t="s">
        <v>7</v>
      </c>
      <c r="F2" s="28" t="s">
        <v>8</v>
      </c>
    </row>
    <row r="3" spans="1:6" ht="25" x14ac:dyDescent="0.25">
      <c r="A3" s="29" t="s">
        <v>76</v>
      </c>
      <c r="B3" s="29" t="s">
        <v>77</v>
      </c>
      <c r="C3" s="30">
        <v>2</v>
      </c>
      <c r="D3" s="31">
        <v>200</v>
      </c>
      <c r="E3" s="30">
        <f>ROUND(C3*D3,0)</f>
        <v>400</v>
      </c>
      <c r="F3" s="32">
        <f>E3*300</f>
        <v>120000</v>
      </c>
    </row>
    <row r="4" spans="1:6" ht="37.5" x14ac:dyDescent="0.25">
      <c r="A4" s="29" t="s">
        <v>78</v>
      </c>
      <c r="B4" s="29" t="s">
        <v>79</v>
      </c>
      <c r="C4" s="30">
        <v>30</v>
      </c>
      <c r="D4" s="31">
        <v>7.5</v>
      </c>
      <c r="E4" s="30">
        <f t="shared" ref="E4:E11" si="0">ROUND(C4*D4,0)</f>
        <v>225</v>
      </c>
      <c r="F4" s="32">
        <f t="shared" ref="F4:F12" si="1">E4*300</f>
        <v>67500</v>
      </c>
    </row>
    <row r="5" spans="1:6" ht="25" x14ac:dyDescent="0.25">
      <c r="A5" s="29" t="s">
        <v>80</v>
      </c>
      <c r="B5" s="29" t="s">
        <v>81</v>
      </c>
      <c r="C5" s="30">
        <v>240</v>
      </c>
      <c r="D5" s="31">
        <v>3</v>
      </c>
      <c r="E5" s="30">
        <f t="shared" si="0"/>
        <v>720</v>
      </c>
      <c r="F5" s="32">
        <f t="shared" si="1"/>
        <v>216000</v>
      </c>
    </row>
    <row r="6" spans="1:6" ht="37.5" x14ac:dyDescent="0.25">
      <c r="A6" s="29" t="s">
        <v>31</v>
      </c>
      <c r="B6" s="29" t="s">
        <v>82</v>
      </c>
      <c r="C6" s="30">
        <v>15</v>
      </c>
      <c r="D6" s="31">
        <v>0.5</v>
      </c>
      <c r="E6" s="30">
        <f t="shared" si="0"/>
        <v>8</v>
      </c>
      <c r="F6" s="32">
        <f t="shared" si="1"/>
        <v>2400</v>
      </c>
    </row>
    <row r="7" spans="1:6" x14ac:dyDescent="0.25">
      <c r="A7" s="29" t="s">
        <v>33</v>
      </c>
      <c r="B7" s="29" t="s">
        <v>83</v>
      </c>
      <c r="C7" s="30">
        <v>25</v>
      </c>
      <c r="D7" s="46">
        <v>0.25</v>
      </c>
      <c r="E7" s="30">
        <f t="shared" si="0"/>
        <v>6</v>
      </c>
      <c r="F7" s="32">
        <f t="shared" si="1"/>
        <v>1800</v>
      </c>
    </row>
    <row r="8" spans="1:6" ht="25" x14ac:dyDescent="0.25">
      <c r="A8" s="29" t="s">
        <v>35</v>
      </c>
      <c r="B8" s="34" t="s">
        <v>84</v>
      </c>
      <c r="C8" s="30">
        <v>2</v>
      </c>
      <c r="D8" s="46">
        <v>0.25</v>
      </c>
      <c r="E8" s="30">
        <f t="shared" si="0"/>
        <v>1</v>
      </c>
      <c r="F8" s="32">
        <f t="shared" si="1"/>
        <v>300</v>
      </c>
    </row>
    <row r="9" spans="1:6" ht="37.5" x14ac:dyDescent="0.25">
      <c r="A9" s="29" t="s">
        <v>85</v>
      </c>
      <c r="B9" s="29" t="s">
        <v>86</v>
      </c>
      <c r="C9" s="30">
        <v>100</v>
      </c>
      <c r="D9" s="31">
        <v>10</v>
      </c>
      <c r="E9" s="30">
        <f t="shared" si="0"/>
        <v>1000</v>
      </c>
      <c r="F9" s="32">
        <f t="shared" si="1"/>
        <v>300000</v>
      </c>
    </row>
    <row r="10" spans="1:6" ht="125" x14ac:dyDescent="0.25">
      <c r="A10" s="29" t="s">
        <v>87</v>
      </c>
      <c r="B10" s="29" t="s">
        <v>88</v>
      </c>
      <c r="C10" s="30">
        <v>8</v>
      </c>
      <c r="D10" s="31">
        <v>300</v>
      </c>
      <c r="E10" s="30">
        <f t="shared" si="0"/>
        <v>2400</v>
      </c>
      <c r="F10" s="32">
        <f t="shared" si="1"/>
        <v>720000</v>
      </c>
    </row>
    <row r="11" spans="1:6" ht="25" x14ac:dyDescent="0.25">
      <c r="A11" s="29" t="s">
        <v>89</v>
      </c>
      <c r="B11" s="29" t="s">
        <v>90</v>
      </c>
      <c r="C11" s="30">
        <v>10</v>
      </c>
      <c r="D11" s="31">
        <v>87.5</v>
      </c>
      <c r="E11" s="30">
        <f t="shared" si="0"/>
        <v>875</v>
      </c>
      <c r="F11" s="32">
        <f t="shared" si="1"/>
        <v>262500</v>
      </c>
    </row>
    <row r="12" spans="1:6" s="35" customFormat="1" ht="13" x14ac:dyDescent="0.3">
      <c r="A12" s="37" t="s">
        <v>72</v>
      </c>
      <c r="B12" s="37"/>
      <c r="C12" s="47">
        <v>240</v>
      </c>
      <c r="D12" s="39"/>
      <c r="E12" s="38">
        <f>SUM(E3:E11)</f>
        <v>5635</v>
      </c>
      <c r="F12" s="48">
        <f t="shared" si="1"/>
        <v>1690500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zoomScaleNormal="100" workbookViewId="0">
      <selection sqref="A1:XFD1048576"/>
    </sheetView>
  </sheetViews>
  <sheetFormatPr defaultColWidth="12.08203125" defaultRowHeight="12.5" x14ac:dyDescent="0.25"/>
  <cols>
    <col min="1" max="1" width="12.08203125" style="23"/>
    <col min="2" max="2" width="16" style="23" customWidth="1"/>
    <col min="3" max="7" width="12.08203125" style="23"/>
    <col min="8" max="8" width="14.58203125" style="23" customWidth="1"/>
    <col min="9" max="16384" width="12.08203125" style="23"/>
  </cols>
  <sheetData>
    <row r="1" spans="1:8" ht="13" x14ac:dyDescent="0.3">
      <c r="A1" s="22" t="s">
        <v>91</v>
      </c>
      <c r="B1" s="22"/>
      <c r="C1" s="22"/>
      <c r="D1" s="22"/>
      <c r="E1" s="22"/>
      <c r="F1" s="22"/>
      <c r="G1" s="22"/>
      <c r="H1" s="22"/>
    </row>
    <row r="2" spans="1:8" ht="39" x14ac:dyDescent="0.3">
      <c r="A2" s="25" t="s">
        <v>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  <c r="H2" s="28" t="s">
        <v>8</v>
      </c>
    </row>
    <row r="3" spans="1:8" ht="37.5" x14ac:dyDescent="0.25">
      <c r="A3" s="29" t="s">
        <v>92</v>
      </c>
      <c r="B3" s="29" t="s">
        <v>93</v>
      </c>
      <c r="C3" s="30">
        <v>240</v>
      </c>
      <c r="D3" s="30">
        <v>1.25</v>
      </c>
      <c r="E3" s="30">
        <f t="shared" ref="E3:E4" si="0">D3*C3</f>
        <v>300</v>
      </c>
      <c r="F3" s="49">
        <v>0.1</v>
      </c>
      <c r="G3" s="30">
        <f>ROUND(F3*E3,0)</f>
        <v>30</v>
      </c>
      <c r="H3" s="32">
        <f>G3*300</f>
        <v>9000</v>
      </c>
    </row>
    <row r="4" spans="1:8" ht="25" x14ac:dyDescent="0.25">
      <c r="A4" s="29" t="s">
        <v>94</v>
      </c>
      <c r="B4" s="29" t="s">
        <v>95</v>
      </c>
      <c r="C4" s="30">
        <v>2</v>
      </c>
      <c r="D4" s="30">
        <v>1</v>
      </c>
      <c r="E4" s="30">
        <f t="shared" si="0"/>
        <v>2</v>
      </c>
      <c r="F4" s="31">
        <v>2</v>
      </c>
      <c r="G4" s="30">
        <f>ROUND(F4*E4,0)</f>
        <v>4</v>
      </c>
      <c r="H4" s="32">
        <f t="shared" ref="H4:H5" si="1">G4*300</f>
        <v>1200</v>
      </c>
    </row>
    <row r="5" spans="1:8" s="35" customFormat="1" ht="13" x14ac:dyDescent="0.3">
      <c r="A5" s="37" t="s">
        <v>72</v>
      </c>
      <c r="B5" s="37"/>
      <c r="C5" s="38">
        <v>240</v>
      </c>
      <c r="D5" s="38"/>
      <c r="E5" s="38">
        <f>SUM(E3:E4)</f>
        <v>302</v>
      </c>
      <c r="F5" s="39"/>
      <c r="G5" s="38">
        <f>SUM(G3:G4)</f>
        <v>34</v>
      </c>
      <c r="H5" s="32">
        <f t="shared" si="1"/>
        <v>10200</v>
      </c>
    </row>
  </sheetData>
  <mergeCells count="1">
    <mergeCell ref="A1:H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zoomScaleNormal="100" workbookViewId="0">
      <selection activeCell="E13" sqref="E12:E13"/>
    </sheetView>
  </sheetViews>
  <sheetFormatPr defaultColWidth="8.58203125" defaultRowHeight="12.5" x14ac:dyDescent="0.25"/>
  <cols>
    <col min="1" max="1" width="22.33203125" style="1" customWidth="1"/>
    <col min="2" max="2" width="14" style="4" customWidth="1"/>
    <col min="3" max="3" width="14" style="16" customWidth="1"/>
    <col min="4" max="4" width="14" style="3" customWidth="1"/>
    <col min="5" max="16384" width="8.58203125" style="1"/>
  </cols>
  <sheetData>
    <row r="1" spans="1:5" ht="13" x14ac:dyDescent="0.3">
      <c r="A1" s="20" t="s">
        <v>96</v>
      </c>
      <c r="B1" s="20"/>
      <c r="C1" s="20"/>
      <c r="D1" s="20"/>
    </row>
    <row r="2" spans="1:5" ht="13" x14ac:dyDescent="0.3">
      <c r="A2" s="2"/>
      <c r="B2" s="6" t="s">
        <v>97</v>
      </c>
      <c r="C2" s="14" t="s">
        <v>98</v>
      </c>
      <c r="D2" s="7" t="s">
        <v>99</v>
      </c>
    </row>
    <row r="3" spans="1:5" x14ac:dyDescent="0.25">
      <c r="A3" s="2" t="s">
        <v>100</v>
      </c>
      <c r="B3" s="18">
        <f>Reporting!E37</f>
        <v>494</v>
      </c>
      <c r="C3" s="15">
        <f>Reporting!G37</f>
        <v>53145</v>
      </c>
      <c r="D3" s="9">
        <f>C3*300</f>
        <v>15943500</v>
      </c>
    </row>
    <row r="4" spans="1:5" x14ac:dyDescent="0.25">
      <c r="A4" s="2" t="s">
        <v>101</v>
      </c>
      <c r="B4" s="18">
        <f>Recordkeeping!C12</f>
        <v>240</v>
      </c>
      <c r="C4" s="15">
        <f>Recordkeeping!E12</f>
        <v>5635</v>
      </c>
      <c r="D4" s="9">
        <f t="shared" ref="D4:D6" si="0">C4*300</f>
        <v>1690500</v>
      </c>
    </row>
    <row r="5" spans="1:5" x14ac:dyDescent="0.25">
      <c r="A5" s="2" t="s">
        <v>102</v>
      </c>
      <c r="B5" s="18">
        <f>'Third Party Disclosure'!E5</f>
        <v>302</v>
      </c>
      <c r="C5" s="15">
        <f>'Third Party Disclosure'!G5</f>
        <v>34</v>
      </c>
      <c r="D5" s="9">
        <f t="shared" si="0"/>
        <v>10200</v>
      </c>
    </row>
    <row r="6" spans="1:5" s="8" customFormat="1" ht="13" x14ac:dyDescent="0.3">
      <c r="A6" s="5" t="s">
        <v>72</v>
      </c>
      <c r="B6" s="17">
        <f>SUM(B3:B5)</f>
        <v>1036</v>
      </c>
      <c r="C6" s="14">
        <f>SUM(C3:C5)</f>
        <v>58814</v>
      </c>
      <c r="D6" s="10">
        <f t="shared" si="0"/>
        <v>17644200</v>
      </c>
    </row>
    <row r="8" spans="1:5" x14ac:dyDescent="0.25">
      <c r="A8" s="1" t="s">
        <v>103</v>
      </c>
      <c r="B8" s="3">
        <f>C4*0.0004*300</f>
        <v>676.2</v>
      </c>
    </row>
    <row r="10" spans="1:5" x14ac:dyDescent="0.25">
      <c r="A10" s="1" t="s">
        <v>104</v>
      </c>
      <c r="B10" s="3">
        <f>25900*300</f>
        <v>7770000</v>
      </c>
    </row>
    <row r="13" spans="1:5" x14ac:dyDescent="0.25">
      <c r="E13" s="19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tabSelected="1" view="pageBreakPreview" zoomScale="60" zoomScaleNormal="100" workbookViewId="0">
      <selection activeCell="G23" sqref="G23"/>
    </sheetView>
  </sheetViews>
  <sheetFormatPr defaultColWidth="15.08203125" defaultRowHeight="14" x14ac:dyDescent="0.3"/>
  <sheetData>
    <row r="1" spans="1:4" x14ac:dyDescent="0.3">
      <c r="B1" s="21" t="s">
        <v>105</v>
      </c>
      <c r="C1" s="21"/>
      <c r="D1" s="21"/>
    </row>
    <row r="2" spans="1:4" x14ac:dyDescent="0.3">
      <c r="B2" s="11" t="s">
        <v>106</v>
      </c>
      <c r="C2" s="11" t="s">
        <v>107</v>
      </c>
      <c r="D2" s="11" t="s">
        <v>108</v>
      </c>
    </row>
    <row r="3" spans="1:4" x14ac:dyDescent="0.3">
      <c r="A3" s="12" t="s">
        <v>100</v>
      </c>
      <c r="B3" s="13">
        <v>31556.5</v>
      </c>
      <c r="C3" s="13">
        <f>TOTAL!C3</f>
        <v>53145</v>
      </c>
      <c r="D3" s="13">
        <f>C3-B3</f>
        <v>21588.5</v>
      </c>
    </row>
    <row r="4" spans="1:4" x14ac:dyDescent="0.3">
      <c r="A4" s="12" t="s">
        <v>101</v>
      </c>
      <c r="B4" s="13">
        <v>5459.3</v>
      </c>
      <c r="C4" s="13">
        <f>TOTAL!C4</f>
        <v>5635</v>
      </c>
      <c r="D4" s="13">
        <f t="shared" ref="D4:D5" si="0">C4-B4</f>
        <v>175.69999999999982</v>
      </c>
    </row>
    <row r="5" spans="1:4" x14ac:dyDescent="0.3">
      <c r="A5" s="12" t="s">
        <v>109</v>
      </c>
      <c r="B5" s="13">
        <v>34</v>
      </c>
      <c r="C5" s="13">
        <f>TOTAL!C5</f>
        <v>34</v>
      </c>
      <c r="D5" s="13">
        <f t="shared" si="0"/>
        <v>0</v>
      </c>
    </row>
    <row r="6" spans="1:4" x14ac:dyDescent="0.3">
      <c r="A6" s="12" t="s">
        <v>72</v>
      </c>
      <c r="B6" s="13">
        <f>SUM(B3:B5)</f>
        <v>37049.800000000003</v>
      </c>
      <c r="C6" s="13">
        <f>SUM(C3:C5)</f>
        <v>58814</v>
      </c>
      <c r="D6" s="13">
        <f>SUM(D3:D5)</f>
        <v>21764.2</v>
      </c>
    </row>
  </sheetData>
  <mergeCells count="1">
    <mergeCell ref="B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137CA6-71DA-49C8-8A14-9B349F0384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A93277-45E6-46C5-A024-94DBD247B27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0B0BCFD-8AD5-40B8-B0CB-FFEF15D05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Reporting</vt:lpstr>
      <vt:lpstr>Recordkeeping</vt:lpstr>
      <vt:lpstr>Third Party Disclosure</vt:lpstr>
      <vt:lpstr>TOTAL</vt:lpstr>
      <vt:lpstr>Burden change</vt:lpstr>
      <vt:lpstr>'Burden change'!Print_Area</vt:lpstr>
      <vt:lpstr>Recordkeeping!Print_Area</vt:lpstr>
      <vt:lpstr>Reporting!Print_Area</vt:lpstr>
      <vt:lpstr>'Third Party Disclosure'!Print_Area</vt:lpstr>
      <vt:lpstr>TOTAL!Print_Area</vt:lpstr>
      <vt:lpstr>Reporting!Print_Titles</vt:lpstr>
    </vt:vector>
  </TitlesOfParts>
  <Manager/>
  <Company>USNRC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KEB1</dc:creator>
  <cp:keywords/>
  <dc:description/>
  <cp:lastModifiedBy>Kristen Benney</cp:lastModifiedBy>
  <cp:revision/>
  <dcterms:created xsi:type="dcterms:W3CDTF">2014-06-05T12:01:53Z</dcterms:created>
  <dcterms:modified xsi:type="dcterms:W3CDTF">2024-04-11T14:29:23Z</dcterms:modified>
  <cp:category/>
  <cp:contentStatus/>
</cp:coreProperties>
</file>