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usdagcc-my.sharepoint.com/personal/rachelle_ragland-greene_usda_gov/Documents/HomeDrive/0584-0594 FPRS 3-2014 through 6-2019 expiration/Renewal 2022 Elizabeth Triner August 25 2022/FPRS March 2023/"/>
    </mc:Choice>
  </mc:AlternateContent>
  <xr:revisionPtr revIDLastSave="0" documentId="8_{5D10D56A-08B5-4820-9D2E-817E96CE3D09}" xr6:coauthVersionLast="47" xr6:coauthVersionMax="47" xr10:uidLastSave="{00000000-0000-0000-0000-000000000000}"/>
  <bookViews>
    <workbookView xWindow="-57720" yWindow="-1935" windowWidth="28110" windowHeight="18240" xr2:uid="{00000000-000D-0000-FFFF-FFFF00000000}"/>
  </bookViews>
  <sheets>
    <sheet name="FPRS FNS FORMS AKA WORKSHEETS" sheetId="1" r:id="rId1"/>
    <sheet name="SF 425 Estimates" sheetId="2" r:id="rId2"/>
    <sheet name="FNS 778-778A formerly SF 269" sheetId="9" r:id="rId3"/>
    <sheet name="0081 FNS 388 and 388A" sheetId="5" r:id="rId4"/>
    <sheet name="0083fns366A-B-9-2019" sheetId="3" r:id="rId5"/>
    <sheet name="0293 FNS 152, 153 &amp; 667" sheetId="4" r:id="rId6"/>
    <sheet name="0025 FNS 101 AND 191" sheetId="6" r:id="rId7"/>
    <sheet name="0045 FNS 798 and 798A" sheetId="7" r:id="rId8"/>
    <sheet name="0447 FNS 203 &amp; 683A" sheetId="8" r:id="rId9"/>
    <sheet name="Historical OMB Control Numbers" sheetId="10" r:id="rId10"/>
  </sheets>
  <definedNames>
    <definedName name="_xlnm._FilterDatabase" localSheetId="0" hidden="1">'FPRS FNS FORMS AKA WORKSHEETS'!$A$3:$N$239</definedName>
    <definedName name="_xlnm._FilterDatabase" localSheetId="9" hidden="1">'Historical OMB Control Numbers'!$A$3:$D$232</definedName>
    <definedName name="_xlnm.Print_Area" localSheetId="0">'FPRS FNS FORMS AKA WORKSHEETS'!$A$1:$N$250</definedName>
    <definedName name="_xlnm.Print_Area" localSheetId="9">'Historical OMB Control Numbers'!$A$1:$D$243</definedName>
    <definedName name="_xlnm.Print_Titles" localSheetId="0">'FPRS FNS FORMS AKA WORKSHEETS'!$3:$3</definedName>
    <definedName name="_xlnm.Print_Titles" localSheetId="9">'Historical OMB Control Numbers'!$3:$3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I20" i="1" s="1"/>
  <c r="N20" i="1" s="1"/>
  <c r="G15" i="1"/>
  <c r="I15" i="1" s="1"/>
  <c r="N15" i="1" s="1"/>
  <c r="G6" i="1"/>
  <c r="I6" i="1" s="1"/>
  <c r="N6" i="1" s="1"/>
  <c r="G11" i="1"/>
  <c r="I11" i="1" s="1"/>
  <c r="N11" i="1" s="1"/>
  <c r="G8" i="1"/>
  <c r="I8" i="1" s="1"/>
  <c r="N8" i="1" s="1"/>
  <c r="G238" i="1"/>
  <c r="I238" i="1" s="1"/>
  <c r="N238" i="1" s="1"/>
  <c r="E239" i="1"/>
  <c r="G232" i="1" l="1"/>
  <c r="G224" i="1"/>
  <c r="I224" i="1" s="1"/>
  <c r="N224" i="1" s="1"/>
  <c r="G234" i="1"/>
  <c r="I234" i="1" s="1"/>
  <c r="N234" i="1" s="1"/>
  <c r="G233" i="1"/>
  <c r="I233" i="1" s="1"/>
  <c r="N233" i="1" s="1"/>
  <c r="G223" i="1"/>
  <c r="I223" i="1" s="1"/>
  <c r="N223" i="1" s="1"/>
  <c r="G5" i="1"/>
  <c r="I5" i="1" s="1"/>
  <c r="G160" i="1"/>
  <c r="I160" i="1" s="1"/>
  <c r="N160" i="1" s="1"/>
  <c r="G132" i="1"/>
  <c r="I132" i="1" s="1"/>
  <c r="N132" i="1" s="1"/>
  <c r="G89" i="1"/>
  <c r="I89" i="1" s="1"/>
  <c r="N89" i="1" s="1"/>
  <c r="G57" i="1"/>
  <c r="I57" i="1" s="1"/>
  <c r="N57" i="1" s="1"/>
  <c r="G177" i="1"/>
  <c r="I177" i="1" s="1"/>
  <c r="N177" i="1" s="1"/>
  <c r="G90" i="1"/>
  <c r="I90" i="1" s="1"/>
  <c r="N90" i="1" s="1"/>
  <c r="G88" i="1"/>
  <c r="I88" i="1" s="1"/>
  <c r="N88" i="1" s="1"/>
  <c r="J189" i="1"/>
  <c r="J91" i="1"/>
  <c r="G69" i="1"/>
  <c r="I69" i="1" s="1"/>
  <c r="N69" i="1" s="1"/>
  <c r="E91" i="1"/>
  <c r="G200" i="1"/>
  <c r="I200" i="1" s="1"/>
  <c r="N200" i="1" s="1"/>
  <c r="G231" i="1"/>
  <c r="I231" i="1" s="1"/>
  <c r="N231" i="1" s="1"/>
  <c r="G230" i="1"/>
  <c r="I230" i="1" s="1"/>
  <c r="N230" i="1" s="1"/>
  <c r="G229" i="1"/>
  <c r="I229" i="1" s="1"/>
  <c r="N229" i="1" s="1"/>
  <c r="G228" i="1"/>
  <c r="I228" i="1" s="1"/>
  <c r="N228" i="1" s="1"/>
  <c r="G227" i="1"/>
  <c r="I227" i="1" s="1"/>
  <c r="N227" i="1" s="1"/>
  <c r="G226" i="1"/>
  <c r="I226" i="1" s="1"/>
  <c r="N226" i="1" s="1"/>
  <c r="G188" i="1"/>
  <c r="I188" i="1" s="1"/>
  <c r="N188" i="1" s="1"/>
  <c r="G187" i="1"/>
  <c r="I187" i="1" s="1"/>
  <c r="N187" i="1" s="1"/>
  <c r="G186" i="1"/>
  <c r="I186" i="1" s="1"/>
  <c r="N186" i="1" s="1"/>
  <c r="G185" i="1"/>
  <c r="I185" i="1" s="1"/>
  <c r="N185" i="1" s="1"/>
  <c r="G184" i="1"/>
  <c r="I184" i="1" s="1"/>
  <c r="N184" i="1" s="1"/>
  <c r="G183" i="1"/>
  <c r="I183" i="1" s="1"/>
  <c r="N183" i="1" s="1"/>
  <c r="G182" i="1"/>
  <c r="I182" i="1" s="1"/>
  <c r="N182" i="1" s="1"/>
  <c r="G181" i="1"/>
  <c r="I181" i="1" s="1"/>
  <c r="N181" i="1" s="1"/>
  <c r="G180" i="1"/>
  <c r="I180" i="1" s="1"/>
  <c r="N180" i="1" s="1"/>
  <c r="G179" i="1"/>
  <c r="I179" i="1" s="1"/>
  <c r="N179" i="1" s="1"/>
  <c r="G178" i="1"/>
  <c r="I178" i="1" s="1"/>
  <c r="N178" i="1" s="1"/>
  <c r="G176" i="1"/>
  <c r="I176" i="1" s="1"/>
  <c r="N176" i="1" s="1"/>
  <c r="G175" i="1"/>
  <c r="I175" i="1" s="1"/>
  <c r="N175" i="1" s="1"/>
  <c r="G174" i="1"/>
  <c r="I174" i="1" s="1"/>
  <c r="N174" i="1" s="1"/>
  <c r="G173" i="1"/>
  <c r="I173" i="1" s="1"/>
  <c r="N173" i="1" s="1"/>
  <c r="G172" i="1"/>
  <c r="I172" i="1" s="1"/>
  <c r="N172" i="1" s="1"/>
  <c r="G171" i="1"/>
  <c r="I171" i="1" s="1"/>
  <c r="N171" i="1" s="1"/>
  <c r="G170" i="1"/>
  <c r="I170" i="1" s="1"/>
  <c r="N170" i="1" s="1"/>
  <c r="G169" i="1"/>
  <c r="I169" i="1" s="1"/>
  <c r="N169" i="1" s="1"/>
  <c r="G168" i="1"/>
  <c r="I168" i="1" s="1"/>
  <c r="N168" i="1" s="1"/>
  <c r="G167" i="1"/>
  <c r="I167" i="1" s="1"/>
  <c r="N167" i="1" s="1"/>
  <c r="G166" i="1"/>
  <c r="I166" i="1" s="1"/>
  <c r="N166" i="1" s="1"/>
  <c r="G165" i="1"/>
  <c r="I165" i="1" s="1"/>
  <c r="G164" i="1"/>
  <c r="I164" i="1" s="1"/>
  <c r="N164" i="1" s="1"/>
  <c r="G87" i="1"/>
  <c r="I87" i="1" s="1"/>
  <c r="N87" i="1" s="1"/>
  <c r="G86" i="1"/>
  <c r="I86" i="1" s="1"/>
  <c r="N86" i="1" s="1"/>
  <c r="G85" i="1"/>
  <c r="I85" i="1" s="1"/>
  <c r="N85" i="1" s="1"/>
  <c r="G84" i="1"/>
  <c r="I84" i="1" s="1"/>
  <c r="N84" i="1" s="1"/>
  <c r="G83" i="1"/>
  <c r="I83" i="1" s="1"/>
  <c r="N83" i="1" s="1"/>
  <c r="G82" i="1"/>
  <c r="I82" i="1" s="1"/>
  <c r="N82" i="1" s="1"/>
  <c r="G81" i="1"/>
  <c r="I81" i="1" s="1"/>
  <c r="N81" i="1" s="1"/>
  <c r="G80" i="1"/>
  <c r="I80" i="1" s="1"/>
  <c r="N80" i="1" s="1"/>
  <c r="G79" i="1"/>
  <c r="I79" i="1" s="1"/>
  <c r="N79" i="1" s="1"/>
  <c r="G78" i="1"/>
  <c r="I78" i="1" s="1"/>
  <c r="N78" i="1" s="1"/>
  <c r="G77" i="1"/>
  <c r="I77" i="1" s="1"/>
  <c r="N77" i="1" s="1"/>
  <c r="G76" i="1"/>
  <c r="I76" i="1" s="1"/>
  <c r="N76" i="1" s="1"/>
  <c r="G75" i="1"/>
  <c r="I75" i="1" s="1"/>
  <c r="N75" i="1" s="1"/>
  <c r="G74" i="1"/>
  <c r="I74" i="1" s="1"/>
  <c r="N74" i="1" s="1"/>
  <c r="G73" i="1"/>
  <c r="I73" i="1" s="1"/>
  <c r="N73" i="1" s="1"/>
  <c r="G72" i="1"/>
  <c r="I72" i="1" s="1"/>
  <c r="N72" i="1" s="1"/>
  <c r="G71" i="1"/>
  <c r="I71" i="1" s="1"/>
  <c r="N71" i="1" s="1"/>
  <c r="G70" i="1"/>
  <c r="I70" i="1" s="1"/>
  <c r="N70" i="1" s="1"/>
  <c r="G68" i="1"/>
  <c r="I68" i="1" s="1"/>
  <c r="N68" i="1" s="1"/>
  <c r="G67" i="1"/>
  <c r="I67" i="1" s="1"/>
  <c r="N67" i="1" s="1"/>
  <c r="G66" i="1"/>
  <c r="I66" i="1" s="1"/>
  <c r="N66" i="1" s="1"/>
  <c r="G65" i="1"/>
  <c r="I65" i="1" s="1"/>
  <c r="N65" i="1" s="1"/>
  <c r="G64" i="1"/>
  <c r="I64" i="1" s="1"/>
  <c r="N64" i="1" s="1"/>
  <c r="G63" i="1"/>
  <c r="I63" i="1" s="1"/>
  <c r="N63" i="1" s="1"/>
  <c r="G62" i="1"/>
  <c r="I62" i="1" s="1"/>
  <c r="N62" i="1" s="1"/>
  <c r="G61" i="1"/>
  <c r="I61" i="1" s="1"/>
  <c r="N61" i="1" s="1"/>
  <c r="G60" i="1"/>
  <c r="I60" i="1" s="1"/>
  <c r="N60" i="1" s="1"/>
  <c r="G59" i="1"/>
  <c r="I59" i="1" s="1"/>
  <c r="N59" i="1" s="1"/>
  <c r="G58" i="1"/>
  <c r="I58" i="1" s="1"/>
  <c r="N58" i="1" s="1"/>
  <c r="G56" i="1"/>
  <c r="I56" i="1" s="1"/>
  <c r="N56" i="1" s="1"/>
  <c r="G55" i="1"/>
  <c r="I55" i="1" s="1"/>
  <c r="N55" i="1" s="1"/>
  <c r="G54" i="1"/>
  <c r="I54" i="1" s="1"/>
  <c r="N54" i="1" s="1"/>
  <c r="G53" i="1"/>
  <c r="I53" i="1" s="1"/>
  <c r="N53" i="1" s="1"/>
  <c r="G52" i="1"/>
  <c r="I52" i="1" s="1"/>
  <c r="N52" i="1" s="1"/>
  <c r="G51" i="1"/>
  <c r="I51" i="1" s="1"/>
  <c r="N51" i="1" s="1"/>
  <c r="G50" i="1"/>
  <c r="I50" i="1" s="1"/>
  <c r="N50" i="1" s="1"/>
  <c r="G49" i="1"/>
  <c r="I49" i="1" s="1"/>
  <c r="N49" i="1" s="1"/>
  <c r="G48" i="1"/>
  <c r="I48" i="1" s="1"/>
  <c r="N48" i="1" s="1"/>
  <c r="G47" i="1"/>
  <c r="I47" i="1" s="1"/>
  <c r="N47" i="1" s="1"/>
  <c r="G46" i="1"/>
  <c r="I46" i="1" s="1"/>
  <c r="N46" i="1" s="1"/>
  <c r="G45" i="1"/>
  <c r="I45" i="1" s="1"/>
  <c r="N45" i="1" s="1"/>
  <c r="G44" i="1"/>
  <c r="I44" i="1" s="1"/>
  <c r="N44" i="1" s="1"/>
  <c r="G43" i="1"/>
  <c r="I43" i="1" s="1"/>
  <c r="N43" i="1" s="1"/>
  <c r="G42" i="1"/>
  <c r="I42" i="1" s="1"/>
  <c r="N42" i="1" s="1"/>
  <c r="G41" i="1"/>
  <c r="I41" i="1" s="1"/>
  <c r="N41" i="1" s="1"/>
  <c r="G40" i="1"/>
  <c r="I40" i="1" s="1"/>
  <c r="N40" i="1" s="1"/>
  <c r="G39" i="1"/>
  <c r="I39" i="1" s="1"/>
  <c r="N39" i="1" s="1"/>
  <c r="G38" i="1"/>
  <c r="I38" i="1" s="1"/>
  <c r="N38" i="1" s="1"/>
  <c r="G37" i="1"/>
  <c r="I37" i="1" s="1"/>
  <c r="N37" i="1" s="1"/>
  <c r="G36" i="1"/>
  <c r="I36" i="1" s="1"/>
  <c r="N36" i="1" s="1"/>
  <c r="G35" i="1"/>
  <c r="I35" i="1" s="1"/>
  <c r="N35" i="1" s="1"/>
  <c r="G34" i="1"/>
  <c r="I34" i="1" s="1"/>
  <c r="N34" i="1" s="1"/>
  <c r="G33" i="1"/>
  <c r="I33" i="1" s="1"/>
  <c r="N33" i="1" s="1"/>
  <c r="G32" i="1"/>
  <c r="I32" i="1" s="1"/>
  <c r="N32" i="1" s="1"/>
  <c r="G31" i="1"/>
  <c r="I31" i="1" s="1"/>
  <c r="N31" i="1" s="1"/>
  <c r="G30" i="1"/>
  <c r="I30" i="1" s="1"/>
  <c r="N30" i="1" s="1"/>
  <c r="G29" i="1"/>
  <c r="I29" i="1" s="1"/>
  <c r="N29" i="1" s="1"/>
  <c r="G28" i="1"/>
  <c r="I28" i="1" s="1"/>
  <c r="N28" i="1" s="1"/>
  <c r="G27" i="1"/>
  <c r="I27" i="1" s="1"/>
  <c r="N27" i="1" s="1"/>
  <c r="G26" i="1"/>
  <c r="I26" i="1" s="1"/>
  <c r="N26" i="1" s="1"/>
  <c r="G25" i="1"/>
  <c r="I25" i="1" s="1"/>
  <c r="N25" i="1" s="1"/>
  <c r="G24" i="1"/>
  <c r="I24" i="1" s="1"/>
  <c r="N24" i="1" s="1"/>
  <c r="G23" i="1"/>
  <c r="I23" i="1" s="1"/>
  <c r="N23" i="1" s="1"/>
  <c r="G22" i="1"/>
  <c r="I22" i="1" s="1"/>
  <c r="N22" i="1" s="1"/>
  <c r="G21" i="1"/>
  <c r="I21" i="1" s="1"/>
  <c r="N21" i="1" s="1"/>
  <c r="G19" i="1"/>
  <c r="I19" i="1" s="1"/>
  <c r="N19" i="1" s="1"/>
  <c r="G18" i="1"/>
  <c r="I18" i="1" s="1"/>
  <c r="N18" i="1" s="1"/>
  <c r="G17" i="1"/>
  <c r="I17" i="1" s="1"/>
  <c r="N17" i="1" s="1"/>
  <c r="G16" i="1"/>
  <c r="I16" i="1" s="1"/>
  <c r="N16" i="1" s="1"/>
  <c r="G14" i="1"/>
  <c r="I14" i="1" s="1"/>
  <c r="N14" i="1" s="1"/>
  <c r="G13" i="1"/>
  <c r="I13" i="1" s="1"/>
  <c r="N13" i="1" s="1"/>
  <c r="G12" i="1"/>
  <c r="I12" i="1" s="1"/>
  <c r="N12" i="1" s="1"/>
  <c r="G10" i="1"/>
  <c r="I10" i="1" s="1"/>
  <c r="N10" i="1" s="1"/>
  <c r="G9" i="1"/>
  <c r="I9" i="1" s="1"/>
  <c r="N9" i="1" s="1"/>
  <c r="G7" i="1"/>
  <c r="E162" i="1"/>
  <c r="G161" i="1"/>
  <c r="I161" i="1" s="1"/>
  <c r="N161" i="1" s="1"/>
  <c r="G159" i="1"/>
  <c r="I159" i="1" s="1"/>
  <c r="N159" i="1" s="1"/>
  <c r="G158" i="1"/>
  <c r="I158" i="1" s="1"/>
  <c r="N158" i="1" s="1"/>
  <c r="G157" i="1"/>
  <c r="I157" i="1" s="1"/>
  <c r="N157" i="1" s="1"/>
  <c r="G156" i="1"/>
  <c r="I156" i="1" s="1"/>
  <c r="N156" i="1" s="1"/>
  <c r="G155" i="1"/>
  <c r="I155" i="1" s="1"/>
  <c r="N155" i="1" s="1"/>
  <c r="G154" i="1"/>
  <c r="I154" i="1" s="1"/>
  <c r="N154" i="1" s="1"/>
  <c r="G153" i="1"/>
  <c r="I153" i="1" s="1"/>
  <c r="N153" i="1" s="1"/>
  <c r="G152" i="1"/>
  <c r="I152" i="1" s="1"/>
  <c r="N152" i="1" s="1"/>
  <c r="G151" i="1"/>
  <c r="I151" i="1" s="1"/>
  <c r="N151" i="1" s="1"/>
  <c r="G150" i="1"/>
  <c r="I150" i="1" s="1"/>
  <c r="N150" i="1" s="1"/>
  <c r="G149" i="1"/>
  <c r="I149" i="1" s="1"/>
  <c r="N149" i="1" s="1"/>
  <c r="G148" i="1"/>
  <c r="I148" i="1" s="1"/>
  <c r="N148" i="1" s="1"/>
  <c r="G147" i="1"/>
  <c r="I147" i="1" s="1"/>
  <c r="N147" i="1" s="1"/>
  <c r="G146" i="1"/>
  <c r="I146" i="1" s="1"/>
  <c r="N146" i="1" s="1"/>
  <c r="G145" i="1"/>
  <c r="I145" i="1" s="1"/>
  <c r="N145" i="1" s="1"/>
  <c r="G144" i="1"/>
  <c r="I144" i="1" s="1"/>
  <c r="N144" i="1" s="1"/>
  <c r="G143" i="1"/>
  <c r="I143" i="1" s="1"/>
  <c r="N143" i="1" s="1"/>
  <c r="G142" i="1"/>
  <c r="I142" i="1" s="1"/>
  <c r="N142" i="1" s="1"/>
  <c r="G141" i="1"/>
  <c r="I141" i="1" s="1"/>
  <c r="N141" i="1" s="1"/>
  <c r="G140" i="1"/>
  <c r="I140" i="1" s="1"/>
  <c r="N140" i="1" s="1"/>
  <c r="G139" i="1"/>
  <c r="I139" i="1" s="1"/>
  <c r="N139" i="1" s="1"/>
  <c r="G138" i="1"/>
  <c r="I138" i="1" s="1"/>
  <c r="N138" i="1" s="1"/>
  <c r="G137" i="1"/>
  <c r="I137" i="1" s="1"/>
  <c r="N137" i="1" s="1"/>
  <c r="G136" i="1"/>
  <c r="I136" i="1" s="1"/>
  <c r="N136" i="1" s="1"/>
  <c r="G135" i="1"/>
  <c r="I135" i="1" s="1"/>
  <c r="N135" i="1" s="1"/>
  <c r="G134" i="1"/>
  <c r="I134" i="1" s="1"/>
  <c r="N134" i="1" s="1"/>
  <c r="G133" i="1"/>
  <c r="I133" i="1" s="1"/>
  <c r="N133" i="1" s="1"/>
  <c r="G131" i="1"/>
  <c r="I131" i="1" s="1"/>
  <c r="N131" i="1" s="1"/>
  <c r="G130" i="1"/>
  <c r="I130" i="1" s="1"/>
  <c r="N130" i="1" s="1"/>
  <c r="G129" i="1"/>
  <c r="I129" i="1" s="1"/>
  <c r="N129" i="1" s="1"/>
  <c r="G128" i="1"/>
  <c r="I128" i="1" s="1"/>
  <c r="N128" i="1" s="1"/>
  <c r="G127" i="1"/>
  <c r="I127" i="1" s="1"/>
  <c r="N127" i="1" s="1"/>
  <c r="G126" i="1"/>
  <c r="I126" i="1" s="1"/>
  <c r="N126" i="1" s="1"/>
  <c r="G125" i="1"/>
  <c r="I125" i="1" s="1"/>
  <c r="N125" i="1" s="1"/>
  <c r="G124" i="1"/>
  <c r="I124" i="1" s="1"/>
  <c r="N124" i="1" s="1"/>
  <c r="G123" i="1"/>
  <c r="I123" i="1" s="1"/>
  <c r="N123" i="1" s="1"/>
  <c r="G122" i="1"/>
  <c r="I122" i="1" s="1"/>
  <c r="N122" i="1" s="1"/>
  <c r="G121" i="1"/>
  <c r="I121" i="1" s="1"/>
  <c r="N121" i="1" s="1"/>
  <c r="G120" i="1"/>
  <c r="I120" i="1" s="1"/>
  <c r="N120" i="1" s="1"/>
  <c r="G119" i="1"/>
  <c r="I119" i="1" s="1"/>
  <c r="N119" i="1" s="1"/>
  <c r="G118" i="1"/>
  <c r="I118" i="1" s="1"/>
  <c r="N118" i="1" s="1"/>
  <c r="G117" i="1"/>
  <c r="I117" i="1" s="1"/>
  <c r="N117" i="1" s="1"/>
  <c r="G116" i="1"/>
  <c r="I116" i="1" s="1"/>
  <c r="N116" i="1" s="1"/>
  <c r="G115" i="1"/>
  <c r="I115" i="1" s="1"/>
  <c r="N115" i="1" s="1"/>
  <c r="G114" i="1"/>
  <c r="I114" i="1" s="1"/>
  <c r="N114" i="1" s="1"/>
  <c r="G113" i="1"/>
  <c r="I113" i="1" s="1"/>
  <c r="N113" i="1" s="1"/>
  <c r="G112" i="1"/>
  <c r="I112" i="1" s="1"/>
  <c r="N112" i="1" s="1"/>
  <c r="G111" i="1"/>
  <c r="I111" i="1" s="1"/>
  <c r="N111" i="1" s="1"/>
  <c r="G110" i="1"/>
  <c r="I110" i="1" s="1"/>
  <c r="N110" i="1" s="1"/>
  <c r="G109" i="1"/>
  <c r="I109" i="1" s="1"/>
  <c r="N109" i="1" s="1"/>
  <c r="G108" i="1"/>
  <c r="I108" i="1" s="1"/>
  <c r="N108" i="1" s="1"/>
  <c r="G107" i="1"/>
  <c r="I107" i="1" s="1"/>
  <c r="N107" i="1" s="1"/>
  <c r="G106" i="1"/>
  <c r="I106" i="1" s="1"/>
  <c r="N106" i="1" s="1"/>
  <c r="G105" i="1"/>
  <c r="I105" i="1" s="1"/>
  <c r="N105" i="1" s="1"/>
  <c r="G104" i="1"/>
  <c r="I104" i="1" s="1"/>
  <c r="N104" i="1" s="1"/>
  <c r="G103" i="1"/>
  <c r="I103" i="1" s="1"/>
  <c r="N103" i="1" s="1"/>
  <c r="G102" i="1"/>
  <c r="I102" i="1" s="1"/>
  <c r="N102" i="1" s="1"/>
  <c r="G101" i="1"/>
  <c r="I101" i="1" s="1"/>
  <c r="N101" i="1" s="1"/>
  <c r="G100" i="1"/>
  <c r="I100" i="1" s="1"/>
  <c r="N100" i="1" s="1"/>
  <c r="G99" i="1"/>
  <c r="I99" i="1" s="1"/>
  <c r="N99" i="1" s="1"/>
  <c r="G98" i="1"/>
  <c r="I98" i="1" s="1"/>
  <c r="N98" i="1" s="1"/>
  <c r="G97" i="1"/>
  <c r="I97" i="1" s="1"/>
  <c r="N97" i="1" s="1"/>
  <c r="G96" i="1"/>
  <c r="I96" i="1" s="1"/>
  <c r="N96" i="1" s="1"/>
  <c r="G95" i="1"/>
  <c r="I95" i="1" s="1"/>
  <c r="N95" i="1" s="1"/>
  <c r="G94" i="1"/>
  <c r="I94" i="1" s="1"/>
  <c r="N94" i="1" s="1"/>
  <c r="G93" i="1"/>
  <c r="I93" i="1" s="1"/>
  <c r="N93" i="1" s="1"/>
  <c r="G225" i="1"/>
  <c r="I225" i="1" s="1"/>
  <c r="N225" i="1" s="1"/>
  <c r="G222" i="1"/>
  <c r="I222" i="1" s="1"/>
  <c r="N222" i="1" s="1"/>
  <c r="G221" i="1"/>
  <c r="I221" i="1" s="1"/>
  <c r="N221" i="1" s="1"/>
  <c r="G220" i="1"/>
  <c r="I220" i="1" s="1"/>
  <c r="N220" i="1" s="1"/>
  <c r="G219" i="1"/>
  <c r="I219" i="1" s="1"/>
  <c r="N219" i="1" s="1"/>
  <c r="G218" i="1"/>
  <c r="I218" i="1" s="1"/>
  <c r="N218" i="1" s="1"/>
  <c r="G217" i="1"/>
  <c r="I217" i="1" s="1"/>
  <c r="N217" i="1" s="1"/>
  <c r="G216" i="1"/>
  <c r="I216" i="1" s="1"/>
  <c r="N216" i="1" s="1"/>
  <c r="G215" i="1"/>
  <c r="I215" i="1" s="1"/>
  <c r="N215" i="1" s="1"/>
  <c r="G214" i="1"/>
  <c r="I214" i="1" s="1"/>
  <c r="N214" i="1" s="1"/>
  <c r="G213" i="1"/>
  <c r="I213" i="1" s="1"/>
  <c r="N213" i="1" s="1"/>
  <c r="G212" i="1"/>
  <c r="I212" i="1" s="1"/>
  <c r="N212" i="1" s="1"/>
  <c r="G211" i="1"/>
  <c r="I211" i="1" s="1"/>
  <c r="N211" i="1" s="1"/>
  <c r="G210" i="1"/>
  <c r="I210" i="1" s="1"/>
  <c r="N210" i="1" s="1"/>
  <c r="G209" i="1"/>
  <c r="I209" i="1" s="1"/>
  <c r="N209" i="1" s="1"/>
  <c r="G208" i="1"/>
  <c r="I208" i="1" s="1"/>
  <c r="N208" i="1" s="1"/>
  <c r="G207" i="1"/>
  <c r="I207" i="1" s="1"/>
  <c r="N207" i="1" s="1"/>
  <c r="G206" i="1"/>
  <c r="I206" i="1" s="1"/>
  <c r="N206" i="1" s="1"/>
  <c r="G205" i="1"/>
  <c r="I205" i="1" s="1"/>
  <c r="N205" i="1" s="1"/>
  <c r="G204" i="1"/>
  <c r="I204" i="1" s="1"/>
  <c r="N204" i="1" s="1"/>
  <c r="G203" i="1"/>
  <c r="I203" i="1" s="1"/>
  <c r="N203" i="1" s="1"/>
  <c r="G202" i="1"/>
  <c r="I202" i="1" s="1"/>
  <c r="N202" i="1" s="1"/>
  <c r="G201" i="1"/>
  <c r="I201" i="1" s="1"/>
  <c r="N201" i="1" s="1"/>
  <c r="G199" i="1"/>
  <c r="I199" i="1" s="1"/>
  <c r="N199" i="1" s="1"/>
  <c r="G198" i="1"/>
  <c r="I198" i="1" s="1"/>
  <c r="N198" i="1" s="1"/>
  <c r="G197" i="1"/>
  <c r="I197" i="1" s="1"/>
  <c r="N197" i="1" s="1"/>
  <c r="G196" i="1"/>
  <c r="I196" i="1" s="1"/>
  <c r="N196" i="1" s="1"/>
  <c r="G195" i="1"/>
  <c r="I195" i="1" s="1"/>
  <c r="N195" i="1" s="1"/>
  <c r="G194" i="1"/>
  <c r="I194" i="1" s="1"/>
  <c r="N194" i="1" s="1"/>
  <c r="G193" i="1"/>
  <c r="I193" i="1" s="1"/>
  <c r="N193" i="1" s="1"/>
  <c r="G192" i="1"/>
  <c r="I192" i="1" s="1"/>
  <c r="G191" i="1"/>
  <c r="I191" i="1" s="1"/>
  <c r="N191" i="1" s="1"/>
  <c r="J235" i="1"/>
  <c r="K235" i="1"/>
  <c r="E235" i="1"/>
  <c r="E189" i="1"/>
  <c r="G3" i="5"/>
  <c r="F3" i="6"/>
  <c r="H3" i="6"/>
  <c r="H4" i="6"/>
  <c r="F4" i="6"/>
  <c r="F2" i="9"/>
  <c r="H2" i="9"/>
  <c r="F1" i="9"/>
  <c r="H1" i="9"/>
  <c r="F8" i="4"/>
  <c r="H8" i="4"/>
  <c r="F7" i="4"/>
  <c r="H7" i="4"/>
  <c r="F6" i="4"/>
  <c r="F9" i="4"/>
  <c r="H6" i="4"/>
  <c r="H9" i="4"/>
  <c r="E3" i="8"/>
  <c r="F2" i="8"/>
  <c r="H2" i="8"/>
  <c r="F1" i="8"/>
  <c r="H1" i="8"/>
  <c r="H3" i="8"/>
  <c r="F3" i="8"/>
  <c r="F2" i="7"/>
  <c r="H2" i="7"/>
  <c r="F1" i="7"/>
  <c r="F3" i="7"/>
  <c r="H1" i="7"/>
  <c r="H3" i="7"/>
  <c r="F2" i="5"/>
  <c r="H2" i="5"/>
  <c r="F1" i="5"/>
  <c r="F3" i="5"/>
  <c r="F2" i="4"/>
  <c r="H2" i="4"/>
  <c r="F2" i="3"/>
  <c r="H2" i="3"/>
  <c r="F1" i="3"/>
  <c r="F3" i="3"/>
  <c r="H45" i="2"/>
  <c r="F45" i="2"/>
  <c r="G237" i="1"/>
  <c r="F3" i="9"/>
  <c r="H1" i="5"/>
  <c r="H3" i="5"/>
  <c r="H3" i="9"/>
  <c r="H1" i="3"/>
  <c r="H3" i="3"/>
  <c r="I237" i="1" l="1"/>
  <c r="I239" i="1" s="1"/>
  <c r="G239" i="1"/>
  <c r="J241" i="1"/>
  <c r="G162" i="1"/>
  <c r="G91" i="1"/>
  <c r="E241" i="1"/>
  <c r="N192" i="1"/>
  <c r="N235" i="1" s="1"/>
  <c r="I235" i="1"/>
  <c r="N5" i="1"/>
  <c r="N162" i="1"/>
  <c r="I189" i="1"/>
  <c r="N165" i="1"/>
  <c r="N189" i="1" s="1"/>
  <c r="G189" i="1"/>
  <c r="I7" i="1"/>
  <c r="N7" i="1" s="1"/>
  <c r="G235" i="1"/>
  <c r="I162" i="1"/>
  <c r="N237" i="1" l="1"/>
  <c r="N239" i="1" s="1"/>
  <c r="G241" i="1"/>
  <c r="N91" i="1"/>
  <c r="I91" i="1"/>
  <c r="I241" i="1" s="1"/>
  <c r="N241" i="1" l="1"/>
  <c r="O241" i="1"/>
  <c r="O2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Rachelle Ragland Greene</author>
  </authors>
  <commentList>
    <comment ref="C1" authorId="0" shapeId="0" xr:uid="{00000000-0006-0000-0500-000001000000}">
      <text>
        <r>
          <rPr>
            <b/>
            <sz val="9"/>
            <color indexed="81"/>
            <rFont val="Tahoma"/>
            <family val="2"/>
          </rPr>
          <t>Rachelle Ragland Greene:</t>
        </r>
        <r>
          <rPr>
            <sz val="9"/>
            <color indexed="81"/>
            <rFont val="Tahoma"/>
            <family val="2"/>
          </rPr>
          <t xml:space="preserve">
remove, 2 year money</t>
        </r>
      </text>
    </comment>
    <comment ref="D7" authorId="0" shapeId="0" xr:uid="{00000000-0006-0000-0500-000002000000}">
      <text>
        <r>
          <rPr>
            <b/>
            <sz val="9"/>
            <color indexed="81"/>
            <rFont val="Tahoma"/>
            <family val="2"/>
          </rPr>
          <t>Rachelle Ragland Greene:</t>
        </r>
        <r>
          <rPr>
            <sz val="9"/>
            <color indexed="81"/>
            <rFont val="Tahoma"/>
            <family val="2"/>
          </rPr>
          <t xml:space="preserve">
253.8(b) &amp; 254.3(a), Commodity Inventories.  The ITO or State agency, in coordination with the FNS Regional Office, tracks commodity inventories at storage facilities, utilizing Form FNS-152 “ Monthly Distribution of Donated Foods to Family Units.”  This form is also used to report monthly participation of households.  97 ITOs and State agencies will report monthly participation on Form FNS-152.  Because 97 ITOs and State agencies will report monthly participation 12 times per year,we anticipate 1,164 responses will be made annually.  Each response will take about 2.5 hours to complete. The total burden for this activity is 2,910 hours. 
</t>
        </r>
      </text>
    </comment>
  </commentList>
</comments>
</file>

<file path=xl/sharedStrings.xml><?xml version="1.0" encoding="utf-8"?>
<sst xmlns="http://schemas.openxmlformats.org/spreadsheetml/2006/main" count="1526" uniqueCount="379">
  <si>
    <t>Food and Nutrition Service Data Collection Information (by Program)</t>
  </si>
  <si>
    <t xml:space="preserve">Annual Burden Hours </t>
  </si>
  <si>
    <t>Affected Public</t>
  </si>
  <si>
    <t>Current OMB Control Number</t>
  </si>
  <si>
    <t>Worksheet Number</t>
  </si>
  <si>
    <t>Title of Worksheet</t>
  </si>
  <si>
    <r>
      <t>Estimated No. of Respondents</t>
    </r>
    <r>
      <rPr>
        <b/>
        <vertAlign val="superscript"/>
        <sz val="10"/>
        <rFont val="Arial"/>
        <family val="2"/>
      </rPr>
      <t>1</t>
    </r>
  </si>
  <si>
    <r>
      <t>Frequency of Response per Respondent</t>
    </r>
    <r>
      <rPr>
        <b/>
        <vertAlign val="superscript"/>
        <sz val="10"/>
        <rFont val="Arial"/>
        <family val="2"/>
      </rPr>
      <t>2</t>
    </r>
  </si>
  <si>
    <t>Total Annual Response</t>
  </si>
  <si>
    <t>Annual Burden Hrs</t>
  </si>
  <si>
    <t>Previous Submission Total Hours</t>
  </si>
  <si>
    <t>Differences due to Program Changes</t>
  </si>
  <si>
    <t>Differences due to Adjustments</t>
  </si>
  <si>
    <t>Respondent Cost</t>
  </si>
  <si>
    <t>State, Local and Tribal Agencies</t>
  </si>
  <si>
    <t>0584-0002</t>
  </si>
  <si>
    <t>FNS-10</t>
  </si>
  <si>
    <t>Report of School Program Operations</t>
  </si>
  <si>
    <t>0584-0075</t>
  </si>
  <si>
    <t>FNS-13</t>
  </si>
  <si>
    <t>Annual Report of State Revenue Matching</t>
  </si>
  <si>
    <t>0584-0280</t>
  </si>
  <si>
    <t>FNS-418</t>
  </si>
  <si>
    <t>Summer Food Service Program for Children</t>
  </si>
  <si>
    <t>0584-0055</t>
  </si>
  <si>
    <t>FNS-44</t>
  </si>
  <si>
    <t>Report of Child and Adult Care Food Program</t>
  </si>
  <si>
    <t>0584-0006</t>
  </si>
  <si>
    <t>FNS-640</t>
  </si>
  <si>
    <t>CN Administrative Review Report</t>
  </si>
  <si>
    <t>0584-0026</t>
  </si>
  <si>
    <t>FNS-742</t>
  </si>
  <si>
    <t>CN School Food Authority (SFA) Verification Collection Report</t>
  </si>
  <si>
    <t>0584-0594</t>
  </si>
  <si>
    <t>FNS-828</t>
  </si>
  <si>
    <t>CN School Food Authority Paid Lunch Price Report</t>
  </si>
  <si>
    <t>0584-0577</t>
  </si>
  <si>
    <t>FNS-834</t>
  </si>
  <si>
    <t>State Agency (NSLP/SNAP) Direct Certification Rate Data Element Report</t>
  </si>
  <si>
    <t>0584-0226</t>
  </si>
  <si>
    <t>FNS-874</t>
  </si>
  <si>
    <t>Local Education Agency Second Review of Applications</t>
  </si>
  <si>
    <t>0584-0567</t>
  </si>
  <si>
    <t>QTR-SFA-CERT</t>
  </si>
  <si>
    <t>Quarterly Report for SFA Certification</t>
  </si>
  <si>
    <t>0584-0067</t>
  </si>
  <si>
    <t>FNS-777(SAE)</t>
  </si>
  <si>
    <t>CN - NSLP, SBP, SMP, CACFP and Food Distribution Program (FDP)</t>
  </si>
  <si>
    <t>4040-0014</t>
  </si>
  <si>
    <t>SF-425</t>
  </si>
  <si>
    <t>CN - NSLP</t>
  </si>
  <si>
    <t>CN - SBP</t>
  </si>
  <si>
    <t>CN - CACFP</t>
  </si>
  <si>
    <t>CN - SFSP</t>
  </si>
  <si>
    <t>SF 425</t>
  </si>
  <si>
    <t>CN - Team Nutrition</t>
  </si>
  <si>
    <t>CN - School Nutrition Training Grant for Allied Professional Organizations</t>
  </si>
  <si>
    <t xml:space="preserve">CN - Administrative Review &amp; Training (I) </t>
  </si>
  <si>
    <t xml:space="preserve">CN - Administrative Review &amp; Training (II) </t>
  </si>
  <si>
    <t>CN - Summer Food Service Program Pilot Programs</t>
  </si>
  <si>
    <t>CN - Local Wellness Policy Surveillance System Cooperative Agreement</t>
  </si>
  <si>
    <t>CN - USDA Rural Child Poverty Nutrition Center</t>
  </si>
  <si>
    <t>CN - Professional Standards for All School Nutrition Employees</t>
  </si>
  <si>
    <t>CN - SFSP, Electronic Benefits Transfer for Children, SNAP</t>
  </si>
  <si>
    <t>CN - SFSP SNAP EBT Pilot Food Funds</t>
  </si>
  <si>
    <t>CN - SFSP, Summer Electronic Benefits Transfer for Childrent, WIC</t>
  </si>
  <si>
    <t>CN - SFSP WIC EBT Pilot Food Funds</t>
  </si>
  <si>
    <t>CN - SFSP-RDEMO,  Rural Summer Meals Demonstration</t>
  </si>
  <si>
    <t>CN - Technology Innovation Grants</t>
  </si>
  <si>
    <t>CN - Block Funding for Territories</t>
  </si>
  <si>
    <t>CN - Team Nutrition E-STAR Program Training Grant</t>
  </si>
  <si>
    <t>CN - Team Nutrition Training Grant for Innovative State Training Programs</t>
  </si>
  <si>
    <t>CN - Direct Certification &amp; Verfication</t>
  </si>
  <si>
    <t>CN - CACFP AUDIT Reallocated Funds</t>
  </si>
  <si>
    <t xml:space="preserve">CN - CACFP Child Care Wellness Grants </t>
  </si>
  <si>
    <t>CN - CACFP Meal Service Training Grants</t>
  </si>
  <si>
    <t>CN - CACFP Training Grants</t>
  </si>
  <si>
    <t>CN  - Direct Certification and Improvement</t>
  </si>
  <si>
    <t>CN - Farm to School Conference and Events</t>
  </si>
  <si>
    <t>CN - Farm to School Implementation</t>
  </si>
  <si>
    <t>CN - Farm to School Planning - Semi-Annual Report</t>
  </si>
  <si>
    <t>CN - Farm to School Planning - Quarterly Report</t>
  </si>
  <si>
    <t>CN - Farm to School Support Services</t>
  </si>
  <si>
    <t>CN - Farm to School Team</t>
  </si>
  <si>
    <t>CN - Farm to School Training Grant</t>
  </si>
  <si>
    <t>CN - Farm to School Traning and Curricula</t>
  </si>
  <si>
    <t>CN - Fresh Fruit and Vegetable Program</t>
  </si>
  <si>
    <t>CN - National School Lunch Program Equipment Grants</t>
  </si>
  <si>
    <t>CN - Institute for Child Nutrition (ICN)</t>
  </si>
  <si>
    <t>CN - ICN Food Safety</t>
  </si>
  <si>
    <t>CN - ICN General Education</t>
  </si>
  <si>
    <t>CN - ICN - Chef's Move to School</t>
  </si>
  <si>
    <t>CN - ICN - School Nutrition Strategies, Training, Action Plans, Resources</t>
  </si>
  <si>
    <t>CN - Community Gardens Pilot Program</t>
  </si>
  <si>
    <t>CN - Healthy Hunger-Free Kids Act Administrative Funds</t>
  </si>
  <si>
    <t>CN - Demonstration Projects to end Childhood Hunger - HHFKA of 2010</t>
  </si>
  <si>
    <t>PROGRAM SUBTOTALS</t>
  </si>
  <si>
    <t>Supplemental  Nutrition Assistance Program</t>
  </si>
  <si>
    <t>0584-0025</t>
  </si>
  <si>
    <t>FNS-101</t>
  </si>
  <si>
    <t>Participation in Food Programs-By Race</t>
  </si>
  <si>
    <t>FNS-101 (CNMI)</t>
  </si>
  <si>
    <t>PARTICIPATION IN FOOD PROGRAMS - BY ETHNICITY</t>
  </si>
  <si>
    <t>0584-0069</t>
  </si>
  <si>
    <t>FNS-209</t>
  </si>
  <si>
    <t>Status of Claims Against Households</t>
  </si>
  <si>
    <t>FNS-209 (PR)</t>
  </si>
  <si>
    <t>PR Status of Claims Against Households</t>
  </si>
  <si>
    <t>0584-0083</t>
  </si>
  <si>
    <t>FNS-366A</t>
  </si>
  <si>
    <t>Program and Budget Summary Statement:  Budget Projection</t>
  </si>
  <si>
    <t>FNS-366A (PR)</t>
  </si>
  <si>
    <t>PR Program and Budget Summary Statement:  Budget Projection</t>
  </si>
  <si>
    <t>FNS-366A (PR 2018-2019)</t>
  </si>
  <si>
    <t>PR Disaster Relief Program and Budget Summary Statement:  Budget Projection</t>
  </si>
  <si>
    <t>FNS-366B</t>
  </si>
  <si>
    <t>Program and Budget Summary Statement:  Program Activity Statement</t>
  </si>
  <si>
    <t>0584-0081</t>
  </si>
  <si>
    <t>FNS-388</t>
  </si>
  <si>
    <t>State Issuance and Participation Estimates</t>
  </si>
  <si>
    <t>FNS-388 (AS)</t>
  </si>
  <si>
    <t>FNS-388 (CNMI-NAP)</t>
  </si>
  <si>
    <t>FNS-388 (PR)</t>
  </si>
  <si>
    <t>FNS-388 (PR-NAP)</t>
  </si>
  <si>
    <t>PR-NAP ISSUANCE AND PARTICIPATION ESTIMATES</t>
  </si>
  <si>
    <t>FNS-388A</t>
  </si>
  <si>
    <t>Project Area Issuance and Participation</t>
  </si>
  <si>
    <t>FNS-388A (CNMI-NAP)</t>
  </si>
  <si>
    <t>CNMI SNAP Project Area Data Format</t>
  </si>
  <si>
    <t>FNS-388A (PR)</t>
  </si>
  <si>
    <t>Puerto Rico SNAP Project Area Data Format</t>
  </si>
  <si>
    <t>0584-0542</t>
  </si>
  <si>
    <t>FNS-759</t>
  </si>
  <si>
    <t>Supplemental Nutrition Assistance Program Education (SNAP-Ed) EARS Reporting Form</t>
  </si>
  <si>
    <t>0348-0039</t>
  </si>
  <si>
    <t>SF-425(778)</t>
  </si>
  <si>
    <t>SNAP Federal Financial Report</t>
  </si>
  <si>
    <t>SF-425(778a)</t>
  </si>
  <si>
    <t>SF-425 (FNS-778) (AS)</t>
  </si>
  <si>
    <t>FINANCIAL STATUS REPORT - America Samoa</t>
  </si>
  <si>
    <t>SF-425 (FNS-778) (CNMI-NAP)</t>
  </si>
  <si>
    <t>FINANCIAL STATUS REPORT - CNMI</t>
  </si>
  <si>
    <t>SF-425 (FNS-778) (PR)</t>
  </si>
  <si>
    <t>FINANCIAL STATUS REPORT - PR</t>
  </si>
  <si>
    <t>SF-425 (FNS-778) (PR 2018/2019)</t>
  </si>
  <si>
    <t>PR Disaster Relief Grant</t>
  </si>
  <si>
    <t>0584-0339</t>
  </si>
  <si>
    <t>FNS-583(currently approved burden)</t>
  </si>
  <si>
    <t>Food Stamp Employment and Training Program Activity Report</t>
  </si>
  <si>
    <t>FNS-583 Additional data request - mandatory reporting</t>
  </si>
  <si>
    <t>FNS-583 Optional reporting of case management</t>
  </si>
  <si>
    <t xml:space="preserve">*Note: There are only 53 State agencies, FNS is not counting duplicative State agencies who conduct additional activities, we are only counting the activities/responses and the burden times associated with these activities. </t>
  </si>
  <si>
    <t>0584-0080</t>
  </si>
  <si>
    <t>FNS-46</t>
  </si>
  <si>
    <t>Issuance Reconciliation Report</t>
  </si>
  <si>
    <t>FNS-46 (PR)</t>
  </si>
  <si>
    <t>0584-0037</t>
  </si>
  <si>
    <t>FNS-292A&amp;B</t>
  </si>
  <si>
    <t>Disaster Relief</t>
  </si>
  <si>
    <t>SNAP Assessment of Alternatives to Face-to-Face Interviews</t>
  </si>
  <si>
    <t>SNAP Attorney General Prosecution Pilot</t>
  </si>
  <si>
    <t>SNAP American Public Human Services Association</t>
  </si>
  <si>
    <t>SNAP CAP</t>
  </si>
  <si>
    <t>SNAP CNMI - Enhanced Nutrition Assistance Program</t>
  </si>
  <si>
    <t>SNAP Employment &amp; Training Data and Technical Assistance</t>
  </si>
  <si>
    <t>SNAP Education Toolkit</t>
  </si>
  <si>
    <t>SNAP Employment and Training 2014 Farm Bill Pilots</t>
  </si>
  <si>
    <t>SNAP Farmer's Market Equipment</t>
  </si>
  <si>
    <t>SNAP Fraud Framework Implementation Grant</t>
  </si>
  <si>
    <t>SNAP Farmer's Market Support Grant</t>
  </si>
  <si>
    <t>SNAP Healthy Body, Healthy Spirit Pilot Program</t>
  </si>
  <si>
    <t>SNAP Healthy Incentives Pilot</t>
  </si>
  <si>
    <t>SNAP Integrity Education Grant</t>
  </si>
  <si>
    <t>SNAP Increasing SNAP Participation Among Medicare Beneficiaries</t>
  </si>
  <si>
    <t>SNAP National Accuracy Clearinghouse (NAC) Pilot Project</t>
  </si>
  <si>
    <t>SNAP Outreach</t>
  </si>
  <si>
    <t>SNAP Participation</t>
  </si>
  <si>
    <t>SNAP Process and Technology Improvement</t>
  </si>
  <si>
    <t>SNAP Recipient Integrity Information Technology Grant</t>
  </si>
  <si>
    <t>SNAP Recipient Trafficking Prevention Grants</t>
  </si>
  <si>
    <t>Food Distribution Program</t>
  </si>
  <si>
    <t>0584-0293</t>
  </si>
  <si>
    <t>FNS-667</t>
  </si>
  <si>
    <t>Report of The Emergency Food Assistance Programs (TEFAP) Administrative Costs</t>
  </si>
  <si>
    <t>FNS-152</t>
  </si>
  <si>
    <t>Monthly Distribution of Donated Food to Family Units</t>
  </si>
  <si>
    <t>FNS-153</t>
  </si>
  <si>
    <t>Monthly Report of the CSFP and Quarterly Administrative Financial Status Report</t>
  </si>
  <si>
    <t>CSFP</t>
  </si>
  <si>
    <t>FNS-191</t>
  </si>
  <si>
    <t>CSFP Racial/Ethnic Group Participation</t>
  </si>
  <si>
    <t>FDPNE</t>
  </si>
  <si>
    <t>FDPIR-NET</t>
  </si>
  <si>
    <t>FDPIR</t>
  </si>
  <si>
    <t>TEFAP - Infrastructure</t>
  </si>
  <si>
    <t xml:space="preserve">Special Supplemental Food Program for Women, Infants and Children (WIC) </t>
  </si>
  <si>
    <t>0584-0447</t>
  </si>
  <si>
    <t>FNS-683B</t>
  </si>
  <si>
    <t>WIC Farmers' Market Nutrition Program (FMNP) Annual Financial Report</t>
  </si>
  <si>
    <t>0584-0541</t>
  </si>
  <si>
    <t>FNS-683A</t>
  </si>
  <si>
    <t>Senior Farmers' Market Nutrition Program (SFMNP) Annual Financial and Program Data Report</t>
  </si>
  <si>
    <t>0584-0431</t>
  </si>
  <si>
    <t>FNS-648</t>
  </si>
  <si>
    <t>WIC Local Agency Directory</t>
  </si>
  <si>
    <t>0584-0045</t>
  </si>
  <si>
    <t>FNS-798</t>
  </si>
  <si>
    <t>WIC Financial Management and Participation Report</t>
  </si>
  <si>
    <t>FNS-798A</t>
  </si>
  <si>
    <t>Addendum to WIC Financial Management and Participation Report - NSA Expenditures</t>
  </si>
  <si>
    <t>WIC Breastfeeding Peer Counseling</t>
  </si>
  <si>
    <t>WIC Breastfeeding Loving Support Campaign</t>
  </si>
  <si>
    <t>BFDLA</t>
  </si>
  <si>
    <t xml:space="preserve">WIC Breastfeeding Data by Local Agency </t>
  </si>
  <si>
    <t>WIC General Infrastructure</t>
  </si>
  <si>
    <t>WIC General Infrastructure State Agency Model</t>
  </si>
  <si>
    <t>WIC State Agency Model</t>
  </si>
  <si>
    <t>WIC State to State Technical Assistance</t>
  </si>
  <si>
    <t>WIC Technology State Agency Model</t>
  </si>
  <si>
    <t>WIC Special Project Full Grant</t>
  </si>
  <si>
    <t>WIC Special Project Concept Grant</t>
  </si>
  <si>
    <t>WIC Breastfeeding Performance Bonus</t>
  </si>
  <si>
    <t xml:space="preserve">WIC Breastfeeding Performance Bonus (2 Year) </t>
  </si>
  <si>
    <t>WIC Electronic Benefits Transfer</t>
  </si>
  <si>
    <t>WIC Electronic Benefit Transfer Implementation</t>
  </si>
  <si>
    <t>WIC Electronic Benefit Transfer Planning</t>
  </si>
  <si>
    <t>WIC Infrastructure Electronic Benefit Transfer</t>
  </si>
  <si>
    <t>WIC Infrastructure Management Information System</t>
  </si>
  <si>
    <t>WIC Management Information System Implementation</t>
  </si>
  <si>
    <t>WIC Management Information System Planning</t>
  </si>
  <si>
    <t>WIC Nutrition Education Innovations</t>
  </si>
  <si>
    <t>WIC Periconceptual Nutrition Research</t>
  </si>
  <si>
    <t>WIC Participant Research Information Laboratory for Enhancing WIC Services</t>
  </si>
  <si>
    <t>WIC Relief Equipment Grant</t>
  </si>
  <si>
    <t>WIC Relief Infrastructure Grant</t>
  </si>
  <si>
    <t>WIC Technology Administrative Oversight</t>
  </si>
  <si>
    <t>WIC Technology Management Information System</t>
  </si>
  <si>
    <t>WIC Technical Standardization Projects</t>
  </si>
  <si>
    <t>WIC University of Minnesota</t>
  </si>
  <si>
    <t>ARRA WIC Electronic Benefits Transfer</t>
  </si>
  <si>
    <t>ARRA WIC State Agency Model</t>
  </si>
  <si>
    <t>ARRA WIC Technology State Agency Model</t>
  </si>
  <si>
    <t>Grants Management</t>
  </si>
  <si>
    <t>Food Safety - Center of Excellence</t>
  </si>
  <si>
    <t>TOTAL</t>
  </si>
  <si>
    <t>0348-0061</t>
  </si>
  <si>
    <t>NSLP</t>
  </si>
  <si>
    <t>SBP</t>
  </si>
  <si>
    <t>SMP</t>
  </si>
  <si>
    <t>CACFP</t>
  </si>
  <si>
    <t>SFSP</t>
  </si>
  <si>
    <t>CN Team Nutrition</t>
  </si>
  <si>
    <t>CN Direct Certification and Improvement</t>
  </si>
  <si>
    <t>CN National School Lunch Program Equipment Grants</t>
  </si>
  <si>
    <t>CN National Food Service Management Institute (FSMI)</t>
  </si>
  <si>
    <t>CN FSMI Produce Safety University Support</t>
  </si>
  <si>
    <t>CN FSMI Food Safety</t>
  </si>
  <si>
    <t>CN FSMI General Education</t>
  </si>
  <si>
    <t>CN Community Gardens Pilot Program</t>
  </si>
  <si>
    <t>CN Hunger-Free Community Grants</t>
  </si>
  <si>
    <t>SNAP Health and Census Pilot</t>
  </si>
  <si>
    <t>SNAP Increasing Participation Among Elderly</t>
  </si>
  <si>
    <t>SNAP Healthy Incentives</t>
  </si>
  <si>
    <t>ARRA FDPIR</t>
  </si>
  <si>
    <t>SF-269(778)</t>
  </si>
  <si>
    <t>SNAP</t>
  </si>
  <si>
    <t>SF-269A(778a)</t>
  </si>
  <si>
    <t>per rulemaking make sure to align with 0584-0608</t>
  </si>
  <si>
    <t>----</t>
  </si>
  <si>
    <t>ARRA-Report of The Emergency Food Assistance Programs (TEFAP) Administrative Costs</t>
  </si>
  <si>
    <t>removed</t>
  </si>
  <si>
    <t>FNS-683a</t>
  </si>
  <si>
    <t>FNS-203</t>
  </si>
  <si>
    <t>WIC Farmers' Market Nutrition Program Report</t>
  </si>
  <si>
    <t>PAN-NAP ARPA Territories - SNAP American Rescue Plan Act Grant</t>
  </si>
  <si>
    <t>SF-425 (FNS-778/FNS-778A)</t>
  </si>
  <si>
    <t>PAN-SNAP-ARPA-SAE SNAP American Rescue Plant Act Grant</t>
  </si>
  <si>
    <t>PAN-SNAP-CRRSAA-State Administrative Expenses (100% Reimbursement)</t>
  </si>
  <si>
    <t>PAN SNAP PEBT Administration Grant (note: this form was created, but then FNS decided it was no longer needed/required)</t>
  </si>
  <si>
    <t>PAN SNAP PEBT Administration Grant</t>
  </si>
  <si>
    <t>FNS-366A (PR FFCRA/CARES)</t>
  </si>
  <si>
    <t xml:space="preserve">PAN SNAP TERR RELIEF </t>
  </si>
  <si>
    <t>SF-425 (FNS-778) (PR FFCRA/CARES)</t>
  </si>
  <si>
    <t>SNAP-CFPG (Community Food Program Grants)</t>
  </si>
  <si>
    <t>SNAP E&amp;T National Partnership Grant</t>
  </si>
  <si>
    <t>SNAP Electronic Benefit Transfer (EBT) Modernization Technical Assistance Center (SEMTAC)</t>
  </si>
  <si>
    <t>SNAP-Ed-Electronic Reporting System</t>
  </si>
  <si>
    <t>SNAP Evaluation of Automated Income Data Sources for Income Verification</t>
  </si>
  <si>
    <t>SNAP Healthy Fluid Milk Incentives Grant</t>
  </si>
  <si>
    <t>SNAP-Longitudinal Data Project</t>
  </si>
  <si>
    <t>SNAP Online Purchasing Participation Assistance for Farmers and Farmers’ Markets</t>
  </si>
  <si>
    <t>SNAP PR Nutrition Assistance Program Tech Study</t>
  </si>
  <si>
    <t>SNAP-Thrifty Food Plan Data</t>
  </si>
  <si>
    <t>FNS-10 SSO</t>
  </si>
  <si>
    <t>CN - SFSP WIC EBT Pilot Food Funds v.5</t>
  </si>
  <si>
    <t>CN - Child Nutrition Team Nutrition Non-Competitive Grants</t>
  </si>
  <si>
    <t>CN - CCC - CN Supply Chain Assistance Funding</t>
  </si>
  <si>
    <t>CN - Farm to School Grantee Gathering</t>
  </si>
  <si>
    <t>CN - Farm to School Racial Equity Learning Lab</t>
  </si>
  <si>
    <t>CN - Farm to School Regional Institute Grant</t>
  </si>
  <si>
    <t>SF 426</t>
  </si>
  <si>
    <t>CN - Farm to School State Agency Formula Grant</t>
  </si>
  <si>
    <t>CN - Farm to School Turnkey Grant</t>
  </si>
  <si>
    <t>CN - National School Lunch Program Equipment Grant v5</t>
  </si>
  <si>
    <t>CN - ICN - Culinary Institute of Child Nutrition</t>
  </si>
  <si>
    <t>PAN - CN - CACFP Emergency Operating Costs</t>
  </si>
  <si>
    <t>PAN - CN - NSLP Coronavirus Local-level Costs</t>
  </si>
  <si>
    <t>PAN - CN - NSLP Seamless Summer Option Families First Coronavirus Response Act</t>
  </si>
  <si>
    <t>PAN - CN - CN PEBT Administration Grant</t>
  </si>
  <si>
    <t>CN - School Breakfast Program Special Grants</t>
  </si>
  <si>
    <t>Pandemic-ARPA American Rescue Plan Act Caseload Administrative Grant</t>
  </si>
  <si>
    <t>Pandemic-CRRSAA Supplemental Administrative Grants</t>
  </si>
  <si>
    <t>FDPIR-NET (2 year)</t>
  </si>
  <si>
    <t>Pandemic-FDPIR  Improvement and Equipment Grants</t>
  </si>
  <si>
    <t xml:space="preserve">Pandemic-FDPIR CARES Act-SUP Supplemental Administrative Grants </t>
  </si>
  <si>
    <t>Food Distribution-Trade Mitigation Admin Funds</t>
  </si>
  <si>
    <t>TEFAP-F2F-BANK Farm to Food Bank Projects</t>
  </si>
  <si>
    <t xml:space="preserve">Pandemic-TEFAP ARPA Reach and Resiliency Grants </t>
  </si>
  <si>
    <t>Pandemic-TEFAP Build Back Better</t>
  </si>
  <si>
    <t>Pandemic-TEFAP CARES Act The Emergency Food Assistance Program</t>
  </si>
  <si>
    <t>Pandemic-CRRSAA TEFAP Coronavirus Supplemental Administrative Grants</t>
  </si>
  <si>
    <t>Pandemic-Family First Act The Emergency Food Assistance Program</t>
  </si>
  <si>
    <t>Pandemic WIC ARPA CVV/B Increase</t>
  </si>
  <si>
    <t>Pandemic WIC ARPA FMNP Benefit Delivery Modernization</t>
  </si>
  <si>
    <t>WIC General Infrastructure 2-year</t>
  </si>
  <si>
    <t>Pandemic WIC ARPA Community Innovation and Outreach Cooperative Agreement</t>
  </si>
  <si>
    <t>Pandemc WIC ARPA Technology for a Better WIC Experience: Communications, Data, and Metrics Grant</t>
  </si>
  <si>
    <t>Pandemic WIC ARPA Shopping Experience Improvement</t>
  </si>
  <si>
    <t>Pandemic SFMNP ARPA Food as Medicine</t>
  </si>
  <si>
    <t>FDPIR-NET  (new zero out)</t>
  </si>
  <si>
    <t>FDPIR-INF Infrastructure (new zero out)</t>
  </si>
  <si>
    <t>TEFAP-SUP (new zero out)</t>
  </si>
  <si>
    <t>TEFAP - Infrastructure (new zero out)</t>
  </si>
  <si>
    <t>WIC State to State Technical Assistance  (zeroed out last renewal, can remove)</t>
  </si>
  <si>
    <t>WIC Special Project Concept Grant (zeroed out last renewal, can remove)</t>
  </si>
  <si>
    <t>WIC Special Project Mini Grant (zeroed out last renewal, can remove)</t>
  </si>
  <si>
    <t>WIC Special Project Full Grant  (new zero out)</t>
  </si>
  <si>
    <t>ARRA WIC Electronic Benefits Transfer (zeroed out last renewal, can remove)</t>
  </si>
  <si>
    <t>ARRA WIC State Agency Model (zeroed out last renewal, can remove)</t>
  </si>
  <si>
    <t>ARRA WIC Technology State Agency Model (zeroed out last renewal, can remove)</t>
  </si>
  <si>
    <t>CN - SMP (new zero out)</t>
  </si>
  <si>
    <t>CN - Summer 2011 SFSP Home Delivery and Food Backpacks Demonstration Projects (new zero out)</t>
  </si>
  <si>
    <t>CN - Direct Certification &amp; Verfication (new zero out)</t>
  </si>
  <si>
    <t>CN - ICN Produce Safety University Support (new zero out)</t>
  </si>
  <si>
    <t>CN - ICN - Professional Standards (new zero out)</t>
  </si>
  <si>
    <t>CN - Hunger-Free Community Grants (new zero out)</t>
  </si>
  <si>
    <t>WIC Breastfeeding Performance Bonus (only used in FY2010, can remove)</t>
  </si>
  <si>
    <r>
      <t>Estimated Hrs per Response</t>
    </r>
    <r>
      <rPr>
        <b/>
        <vertAlign val="superscript"/>
        <sz val="10"/>
        <rFont val="Arial"/>
        <family val="2"/>
      </rPr>
      <t>3</t>
    </r>
  </si>
  <si>
    <r>
      <t>Hourly Wage Rate</t>
    </r>
    <r>
      <rPr>
        <b/>
        <vertAlign val="superscript"/>
        <sz val="10"/>
        <rFont val="Arial"/>
        <family val="2"/>
      </rPr>
      <t>4</t>
    </r>
  </si>
  <si>
    <r>
      <t>Grand Total for FNS-583</t>
    </r>
    <r>
      <rPr>
        <vertAlign val="superscript"/>
        <sz val="10"/>
        <rFont val="Arial"/>
        <family val="2"/>
      </rPr>
      <t>5</t>
    </r>
  </si>
  <si>
    <r>
      <t>Reviewers Note:  Methodology used to calculate annual burden hours is as folllows:  Estimated No. of Respondents</t>
    </r>
    <r>
      <rPr>
        <b/>
        <vertAlign val="superscript"/>
        <sz val="10"/>
        <rFont val="Arial"/>
        <family val="2"/>
      </rPr>
      <t>1</t>
    </r>
    <r>
      <rPr>
        <b/>
        <sz val="10"/>
        <rFont val="Arial"/>
        <family val="2"/>
      </rPr>
      <t xml:space="preserve"> x Frequency of Response per Respondent</t>
    </r>
    <r>
      <rPr>
        <b/>
        <vertAlign val="superscript"/>
        <sz val="10"/>
        <rFont val="Arial"/>
        <family val="2"/>
      </rPr>
      <t>2</t>
    </r>
    <r>
      <rPr>
        <b/>
        <sz val="10"/>
        <rFont val="Arial"/>
        <family val="2"/>
      </rPr>
      <t xml:space="preserve"> x Estimated Hrs per Response</t>
    </r>
    <r>
      <rPr>
        <b/>
        <vertAlign val="superscript"/>
        <sz val="10"/>
        <rFont val="Arial"/>
        <family val="2"/>
      </rPr>
      <t>3</t>
    </r>
    <r>
      <rPr>
        <b/>
        <sz val="10"/>
        <rFont val="Arial"/>
        <family val="2"/>
      </rPr>
      <t xml:space="preserve">.    
</t>
    </r>
    <r>
      <rPr>
        <b/>
        <vertAlign val="superscript"/>
        <sz val="10"/>
        <rFont val="Arial"/>
        <family val="2"/>
      </rPr>
      <t>4</t>
    </r>
    <r>
      <rPr>
        <b/>
        <sz val="10"/>
        <rFont val="Arial"/>
        <family val="2"/>
      </rPr>
      <t xml:space="preserve">The hourly wage rate is an average of the hourly mean wage for Bureau of Labor Statistics occupational codes 11-9039 Education Administrators, 11-9051 Food Service Managers, 11-9111 Medical an Health Services Managers, and 11-9151 Social and Community Service Managers.
</t>
    </r>
    <r>
      <rPr>
        <b/>
        <vertAlign val="superscript"/>
        <sz val="10"/>
        <rFont val="Arial"/>
        <family val="2"/>
      </rPr>
      <t xml:space="preserve">5 </t>
    </r>
    <r>
      <rPr>
        <b/>
        <sz val="10"/>
        <rFont val="Arial"/>
        <family val="2"/>
      </rPr>
      <t>Grand Total for FNS-583 (row 109) is included in total burden.  Rows 106-108 are not included but remain for descriptive context.</t>
    </r>
  </si>
  <si>
    <t>Historical OMB Control Numbers</t>
  </si>
  <si>
    <t>CN - National School Lunch Program Equipment Grants,  Second Round (new zero out)</t>
  </si>
  <si>
    <t>PAN-CN-ARPA-F2S-FG – CN F2S State Agency Formula Grant</t>
  </si>
  <si>
    <t>PAN-CN-ARPA-NSLP Equipment Grant</t>
  </si>
  <si>
    <t>FDPIR-Nutr. Paraprofessional Training Proj.</t>
  </si>
  <si>
    <t xml:space="preserve"> </t>
  </si>
  <si>
    <t>CN - OPS - EA Equitable Access in Child Nutiriton</t>
  </si>
  <si>
    <t>CN - Farm to School Shelburne Farms National Institute</t>
  </si>
  <si>
    <t>SNAP Farmer's Market Equipment Semiannual</t>
  </si>
  <si>
    <t>SNAP Farmer's Market Equipment (new zero out)</t>
  </si>
  <si>
    <t>SNAP-EBT-SEMTAC Modernization Technical Assistance Center</t>
  </si>
  <si>
    <t>Child Nutrition Program</t>
  </si>
  <si>
    <t>WIC Special Project Innovation Grant</t>
  </si>
  <si>
    <t>Pandemic WIC ARPA EBT Universal Interface Conversion  (will be added 6/30/2023</t>
  </si>
  <si>
    <t>Pandemic WIC ARPA Modernization (will replace 4 above, will be added 9/30/2023))</t>
  </si>
  <si>
    <t>Pandemic SFMNP ARPA (will be added 12/30/2023)</t>
  </si>
  <si>
    <t>Pandemic WIC ARPA EBT Offline to Online Implementation (will be added 6/30/2023)</t>
  </si>
  <si>
    <t>WIC Telehealth Innovation Special Project Innovations Project</t>
  </si>
  <si>
    <t>Pandemic WIC ARPA Technology for a Better WIC Experience: Communications, Data, and Metrics Grant</t>
  </si>
  <si>
    <t>Food Safety - Research</t>
  </si>
  <si>
    <t>FNS-10 Seamless Summer Option (SSO) Monthly Report (revised)</t>
  </si>
  <si>
    <t>Summer Food Service Program for Children (revised)</t>
  </si>
  <si>
    <t>Report of School Program Operations (revised)</t>
  </si>
  <si>
    <t>CN School Food Authority (SFA) Verification Collection Report (revised)</t>
  </si>
  <si>
    <r>
      <t>Reviewers Note:  Methodology used to calculate annual burden hours is as folllows:  Estimated No. of Respondents</t>
    </r>
    <r>
      <rPr>
        <b/>
        <vertAlign val="superscript"/>
        <sz val="10"/>
        <rFont val="Arial"/>
        <family val="2"/>
      </rPr>
      <t>1</t>
    </r>
    <r>
      <rPr>
        <b/>
        <sz val="10"/>
        <rFont val="Arial"/>
        <family val="2"/>
      </rPr>
      <t xml:space="preserve"> x Frequency of Response per Respondent</t>
    </r>
    <r>
      <rPr>
        <b/>
        <vertAlign val="superscript"/>
        <sz val="10"/>
        <rFont val="Arial"/>
        <family val="2"/>
      </rPr>
      <t>2</t>
    </r>
    <r>
      <rPr>
        <b/>
        <sz val="10"/>
        <rFont val="Arial"/>
        <family val="2"/>
      </rPr>
      <t xml:space="preserve"> x Estimated Hrs per Response</t>
    </r>
    <r>
      <rPr>
        <b/>
        <vertAlign val="superscript"/>
        <sz val="10"/>
        <rFont val="Arial"/>
        <family val="2"/>
      </rPr>
      <t>3</t>
    </r>
    <r>
      <rPr>
        <b/>
        <sz val="10"/>
        <rFont val="Arial"/>
        <family val="2"/>
      </rPr>
      <t xml:space="preserve">.    
</t>
    </r>
    <r>
      <rPr>
        <b/>
        <vertAlign val="superscript"/>
        <sz val="10"/>
        <rFont val="Arial"/>
        <family val="2"/>
      </rPr>
      <t>4</t>
    </r>
    <r>
      <rPr>
        <b/>
        <sz val="10"/>
        <rFont val="Arial"/>
        <family val="2"/>
      </rPr>
      <t xml:space="preserve">The hourly wage rate is an average of the hourly mean wage for Bureau of Labor Statistics occupational codes 11-9039 Education Administrators, 11-9051 Food Service Managers, 11-9111 Medical an Health Services Managers, and 11-9151 Social and Community Service Managers.
</t>
    </r>
    <r>
      <rPr>
        <b/>
        <vertAlign val="superscript"/>
        <sz val="10"/>
        <rFont val="Arial"/>
        <family val="2"/>
      </rPr>
      <t xml:space="preserve">5 </t>
    </r>
    <r>
      <rPr>
        <b/>
        <sz val="10"/>
        <rFont val="Arial"/>
        <family val="2"/>
      </rPr>
      <t xml:space="preserve">Grand Total for FNS-583 (row 109) is included in total burden.  Rows 106-108 are not included but remain for descriptive context.
</t>
    </r>
    <r>
      <rPr>
        <b/>
        <vertAlign val="superscript"/>
        <sz val="10"/>
        <rFont val="Arial"/>
        <family val="2"/>
      </rPr>
      <t>6</t>
    </r>
    <r>
      <rPr>
        <b/>
        <sz val="10"/>
        <rFont val="Arial"/>
        <family val="2"/>
      </rPr>
      <t xml:space="preserve"> Forms highlighted yellow are new forms added to FPRS since the last renewal.
</t>
    </r>
    <r>
      <rPr>
        <b/>
        <vertAlign val="superscript"/>
        <sz val="10"/>
        <rFont val="Arial"/>
        <family val="2"/>
      </rPr>
      <t>7</t>
    </r>
    <r>
      <rPr>
        <b/>
        <sz val="10"/>
        <rFont val="Arial"/>
        <family val="2"/>
      </rPr>
      <t xml:space="preserve"> Forms highlighted blue are forms that have not yet been added to FPRS but are scheduled to be added.</t>
    </r>
  </si>
  <si>
    <t>FNS-777</t>
  </si>
  <si>
    <t>CN - NSLP, SBP, SMP, CACFP</t>
  </si>
  <si>
    <t>FNS-10 Seamless Summer Option (SSO) Monthly Report (no longer in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</si>
</sst>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0.000000000"/>
  </numFmts>
  <fonts count="14" x14ac:knownFonts="1">
    <font>
      <sz val="11"/>
      <color theme="1"/>
      <name val="Calibri"/>
      <family val="2"/>
      <scheme val="minor"/>
    </font>
    <font>
      <b/>
      <sz val="10"/>
      <name val="Arial"/>
      <family val="2"/>
    </font>
    <font>
      <sz val="10"/>
      <name val="Arial"/>
      <family val="2"/>
    </font>
    <font>
      <b/>
      <vertAlign val="superscript"/>
      <sz val="10"/>
      <name val="Arial"/>
      <family val="2"/>
    </font>
    <font>
      <sz val="9"/>
      <color indexed="81"/>
      <name val="Tahoma"/>
      <family val="2"/>
    </font>
    <font>
      <b/>
      <sz val="9"/>
      <color indexed="81"/>
      <name val="Tahoma"/>
      <family val="2"/>
    </font>
    <font>
      <sz val="9"/>
      <name val="Arial"/>
      <family val="2"/>
    </font>
    <font>
      <sz val="11"/>
      <color theme="1"/>
      <name val="Calibri"/>
      <family val="2"/>
      <scheme val="minor"/>
    </font>
    <font>
      <b/>
      <sz val="10"/>
      <color rgb="FFFF0000"/>
      <name val="Arial"/>
      <family val="2"/>
    </font>
    <font>
      <b/>
      <sz val="10"/>
      <color theme="1"/>
      <name val="Arial"/>
      <family val="2"/>
    </font>
    <font>
      <sz val="10"/>
      <color rgb="FFFF0000"/>
      <name val="Arial"/>
      <family val="2"/>
    </font>
    <font>
      <sz val="10"/>
      <color theme="0"/>
      <name val="Arial"/>
      <family val="2"/>
    </font>
    <font>
      <sz val="10"/>
      <color theme="1"/>
      <name val="Arial"/>
      <family val="2"/>
    </font>
    <font>
      <vertAlign val="superscript"/>
      <sz val="10"/>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1" tint="0.499984740745262"/>
        <bgColor indexed="64"/>
      </patternFill>
    </fill>
    <fill>
      <patternFill patternType="solid">
        <fgColor theme="0"/>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165">
    <xf numFmtId="0" fontId="0" fillId="0" borderId="0" xfId="0"/>
    <xf numFmtId="0" fontId="2" fillId="0" borderId="1" xfId="0" applyFont="1" applyBorder="1"/>
    <xf numFmtId="164" fontId="2" fillId="0" borderId="1" xfId="0" applyNumberFormat="1" applyFont="1" applyBorder="1"/>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wrapText="1"/>
    </xf>
    <xf numFmtId="0" fontId="2" fillId="0" borderId="1" xfId="0" applyFont="1" applyBorder="1" applyAlignment="1">
      <alignment horizontal="left"/>
    </xf>
    <xf numFmtId="164" fontId="2" fillId="0" borderId="1" xfId="0" applyNumberFormat="1" applyFont="1" applyBorder="1" applyAlignment="1">
      <alignment horizontal="right"/>
    </xf>
    <xf numFmtId="0" fontId="2" fillId="0" borderId="1" xfId="0" applyFont="1" applyBorder="1" applyAlignment="1">
      <alignment wrapText="1"/>
    </xf>
    <xf numFmtId="0" fontId="1" fillId="0" borderId="1" xfId="0" applyFont="1" applyBorder="1"/>
    <xf numFmtId="164" fontId="8" fillId="0" borderId="1" xfId="0" applyNumberFormat="1" applyFont="1" applyBorder="1"/>
    <xf numFmtId="164" fontId="1" fillId="0" borderId="1" xfId="0" applyNumberFormat="1" applyFont="1" applyBorder="1"/>
    <xf numFmtId="164" fontId="8" fillId="0" borderId="1" xfId="1" applyNumberFormat="1" applyFont="1" applyBorder="1"/>
    <xf numFmtId="164" fontId="8" fillId="0" borderId="1" xfId="0" applyNumberFormat="1" applyFont="1" applyBorder="1" applyAlignment="1">
      <alignment horizontal="right"/>
    </xf>
    <xf numFmtId="0" fontId="2" fillId="0" borderId="1" xfId="0" applyFont="1" applyBorder="1" applyAlignment="1">
      <alignment horizontal="left" wrapText="1"/>
    </xf>
    <xf numFmtId="164" fontId="9" fillId="0" borderId="1" xfId="0" applyNumberFormat="1" applyFont="1" applyBorder="1"/>
    <xf numFmtId="0" fontId="1" fillId="0" borderId="1" xfId="0" applyFont="1" applyBorder="1" applyAlignment="1">
      <alignment horizontal="center" vertical="top"/>
    </xf>
    <xf numFmtId="0" fontId="1" fillId="0" borderId="1" xfId="0" applyFont="1" applyBorder="1" applyAlignment="1">
      <alignment horizontal="center"/>
    </xf>
    <xf numFmtId="164" fontId="8" fillId="0" borderId="1" xfId="0" applyNumberFormat="1" applyFont="1" applyBorder="1" applyAlignment="1">
      <alignment horizontal="center"/>
    </xf>
    <xf numFmtId="165" fontId="2" fillId="0" borderId="1" xfId="0" applyNumberFormat="1" applyFont="1" applyBorder="1"/>
    <xf numFmtId="165" fontId="2" fillId="2" borderId="1" xfId="0" applyNumberFormat="1" applyFont="1" applyFill="1" applyBorder="1"/>
    <xf numFmtId="165" fontId="1" fillId="0" borderId="1" xfId="0" applyNumberFormat="1" applyFont="1" applyBorder="1"/>
    <xf numFmtId="165" fontId="1" fillId="2" borderId="1" xfId="0" applyNumberFormat="1" applyFont="1" applyFill="1" applyBorder="1"/>
    <xf numFmtId="165" fontId="1" fillId="0" borderId="1" xfId="0" applyNumberFormat="1" applyFont="1" applyBorder="1" applyAlignment="1">
      <alignment horizontal="center" vertical="center" wrapText="1"/>
    </xf>
    <xf numFmtId="164" fontId="0" fillId="0" borderId="0" xfId="0" applyNumberFormat="1"/>
    <xf numFmtId="164" fontId="2" fillId="0" borderId="2" xfId="0" applyNumberFormat="1" applyFont="1" applyBorder="1"/>
    <xf numFmtId="0" fontId="2" fillId="3" borderId="1" xfId="0" applyFont="1" applyFill="1" applyBorder="1" applyAlignment="1">
      <alignment horizontal="left"/>
    </xf>
    <xf numFmtId="164" fontId="2" fillId="3" borderId="1" xfId="0" applyNumberFormat="1" applyFont="1" applyFill="1" applyBorder="1" applyAlignment="1">
      <alignment horizontal="right"/>
    </xf>
    <xf numFmtId="164" fontId="2" fillId="3" borderId="1" xfId="0" applyNumberFormat="1" applyFont="1" applyFill="1" applyBorder="1"/>
    <xf numFmtId="0" fontId="2" fillId="3" borderId="1" xfId="0" applyFont="1" applyFill="1" applyBorder="1"/>
    <xf numFmtId="0" fontId="2" fillId="3" borderId="1" xfId="0" applyFont="1" applyFill="1" applyBorder="1" applyAlignment="1">
      <alignment wrapText="1"/>
    </xf>
    <xf numFmtId="0" fontId="2" fillId="3" borderId="1" xfId="0" applyFont="1" applyFill="1" applyBorder="1" applyAlignment="1">
      <alignment horizontal="left" wrapText="1"/>
    </xf>
    <xf numFmtId="49" fontId="2" fillId="2" borderId="1" xfId="0" applyNumberFormat="1" applyFont="1" applyFill="1" applyBorder="1" applyAlignment="1">
      <alignment horizontal="center" wrapText="1"/>
    </xf>
    <xf numFmtId="0" fontId="2" fillId="2" borderId="1" xfId="0" applyFont="1" applyFill="1" applyBorder="1" applyAlignment="1">
      <alignment horizontal="left"/>
    </xf>
    <xf numFmtId="49" fontId="2" fillId="4" borderId="1" xfId="0" applyNumberFormat="1" applyFont="1" applyFill="1" applyBorder="1" applyAlignment="1">
      <alignment horizontal="center" wrapText="1"/>
    </xf>
    <xf numFmtId="0" fontId="2" fillId="4" borderId="1" xfId="0" applyFont="1" applyFill="1" applyBorder="1" applyAlignment="1">
      <alignment horizontal="left"/>
    </xf>
    <xf numFmtId="0" fontId="2" fillId="4" borderId="1" xfId="0" applyFont="1" applyFill="1" applyBorder="1" applyAlignment="1">
      <alignment horizontal="left" wrapText="1"/>
    </xf>
    <xf numFmtId="164" fontId="2" fillId="4" borderId="1" xfId="0" applyNumberFormat="1" applyFont="1" applyFill="1" applyBorder="1" applyAlignment="1">
      <alignment horizontal="right"/>
    </xf>
    <xf numFmtId="0" fontId="0" fillId="0" borderId="0" xfId="0" quotePrefix="1" applyAlignment="1">
      <alignment horizontal="center"/>
    </xf>
    <xf numFmtId="0" fontId="2" fillId="4" borderId="1" xfId="0" applyFont="1" applyFill="1" applyBorder="1"/>
    <xf numFmtId="0" fontId="2" fillId="4" borderId="1" xfId="0" applyFont="1" applyFill="1" applyBorder="1" applyAlignment="1">
      <alignment wrapText="1"/>
    </xf>
    <xf numFmtId="164" fontId="2" fillId="4" borderId="1" xfId="0" applyNumberFormat="1" applyFont="1" applyFill="1" applyBorder="1"/>
    <xf numFmtId="49" fontId="10" fillId="0" borderId="1" xfId="0" applyNumberFormat="1" applyFont="1" applyBorder="1" applyAlignment="1">
      <alignment horizontal="center" wrapText="1"/>
    </xf>
    <xf numFmtId="0" fontId="10" fillId="0" borderId="1" xfId="0" applyFont="1" applyBorder="1"/>
    <xf numFmtId="0" fontId="10" fillId="0" borderId="1" xfId="0" applyFont="1" applyBorder="1" applyAlignment="1">
      <alignment wrapText="1"/>
    </xf>
    <xf numFmtId="164" fontId="10" fillId="0" borderId="1" xfId="0" applyNumberFormat="1" applyFont="1" applyBorder="1"/>
    <xf numFmtId="0" fontId="10" fillId="0" borderId="1" xfId="0" applyFont="1" applyBorder="1" applyAlignment="1">
      <alignment horizontal="left"/>
    </xf>
    <xf numFmtId="0" fontId="10" fillId="0" borderId="1" xfId="0" applyFont="1" applyBorder="1" applyAlignment="1">
      <alignment horizontal="left" wrapText="1"/>
    </xf>
    <xf numFmtId="0" fontId="10" fillId="3" borderId="1" xfId="0" applyFont="1" applyFill="1" applyBorder="1" applyAlignment="1">
      <alignment horizontal="left"/>
    </xf>
    <xf numFmtId="49" fontId="2" fillId="5" borderId="1" xfId="0" applyNumberFormat="1" applyFont="1" applyFill="1" applyBorder="1" applyAlignment="1">
      <alignment horizontal="center" wrapText="1"/>
    </xf>
    <xf numFmtId="0" fontId="2" fillId="5" borderId="1" xfId="0" applyFont="1" applyFill="1" applyBorder="1"/>
    <xf numFmtId="49" fontId="2" fillId="6" borderId="1" xfId="0" applyNumberFormat="1" applyFont="1" applyFill="1" applyBorder="1" applyAlignment="1">
      <alignment horizontal="center" wrapText="1"/>
    </xf>
    <xf numFmtId="0" fontId="2" fillId="6" borderId="1" xfId="0" applyFont="1" applyFill="1" applyBorder="1" applyAlignment="1">
      <alignment horizontal="left"/>
    </xf>
    <xf numFmtId="0" fontId="2" fillId="6" borderId="1" xfId="0" applyFont="1" applyFill="1" applyBorder="1" applyAlignment="1">
      <alignment horizontal="left" wrapText="1"/>
    </xf>
    <xf numFmtId="0" fontId="2" fillId="6" borderId="1" xfId="0" applyFont="1" applyFill="1" applyBorder="1" applyAlignment="1">
      <alignment wrapText="1"/>
    </xf>
    <xf numFmtId="49" fontId="2" fillId="7" borderId="1" xfId="0" applyNumberFormat="1" applyFont="1" applyFill="1" applyBorder="1" applyAlignment="1">
      <alignment horizontal="center" wrapText="1"/>
    </xf>
    <xf numFmtId="0" fontId="2" fillId="0" borderId="3" xfId="0" applyFont="1" applyBorder="1"/>
    <xf numFmtId="0" fontId="1" fillId="0" borderId="3" xfId="0" applyFont="1" applyBorder="1" applyAlignment="1">
      <alignment horizontal="center" vertical="center" wrapText="1"/>
    </xf>
    <xf numFmtId="0" fontId="2" fillId="2" borderId="3" xfId="0" applyFont="1" applyFill="1" applyBorder="1"/>
    <xf numFmtId="44" fontId="2" fillId="0" borderId="3" xfId="2" applyFont="1" applyBorder="1"/>
    <xf numFmtId="44" fontId="8" fillId="0" borderId="3" xfId="0" applyNumberFormat="1" applyFont="1" applyBorder="1"/>
    <xf numFmtId="0" fontId="1" fillId="2" borderId="3" xfId="0" applyFont="1" applyFill="1" applyBorder="1"/>
    <xf numFmtId="0" fontId="1" fillId="0" borderId="3" xfId="0" applyFont="1" applyBorder="1"/>
    <xf numFmtId="0" fontId="2" fillId="0" borderId="4" xfId="0" applyFont="1" applyBorder="1"/>
    <xf numFmtId="0" fontId="2" fillId="0" borderId="4" xfId="0" applyFont="1" applyBorder="1" applyAlignment="1">
      <alignment horizontal="center" vertical="center" wrapText="1"/>
    </xf>
    <xf numFmtId="0" fontId="1" fillId="0" borderId="4" xfId="0" applyFont="1" applyBorder="1"/>
    <xf numFmtId="0" fontId="2" fillId="0" borderId="0" xfId="0" applyFont="1"/>
    <xf numFmtId="0" fontId="2" fillId="0" borderId="0" xfId="0" applyFont="1" applyAlignment="1">
      <alignment horizontal="center" vertical="center" wrapText="1"/>
    </xf>
    <xf numFmtId="0" fontId="1" fillId="0" borderId="0" xfId="0" applyFont="1"/>
    <xf numFmtId="49" fontId="1" fillId="0" borderId="1" xfId="0" applyNumberFormat="1" applyFont="1" applyBorder="1" applyAlignment="1">
      <alignment horizontal="center" wrapText="1"/>
    </xf>
    <xf numFmtId="49" fontId="2" fillId="0" borderId="1" xfId="0" applyNumberFormat="1" applyFont="1" applyBorder="1"/>
    <xf numFmtId="164" fontId="11" fillId="0" borderId="1" xfId="0" applyNumberFormat="1" applyFont="1" applyBorder="1"/>
    <xf numFmtId="0" fontId="1" fillId="0" borderId="1" xfId="0" applyFont="1" applyBorder="1" applyAlignment="1">
      <alignment horizontal="left"/>
    </xf>
    <xf numFmtId="0" fontId="12" fillId="0" borderId="0" xfId="0" applyFont="1"/>
    <xf numFmtId="44" fontId="2" fillId="0" borderId="3" xfId="2" applyFont="1" applyFill="1" applyBorder="1"/>
    <xf numFmtId="0" fontId="1" fillId="2" borderId="3" xfId="0" applyFont="1" applyFill="1" applyBorder="1" applyAlignment="1">
      <alignment horizontal="center"/>
    </xf>
    <xf numFmtId="0" fontId="1" fillId="2" borderId="8" xfId="0" applyFont="1" applyFill="1" applyBorder="1" applyAlignment="1">
      <alignment horizontal="center"/>
    </xf>
    <xf numFmtId="0" fontId="1" fillId="2" borderId="4" xfId="0" applyFont="1" applyFill="1" applyBorder="1" applyAlignment="1">
      <alignment horizontal="center"/>
    </xf>
    <xf numFmtId="0" fontId="1" fillId="0" borderId="1" xfId="0" applyFont="1" applyBorder="1" applyAlignment="1">
      <alignment horizontal="right"/>
    </xf>
    <xf numFmtId="0" fontId="2" fillId="2" borderId="1" xfId="0" applyFont="1" applyFill="1" applyBorder="1"/>
    <xf numFmtId="0" fontId="6" fillId="0" borderId="1" xfId="0" applyFont="1" applyBorder="1" applyAlignment="1">
      <alignment horizontal="left" wrapText="1"/>
    </xf>
    <xf numFmtId="166" fontId="2" fillId="0" borderId="1" xfId="0" applyNumberFormat="1" applyFont="1" applyBorder="1" applyAlignment="1">
      <alignment horizontal="right"/>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2" borderId="1" xfId="0" applyFont="1" applyFill="1" applyBorder="1" applyAlignment="1">
      <alignment horizontal="center"/>
    </xf>
    <xf numFmtId="3" fontId="1" fillId="0" borderId="8" xfId="0" applyNumberFormat="1" applyFont="1" applyBorder="1" applyAlignment="1">
      <alignment horizontal="center"/>
    </xf>
    <xf numFmtId="0" fontId="1" fillId="0" borderId="8" xfId="0" applyFont="1" applyBorder="1" applyAlignment="1">
      <alignment horizontal="center"/>
    </xf>
    <xf numFmtId="44" fontId="2" fillId="0" borderId="0" xfId="0" applyNumberFormat="1" applyFont="1"/>
    <xf numFmtId="0" fontId="2" fillId="2" borderId="1" xfId="0" applyFont="1" applyFill="1" applyBorder="1" applyAlignment="1">
      <alignment horizontal="center"/>
    </xf>
    <xf numFmtId="4" fontId="8" fillId="0" borderId="1" xfId="0" applyNumberFormat="1" applyFont="1" applyBorder="1" applyAlignment="1">
      <alignment horizontal="right"/>
    </xf>
    <xf numFmtId="0" fontId="2" fillId="2" borderId="1" xfId="0" applyFont="1" applyFill="1" applyBorder="1" applyAlignment="1">
      <alignment horizontal="left" wrapText="1"/>
    </xf>
    <xf numFmtId="0" fontId="10" fillId="2" borderId="1" xfId="0" applyFont="1" applyFill="1" applyBorder="1"/>
    <xf numFmtId="0" fontId="10" fillId="2" borderId="1" xfId="0" applyFont="1" applyFill="1" applyBorder="1" applyAlignment="1">
      <alignment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horizontal="right"/>
    </xf>
    <xf numFmtId="3" fontId="2" fillId="0" borderId="1" xfId="0" applyNumberFormat="1" applyFont="1" applyBorder="1"/>
    <xf numFmtId="3" fontId="8" fillId="0" borderId="1" xfId="0" applyNumberFormat="1" applyFont="1" applyBorder="1"/>
    <xf numFmtId="3" fontId="1" fillId="2" borderId="1" xfId="0" applyNumberFormat="1" applyFont="1" applyFill="1" applyBorder="1" applyAlignment="1">
      <alignment horizontal="center"/>
    </xf>
    <xf numFmtId="3" fontId="8" fillId="0" borderId="1" xfId="0" applyNumberFormat="1" applyFont="1" applyBorder="1" applyAlignment="1">
      <alignment horizontal="right"/>
    </xf>
    <xf numFmtId="3" fontId="1" fillId="2" borderId="8" xfId="0" applyNumberFormat="1" applyFont="1" applyFill="1" applyBorder="1" applyAlignment="1">
      <alignment horizontal="center"/>
    </xf>
    <xf numFmtId="3" fontId="2" fillId="8" borderId="1" xfId="0" applyNumberFormat="1" applyFont="1" applyFill="1" applyBorder="1"/>
    <xf numFmtId="3" fontId="1" fillId="0" borderId="1" xfId="0" applyNumberFormat="1" applyFont="1" applyBorder="1"/>
    <xf numFmtId="3" fontId="1" fillId="0" borderId="1" xfId="0" applyNumberFormat="1" applyFont="1" applyBorder="1" applyAlignment="1">
      <alignment horizontal="center"/>
    </xf>
    <xf numFmtId="49" fontId="2" fillId="9" borderId="1" xfId="0" applyNumberFormat="1" applyFont="1" applyFill="1" applyBorder="1" applyAlignment="1">
      <alignment horizontal="center" wrapText="1"/>
    </xf>
    <xf numFmtId="0" fontId="2" fillId="9" borderId="1" xfId="0" applyFont="1" applyFill="1" applyBorder="1" applyAlignment="1">
      <alignment horizontal="left"/>
    </xf>
    <xf numFmtId="0" fontId="2" fillId="9" borderId="1" xfId="0" applyFont="1" applyFill="1" applyBorder="1" applyAlignment="1">
      <alignment horizontal="left" wrapText="1"/>
    </xf>
    <xf numFmtId="0" fontId="2" fillId="9" borderId="0" xfId="0" applyFont="1" applyFill="1"/>
    <xf numFmtId="0" fontId="2" fillId="9" borderId="4" xfId="0" applyFont="1" applyFill="1" applyBorder="1"/>
    <xf numFmtId="0" fontId="2" fillId="9" borderId="1" xfId="0" applyFont="1" applyFill="1" applyBorder="1"/>
    <xf numFmtId="3" fontId="2" fillId="0" borderId="1" xfId="0" applyNumberFormat="1" applyFont="1" applyBorder="1" applyAlignment="1">
      <alignment wrapText="1"/>
    </xf>
    <xf numFmtId="164" fontId="2" fillId="0" borderId="1" xfId="0" applyNumberFormat="1" applyFont="1" applyBorder="1" applyAlignment="1">
      <alignment wrapText="1"/>
    </xf>
    <xf numFmtId="164" fontId="2" fillId="0" borderId="1" xfId="0" applyNumberFormat="1" applyFont="1" applyBorder="1" applyAlignment="1">
      <alignment horizontal="right" wrapText="1"/>
    </xf>
    <xf numFmtId="44" fontId="2" fillId="0" borderId="3" xfId="2" applyFont="1" applyBorder="1" applyAlignment="1">
      <alignment wrapText="1"/>
    </xf>
    <xf numFmtId="0" fontId="2" fillId="0" borderId="0" xfId="0" applyFont="1" applyAlignment="1">
      <alignment wrapText="1"/>
    </xf>
    <xf numFmtId="0" fontId="2" fillId="0" borderId="4" xfId="0" applyFont="1" applyBorder="1" applyAlignment="1">
      <alignment wrapText="1"/>
    </xf>
    <xf numFmtId="2" fontId="1" fillId="0" borderId="1" xfId="0" applyNumberFormat="1" applyFont="1" applyBorder="1" applyAlignment="1">
      <alignment horizontal="center" vertical="center" wrapText="1"/>
    </xf>
    <xf numFmtId="2" fontId="2" fillId="0" borderId="1" xfId="0" applyNumberFormat="1" applyFont="1" applyBorder="1" applyAlignment="1">
      <alignment horizontal="right"/>
    </xf>
    <xf numFmtId="2" fontId="2" fillId="0" borderId="1" xfId="0" applyNumberFormat="1" applyFont="1" applyBorder="1"/>
    <xf numFmtId="2" fontId="2" fillId="0" borderId="1" xfId="0" applyNumberFormat="1" applyFont="1" applyBorder="1" applyAlignment="1">
      <alignment wrapText="1"/>
    </xf>
    <xf numFmtId="2" fontId="1" fillId="2" borderId="1" xfId="0" applyNumberFormat="1" applyFont="1" applyFill="1" applyBorder="1" applyAlignment="1">
      <alignment horizontal="center"/>
    </xf>
    <xf numFmtId="2" fontId="1" fillId="2" borderId="8" xfId="0" applyNumberFormat="1" applyFont="1" applyFill="1" applyBorder="1" applyAlignment="1">
      <alignment horizontal="center"/>
    </xf>
    <xf numFmtId="2" fontId="1" fillId="0" borderId="1" xfId="0" applyNumberFormat="1" applyFont="1" applyBorder="1"/>
    <xf numFmtId="2" fontId="1" fillId="0" borderId="1" xfId="0" applyNumberFormat="1" applyFont="1" applyBorder="1" applyAlignment="1">
      <alignment horizontal="right"/>
    </xf>
    <xf numFmtId="2" fontId="1" fillId="0" borderId="1" xfId="0" applyNumberFormat="1" applyFont="1" applyBorder="1" applyAlignment="1">
      <alignment horizontal="center"/>
    </xf>
    <xf numFmtId="0" fontId="2" fillId="2" borderId="1" xfId="0" applyFont="1" applyFill="1" applyBorder="1" applyAlignment="1">
      <alignment wrapText="1"/>
    </xf>
    <xf numFmtId="164" fontId="1" fillId="0" borderId="1" xfId="1" applyNumberFormat="1" applyFont="1" applyBorder="1"/>
    <xf numFmtId="44" fontId="1" fillId="0" borderId="3" xfId="0" applyNumberFormat="1" applyFont="1" applyBorder="1"/>
    <xf numFmtId="2" fontId="8" fillId="0" borderId="1" xfId="0" applyNumberFormat="1" applyFont="1" applyBorder="1"/>
    <xf numFmtId="2" fontId="8" fillId="0" borderId="1" xfId="0" applyNumberFormat="1" applyFont="1" applyBorder="1" applyAlignment="1">
      <alignment horizontal="right"/>
    </xf>
    <xf numFmtId="165" fontId="10" fillId="0" borderId="1" xfId="0" applyNumberFormat="1" applyFont="1" applyBorder="1"/>
    <xf numFmtId="49" fontId="2" fillId="0" borderId="1" xfId="0" applyNumberFormat="1" applyFont="1" applyBorder="1" applyAlignment="1">
      <alignment horizontal="center" vertical="top" wrapText="1"/>
    </xf>
    <xf numFmtId="0" fontId="2" fillId="0" borderId="1" xfId="0" applyFont="1" applyBorder="1" applyAlignment="1">
      <alignment horizontal="left" vertical="top"/>
    </xf>
    <xf numFmtId="44" fontId="1" fillId="0" borderId="0" xfId="0" applyNumberFormat="1" applyFont="1"/>
    <xf numFmtId="0" fontId="1" fillId="0" borderId="9" xfId="0" applyFont="1" applyBorder="1" applyAlignment="1">
      <alignment vertical="top" wrapText="1"/>
    </xf>
    <xf numFmtId="0" fontId="0" fillId="0" borderId="10" xfId="0" applyBorder="1" applyAlignment="1">
      <alignment vertical="top" wrapText="1"/>
    </xf>
    <xf numFmtId="0" fontId="0" fillId="0" borderId="10" xfId="0" applyBorder="1" applyAlignment="1">
      <alignment wrapText="1"/>
    </xf>
    <xf numFmtId="0" fontId="0" fillId="0" borderId="5" xfId="0" applyBorder="1" applyAlignment="1">
      <alignment wrapText="1"/>
    </xf>
    <xf numFmtId="0" fontId="0" fillId="0" borderId="11"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6" xfId="0" applyBorder="1" applyAlignment="1">
      <alignment wrapText="1"/>
    </xf>
    <xf numFmtId="0" fontId="0" fillId="0" borderId="12" xfId="0" applyBorder="1" applyAlignment="1">
      <alignment vertical="top" wrapText="1"/>
    </xf>
    <xf numFmtId="0" fontId="0" fillId="0" borderId="13" xfId="0" applyBorder="1" applyAlignment="1">
      <alignment vertical="top" wrapText="1"/>
    </xf>
    <xf numFmtId="0" fontId="0" fillId="0" borderId="13" xfId="0" applyBorder="1" applyAlignment="1">
      <alignment wrapText="1"/>
    </xf>
    <xf numFmtId="0" fontId="0" fillId="0" borderId="7" xfId="0" applyBorder="1" applyAlignment="1">
      <alignment wrapText="1"/>
    </xf>
    <xf numFmtId="3" fontId="1" fillId="0" borderId="3" xfId="0" applyNumberFormat="1" applyFont="1" applyBorder="1" applyAlignment="1">
      <alignment horizontal="center"/>
    </xf>
    <xf numFmtId="3" fontId="1" fillId="0" borderId="8" xfId="0" applyNumberFormat="1"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2" fillId="0" borderId="14"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9" xfId="0" applyFont="1" applyBorder="1" applyAlignment="1">
      <alignment vertical="top"/>
    </xf>
    <xf numFmtId="0" fontId="2" fillId="0" borderId="10" xfId="0" applyFont="1" applyBorder="1" applyAlignment="1">
      <alignment vertical="top"/>
    </xf>
    <xf numFmtId="0" fontId="2" fillId="0" borderId="5" xfId="0" applyFont="1" applyBorder="1" applyAlignment="1">
      <alignment vertical="top"/>
    </xf>
    <xf numFmtId="0" fontId="2" fillId="0" borderId="11"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7" xfId="0" applyFont="1" applyBorder="1" applyAlignment="1">
      <alignment vertical="top"/>
    </xf>
    <xf numFmtId="0" fontId="1" fillId="2" borderId="1" xfId="0" applyFont="1" applyFill="1" applyBorder="1" applyAlignment="1">
      <alignment horizontal="center"/>
    </xf>
    <xf numFmtId="0" fontId="2" fillId="0" borderId="1"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Q251"/>
  <sheetViews>
    <sheetView tabSelected="1" zoomScaleNormal="100" workbookViewId="0">
      <pane ySplit="3" topLeftCell="A4" activePane="bottomLeft" state="frozen"/>
      <selection activeCell="C1" sqref="C1"/>
      <selection pane="bottomLeft" activeCell="A3" sqref="A3"/>
    </sheetView>
  </sheetViews>
  <sheetFormatPr defaultColWidth="9.453125" defaultRowHeight="12.5" x14ac:dyDescent="0.25"/>
  <cols>
    <col min="1" max="1" width="10.54296875" style="1" customWidth="1"/>
    <col min="2" max="2" width="12.453125" style="71" customWidth="1"/>
    <col min="3" max="3" width="36.7265625" style="1" customWidth="1"/>
    <col min="4" max="4" width="71.453125" style="1" customWidth="1"/>
    <col min="5" max="5" width="13.54296875" style="97" customWidth="1"/>
    <col min="6" max="6" width="13.453125" style="2" customWidth="1"/>
    <col min="7" max="7" width="9.81640625" style="2" customWidth="1"/>
    <col min="8" max="8" width="15.54296875" style="119" bestFit="1" customWidth="1"/>
    <col min="9" max="9" width="11" style="2" customWidth="1"/>
    <col min="10" max="10" width="11.453125" style="2" customWidth="1"/>
    <col min="11" max="11" width="11" style="2" customWidth="1"/>
    <col min="12" max="12" width="12.453125" style="2" customWidth="1"/>
    <col min="13" max="13" width="8.81640625" style="20" bestFit="1" customWidth="1"/>
    <col min="14" max="14" width="14" style="57" bestFit="1" customWidth="1"/>
    <col min="15" max="15" width="14.54296875" style="67" customWidth="1"/>
    <col min="16" max="16" width="11.1796875" style="67" customWidth="1"/>
    <col min="17" max="198" width="9.453125" style="67" customWidth="1"/>
    <col min="199" max="199" width="9.453125" style="64" customWidth="1"/>
    <col min="200" max="16384" width="9.453125" style="1"/>
  </cols>
  <sheetData>
    <row r="1" spans="1:199" ht="13" x14ac:dyDescent="0.3">
      <c r="A1" s="147" t="s">
        <v>0</v>
      </c>
      <c r="B1" s="148"/>
      <c r="C1" s="148"/>
      <c r="D1" s="148"/>
      <c r="E1" s="148"/>
      <c r="F1" s="148"/>
      <c r="G1" s="148"/>
      <c r="H1" s="148"/>
      <c r="I1" s="148"/>
      <c r="J1" s="87"/>
      <c r="K1" s="87"/>
      <c r="L1" s="87"/>
    </row>
    <row r="2" spans="1:199" ht="13" x14ac:dyDescent="0.3">
      <c r="A2" s="149" t="s">
        <v>1</v>
      </c>
      <c r="B2" s="150"/>
      <c r="C2" s="150"/>
      <c r="D2" s="150"/>
      <c r="E2" s="150"/>
      <c r="F2" s="150"/>
      <c r="G2" s="150"/>
      <c r="H2" s="150"/>
      <c r="I2" s="150"/>
      <c r="J2" s="88"/>
      <c r="K2" s="88"/>
      <c r="L2" s="88"/>
    </row>
    <row r="3" spans="1:199" s="5" customFormat="1" ht="59.9" customHeight="1" x14ac:dyDescent="0.3">
      <c r="A3" s="3" t="s">
        <v>2</v>
      </c>
      <c r="B3" s="70" t="s">
        <v>3</v>
      </c>
      <c r="C3" s="3" t="s">
        <v>4</v>
      </c>
      <c r="D3" s="3" t="s">
        <v>5</v>
      </c>
      <c r="E3" s="95" t="s">
        <v>6</v>
      </c>
      <c r="F3" s="4" t="s">
        <v>7</v>
      </c>
      <c r="G3" s="4" t="s">
        <v>8</v>
      </c>
      <c r="H3" s="117" t="s">
        <v>347</v>
      </c>
      <c r="I3" s="4" t="s">
        <v>9</v>
      </c>
      <c r="J3" s="4" t="s">
        <v>10</v>
      </c>
      <c r="K3" s="4" t="s">
        <v>11</v>
      </c>
      <c r="L3" s="4" t="s">
        <v>12</v>
      </c>
      <c r="M3" s="24" t="s">
        <v>348</v>
      </c>
      <c r="N3" s="58" t="s">
        <v>13</v>
      </c>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5"/>
    </row>
    <row r="4" spans="1:199" ht="15.75" customHeight="1" x14ac:dyDescent="0.3">
      <c r="A4" s="151" t="s">
        <v>14</v>
      </c>
      <c r="B4" s="6"/>
      <c r="C4" s="80"/>
      <c r="D4" s="86" t="s">
        <v>362</v>
      </c>
      <c r="E4" s="99"/>
      <c r="F4" s="86"/>
      <c r="G4" s="86"/>
      <c r="H4" s="121"/>
      <c r="I4" s="86"/>
      <c r="J4" s="86"/>
      <c r="K4" s="86"/>
      <c r="L4" s="86"/>
      <c r="M4" s="21"/>
      <c r="N4" s="59"/>
    </row>
    <row r="5" spans="1:199" ht="15.75" customHeight="1" x14ac:dyDescent="0.25">
      <c r="A5" s="152"/>
      <c r="B5" s="6" t="s">
        <v>33</v>
      </c>
      <c r="C5" s="7" t="s">
        <v>16</v>
      </c>
      <c r="D5" s="7" t="s">
        <v>17</v>
      </c>
      <c r="E5" s="96">
        <v>0</v>
      </c>
      <c r="F5" s="8">
        <v>12</v>
      </c>
      <c r="G5" s="2">
        <f>E5*F5</f>
        <v>0</v>
      </c>
      <c r="H5" s="118">
        <v>2.25</v>
      </c>
      <c r="I5" s="8">
        <f>G5*H5</f>
        <v>0</v>
      </c>
      <c r="J5" s="8"/>
      <c r="K5" s="8"/>
      <c r="L5" s="8"/>
      <c r="M5" s="20">
        <v>42.71</v>
      </c>
      <c r="N5" s="60">
        <f t="shared" ref="N5:N12" si="0">SUM(I5*M5)</f>
        <v>0</v>
      </c>
    </row>
    <row r="6" spans="1:199" ht="15.75" customHeight="1" x14ac:dyDescent="0.25">
      <c r="A6" s="152"/>
      <c r="B6" s="6" t="s">
        <v>33</v>
      </c>
      <c r="C6" s="36" t="s">
        <v>16</v>
      </c>
      <c r="D6" s="36" t="s">
        <v>373</v>
      </c>
      <c r="E6" s="96">
        <v>57</v>
      </c>
      <c r="F6" s="8">
        <v>12</v>
      </c>
      <c r="G6" s="2">
        <f>E6*F6</f>
        <v>684</v>
      </c>
      <c r="H6" s="118">
        <v>2.5</v>
      </c>
      <c r="I6" s="8">
        <f>G6*H6</f>
        <v>1710</v>
      </c>
      <c r="J6" s="8"/>
      <c r="K6" s="8"/>
      <c r="L6" s="8"/>
      <c r="M6" s="20">
        <v>42.71</v>
      </c>
      <c r="N6" s="60">
        <f t="shared" si="0"/>
        <v>73034.100000000006</v>
      </c>
    </row>
    <row r="7" spans="1:199" ht="15.75" customHeight="1" x14ac:dyDescent="0.25">
      <c r="A7" s="152"/>
      <c r="B7" s="6" t="s">
        <v>33</v>
      </c>
      <c r="C7" s="7" t="s">
        <v>293</v>
      </c>
      <c r="D7" s="7" t="s">
        <v>378</v>
      </c>
      <c r="E7" s="96">
        <v>0</v>
      </c>
      <c r="F7" s="8">
        <v>12</v>
      </c>
      <c r="G7" s="2">
        <f>E7*F7</f>
        <v>0</v>
      </c>
      <c r="H7" s="118">
        <v>2.25</v>
      </c>
      <c r="I7" s="8">
        <f>G7*H7</f>
        <v>0</v>
      </c>
      <c r="J7" s="8"/>
      <c r="K7" s="8"/>
      <c r="L7" s="8"/>
      <c r="M7" s="20">
        <v>42.71</v>
      </c>
      <c r="N7" s="60">
        <f t="shared" si="0"/>
        <v>0</v>
      </c>
    </row>
    <row r="8" spans="1:199" ht="15.75" customHeight="1" x14ac:dyDescent="0.25">
      <c r="A8" s="152"/>
      <c r="B8" s="6" t="s">
        <v>33</v>
      </c>
      <c r="C8" s="40" t="s">
        <v>293</v>
      </c>
      <c r="D8" s="40" t="s">
        <v>371</v>
      </c>
      <c r="E8" s="96">
        <v>57</v>
      </c>
      <c r="F8" s="8">
        <v>12</v>
      </c>
      <c r="G8" s="2">
        <f>E8*F8</f>
        <v>684</v>
      </c>
      <c r="H8" s="118">
        <v>0.5</v>
      </c>
      <c r="I8" s="8">
        <f>G8*H8</f>
        <v>342</v>
      </c>
      <c r="J8" s="8"/>
      <c r="K8" s="8"/>
      <c r="L8" s="8"/>
      <c r="M8" s="20">
        <v>42.71</v>
      </c>
      <c r="N8" s="60">
        <f t="shared" si="0"/>
        <v>14606.82</v>
      </c>
    </row>
    <row r="9" spans="1:199" ht="15.75" customHeight="1" x14ac:dyDescent="0.25">
      <c r="A9" s="152"/>
      <c r="B9" s="6" t="s">
        <v>33</v>
      </c>
      <c r="C9" s="7" t="s">
        <v>19</v>
      </c>
      <c r="D9" s="7" t="s">
        <v>20</v>
      </c>
      <c r="E9" s="96">
        <v>57</v>
      </c>
      <c r="F9" s="8">
        <v>1</v>
      </c>
      <c r="G9" s="2">
        <f t="shared" ref="G9:G83" si="1">E9*F9</f>
        <v>57</v>
      </c>
      <c r="H9" s="118">
        <v>8</v>
      </c>
      <c r="I9" s="8">
        <f t="shared" ref="I9:I83" si="2">G9*H9</f>
        <v>456</v>
      </c>
      <c r="J9" s="8"/>
      <c r="K9" s="8"/>
      <c r="L9" s="8"/>
      <c r="M9" s="20">
        <v>42.71</v>
      </c>
      <c r="N9" s="60">
        <f t="shared" si="0"/>
        <v>19475.760000000002</v>
      </c>
    </row>
    <row r="10" spans="1:199" ht="15.75" customHeight="1" x14ac:dyDescent="0.25">
      <c r="A10" s="152"/>
      <c r="B10" s="6" t="s">
        <v>33</v>
      </c>
      <c r="C10" s="7" t="s">
        <v>22</v>
      </c>
      <c r="D10" s="7" t="s">
        <v>23</v>
      </c>
      <c r="E10" s="96">
        <v>53</v>
      </c>
      <c r="F10" s="8">
        <v>5</v>
      </c>
      <c r="G10" s="2">
        <f t="shared" si="1"/>
        <v>265</v>
      </c>
      <c r="H10" s="118">
        <v>2</v>
      </c>
      <c r="I10" s="8">
        <f t="shared" si="2"/>
        <v>530</v>
      </c>
      <c r="J10" s="8"/>
      <c r="K10" s="8"/>
      <c r="L10" s="8"/>
      <c r="M10" s="20">
        <v>42.71</v>
      </c>
      <c r="N10" s="60">
        <f t="shared" si="0"/>
        <v>22636.3</v>
      </c>
    </row>
    <row r="11" spans="1:199" ht="15.75" customHeight="1" x14ac:dyDescent="0.25">
      <c r="A11" s="152"/>
      <c r="B11" s="6" t="s">
        <v>33</v>
      </c>
      <c r="C11" s="40" t="s">
        <v>22</v>
      </c>
      <c r="D11" s="40" t="s">
        <v>372</v>
      </c>
      <c r="E11" s="96">
        <v>53</v>
      </c>
      <c r="F11" s="8">
        <v>5</v>
      </c>
      <c r="G11" s="2">
        <f>E11*F11</f>
        <v>265</v>
      </c>
      <c r="H11" s="118">
        <v>2.25</v>
      </c>
      <c r="I11" s="8">
        <f>G11*H11</f>
        <v>596.25</v>
      </c>
      <c r="J11" s="8"/>
      <c r="K11" s="8"/>
      <c r="L11" s="8"/>
      <c r="M11" s="20">
        <v>42.71</v>
      </c>
      <c r="N11" s="60">
        <f t="shared" si="0"/>
        <v>25465.837500000001</v>
      </c>
    </row>
    <row r="12" spans="1:199" ht="15.75" customHeight="1" x14ac:dyDescent="0.25">
      <c r="A12" s="152"/>
      <c r="B12" s="6" t="s">
        <v>33</v>
      </c>
      <c r="C12" s="7" t="s">
        <v>25</v>
      </c>
      <c r="D12" s="7" t="s">
        <v>26</v>
      </c>
      <c r="E12" s="96">
        <v>56</v>
      </c>
      <c r="F12" s="8">
        <v>12</v>
      </c>
      <c r="G12" s="2">
        <f t="shared" si="1"/>
        <v>672</v>
      </c>
      <c r="H12" s="118">
        <v>1</v>
      </c>
      <c r="I12" s="8">
        <f t="shared" si="2"/>
        <v>672</v>
      </c>
      <c r="J12" s="8"/>
      <c r="K12" s="8"/>
      <c r="L12" s="8"/>
      <c r="M12" s="20">
        <v>42.71</v>
      </c>
      <c r="N12" s="60">
        <f t="shared" si="0"/>
        <v>28701.119999999999</v>
      </c>
    </row>
    <row r="13" spans="1:199" ht="15.75" customHeight="1" x14ac:dyDescent="0.25">
      <c r="A13" s="152"/>
      <c r="B13" s="6" t="s">
        <v>33</v>
      </c>
      <c r="C13" s="7" t="s">
        <v>28</v>
      </c>
      <c r="D13" s="7" t="s">
        <v>29</v>
      </c>
      <c r="E13" s="96">
        <v>56</v>
      </c>
      <c r="F13" s="8">
        <v>1</v>
      </c>
      <c r="G13" s="2">
        <f t="shared" si="1"/>
        <v>56</v>
      </c>
      <c r="H13" s="118">
        <v>5</v>
      </c>
      <c r="I13" s="8">
        <f t="shared" si="2"/>
        <v>280</v>
      </c>
      <c r="J13" s="8"/>
      <c r="K13" s="8"/>
      <c r="L13" s="8"/>
      <c r="M13" s="20">
        <v>42.71</v>
      </c>
      <c r="N13" s="60">
        <f t="shared" ref="N13:N28" si="3">SUM(I13*M13)</f>
        <v>11958.800000000001</v>
      </c>
    </row>
    <row r="14" spans="1:199" ht="15.75" customHeight="1" x14ac:dyDescent="0.25">
      <c r="A14" s="152"/>
      <c r="B14" s="6" t="s">
        <v>33</v>
      </c>
      <c r="C14" s="7" t="s">
        <v>31</v>
      </c>
      <c r="D14" s="7" t="s">
        <v>32</v>
      </c>
      <c r="E14" s="96">
        <v>57</v>
      </c>
      <c r="F14" s="8">
        <v>1</v>
      </c>
      <c r="G14" s="2">
        <f t="shared" si="1"/>
        <v>57</v>
      </c>
      <c r="H14" s="118">
        <v>0.5</v>
      </c>
      <c r="I14" s="8">
        <f t="shared" si="2"/>
        <v>28.5</v>
      </c>
      <c r="J14" s="8"/>
      <c r="K14" s="8"/>
      <c r="L14" s="8"/>
      <c r="M14" s="20">
        <v>42.71</v>
      </c>
      <c r="N14" s="60">
        <f t="shared" si="3"/>
        <v>1217.2350000000001</v>
      </c>
    </row>
    <row r="15" spans="1:199" ht="15.75" customHeight="1" x14ac:dyDescent="0.25">
      <c r="A15" s="152"/>
      <c r="B15" s="6" t="s">
        <v>33</v>
      </c>
      <c r="C15" s="36" t="s">
        <v>31</v>
      </c>
      <c r="D15" s="36" t="s">
        <v>374</v>
      </c>
      <c r="E15" s="96">
        <v>57</v>
      </c>
      <c r="F15" s="8">
        <v>1</v>
      </c>
      <c r="G15" s="2">
        <f t="shared" ref="G15" si="4">E15*F15</f>
        <v>57</v>
      </c>
      <c r="H15" s="118">
        <v>0.5</v>
      </c>
      <c r="I15" s="8">
        <f t="shared" ref="I15" si="5">G15*H15</f>
        <v>28.5</v>
      </c>
      <c r="J15" s="8"/>
      <c r="K15" s="8"/>
      <c r="L15" s="8"/>
      <c r="M15" s="20">
        <v>42.71</v>
      </c>
      <c r="N15" s="60">
        <f t="shared" ref="N15" si="6">SUM(I15*M15)</f>
        <v>1217.2350000000001</v>
      </c>
    </row>
    <row r="16" spans="1:199" ht="15.75" customHeight="1" x14ac:dyDescent="0.25">
      <c r="A16" s="152"/>
      <c r="B16" s="6" t="s">
        <v>33</v>
      </c>
      <c r="C16" s="7" t="s">
        <v>34</v>
      </c>
      <c r="D16" s="7" t="s">
        <v>35</v>
      </c>
      <c r="E16" s="96">
        <v>56</v>
      </c>
      <c r="F16" s="8">
        <v>1</v>
      </c>
      <c r="G16" s="2">
        <f t="shared" si="1"/>
        <v>56</v>
      </c>
      <c r="H16" s="118">
        <v>10</v>
      </c>
      <c r="I16" s="8">
        <f t="shared" si="2"/>
        <v>560</v>
      </c>
      <c r="J16" s="8"/>
      <c r="K16" s="8"/>
      <c r="L16" s="8"/>
      <c r="M16" s="20">
        <v>42.71</v>
      </c>
      <c r="N16" s="60">
        <f t="shared" si="3"/>
        <v>23917.600000000002</v>
      </c>
    </row>
    <row r="17" spans="1:14" ht="15.75" customHeight="1" x14ac:dyDescent="0.25">
      <c r="A17" s="152"/>
      <c r="B17" s="6" t="s">
        <v>33</v>
      </c>
      <c r="C17" s="7" t="s">
        <v>37</v>
      </c>
      <c r="D17" s="7" t="s">
        <v>38</v>
      </c>
      <c r="E17" s="96">
        <v>106</v>
      </c>
      <c r="F17" s="8">
        <v>1</v>
      </c>
      <c r="G17" s="2">
        <f t="shared" si="1"/>
        <v>106</v>
      </c>
      <c r="H17" s="118">
        <v>0.5</v>
      </c>
      <c r="I17" s="8">
        <f t="shared" si="2"/>
        <v>53</v>
      </c>
      <c r="J17" s="8"/>
      <c r="K17" s="8"/>
      <c r="L17" s="8"/>
      <c r="M17" s="20">
        <v>42.71</v>
      </c>
      <c r="N17" s="60">
        <f t="shared" si="3"/>
        <v>2263.63</v>
      </c>
    </row>
    <row r="18" spans="1:14" ht="15.75" customHeight="1" x14ac:dyDescent="0.25">
      <c r="A18" s="152"/>
      <c r="B18" s="6" t="s">
        <v>33</v>
      </c>
      <c r="C18" s="7" t="s">
        <v>40</v>
      </c>
      <c r="D18" s="7" t="s">
        <v>41</v>
      </c>
      <c r="E18" s="96">
        <v>56</v>
      </c>
      <c r="F18" s="8">
        <v>1</v>
      </c>
      <c r="G18" s="2">
        <f t="shared" si="1"/>
        <v>56</v>
      </c>
      <c r="H18" s="118">
        <v>5</v>
      </c>
      <c r="I18" s="8">
        <f t="shared" si="2"/>
        <v>280</v>
      </c>
      <c r="J18" s="8"/>
      <c r="K18" s="8"/>
      <c r="L18" s="8"/>
      <c r="M18" s="20">
        <v>42.71</v>
      </c>
      <c r="N18" s="60">
        <f t="shared" si="3"/>
        <v>11958.800000000001</v>
      </c>
    </row>
    <row r="19" spans="1:14" ht="15.75" customHeight="1" x14ac:dyDescent="0.25">
      <c r="A19" s="152"/>
      <c r="B19" s="6" t="s">
        <v>33</v>
      </c>
      <c r="C19" s="7" t="s">
        <v>43</v>
      </c>
      <c r="D19" s="7" t="s">
        <v>44</v>
      </c>
      <c r="E19" s="96">
        <v>57</v>
      </c>
      <c r="F19" s="8">
        <v>4</v>
      </c>
      <c r="G19" s="2">
        <f t="shared" si="1"/>
        <v>228</v>
      </c>
      <c r="H19" s="118">
        <v>5</v>
      </c>
      <c r="I19" s="8">
        <f t="shared" si="2"/>
        <v>1140</v>
      </c>
      <c r="J19" s="8"/>
      <c r="K19" s="8"/>
      <c r="L19" s="8"/>
      <c r="M19" s="20">
        <v>42.71</v>
      </c>
      <c r="N19" s="60">
        <f t="shared" si="3"/>
        <v>48689.4</v>
      </c>
    </row>
    <row r="20" spans="1:14" ht="15.75" customHeight="1" x14ac:dyDescent="0.25">
      <c r="A20" s="152"/>
      <c r="B20" s="6" t="s">
        <v>33</v>
      </c>
      <c r="C20" s="7" t="s">
        <v>376</v>
      </c>
      <c r="D20" s="15" t="s">
        <v>377</v>
      </c>
      <c r="E20" s="96">
        <v>57</v>
      </c>
      <c r="F20" s="8">
        <v>4</v>
      </c>
      <c r="G20" s="2">
        <f t="shared" ref="G20" si="7">E20*F20</f>
        <v>228</v>
      </c>
      <c r="H20" s="118">
        <v>0.5</v>
      </c>
      <c r="I20" s="8">
        <f t="shared" ref="I20" si="8">G20*H20</f>
        <v>114</v>
      </c>
      <c r="J20" s="8"/>
      <c r="K20" s="8"/>
      <c r="L20" s="8"/>
      <c r="M20" s="20">
        <v>42.71</v>
      </c>
      <c r="N20" s="60">
        <f t="shared" ref="N20" si="9">SUM(I20*M20)</f>
        <v>4868.9400000000005</v>
      </c>
    </row>
    <row r="21" spans="1:14" ht="15" customHeight="1" x14ac:dyDescent="0.25">
      <c r="A21" s="152"/>
      <c r="B21" s="6" t="s">
        <v>33</v>
      </c>
      <c r="C21" s="7" t="s">
        <v>46</v>
      </c>
      <c r="D21" s="15" t="s">
        <v>377</v>
      </c>
      <c r="E21" s="96">
        <v>87</v>
      </c>
      <c r="F21" s="8">
        <v>4</v>
      </c>
      <c r="G21" s="2">
        <f t="shared" si="1"/>
        <v>348</v>
      </c>
      <c r="H21" s="118">
        <v>0.5</v>
      </c>
      <c r="I21" s="8">
        <f t="shared" si="2"/>
        <v>174</v>
      </c>
      <c r="J21" s="8"/>
      <c r="K21" s="8"/>
      <c r="L21" s="8"/>
      <c r="M21" s="20">
        <v>42.71</v>
      </c>
      <c r="N21" s="60">
        <f t="shared" si="3"/>
        <v>7431.54</v>
      </c>
    </row>
    <row r="22" spans="1:14" ht="15.75" customHeight="1" x14ac:dyDescent="0.25">
      <c r="A22" s="152"/>
      <c r="B22" s="6" t="s">
        <v>48</v>
      </c>
      <c r="C22" s="7" t="s">
        <v>49</v>
      </c>
      <c r="D22" s="7" t="s">
        <v>50</v>
      </c>
      <c r="E22" s="96">
        <v>57</v>
      </c>
      <c r="F22" s="8">
        <v>4</v>
      </c>
      <c r="G22" s="2">
        <f t="shared" si="1"/>
        <v>228</v>
      </c>
      <c r="H22" s="118">
        <v>1.5</v>
      </c>
      <c r="I22" s="8">
        <f t="shared" si="2"/>
        <v>342</v>
      </c>
      <c r="J22" s="8"/>
      <c r="K22" s="8"/>
      <c r="L22" s="8"/>
      <c r="M22" s="20">
        <v>42.71</v>
      </c>
      <c r="N22" s="60">
        <f t="shared" si="3"/>
        <v>14606.82</v>
      </c>
    </row>
    <row r="23" spans="1:14" ht="15.75" customHeight="1" x14ac:dyDescent="0.25">
      <c r="A23" s="152"/>
      <c r="B23" s="6" t="s">
        <v>48</v>
      </c>
      <c r="C23" s="7" t="s">
        <v>49</v>
      </c>
      <c r="D23" s="7" t="s">
        <v>51</v>
      </c>
      <c r="E23" s="96">
        <v>57</v>
      </c>
      <c r="F23" s="8">
        <v>4</v>
      </c>
      <c r="G23" s="2">
        <f t="shared" si="1"/>
        <v>228</v>
      </c>
      <c r="H23" s="118">
        <v>1.5</v>
      </c>
      <c r="I23" s="8">
        <f t="shared" si="2"/>
        <v>342</v>
      </c>
      <c r="J23" s="8"/>
      <c r="K23" s="8"/>
      <c r="L23" s="8"/>
      <c r="M23" s="20">
        <v>42.71</v>
      </c>
      <c r="N23" s="60">
        <f t="shared" si="3"/>
        <v>14606.82</v>
      </c>
    </row>
    <row r="24" spans="1:14" ht="15.75" customHeight="1" x14ac:dyDescent="0.25">
      <c r="A24" s="152"/>
      <c r="B24" s="6" t="s">
        <v>48</v>
      </c>
      <c r="C24" s="7" t="s">
        <v>49</v>
      </c>
      <c r="D24" s="7" t="s">
        <v>340</v>
      </c>
      <c r="E24" s="96">
        <v>0</v>
      </c>
      <c r="F24" s="8">
        <v>4</v>
      </c>
      <c r="G24" s="2">
        <f t="shared" si="1"/>
        <v>0</v>
      </c>
      <c r="H24" s="118">
        <v>1.5</v>
      </c>
      <c r="I24" s="8">
        <f t="shared" si="2"/>
        <v>0</v>
      </c>
      <c r="J24" s="8">
        <v>342</v>
      </c>
      <c r="K24" s="8"/>
      <c r="L24" s="8"/>
      <c r="M24" s="20">
        <v>42.71</v>
      </c>
      <c r="N24" s="60">
        <f t="shared" si="3"/>
        <v>0</v>
      </c>
    </row>
    <row r="25" spans="1:14" ht="15.75" customHeight="1" x14ac:dyDescent="0.25">
      <c r="A25" s="152"/>
      <c r="B25" s="6" t="s">
        <v>48</v>
      </c>
      <c r="C25" s="7" t="s">
        <v>49</v>
      </c>
      <c r="D25" s="7" t="s">
        <v>52</v>
      </c>
      <c r="E25" s="96">
        <v>55</v>
      </c>
      <c r="F25" s="8">
        <v>4</v>
      </c>
      <c r="G25" s="2">
        <f t="shared" si="1"/>
        <v>220</v>
      </c>
      <c r="H25" s="118">
        <v>1.5</v>
      </c>
      <c r="I25" s="8">
        <f t="shared" si="2"/>
        <v>330</v>
      </c>
      <c r="J25" s="8"/>
      <c r="K25" s="8"/>
      <c r="L25" s="8"/>
      <c r="M25" s="20">
        <v>42.71</v>
      </c>
      <c r="N25" s="60">
        <f t="shared" si="3"/>
        <v>14094.300000000001</v>
      </c>
    </row>
    <row r="26" spans="1:14" ht="15.75" customHeight="1" x14ac:dyDescent="0.25">
      <c r="A26" s="152"/>
      <c r="B26" s="6" t="s">
        <v>48</v>
      </c>
      <c r="C26" s="7" t="s">
        <v>49</v>
      </c>
      <c r="D26" s="7" t="s">
        <v>53</v>
      </c>
      <c r="E26" s="96">
        <v>53</v>
      </c>
      <c r="F26" s="8">
        <v>4</v>
      </c>
      <c r="G26" s="2">
        <f t="shared" si="1"/>
        <v>212</v>
      </c>
      <c r="H26" s="118">
        <v>1.5</v>
      </c>
      <c r="I26" s="8">
        <f t="shared" si="2"/>
        <v>318</v>
      </c>
      <c r="J26" s="8"/>
      <c r="K26" s="8"/>
      <c r="L26" s="8"/>
      <c r="M26" s="20">
        <v>42.71</v>
      </c>
      <c r="N26" s="60">
        <f t="shared" si="3"/>
        <v>13581.78</v>
      </c>
    </row>
    <row r="27" spans="1:14" ht="12.75" customHeight="1" x14ac:dyDescent="0.25">
      <c r="A27" s="152"/>
      <c r="B27" s="6" t="s">
        <v>48</v>
      </c>
      <c r="C27" s="1" t="s">
        <v>54</v>
      </c>
      <c r="D27" s="1" t="s">
        <v>55</v>
      </c>
      <c r="E27" s="97">
        <v>57</v>
      </c>
      <c r="F27" s="2">
        <v>4</v>
      </c>
      <c r="G27" s="2">
        <f t="shared" si="1"/>
        <v>228</v>
      </c>
      <c r="H27" s="119">
        <v>1.5</v>
      </c>
      <c r="I27" s="8">
        <f t="shared" si="2"/>
        <v>342</v>
      </c>
      <c r="J27" s="8"/>
      <c r="K27" s="8"/>
      <c r="L27" s="8"/>
      <c r="M27" s="20">
        <v>42.71</v>
      </c>
      <c r="N27" s="60">
        <f t="shared" si="3"/>
        <v>14606.82</v>
      </c>
    </row>
    <row r="28" spans="1:14" ht="12.75" customHeight="1" x14ac:dyDescent="0.25">
      <c r="A28" s="152"/>
      <c r="B28" s="6" t="s">
        <v>48</v>
      </c>
      <c r="C28" s="1" t="s">
        <v>54</v>
      </c>
      <c r="D28" s="1" t="s">
        <v>56</v>
      </c>
      <c r="E28" s="97">
        <v>57</v>
      </c>
      <c r="F28" s="2">
        <v>4</v>
      </c>
      <c r="G28" s="2">
        <f t="shared" si="1"/>
        <v>228</v>
      </c>
      <c r="H28" s="119">
        <v>1.5</v>
      </c>
      <c r="I28" s="8">
        <f t="shared" si="2"/>
        <v>342</v>
      </c>
      <c r="J28" s="8"/>
      <c r="K28" s="8"/>
      <c r="L28" s="8"/>
      <c r="M28" s="20">
        <v>42.71</v>
      </c>
      <c r="N28" s="60">
        <f t="shared" si="3"/>
        <v>14606.82</v>
      </c>
    </row>
    <row r="29" spans="1:14" ht="15.75" customHeight="1" x14ac:dyDescent="0.25">
      <c r="A29" s="152"/>
      <c r="B29" s="6" t="s">
        <v>48</v>
      </c>
      <c r="C29" s="1" t="s">
        <v>54</v>
      </c>
      <c r="D29" s="1" t="s">
        <v>57</v>
      </c>
      <c r="E29" s="97">
        <v>57</v>
      </c>
      <c r="F29" s="2">
        <v>2</v>
      </c>
      <c r="G29" s="2">
        <f t="shared" si="1"/>
        <v>114</v>
      </c>
      <c r="H29" s="119">
        <v>1.5</v>
      </c>
      <c r="I29" s="8">
        <f t="shared" si="2"/>
        <v>171</v>
      </c>
      <c r="J29" s="8"/>
      <c r="K29" s="8"/>
      <c r="L29" s="8"/>
      <c r="M29" s="20">
        <v>42.71</v>
      </c>
      <c r="N29" s="60">
        <f>SUM(I29*M29)</f>
        <v>7303.41</v>
      </c>
    </row>
    <row r="30" spans="1:14" ht="15.75" customHeight="1" x14ac:dyDescent="0.25">
      <c r="A30" s="152"/>
      <c r="B30" s="6" t="s">
        <v>48</v>
      </c>
      <c r="C30" s="1" t="s">
        <v>54</v>
      </c>
      <c r="D30" s="1" t="s">
        <v>58</v>
      </c>
      <c r="E30" s="97">
        <v>57</v>
      </c>
      <c r="F30" s="2">
        <v>4</v>
      </c>
      <c r="G30" s="2">
        <f t="shared" si="1"/>
        <v>228</v>
      </c>
      <c r="H30" s="119">
        <v>1.5</v>
      </c>
      <c r="I30" s="8">
        <f t="shared" si="2"/>
        <v>342</v>
      </c>
      <c r="J30" s="8"/>
      <c r="K30" s="8"/>
      <c r="L30" s="8"/>
      <c r="M30" s="20">
        <v>42.71</v>
      </c>
      <c r="N30" s="60">
        <f>SUM(I30*M30)</f>
        <v>14606.82</v>
      </c>
    </row>
    <row r="31" spans="1:14" x14ac:dyDescent="0.25">
      <c r="A31" s="152"/>
      <c r="B31" s="6" t="s">
        <v>48</v>
      </c>
      <c r="C31" s="1" t="s">
        <v>54</v>
      </c>
      <c r="D31" s="1" t="s">
        <v>59</v>
      </c>
      <c r="E31" s="97">
        <v>57</v>
      </c>
      <c r="F31" s="2">
        <v>4</v>
      </c>
      <c r="G31" s="2">
        <f t="shared" si="1"/>
        <v>228</v>
      </c>
      <c r="H31" s="119">
        <v>1.5</v>
      </c>
      <c r="I31" s="8">
        <f t="shared" si="2"/>
        <v>342</v>
      </c>
      <c r="J31" s="8"/>
      <c r="K31" s="8"/>
      <c r="L31" s="8"/>
      <c r="M31" s="20">
        <v>42.71</v>
      </c>
      <c r="N31" s="60">
        <f>SUM(I31*M31)</f>
        <v>14606.82</v>
      </c>
    </row>
    <row r="32" spans="1:14" x14ac:dyDescent="0.25">
      <c r="A32" s="152"/>
      <c r="B32" s="6" t="s">
        <v>48</v>
      </c>
      <c r="C32" s="1" t="s">
        <v>54</v>
      </c>
      <c r="D32" s="1" t="s">
        <v>60</v>
      </c>
      <c r="E32" s="97">
        <v>57</v>
      </c>
      <c r="F32" s="2">
        <v>4</v>
      </c>
      <c r="G32" s="2">
        <f t="shared" si="1"/>
        <v>228</v>
      </c>
      <c r="H32" s="119">
        <v>1.5</v>
      </c>
      <c r="I32" s="8">
        <f t="shared" si="2"/>
        <v>342</v>
      </c>
      <c r="J32" s="8"/>
      <c r="K32" s="8"/>
      <c r="L32" s="8"/>
      <c r="M32" s="20">
        <v>42.71</v>
      </c>
      <c r="N32" s="60">
        <f t="shared" ref="N32:N90" si="10">SUM(I32*M32)</f>
        <v>14606.82</v>
      </c>
    </row>
    <row r="33" spans="1:199" x14ac:dyDescent="0.25">
      <c r="A33" s="152"/>
      <c r="B33" s="6" t="s">
        <v>48</v>
      </c>
      <c r="C33" s="1" t="s">
        <v>54</v>
      </c>
      <c r="D33" s="1" t="s">
        <v>61</v>
      </c>
      <c r="E33" s="97">
        <v>57</v>
      </c>
      <c r="F33" s="2">
        <v>4</v>
      </c>
      <c r="G33" s="2">
        <f t="shared" si="1"/>
        <v>228</v>
      </c>
      <c r="H33" s="119">
        <v>1.5</v>
      </c>
      <c r="I33" s="8">
        <f t="shared" si="2"/>
        <v>342</v>
      </c>
      <c r="J33" s="8"/>
      <c r="K33" s="8"/>
      <c r="L33" s="8"/>
      <c r="M33" s="20">
        <v>42.71</v>
      </c>
      <c r="N33" s="60">
        <f t="shared" si="10"/>
        <v>14606.82</v>
      </c>
    </row>
    <row r="34" spans="1:199" x14ac:dyDescent="0.25">
      <c r="A34" s="152"/>
      <c r="B34" s="6" t="s">
        <v>48</v>
      </c>
      <c r="C34" s="1" t="s">
        <v>54</v>
      </c>
      <c r="D34" s="1" t="s">
        <v>62</v>
      </c>
      <c r="E34" s="97">
        <v>57</v>
      </c>
      <c r="F34" s="2">
        <v>4</v>
      </c>
      <c r="G34" s="2">
        <f t="shared" si="1"/>
        <v>228</v>
      </c>
      <c r="H34" s="119">
        <v>1.5</v>
      </c>
      <c r="I34" s="8">
        <f t="shared" si="2"/>
        <v>342</v>
      </c>
      <c r="J34" s="8"/>
      <c r="K34" s="8"/>
      <c r="L34" s="8"/>
      <c r="M34" s="20">
        <v>42.71</v>
      </c>
      <c r="N34" s="60">
        <f t="shared" si="10"/>
        <v>14606.82</v>
      </c>
    </row>
    <row r="35" spans="1:199" s="9" customFormat="1" ht="24.65" customHeight="1" x14ac:dyDescent="0.25">
      <c r="A35" s="152"/>
      <c r="B35" s="6" t="s">
        <v>48</v>
      </c>
      <c r="C35" s="9" t="s">
        <v>54</v>
      </c>
      <c r="D35" s="9" t="s">
        <v>341</v>
      </c>
      <c r="E35" s="111">
        <v>0</v>
      </c>
      <c r="F35" s="112">
        <v>4</v>
      </c>
      <c r="G35" s="112">
        <f t="shared" si="1"/>
        <v>0</v>
      </c>
      <c r="H35" s="120">
        <v>1.5</v>
      </c>
      <c r="I35" s="113">
        <f t="shared" si="2"/>
        <v>0</v>
      </c>
      <c r="J35" s="113">
        <v>342</v>
      </c>
      <c r="K35" s="113"/>
      <c r="L35" s="113"/>
      <c r="M35" s="20">
        <v>42.71</v>
      </c>
      <c r="N35" s="114">
        <f t="shared" si="10"/>
        <v>0</v>
      </c>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5"/>
      <c r="GM35" s="115"/>
      <c r="GN35" s="115"/>
      <c r="GO35" s="115"/>
      <c r="GP35" s="115"/>
      <c r="GQ35" s="116"/>
    </row>
    <row r="36" spans="1:199" x14ac:dyDescent="0.25">
      <c r="A36" s="152"/>
      <c r="B36" s="6" t="s">
        <v>48</v>
      </c>
      <c r="C36" s="1" t="s">
        <v>54</v>
      </c>
      <c r="D36" s="1" t="s">
        <v>63</v>
      </c>
      <c r="E36" s="97">
        <v>57</v>
      </c>
      <c r="F36" s="2">
        <v>4</v>
      </c>
      <c r="G36" s="2">
        <f t="shared" si="1"/>
        <v>228</v>
      </c>
      <c r="H36" s="119">
        <v>1.5</v>
      </c>
      <c r="I36" s="8">
        <f t="shared" si="2"/>
        <v>342</v>
      </c>
      <c r="J36" s="8"/>
      <c r="K36" s="8"/>
      <c r="L36" s="8"/>
      <c r="M36" s="20">
        <v>42.71</v>
      </c>
      <c r="N36" s="60">
        <f t="shared" si="10"/>
        <v>14606.82</v>
      </c>
    </row>
    <row r="37" spans="1:199" x14ac:dyDescent="0.25">
      <c r="A37" s="152"/>
      <c r="B37" s="6" t="s">
        <v>48</v>
      </c>
      <c r="C37" s="1" t="s">
        <v>54</v>
      </c>
      <c r="D37" s="1" t="s">
        <v>64</v>
      </c>
      <c r="E37" s="97">
        <v>57</v>
      </c>
      <c r="F37" s="2">
        <v>4</v>
      </c>
      <c r="G37" s="2">
        <f t="shared" si="1"/>
        <v>228</v>
      </c>
      <c r="H37" s="119">
        <v>1.5</v>
      </c>
      <c r="I37" s="8">
        <f t="shared" si="2"/>
        <v>342</v>
      </c>
      <c r="J37" s="8"/>
      <c r="K37" s="8"/>
      <c r="L37" s="8"/>
      <c r="M37" s="20">
        <v>42.71</v>
      </c>
      <c r="N37" s="60">
        <f t="shared" si="10"/>
        <v>14606.82</v>
      </c>
    </row>
    <row r="38" spans="1:199" x14ac:dyDescent="0.25">
      <c r="A38" s="152"/>
      <c r="B38" s="6" t="s">
        <v>48</v>
      </c>
      <c r="C38" s="1" t="s">
        <v>54</v>
      </c>
      <c r="D38" s="1" t="s">
        <v>65</v>
      </c>
      <c r="E38" s="97">
        <v>57</v>
      </c>
      <c r="F38" s="2">
        <v>4</v>
      </c>
      <c r="G38" s="2">
        <f t="shared" si="1"/>
        <v>228</v>
      </c>
      <c r="H38" s="119">
        <v>1.5</v>
      </c>
      <c r="I38" s="8">
        <f t="shared" si="2"/>
        <v>342</v>
      </c>
      <c r="J38" s="8"/>
      <c r="K38" s="8"/>
      <c r="L38" s="8"/>
      <c r="M38" s="20">
        <v>42.71</v>
      </c>
      <c r="N38" s="60">
        <f t="shared" si="10"/>
        <v>14606.82</v>
      </c>
    </row>
    <row r="39" spans="1:199" x14ac:dyDescent="0.25">
      <c r="A39" s="152"/>
      <c r="B39" s="6" t="s">
        <v>48</v>
      </c>
      <c r="C39" s="1" t="s">
        <v>54</v>
      </c>
      <c r="D39" s="1" t="s">
        <v>66</v>
      </c>
      <c r="E39" s="97">
        <v>57</v>
      </c>
      <c r="F39" s="2">
        <v>4</v>
      </c>
      <c r="G39" s="2">
        <f t="shared" si="1"/>
        <v>228</v>
      </c>
      <c r="H39" s="119">
        <v>1.5</v>
      </c>
      <c r="I39" s="8">
        <f t="shared" si="2"/>
        <v>342</v>
      </c>
      <c r="J39" s="8"/>
      <c r="K39" s="8"/>
      <c r="L39" s="8"/>
      <c r="M39" s="20">
        <v>42.71</v>
      </c>
      <c r="N39" s="60">
        <f t="shared" si="10"/>
        <v>14606.82</v>
      </c>
    </row>
    <row r="40" spans="1:199" x14ac:dyDescent="0.25">
      <c r="A40" s="152"/>
      <c r="B40" s="6" t="s">
        <v>48</v>
      </c>
      <c r="C40" s="80" t="s">
        <v>54</v>
      </c>
      <c r="D40" s="80" t="s">
        <v>294</v>
      </c>
      <c r="E40" s="97">
        <v>57</v>
      </c>
      <c r="F40" s="2">
        <v>4</v>
      </c>
      <c r="G40" s="2">
        <f t="shared" si="1"/>
        <v>228</v>
      </c>
      <c r="H40" s="119">
        <v>1.5</v>
      </c>
      <c r="I40" s="8">
        <f t="shared" si="2"/>
        <v>342</v>
      </c>
      <c r="J40" s="8"/>
      <c r="K40" s="8"/>
      <c r="L40" s="8"/>
      <c r="M40" s="20">
        <v>42.71</v>
      </c>
      <c r="N40" s="60">
        <f t="shared" si="10"/>
        <v>14606.82</v>
      </c>
    </row>
    <row r="41" spans="1:199" x14ac:dyDescent="0.25">
      <c r="A41" s="152"/>
      <c r="B41" s="6" t="s">
        <v>48</v>
      </c>
      <c r="C41" s="1" t="s">
        <v>54</v>
      </c>
      <c r="D41" s="1" t="s">
        <v>67</v>
      </c>
      <c r="E41" s="97">
        <v>1</v>
      </c>
      <c r="F41" s="2">
        <v>4</v>
      </c>
      <c r="G41" s="2">
        <f t="shared" si="1"/>
        <v>4</v>
      </c>
      <c r="H41" s="119">
        <v>1.5</v>
      </c>
      <c r="I41" s="8">
        <f t="shared" si="2"/>
        <v>6</v>
      </c>
      <c r="J41" s="8"/>
      <c r="K41" s="8"/>
      <c r="L41" s="8"/>
      <c r="M41" s="20">
        <v>42.71</v>
      </c>
      <c r="N41" s="60">
        <f t="shared" si="10"/>
        <v>256.26</v>
      </c>
    </row>
    <row r="42" spans="1:199" x14ac:dyDescent="0.25">
      <c r="A42" s="152"/>
      <c r="B42" s="6" t="s">
        <v>48</v>
      </c>
      <c r="C42" s="1" t="s">
        <v>54</v>
      </c>
      <c r="D42" s="1" t="s">
        <v>68</v>
      </c>
      <c r="E42" s="97">
        <v>57</v>
      </c>
      <c r="F42" s="2">
        <v>4</v>
      </c>
      <c r="G42" s="2">
        <f t="shared" si="1"/>
        <v>228</v>
      </c>
      <c r="H42" s="119">
        <v>1.5</v>
      </c>
      <c r="I42" s="8">
        <f t="shared" si="2"/>
        <v>342</v>
      </c>
      <c r="J42" s="8"/>
      <c r="K42" s="8"/>
      <c r="L42" s="8"/>
      <c r="M42" s="20">
        <v>42.71</v>
      </c>
      <c r="N42" s="60">
        <f t="shared" si="10"/>
        <v>14606.82</v>
      </c>
    </row>
    <row r="43" spans="1:199" x14ac:dyDescent="0.25">
      <c r="A43" s="152"/>
      <c r="B43" s="6" t="s">
        <v>48</v>
      </c>
      <c r="C43" s="1" t="s">
        <v>54</v>
      </c>
      <c r="D43" s="1" t="s">
        <v>69</v>
      </c>
      <c r="E43" s="97">
        <v>2</v>
      </c>
      <c r="F43" s="2">
        <v>4</v>
      </c>
      <c r="G43" s="2">
        <f t="shared" si="1"/>
        <v>8</v>
      </c>
      <c r="H43" s="119">
        <v>1.5</v>
      </c>
      <c r="I43" s="8">
        <f t="shared" si="2"/>
        <v>12</v>
      </c>
      <c r="J43" s="8"/>
      <c r="K43" s="8"/>
      <c r="L43" s="8"/>
      <c r="M43" s="20">
        <v>42.71</v>
      </c>
      <c r="N43" s="60">
        <f t="shared" si="10"/>
        <v>512.52</v>
      </c>
    </row>
    <row r="44" spans="1:199" x14ac:dyDescent="0.25">
      <c r="A44" s="152"/>
      <c r="B44" s="6" t="s">
        <v>48</v>
      </c>
      <c r="C44" s="1" t="s">
        <v>54</v>
      </c>
      <c r="D44" s="1" t="s">
        <v>70</v>
      </c>
      <c r="E44" s="97">
        <v>57</v>
      </c>
      <c r="F44" s="2">
        <v>4</v>
      </c>
      <c r="G44" s="2">
        <f t="shared" si="1"/>
        <v>228</v>
      </c>
      <c r="H44" s="119">
        <v>1.5</v>
      </c>
      <c r="I44" s="8">
        <f t="shared" si="2"/>
        <v>342</v>
      </c>
      <c r="J44" s="8"/>
      <c r="K44" s="8"/>
      <c r="L44" s="8"/>
      <c r="M44" s="20">
        <v>42.71</v>
      </c>
      <c r="N44" s="60">
        <f t="shared" si="10"/>
        <v>14606.82</v>
      </c>
    </row>
    <row r="45" spans="1:199" x14ac:dyDescent="0.25">
      <c r="A45" s="152"/>
      <c r="B45" s="6" t="s">
        <v>48</v>
      </c>
      <c r="C45" s="1" t="s">
        <v>54</v>
      </c>
      <c r="D45" s="1" t="s">
        <v>71</v>
      </c>
      <c r="E45" s="97">
        <v>57</v>
      </c>
      <c r="F45" s="2">
        <v>4</v>
      </c>
      <c r="G45" s="2">
        <f t="shared" si="1"/>
        <v>228</v>
      </c>
      <c r="H45" s="119">
        <v>1.5</v>
      </c>
      <c r="I45" s="8">
        <f>G45*H46</f>
        <v>342</v>
      </c>
      <c r="J45" s="8"/>
      <c r="K45" s="8"/>
      <c r="L45" s="8"/>
      <c r="M45" s="20">
        <v>42.71</v>
      </c>
      <c r="N45" s="60">
        <f t="shared" si="10"/>
        <v>14606.82</v>
      </c>
    </row>
    <row r="46" spans="1:199" x14ac:dyDescent="0.25">
      <c r="A46" s="152"/>
      <c r="B46" s="6" t="s">
        <v>48</v>
      </c>
      <c r="C46" s="80" t="s">
        <v>54</v>
      </c>
      <c r="D46" s="80" t="s">
        <v>295</v>
      </c>
      <c r="E46" s="97">
        <v>57</v>
      </c>
      <c r="F46" s="2">
        <v>4</v>
      </c>
      <c r="G46" s="2">
        <f t="shared" si="1"/>
        <v>228</v>
      </c>
      <c r="H46" s="119">
        <v>1.5</v>
      </c>
      <c r="I46" s="8">
        <f>G46*H47</f>
        <v>342</v>
      </c>
      <c r="J46" s="8"/>
      <c r="K46" s="8"/>
      <c r="L46" s="8"/>
      <c r="M46" s="20">
        <v>42.71</v>
      </c>
      <c r="N46" s="60">
        <f t="shared" si="10"/>
        <v>14606.82</v>
      </c>
    </row>
    <row r="47" spans="1:199" x14ac:dyDescent="0.25">
      <c r="A47" s="152"/>
      <c r="B47" s="6" t="s">
        <v>48</v>
      </c>
      <c r="C47" s="1" t="s">
        <v>54</v>
      </c>
      <c r="D47" s="1" t="s">
        <v>342</v>
      </c>
      <c r="E47" s="97">
        <v>0</v>
      </c>
      <c r="F47" s="2">
        <v>4</v>
      </c>
      <c r="G47" s="2">
        <f t="shared" si="1"/>
        <v>0</v>
      </c>
      <c r="H47" s="119">
        <v>1.5</v>
      </c>
      <c r="I47" s="8">
        <f t="shared" si="2"/>
        <v>0</v>
      </c>
      <c r="J47" s="8">
        <v>342</v>
      </c>
      <c r="K47" s="8"/>
      <c r="L47" s="8"/>
      <c r="M47" s="20">
        <v>42.71</v>
      </c>
      <c r="N47" s="60">
        <f t="shared" si="10"/>
        <v>0</v>
      </c>
    </row>
    <row r="48" spans="1:199" x14ac:dyDescent="0.25">
      <c r="A48" s="152"/>
      <c r="B48" s="6" t="s">
        <v>48</v>
      </c>
      <c r="C48" s="1" t="s">
        <v>54</v>
      </c>
      <c r="D48" s="1" t="s">
        <v>73</v>
      </c>
      <c r="E48" s="97">
        <v>57</v>
      </c>
      <c r="F48" s="2">
        <v>4</v>
      </c>
      <c r="G48" s="2">
        <f t="shared" si="1"/>
        <v>228</v>
      </c>
      <c r="H48" s="119">
        <v>1.5</v>
      </c>
      <c r="I48" s="8">
        <f t="shared" si="2"/>
        <v>342</v>
      </c>
      <c r="J48" s="8"/>
      <c r="K48" s="8"/>
      <c r="L48" s="8"/>
      <c r="M48" s="20">
        <v>42.71</v>
      </c>
      <c r="N48" s="60">
        <f t="shared" si="10"/>
        <v>14606.82</v>
      </c>
    </row>
    <row r="49" spans="1:14" x14ac:dyDescent="0.25">
      <c r="A49" s="152"/>
      <c r="B49" s="6" t="s">
        <v>48</v>
      </c>
      <c r="C49" s="1" t="s">
        <v>54</v>
      </c>
      <c r="D49" s="1" t="s">
        <v>74</v>
      </c>
      <c r="E49" s="97">
        <v>57</v>
      </c>
      <c r="F49" s="2">
        <v>4</v>
      </c>
      <c r="G49" s="2">
        <f t="shared" si="1"/>
        <v>228</v>
      </c>
      <c r="H49" s="119">
        <v>1.5</v>
      </c>
      <c r="I49" s="8">
        <f t="shared" si="2"/>
        <v>342</v>
      </c>
      <c r="J49" s="8"/>
      <c r="K49" s="8"/>
      <c r="L49" s="8"/>
      <c r="M49" s="20">
        <v>42.71</v>
      </c>
      <c r="N49" s="60">
        <f t="shared" si="10"/>
        <v>14606.82</v>
      </c>
    </row>
    <row r="50" spans="1:14" x14ac:dyDescent="0.25">
      <c r="A50" s="152"/>
      <c r="B50" s="6" t="s">
        <v>48</v>
      </c>
      <c r="C50" s="1" t="s">
        <v>54</v>
      </c>
      <c r="D50" s="1" t="s">
        <v>75</v>
      </c>
      <c r="E50" s="97">
        <v>57</v>
      </c>
      <c r="F50" s="2">
        <v>4</v>
      </c>
      <c r="G50" s="2">
        <f t="shared" si="1"/>
        <v>228</v>
      </c>
      <c r="H50" s="119">
        <v>1.5</v>
      </c>
      <c r="I50" s="8">
        <f t="shared" si="2"/>
        <v>342</v>
      </c>
      <c r="J50" s="8"/>
      <c r="K50" s="8"/>
      <c r="L50" s="8"/>
      <c r="M50" s="20">
        <v>42.71</v>
      </c>
      <c r="N50" s="60">
        <f t="shared" si="10"/>
        <v>14606.82</v>
      </c>
    </row>
    <row r="51" spans="1:14" x14ac:dyDescent="0.25">
      <c r="A51" s="152"/>
      <c r="B51" s="6" t="s">
        <v>48</v>
      </c>
      <c r="C51" s="1" t="s">
        <v>54</v>
      </c>
      <c r="D51" s="1" t="s">
        <v>76</v>
      </c>
      <c r="E51" s="97">
        <v>57</v>
      </c>
      <c r="F51" s="2">
        <v>4</v>
      </c>
      <c r="G51" s="2">
        <f t="shared" si="1"/>
        <v>228</v>
      </c>
      <c r="H51" s="119">
        <v>1.5</v>
      </c>
      <c r="I51" s="8">
        <f t="shared" si="2"/>
        <v>342</v>
      </c>
      <c r="J51" s="8"/>
      <c r="K51" s="8"/>
      <c r="L51" s="8"/>
      <c r="M51" s="20">
        <v>42.71</v>
      </c>
      <c r="N51" s="60">
        <f t="shared" si="10"/>
        <v>14606.82</v>
      </c>
    </row>
    <row r="52" spans="1:14" x14ac:dyDescent="0.25">
      <c r="A52" s="152"/>
      <c r="B52" s="6" t="s">
        <v>48</v>
      </c>
      <c r="C52" s="80" t="s">
        <v>54</v>
      </c>
      <c r="D52" s="80" t="s">
        <v>296</v>
      </c>
      <c r="E52" s="97">
        <v>57</v>
      </c>
      <c r="F52" s="2">
        <v>4</v>
      </c>
      <c r="G52" s="2">
        <f t="shared" si="1"/>
        <v>228</v>
      </c>
      <c r="H52" s="119">
        <v>1.5</v>
      </c>
      <c r="I52" s="8">
        <f t="shared" si="2"/>
        <v>342</v>
      </c>
      <c r="J52" s="8"/>
      <c r="K52" s="8"/>
      <c r="L52" s="8"/>
      <c r="M52" s="20">
        <v>42.71</v>
      </c>
      <c r="N52" s="60">
        <f t="shared" si="10"/>
        <v>14606.82</v>
      </c>
    </row>
    <row r="53" spans="1:14" x14ac:dyDescent="0.25">
      <c r="A53" s="152"/>
      <c r="B53" s="6" t="s">
        <v>48</v>
      </c>
      <c r="C53" s="7" t="s">
        <v>49</v>
      </c>
      <c r="D53" s="1" t="s">
        <v>77</v>
      </c>
      <c r="E53" s="97">
        <v>57</v>
      </c>
      <c r="F53" s="2">
        <v>4</v>
      </c>
      <c r="G53" s="2">
        <f t="shared" si="1"/>
        <v>228</v>
      </c>
      <c r="H53" s="119">
        <v>1.5</v>
      </c>
      <c r="I53" s="8">
        <f t="shared" si="2"/>
        <v>342</v>
      </c>
      <c r="J53" s="8"/>
      <c r="K53" s="8"/>
      <c r="L53" s="8"/>
      <c r="M53" s="20">
        <v>42.71</v>
      </c>
      <c r="N53" s="60">
        <f t="shared" si="10"/>
        <v>14606.82</v>
      </c>
    </row>
    <row r="54" spans="1:14" x14ac:dyDescent="0.25">
      <c r="A54" s="152"/>
      <c r="B54" s="6" t="s">
        <v>48</v>
      </c>
      <c r="C54" s="1" t="s">
        <v>54</v>
      </c>
      <c r="D54" s="1" t="s">
        <v>78</v>
      </c>
      <c r="E54" s="97">
        <v>57</v>
      </c>
      <c r="F54" s="2">
        <v>4</v>
      </c>
      <c r="G54" s="2">
        <f t="shared" si="1"/>
        <v>228</v>
      </c>
      <c r="H54" s="119">
        <v>1.5</v>
      </c>
      <c r="I54" s="8">
        <f t="shared" si="2"/>
        <v>342</v>
      </c>
      <c r="J54" s="8"/>
      <c r="K54" s="8"/>
      <c r="L54" s="8"/>
      <c r="M54" s="20">
        <v>42.71</v>
      </c>
      <c r="N54" s="60">
        <f t="shared" si="10"/>
        <v>14606.82</v>
      </c>
    </row>
    <row r="55" spans="1:14" x14ac:dyDescent="0.25">
      <c r="A55" s="152"/>
      <c r="B55" s="6" t="s">
        <v>48</v>
      </c>
      <c r="C55" s="80" t="s">
        <v>54</v>
      </c>
      <c r="D55" s="80" t="s">
        <v>297</v>
      </c>
      <c r="E55" s="97">
        <v>57</v>
      </c>
      <c r="F55" s="2">
        <v>4</v>
      </c>
      <c r="G55" s="2">
        <f t="shared" si="1"/>
        <v>228</v>
      </c>
      <c r="H55" s="119">
        <v>1.5</v>
      </c>
      <c r="I55" s="8">
        <f t="shared" si="2"/>
        <v>342</v>
      </c>
      <c r="J55" s="8"/>
      <c r="K55" s="8"/>
      <c r="L55" s="8"/>
      <c r="M55" s="20">
        <v>42.71</v>
      </c>
      <c r="N55" s="60">
        <f t="shared" si="10"/>
        <v>14606.82</v>
      </c>
    </row>
    <row r="56" spans="1:14" x14ac:dyDescent="0.25">
      <c r="A56" s="152"/>
      <c r="B56" s="6" t="s">
        <v>48</v>
      </c>
      <c r="C56" s="1" t="s">
        <v>54</v>
      </c>
      <c r="D56" s="1" t="s">
        <v>79</v>
      </c>
      <c r="E56" s="97">
        <v>57</v>
      </c>
      <c r="F56" s="2">
        <v>4</v>
      </c>
      <c r="G56" s="2">
        <f t="shared" si="1"/>
        <v>228</v>
      </c>
      <c r="H56" s="119">
        <v>1.5</v>
      </c>
      <c r="I56" s="8">
        <f t="shared" si="2"/>
        <v>342</v>
      </c>
      <c r="J56" s="8"/>
      <c r="K56" s="8"/>
      <c r="L56" s="8"/>
      <c r="M56" s="20">
        <v>42.71</v>
      </c>
      <c r="N56" s="60">
        <f t="shared" si="10"/>
        <v>14606.82</v>
      </c>
    </row>
    <row r="57" spans="1:14" x14ac:dyDescent="0.25">
      <c r="A57" s="152"/>
      <c r="B57" s="6" t="s">
        <v>48</v>
      </c>
      <c r="C57" s="80" t="s">
        <v>54</v>
      </c>
      <c r="D57" s="80" t="s">
        <v>358</v>
      </c>
      <c r="E57" s="97">
        <v>1</v>
      </c>
      <c r="F57" s="2">
        <v>4</v>
      </c>
      <c r="G57" s="2">
        <f t="shared" si="1"/>
        <v>4</v>
      </c>
      <c r="H57" s="119">
        <v>1.5</v>
      </c>
      <c r="I57" s="8">
        <f t="shared" si="2"/>
        <v>6</v>
      </c>
      <c r="J57" s="8"/>
      <c r="K57" s="8"/>
      <c r="L57" s="8"/>
      <c r="M57" s="20">
        <v>42.71</v>
      </c>
      <c r="N57" s="60">
        <f t="shared" si="10"/>
        <v>256.26</v>
      </c>
    </row>
    <row r="58" spans="1:14" x14ac:dyDescent="0.25">
      <c r="A58" s="152"/>
      <c r="B58" s="6" t="s">
        <v>48</v>
      </c>
      <c r="C58" s="1" t="s">
        <v>54</v>
      </c>
      <c r="D58" s="1" t="s">
        <v>80</v>
      </c>
      <c r="E58" s="97">
        <v>57</v>
      </c>
      <c r="F58" s="2">
        <v>4</v>
      </c>
      <c r="G58" s="2">
        <f t="shared" si="1"/>
        <v>228</v>
      </c>
      <c r="H58" s="119">
        <v>1.5</v>
      </c>
      <c r="I58" s="8">
        <f t="shared" si="2"/>
        <v>342</v>
      </c>
      <c r="J58" s="8"/>
      <c r="K58" s="8"/>
      <c r="L58" s="8"/>
      <c r="M58" s="20">
        <v>42.71</v>
      </c>
      <c r="N58" s="60">
        <f t="shared" si="10"/>
        <v>14606.82</v>
      </c>
    </row>
    <row r="59" spans="1:14" x14ac:dyDescent="0.25">
      <c r="A59" s="152"/>
      <c r="B59" s="6" t="s">
        <v>48</v>
      </c>
      <c r="C59" s="1" t="s">
        <v>54</v>
      </c>
      <c r="D59" s="1" t="s">
        <v>81</v>
      </c>
      <c r="E59" s="97">
        <v>57</v>
      </c>
      <c r="F59" s="2">
        <v>4</v>
      </c>
      <c r="G59" s="2">
        <f t="shared" si="1"/>
        <v>228</v>
      </c>
      <c r="H59" s="119">
        <v>1.5</v>
      </c>
      <c r="I59" s="8">
        <f t="shared" si="2"/>
        <v>342</v>
      </c>
      <c r="J59" s="8"/>
      <c r="K59" s="8"/>
      <c r="L59" s="8"/>
      <c r="M59" s="20">
        <v>42.71</v>
      </c>
      <c r="N59" s="60">
        <f t="shared" si="10"/>
        <v>14606.82</v>
      </c>
    </row>
    <row r="60" spans="1:14" x14ac:dyDescent="0.25">
      <c r="A60" s="152"/>
      <c r="B60" s="6" t="s">
        <v>48</v>
      </c>
      <c r="C60" s="80" t="s">
        <v>54</v>
      </c>
      <c r="D60" s="80" t="s">
        <v>298</v>
      </c>
      <c r="E60" s="97">
        <v>1</v>
      </c>
      <c r="F60" s="2">
        <v>4</v>
      </c>
      <c r="G60" s="2">
        <f t="shared" si="1"/>
        <v>4</v>
      </c>
      <c r="H60" s="119">
        <v>1.5</v>
      </c>
      <c r="I60" s="8">
        <f t="shared" si="2"/>
        <v>6</v>
      </c>
      <c r="J60" s="8"/>
      <c r="K60" s="8"/>
      <c r="L60" s="8"/>
      <c r="M60" s="20">
        <v>42.71</v>
      </c>
      <c r="N60" s="60">
        <f t="shared" si="10"/>
        <v>256.26</v>
      </c>
    </row>
    <row r="61" spans="1:14" x14ac:dyDescent="0.25">
      <c r="A61" s="152"/>
      <c r="B61" s="6" t="s">
        <v>48</v>
      </c>
      <c r="C61" s="80" t="s">
        <v>54</v>
      </c>
      <c r="D61" s="80" t="s">
        <v>299</v>
      </c>
      <c r="E61" s="97">
        <v>7</v>
      </c>
      <c r="F61" s="2">
        <v>4</v>
      </c>
      <c r="G61" s="2">
        <f t="shared" si="1"/>
        <v>28</v>
      </c>
      <c r="H61" s="119">
        <v>1.5</v>
      </c>
      <c r="I61" s="8">
        <f t="shared" si="2"/>
        <v>42</v>
      </c>
      <c r="J61" s="8"/>
      <c r="K61" s="8"/>
      <c r="L61" s="8"/>
      <c r="M61" s="20">
        <v>42.71</v>
      </c>
      <c r="N61" s="60">
        <f t="shared" si="10"/>
        <v>1793.82</v>
      </c>
    </row>
    <row r="62" spans="1:14" x14ac:dyDescent="0.25">
      <c r="A62" s="152"/>
      <c r="B62" s="6" t="s">
        <v>48</v>
      </c>
      <c r="C62" s="80" t="s">
        <v>300</v>
      </c>
      <c r="D62" s="80" t="s">
        <v>301</v>
      </c>
      <c r="E62" s="97">
        <v>57</v>
      </c>
      <c r="F62" s="2">
        <v>4</v>
      </c>
      <c r="G62" s="2">
        <f t="shared" si="1"/>
        <v>228</v>
      </c>
      <c r="H62" s="119">
        <v>1.5</v>
      </c>
      <c r="I62" s="8">
        <f t="shared" si="2"/>
        <v>342</v>
      </c>
      <c r="J62" s="8"/>
      <c r="K62" s="8"/>
      <c r="L62" s="8"/>
      <c r="M62" s="20">
        <v>42.71</v>
      </c>
      <c r="N62" s="60">
        <f t="shared" si="10"/>
        <v>14606.82</v>
      </c>
    </row>
    <row r="63" spans="1:14" x14ac:dyDescent="0.25">
      <c r="A63" s="152"/>
      <c r="B63" s="6" t="s">
        <v>48</v>
      </c>
      <c r="C63" s="1" t="s">
        <v>54</v>
      </c>
      <c r="D63" s="1" t="s">
        <v>82</v>
      </c>
      <c r="E63" s="97">
        <v>57</v>
      </c>
      <c r="F63" s="2">
        <v>4</v>
      </c>
      <c r="G63" s="2">
        <f t="shared" si="1"/>
        <v>228</v>
      </c>
      <c r="H63" s="119">
        <v>1.5</v>
      </c>
      <c r="I63" s="8">
        <f t="shared" si="2"/>
        <v>342</v>
      </c>
      <c r="J63" s="8"/>
      <c r="K63" s="8"/>
      <c r="L63" s="8"/>
      <c r="M63" s="20">
        <v>42.71</v>
      </c>
      <c r="N63" s="60">
        <f t="shared" si="10"/>
        <v>14606.82</v>
      </c>
    </row>
    <row r="64" spans="1:14" x14ac:dyDescent="0.25">
      <c r="A64" s="152"/>
      <c r="B64" s="6" t="s">
        <v>48</v>
      </c>
      <c r="C64" s="1" t="s">
        <v>54</v>
      </c>
      <c r="D64" s="1" t="s">
        <v>83</v>
      </c>
      <c r="E64" s="97">
        <v>57</v>
      </c>
      <c r="F64" s="2">
        <v>4</v>
      </c>
      <c r="G64" s="2">
        <f t="shared" si="1"/>
        <v>228</v>
      </c>
      <c r="H64" s="119">
        <v>1.5</v>
      </c>
      <c r="I64" s="8">
        <f t="shared" si="2"/>
        <v>342</v>
      </c>
      <c r="J64" s="8"/>
      <c r="K64" s="8"/>
      <c r="L64" s="8"/>
      <c r="M64" s="20">
        <v>42.71</v>
      </c>
      <c r="N64" s="60">
        <f t="shared" si="10"/>
        <v>14606.82</v>
      </c>
    </row>
    <row r="65" spans="1:14" x14ac:dyDescent="0.25">
      <c r="A65" s="152"/>
      <c r="B65" s="6" t="s">
        <v>48</v>
      </c>
      <c r="C65" s="1" t="s">
        <v>54</v>
      </c>
      <c r="D65" s="1" t="s">
        <v>84</v>
      </c>
      <c r="E65" s="97">
        <v>57</v>
      </c>
      <c r="F65" s="2">
        <v>4</v>
      </c>
      <c r="G65" s="2">
        <f t="shared" si="1"/>
        <v>228</v>
      </c>
      <c r="H65" s="119">
        <v>1.5</v>
      </c>
      <c r="I65" s="8">
        <f t="shared" si="2"/>
        <v>342</v>
      </c>
      <c r="J65" s="8"/>
      <c r="K65" s="8"/>
      <c r="L65" s="8"/>
      <c r="M65" s="20">
        <v>42.71</v>
      </c>
      <c r="N65" s="60">
        <f t="shared" si="10"/>
        <v>14606.82</v>
      </c>
    </row>
    <row r="66" spans="1:14" x14ac:dyDescent="0.25">
      <c r="A66" s="152"/>
      <c r="B66" s="6" t="s">
        <v>48</v>
      </c>
      <c r="C66" s="1" t="s">
        <v>54</v>
      </c>
      <c r="D66" s="1" t="s">
        <v>85</v>
      </c>
      <c r="E66" s="97">
        <v>57</v>
      </c>
      <c r="F66" s="2">
        <v>4</v>
      </c>
      <c r="G66" s="2">
        <f t="shared" si="1"/>
        <v>228</v>
      </c>
      <c r="H66" s="119">
        <v>1.5</v>
      </c>
      <c r="I66" s="8">
        <f t="shared" si="2"/>
        <v>342</v>
      </c>
      <c r="J66" s="8"/>
      <c r="K66" s="8"/>
      <c r="L66" s="8"/>
      <c r="M66" s="20">
        <v>42.71</v>
      </c>
      <c r="N66" s="60">
        <f t="shared" si="10"/>
        <v>14606.82</v>
      </c>
    </row>
    <row r="67" spans="1:14" x14ac:dyDescent="0.25">
      <c r="A67" s="152"/>
      <c r="B67" s="6" t="s">
        <v>48</v>
      </c>
      <c r="C67" s="80" t="s">
        <v>54</v>
      </c>
      <c r="D67" s="80" t="s">
        <v>302</v>
      </c>
      <c r="E67" s="97">
        <v>57</v>
      </c>
      <c r="F67" s="2">
        <v>4</v>
      </c>
      <c r="G67" s="2">
        <f t="shared" si="1"/>
        <v>228</v>
      </c>
      <c r="H67" s="119">
        <v>1.5</v>
      </c>
      <c r="I67" s="8">
        <f t="shared" si="2"/>
        <v>342</v>
      </c>
      <c r="J67" s="8"/>
      <c r="K67" s="8"/>
      <c r="L67" s="8"/>
      <c r="M67" s="20">
        <v>42.71</v>
      </c>
      <c r="N67" s="60">
        <f t="shared" si="10"/>
        <v>14606.82</v>
      </c>
    </row>
    <row r="68" spans="1:14" x14ac:dyDescent="0.25">
      <c r="A68" s="152"/>
      <c r="B68" s="6" t="s">
        <v>48</v>
      </c>
      <c r="C68" s="1" t="s">
        <v>54</v>
      </c>
      <c r="D68" s="1" t="s">
        <v>86</v>
      </c>
      <c r="E68" s="97">
        <v>57</v>
      </c>
      <c r="F68" s="2">
        <v>4</v>
      </c>
      <c r="G68" s="2">
        <f t="shared" si="1"/>
        <v>228</v>
      </c>
      <c r="H68" s="119">
        <v>1.5</v>
      </c>
      <c r="I68" s="8">
        <f t="shared" si="2"/>
        <v>342</v>
      </c>
      <c r="J68" s="8"/>
      <c r="K68" s="8"/>
      <c r="L68" s="8"/>
      <c r="M68" s="20">
        <v>42.71</v>
      </c>
      <c r="N68" s="60">
        <f t="shared" si="10"/>
        <v>14606.82</v>
      </c>
    </row>
    <row r="69" spans="1:14" x14ac:dyDescent="0.25">
      <c r="A69" s="152"/>
      <c r="B69" s="6" t="s">
        <v>48</v>
      </c>
      <c r="C69" s="7" t="s">
        <v>49</v>
      </c>
      <c r="D69" s="9" t="s">
        <v>87</v>
      </c>
      <c r="E69" s="97">
        <v>57</v>
      </c>
      <c r="F69" s="2">
        <v>4</v>
      </c>
      <c r="G69" s="2">
        <f t="shared" ref="G69" si="11">E69*F69</f>
        <v>228</v>
      </c>
      <c r="H69" s="119">
        <v>1.5</v>
      </c>
      <c r="I69" s="8">
        <f t="shared" ref="I69" si="12">G69*H69</f>
        <v>342</v>
      </c>
      <c r="J69" s="8"/>
      <c r="K69" s="8"/>
      <c r="L69" s="8"/>
      <c r="M69" s="20">
        <v>42.71</v>
      </c>
      <c r="N69" s="60">
        <f t="shared" ref="N69" si="13">SUM(I69*M69)</f>
        <v>14606.82</v>
      </c>
    </row>
    <row r="70" spans="1:14" ht="14.5" customHeight="1" x14ac:dyDescent="0.25">
      <c r="A70" s="152"/>
      <c r="B70" s="6" t="s">
        <v>48</v>
      </c>
      <c r="C70" s="7" t="s">
        <v>49</v>
      </c>
      <c r="D70" s="9" t="s">
        <v>352</v>
      </c>
      <c r="E70" s="97">
        <v>0</v>
      </c>
      <c r="F70" s="2">
        <v>4</v>
      </c>
      <c r="G70" s="2">
        <f t="shared" si="1"/>
        <v>0</v>
      </c>
      <c r="H70" s="119">
        <v>1.5</v>
      </c>
      <c r="I70" s="8">
        <f t="shared" si="2"/>
        <v>0</v>
      </c>
      <c r="J70" s="8">
        <v>342</v>
      </c>
      <c r="K70" s="8"/>
      <c r="L70" s="8"/>
      <c r="M70" s="20">
        <v>42.71</v>
      </c>
      <c r="N70" s="60">
        <f t="shared" si="10"/>
        <v>0</v>
      </c>
    </row>
    <row r="71" spans="1:14" x14ac:dyDescent="0.25">
      <c r="A71" s="152"/>
      <c r="B71" s="6" t="s">
        <v>48</v>
      </c>
      <c r="C71" s="34" t="s">
        <v>49</v>
      </c>
      <c r="D71" s="126" t="s">
        <v>303</v>
      </c>
      <c r="E71" s="97">
        <v>57</v>
      </c>
      <c r="F71" s="2">
        <v>4</v>
      </c>
      <c r="G71" s="2">
        <f t="shared" si="1"/>
        <v>228</v>
      </c>
      <c r="H71" s="119">
        <v>1.5</v>
      </c>
      <c r="I71" s="8">
        <f t="shared" si="2"/>
        <v>342</v>
      </c>
      <c r="J71" s="8"/>
      <c r="K71" s="8"/>
      <c r="L71" s="8"/>
      <c r="M71" s="20">
        <v>42.71</v>
      </c>
      <c r="N71" s="60">
        <f t="shared" si="10"/>
        <v>14606.82</v>
      </c>
    </row>
    <row r="72" spans="1:14" x14ac:dyDescent="0.25">
      <c r="A72" s="152"/>
      <c r="B72" s="6" t="s">
        <v>48</v>
      </c>
      <c r="C72" s="7" t="s">
        <v>49</v>
      </c>
      <c r="D72" s="9" t="s">
        <v>88</v>
      </c>
      <c r="E72" s="97">
        <v>1</v>
      </c>
      <c r="F72" s="2">
        <v>4</v>
      </c>
      <c r="G72" s="2">
        <f t="shared" si="1"/>
        <v>4</v>
      </c>
      <c r="H72" s="119">
        <v>1.5</v>
      </c>
      <c r="I72" s="8">
        <f t="shared" si="2"/>
        <v>6</v>
      </c>
      <c r="J72" s="8"/>
      <c r="K72" s="8"/>
      <c r="L72" s="8"/>
      <c r="M72" s="20">
        <v>42.71</v>
      </c>
      <c r="N72" s="60">
        <f t="shared" si="10"/>
        <v>256.26</v>
      </c>
    </row>
    <row r="73" spans="1:14" x14ac:dyDescent="0.25">
      <c r="A73" s="152"/>
      <c r="B73" s="6" t="s">
        <v>48</v>
      </c>
      <c r="C73" s="7" t="s">
        <v>49</v>
      </c>
      <c r="D73" s="1" t="s">
        <v>343</v>
      </c>
      <c r="E73" s="97">
        <v>0</v>
      </c>
      <c r="F73" s="2">
        <v>4</v>
      </c>
      <c r="G73" s="2">
        <f t="shared" si="1"/>
        <v>0</v>
      </c>
      <c r="H73" s="119">
        <v>1.5</v>
      </c>
      <c r="I73" s="8">
        <f t="shared" si="2"/>
        <v>0</v>
      </c>
      <c r="J73" s="8">
        <v>6</v>
      </c>
      <c r="K73" s="8"/>
      <c r="L73" s="8"/>
      <c r="M73" s="20">
        <v>42.71</v>
      </c>
      <c r="N73" s="60">
        <f t="shared" si="10"/>
        <v>0</v>
      </c>
    </row>
    <row r="74" spans="1:14" x14ac:dyDescent="0.25">
      <c r="A74" s="152"/>
      <c r="B74" s="6" t="s">
        <v>48</v>
      </c>
      <c r="C74" s="7" t="s">
        <v>49</v>
      </c>
      <c r="D74" s="1" t="s">
        <v>89</v>
      </c>
      <c r="E74" s="97">
        <v>1</v>
      </c>
      <c r="F74" s="2">
        <v>4</v>
      </c>
      <c r="G74" s="2">
        <f t="shared" si="1"/>
        <v>4</v>
      </c>
      <c r="H74" s="119">
        <v>1.5</v>
      </c>
      <c r="I74" s="8">
        <f t="shared" si="2"/>
        <v>6</v>
      </c>
      <c r="J74" s="8"/>
      <c r="K74" s="8"/>
      <c r="L74" s="8"/>
      <c r="M74" s="20">
        <v>42.71</v>
      </c>
      <c r="N74" s="60">
        <f t="shared" si="10"/>
        <v>256.26</v>
      </c>
    </row>
    <row r="75" spans="1:14" x14ac:dyDescent="0.25">
      <c r="A75" s="152"/>
      <c r="B75" s="6" t="s">
        <v>48</v>
      </c>
      <c r="C75" s="7" t="s">
        <v>49</v>
      </c>
      <c r="D75" s="1" t="s">
        <v>90</v>
      </c>
      <c r="E75" s="97">
        <v>1</v>
      </c>
      <c r="F75" s="2">
        <v>4</v>
      </c>
      <c r="G75" s="2">
        <f t="shared" si="1"/>
        <v>4</v>
      </c>
      <c r="H75" s="119">
        <v>1.5</v>
      </c>
      <c r="I75" s="8">
        <f t="shared" si="2"/>
        <v>6</v>
      </c>
      <c r="J75" s="8"/>
      <c r="K75" s="8"/>
      <c r="L75" s="8"/>
      <c r="M75" s="20">
        <v>42.71</v>
      </c>
      <c r="N75" s="60">
        <f t="shared" si="10"/>
        <v>256.26</v>
      </c>
    </row>
    <row r="76" spans="1:14" x14ac:dyDescent="0.25">
      <c r="A76" s="152"/>
      <c r="B76" s="6" t="s">
        <v>48</v>
      </c>
      <c r="C76" s="1" t="s">
        <v>54</v>
      </c>
      <c r="D76" s="1" t="s">
        <v>91</v>
      </c>
      <c r="E76" s="97">
        <v>1</v>
      </c>
      <c r="F76" s="2">
        <v>4</v>
      </c>
      <c r="G76" s="2">
        <f t="shared" si="1"/>
        <v>4</v>
      </c>
      <c r="H76" s="119">
        <v>1.5</v>
      </c>
      <c r="I76" s="8">
        <f t="shared" si="2"/>
        <v>6</v>
      </c>
      <c r="J76" s="8"/>
      <c r="K76" s="8"/>
      <c r="L76" s="8"/>
      <c r="M76" s="20">
        <v>42.71</v>
      </c>
      <c r="N76" s="60">
        <f t="shared" si="10"/>
        <v>256.26</v>
      </c>
    </row>
    <row r="77" spans="1:14" x14ac:dyDescent="0.25">
      <c r="A77" s="152"/>
      <c r="B77" s="6" t="s">
        <v>48</v>
      </c>
      <c r="C77" s="1" t="s">
        <v>54</v>
      </c>
      <c r="D77" s="1" t="s">
        <v>344</v>
      </c>
      <c r="E77" s="97">
        <v>0</v>
      </c>
      <c r="F77" s="2">
        <v>4</v>
      </c>
      <c r="G77" s="2">
        <f t="shared" si="1"/>
        <v>0</v>
      </c>
      <c r="H77" s="119">
        <v>1.5</v>
      </c>
      <c r="I77" s="8">
        <f t="shared" si="2"/>
        <v>0</v>
      </c>
      <c r="J77" s="8">
        <v>6</v>
      </c>
      <c r="K77" s="8"/>
      <c r="L77" s="8"/>
      <c r="M77" s="20">
        <v>42.71</v>
      </c>
      <c r="N77" s="60">
        <f t="shared" si="10"/>
        <v>0</v>
      </c>
    </row>
    <row r="78" spans="1:14" x14ac:dyDescent="0.25">
      <c r="A78" s="152"/>
      <c r="B78" s="6" t="s">
        <v>48</v>
      </c>
      <c r="C78" s="1" t="s">
        <v>54</v>
      </c>
      <c r="D78" s="1" t="s">
        <v>92</v>
      </c>
      <c r="E78" s="97">
        <v>1</v>
      </c>
      <c r="F78" s="2">
        <v>4</v>
      </c>
      <c r="G78" s="2">
        <f t="shared" si="1"/>
        <v>4</v>
      </c>
      <c r="H78" s="119">
        <v>1.5</v>
      </c>
      <c r="I78" s="8">
        <f t="shared" si="2"/>
        <v>6</v>
      </c>
      <c r="J78" s="8"/>
      <c r="K78" s="8"/>
      <c r="L78" s="8"/>
      <c r="M78" s="20">
        <v>42.71</v>
      </c>
      <c r="N78" s="60">
        <f t="shared" si="10"/>
        <v>256.26</v>
      </c>
    </row>
    <row r="79" spans="1:14" x14ac:dyDescent="0.25">
      <c r="A79" s="152"/>
      <c r="B79" s="6" t="s">
        <v>48</v>
      </c>
      <c r="C79" s="80" t="s">
        <v>54</v>
      </c>
      <c r="D79" s="80" t="s">
        <v>304</v>
      </c>
      <c r="E79" s="97">
        <v>1</v>
      </c>
      <c r="F79" s="2">
        <v>4</v>
      </c>
      <c r="G79" s="2">
        <f t="shared" si="1"/>
        <v>4</v>
      </c>
      <c r="H79" s="119">
        <v>1.5</v>
      </c>
      <c r="I79" s="8">
        <f t="shared" si="2"/>
        <v>6</v>
      </c>
      <c r="J79" s="8"/>
      <c r="K79" s="8"/>
      <c r="L79" s="8"/>
      <c r="M79" s="20">
        <v>42.71</v>
      </c>
      <c r="N79" s="60">
        <f t="shared" si="10"/>
        <v>256.26</v>
      </c>
    </row>
    <row r="80" spans="1:14" x14ac:dyDescent="0.25">
      <c r="A80" s="152"/>
      <c r="B80" s="6" t="s">
        <v>48</v>
      </c>
      <c r="C80" s="7" t="s">
        <v>49</v>
      </c>
      <c r="D80" s="1" t="s">
        <v>93</v>
      </c>
      <c r="E80" s="97">
        <v>0</v>
      </c>
      <c r="F80" s="2">
        <v>4</v>
      </c>
      <c r="G80" s="2">
        <f t="shared" si="1"/>
        <v>0</v>
      </c>
      <c r="H80" s="119">
        <v>1.5</v>
      </c>
      <c r="I80" s="8">
        <f>G80*H80</f>
        <v>0</v>
      </c>
      <c r="J80" s="8"/>
      <c r="K80" s="8"/>
      <c r="L80" s="8"/>
      <c r="M80" s="20">
        <v>42.71</v>
      </c>
      <c r="N80" s="60">
        <f t="shared" si="10"/>
        <v>0</v>
      </c>
    </row>
    <row r="81" spans="1:14" x14ac:dyDescent="0.25">
      <c r="A81" s="152"/>
      <c r="B81" s="6" t="s">
        <v>48</v>
      </c>
      <c r="C81" s="1" t="s">
        <v>54</v>
      </c>
      <c r="D81" s="1" t="s">
        <v>94</v>
      </c>
      <c r="E81" s="97">
        <v>57</v>
      </c>
      <c r="F81" s="2">
        <v>4</v>
      </c>
      <c r="G81" s="2">
        <f t="shared" si="1"/>
        <v>228</v>
      </c>
      <c r="H81" s="119">
        <v>1.5</v>
      </c>
      <c r="I81" s="8">
        <f t="shared" si="2"/>
        <v>342</v>
      </c>
      <c r="J81" s="8"/>
      <c r="K81" s="8"/>
      <c r="L81" s="8"/>
      <c r="M81" s="20">
        <v>42.71</v>
      </c>
      <c r="N81" s="60">
        <f t="shared" si="10"/>
        <v>14606.82</v>
      </c>
    </row>
    <row r="82" spans="1:14" x14ac:dyDescent="0.25">
      <c r="A82" s="152"/>
      <c r="B82" s="6" t="s">
        <v>48</v>
      </c>
      <c r="C82" s="1" t="s">
        <v>54</v>
      </c>
      <c r="D82" s="1" t="s">
        <v>95</v>
      </c>
      <c r="E82" s="97">
        <v>57</v>
      </c>
      <c r="F82" s="2">
        <v>4</v>
      </c>
      <c r="G82" s="2">
        <f t="shared" si="1"/>
        <v>228</v>
      </c>
      <c r="H82" s="119">
        <v>1.5</v>
      </c>
      <c r="I82" s="8">
        <f t="shared" si="2"/>
        <v>342</v>
      </c>
      <c r="J82" s="8"/>
      <c r="K82" s="8"/>
      <c r="L82" s="8"/>
      <c r="M82" s="20">
        <v>42.71</v>
      </c>
      <c r="N82" s="60">
        <f t="shared" si="10"/>
        <v>14606.82</v>
      </c>
    </row>
    <row r="83" spans="1:14" x14ac:dyDescent="0.25">
      <c r="A83" s="152"/>
      <c r="B83" s="6" t="s">
        <v>48</v>
      </c>
      <c r="C83" s="1" t="s">
        <v>49</v>
      </c>
      <c r="D83" s="1" t="s">
        <v>345</v>
      </c>
      <c r="E83" s="97">
        <v>0</v>
      </c>
      <c r="F83" s="2">
        <v>4</v>
      </c>
      <c r="G83" s="2">
        <f t="shared" si="1"/>
        <v>0</v>
      </c>
      <c r="H83" s="119">
        <v>1.5</v>
      </c>
      <c r="I83" s="8">
        <f t="shared" si="2"/>
        <v>0</v>
      </c>
      <c r="J83" s="8">
        <v>900</v>
      </c>
      <c r="K83" s="8"/>
      <c r="L83" s="8"/>
      <c r="M83" s="20">
        <v>42.71</v>
      </c>
      <c r="N83" s="60">
        <f t="shared" si="10"/>
        <v>0</v>
      </c>
    </row>
    <row r="84" spans="1:14" x14ac:dyDescent="0.25">
      <c r="A84" s="152"/>
      <c r="B84" s="6" t="s">
        <v>48</v>
      </c>
      <c r="C84" s="80" t="s">
        <v>54</v>
      </c>
      <c r="D84" s="80" t="s">
        <v>305</v>
      </c>
      <c r="E84" s="97">
        <v>57</v>
      </c>
      <c r="F84" s="2">
        <v>4</v>
      </c>
      <c r="G84" s="2">
        <f t="shared" ref="G84:G90" si="14">E84*F84</f>
        <v>228</v>
      </c>
      <c r="H84" s="119">
        <v>1.5</v>
      </c>
      <c r="I84" s="8">
        <f t="shared" ref="I84:I90" si="15">G84*H84</f>
        <v>342</v>
      </c>
      <c r="J84" s="8"/>
      <c r="K84" s="8"/>
      <c r="L84" s="8"/>
      <c r="M84" s="20">
        <v>42.71</v>
      </c>
      <c r="N84" s="60">
        <f t="shared" si="10"/>
        <v>14606.82</v>
      </c>
    </row>
    <row r="85" spans="1:14" x14ac:dyDescent="0.25">
      <c r="A85" s="152"/>
      <c r="B85" s="6" t="s">
        <v>48</v>
      </c>
      <c r="C85" s="80" t="s">
        <v>54</v>
      </c>
      <c r="D85" s="80" t="s">
        <v>306</v>
      </c>
      <c r="E85" s="97">
        <v>57</v>
      </c>
      <c r="F85" s="2">
        <v>4</v>
      </c>
      <c r="G85" s="2">
        <f t="shared" si="14"/>
        <v>228</v>
      </c>
      <c r="H85" s="119">
        <v>1.5</v>
      </c>
      <c r="I85" s="8">
        <f t="shared" si="15"/>
        <v>342</v>
      </c>
      <c r="J85" s="8"/>
      <c r="K85" s="8"/>
      <c r="L85" s="8"/>
      <c r="M85" s="20">
        <v>42.71</v>
      </c>
      <c r="N85" s="60">
        <f t="shared" si="10"/>
        <v>14606.82</v>
      </c>
    </row>
    <row r="86" spans="1:14" x14ac:dyDescent="0.25">
      <c r="A86" s="152"/>
      <c r="B86" s="6" t="s">
        <v>48</v>
      </c>
      <c r="C86" s="80" t="s">
        <v>54</v>
      </c>
      <c r="D86" s="80" t="s">
        <v>307</v>
      </c>
      <c r="E86" s="97">
        <v>57</v>
      </c>
      <c r="F86" s="2">
        <v>4</v>
      </c>
      <c r="G86" s="2">
        <f t="shared" si="14"/>
        <v>228</v>
      </c>
      <c r="H86" s="119">
        <v>1.5</v>
      </c>
      <c r="I86" s="8">
        <f t="shared" si="15"/>
        <v>342</v>
      </c>
      <c r="J86" s="8"/>
      <c r="K86" s="8"/>
      <c r="L86" s="8"/>
      <c r="M86" s="20">
        <v>42.71</v>
      </c>
      <c r="N86" s="60">
        <f t="shared" si="10"/>
        <v>14606.82</v>
      </c>
    </row>
    <row r="87" spans="1:14" x14ac:dyDescent="0.25">
      <c r="A87" s="152"/>
      <c r="B87" s="6" t="s">
        <v>48</v>
      </c>
      <c r="C87" s="80" t="s">
        <v>54</v>
      </c>
      <c r="D87" s="80" t="s">
        <v>308</v>
      </c>
      <c r="E87" s="97">
        <v>57</v>
      </c>
      <c r="F87" s="2">
        <v>4</v>
      </c>
      <c r="G87" s="2">
        <f t="shared" si="14"/>
        <v>228</v>
      </c>
      <c r="H87" s="119">
        <v>1.5</v>
      </c>
      <c r="I87" s="8">
        <f t="shared" si="15"/>
        <v>342</v>
      </c>
      <c r="J87" s="8"/>
      <c r="K87" s="8"/>
      <c r="L87" s="8"/>
      <c r="M87" s="20">
        <v>42.71</v>
      </c>
      <c r="N87" s="60">
        <f t="shared" si="10"/>
        <v>14606.82</v>
      </c>
    </row>
    <row r="88" spans="1:14" x14ac:dyDescent="0.25">
      <c r="A88" s="152"/>
      <c r="B88" s="6" t="s">
        <v>48</v>
      </c>
      <c r="C88" s="80" t="s">
        <v>54</v>
      </c>
      <c r="D88" s="80" t="s">
        <v>353</v>
      </c>
      <c r="E88" s="97">
        <v>57</v>
      </c>
      <c r="F88" s="2">
        <v>4</v>
      </c>
      <c r="G88" s="2">
        <f t="shared" si="14"/>
        <v>228</v>
      </c>
      <c r="H88" s="119">
        <v>1.5</v>
      </c>
      <c r="I88" s="8">
        <f t="shared" si="15"/>
        <v>342</v>
      </c>
      <c r="J88" s="8"/>
      <c r="K88" s="8"/>
      <c r="L88" s="8"/>
      <c r="M88" s="20">
        <v>42.71</v>
      </c>
      <c r="N88" s="60">
        <f t="shared" si="10"/>
        <v>14606.82</v>
      </c>
    </row>
    <row r="89" spans="1:14" x14ac:dyDescent="0.25">
      <c r="A89" s="152"/>
      <c r="B89" s="6" t="s">
        <v>48</v>
      </c>
      <c r="C89" s="40" t="s">
        <v>54</v>
      </c>
      <c r="D89" s="40" t="s">
        <v>354</v>
      </c>
      <c r="E89" s="97">
        <v>57</v>
      </c>
      <c r="F89" s="2">
        <v>4</v>
      </c>
      <c r="G89" s="2">
        <f t="shared" ref="G89" si="16">E89*F89</f>
        <v>228</v>
      </c>
      <c r="H89" s="119">
        <v>1.5</v>
      </c>
      <c r="I89" s="8">
        <f t="shared" ref="I89" si="17">G89*H89</f>
        <v>342</v>
      </c>
      <c r="J89" s="8"/>
      <c r="K89" s="8"/>
      <c r="L89" s="8"/>
      <c r="M89" s="20">
        <v>42.71</v>
      </c>
      <c r="N89" s="60">
        <f t="shared" ref="N89" si="18">SUM(I89*M89)</f>
        <v>14606.82</v>
      </c>
    </row>
    <row r="90" spans="1:14" x14ac:dyDescent="0.25">
      <c r="A90" s="152"/>
      <c r="B90" s="6" t="s">
        <v>48</v>
      </c>
      <c r="C90" s="40" t="s">
        <v>54</v>
      </c>
      <c r="D90" s="40" t="s">
        <v>357</v>
      </c>
      <c r="E90" s="97">
        <v>1</v>
      </c>
      <c r="F90" s="2">
        <v>4</v>
      </c>
      <c r="G90" s="2">
        <f t="shared" si="14"/>
        <v>4</v>
      </c>
      <c r="H90" s="119">
        <v>1.5</v>
      </c>
      <c r="I90" s="8">
        <f t="shared" si="15"/>
        <v>6</v>
      </c>
      <c r="J90" s="8"/>
      <c r="K90" s="8"/>
      <c r="L90" s="8"/>
      <c r="M90" s="20">
        <v>42.71</v>
      </c>
      <c r="N90" s="60">
        <f t="shared" si="10"/>
        <v>256.26</v>
      </c>
    </row>
    <row r="91" spans="1:14" ht="13" x14ac:dyDescent="0.3">
      <c r="A91" s="152"/>
      <c r="B91" s="6"/>
      <c r="C91" s="10"/>
      <c r="D91" s="10" t="s">
        <v>96</v>
      </c>
      <c r="E91" s="98">
        <f>SUM(E4:E90)</f>
        <v>3728</v>
      </c>
      <c r="F91" s="11"/>
      <c r="G91" s="11">
        <f>SUM(G4:G90)</f>
        <v>14929</v>
      </c>
      <c r="H91" s="129"/>
      <c r="I91" s="13">
        <f>SUM(I4:I90)</f>
        <v>23629.25</v>
      </c>
      <c r="J91" s="13">
        <f>SUM(J4:J90)</f>
        <v>2280</v>
      </c>
      <c r="K91" s="127"/>
      <c r="L91" s="127"/>
      <c r="N91" s="128">
        <f>SUM(N4:N90)</f>
        <v>1009205.2674999984</v>
      </c>
    </row>
    <row r="92" spans="1:14" ht="13" x14ac:dyDescent="0.3">
      <c r="A92" s="152"/>
      <c r="B92" s="6"/>
      <c r="C92" s="80"/>
      <c r="D92" s="86" t="s">
        <v>97</v>
      </c>
      <c r="E92" s="99"/>
      <c r="F92" s="86"/>
      <c r="G92" s="86"/>
      <c r="H92" s="121"/>
      <c r="I92" s="86"/>
      <c r="J92" s="86"/>
      <c r="K92" s="86"/>
      <c r="L92" s="86"/>
      <c r="M92" s="21"/>
      <c r="N92" s="59"/>
    </row>
    <row r="93" spans="1:14" x14ac:dyDescent="0.25">
      <c r="A93" s="152"/>
      <c r="B93" s="6" t="s">
        <v>33</v>
      </c>
      <c r="C93" s="7" t="s">
        <v>99</v>
      </c>
      <c r="D93" s="7" t="s">
        <v>100</v>
      </c>
      <c r="E93" s="96">
        <v>2719</v>
      </c>
      <c r="F93" s="8">
        <v>1</v>
      </c>
      <c r="G93" s="2">
        <f t="shared" ref="G93:G154" si="19">E93*F93</f>
        <v>2719</v>
      </c>
      <c r="H93" s="118">
        <v>2</v>
      </c>
      <c r="I93" s="8">
        <f t="shared" ref="I93:I154" si="20">G93*H93</f>
        <v>5438</v>
      </c>
      <c r="J93" s="8"/>
      <c r="K93" s="8"/>
      <c r="L93" s="8"/>
      <c r="M93" s="20">
        <v>42.71</v>
      </c>
      <c r="N93" s="60">
        <f t="shared" ref="N93:N122" si="21">SUM(I93*M93)</f>
        <v>232256.98</v>
      </c>
    </row>
    <row r="94" spans="1:14" x14ac:dyDescent="0.25">
      <c r="A94" s="152"/>
      <c r="B94" s="6" t="s">
        <v>33</v>
      </c>
      <c r="C94" s="7" t="s">
        <v>101</v>
      </c>
      <c r="D94" s="7" t="s">
        <v>102</v>
      </c>
      <c r="E94" s="96">
        <v>3</v>
      </c>
      <c r="F94" s="8">
        <v>1</v>
      </c>
      <c r="G94" s="2">
        <f t="shared" si="19"/>
        <v>3</v>
      </c>
      <c r="H94" s="118">
        <v>2.5</v>
      </c>
      <c r="I94" s="8">
        <f t="shared" si="20"/>
        <v>7.5</v>
      </c>
      <c r="J94" s="8"/>
      <c r="K94" s="8"/>
      <c r="L94" s="8"/>
      <c r="M94" s="20">
        <v>42.71</v>
      </c>
      <c r="N94" s="60">
        <f t="shared" si="21"/>
        <v>320.32499999999999</v>
      </c>
    </row>
    <row r="95" spans="1:14" x14ac:dyDescent="0.25">
      <c r="A95" s="152"/>
      <c r="B95" s="6" t="s">
        <v>33</v>
      </c>
      <c r="C95" s="7" t="s">
        <v>104</v>
      </c>
      <c r="D95" s="7" t="s">
        <v>105</v>
      </c>
      <c r="E95" s="96">
        <v>53</v>
      </c>
      <c r="F95" s="8">
        <v>4</v>
      </c>
      <c r="G95" s="2">
        <f t="shared" si="19"/>
        <v>212</v>
      </c>
      <c r="H95" s="118">
        <v>3</v>
      </c>
      <c r="I95" s="8">
        <f t="shared" si="20"/>
        <v>636</v>
      </c>
      <c r="J95" s="8"/>
      <c r="K95" s="8"/>
      <c r="L95" s="8"/>
      <c r="M95" s="20">
        <v>42.71</v>
      </c>
      <c r="N95" s="60">
        <f t="shared" si="21"/>
        <v>27163.56</v>
      </c>
    </row>
    <row r="96" spans="1:14" x14ac:dyDescent="0.25">
      <c r="A96" s="152"/>
      <c r="B96" s="6" t="s">
        <v>33</v>
      </c>
      <c r="C96" s="7" t="s">
        <v>106</v>
      </c>
      <c r="D96" s="7" t="s">
        <v>107</v>
      </c>
      <c r="E96" s="96">
        <v>1</v>
      </c>
      <c r="F96" s="8">
        <v>4</v>
      </c>
      <c r="G96" s="2">
        <f t="shared" si="19"/>
        <v>4</v>
      </c>
      <c r="H96" s="118">
        <v>3</v>
      </c>
      <c r="I96" s="8">
        <f t="shared" si="20"/>
        <v>12</v>
      </c>
      <c r="J96" s="8"/>
      <c r="K96" s="8"/>
      <c r="L96" s="8"/>
      <c r="M96" s="20">
        <v>42.71</v>
      </c>
      <c r="N96" s="60">
        <f t="shared" si="21"/>
        <v>512.52</v>
      </c>
    </row>
    <row r="97" spans="1:14" x14ac:dyDescent="0.25">
      <c r="A97" s="152"/>
      <c r="B97" s="6" t="s">
        <v>33</v>
      </c>
      <c r="C97" s="7" t="s">
        <v>109</v>
      </c>
      <c r="D97" s="15" t="s">
        <v>110</v>
      </c>
      <c r="E97" s="96">
        <v>53</v>
      </c>
      <c r="F97" s="8">
        <v>1</v>
      </c>
      <c r="G97" s="2">
        <f t="shared" si="19"/>
        <v>53</v>
      </c>
      <c r="H97" s="118">
        <v>13</v>
      </c>
      <c r="I97" s="8">
        <f t="shared" si="20"/>
        <v>689</v>
      </c>
      <c r="J97" s="8"/>
      <c r="K97" s="8"/>
      <c r="L97" s="8"/>
      <c r="M97" s="20">
        <v>42.71</v>
      </c>
      <c r="N97" s="60">
        <f t="shared" si="21"/>
        <v>29427.190000000002</v>
      </c>
    </row>
    <row r="98" spans="1:14" x14ac:dyDescent="0.25">
      <c r="A98" s="152"/>
      <c r="B98" s="6" t="s">
        <v>33</v>
      </c>
      <c r="C98" s="7" t="s">
        <v>111</v>
      </c>
      <c r="D98" s="15" t="s">
        <v>112</v>
      </c>
      <c r="E98" s="96">
        <v>1</v>
      </c>
      <c r="F98" s="8">
        <v>1</v>
      </c>
      <c r="G98" s="2">
        <f t="shared" si="19"/>
        <v>1</v>
      </c>
      <c r="H98" s="118">
        <v>3</v>
      </c>
      <c r="I98" s="8">
        <f t="shared" si="20"/>
        <v>3</v>
      </c>
      <c r="J98" s="8"/>
      <c r="K98" s="8"/>
      <c r="L98" s="8"/>
      <c r="M98" s="20">
        <v>42.71</v>
      </c>
      <c r="N98" s="60">
        <f t="shared" si="21"/>
        <v>128.13</v>
      </c>
    </row>
    <row r="99" spans="1:14" x14ac:dyDescent="0.25">
      <c r="A99" s="152"/>
      <c r="B99" s="6" t="s">
        <v>33</v>
      </c>
      <c r="C99" s="7" t="s">
        <v>113</v>
      </c>
      <c r="D99" s="15" t="s">
        <v>114</v>
      </c>
      <c r="E99" s="96">
        <v>1</v>
      </c>
      <c r="F99" s="8">
        <v>1</v>
      </c>
      <c r="G99" s="2">
        <f t="shared" si="19"/>
        <v>1</v>
      </c>
      <c r="H99" s="118">
        <v>4</v>
      </c>
      <c r="I99" s="8">
        <f t="shared" si="20"/>
        <v>4</v>
      </c>
      <c r="J99" s="8"/>
      <c r="K99" s="8"/>
      <c r="L99" s="8"/>
      <c r="M99" s="20">
        <v>42.71</v>
      </c>
      <c r="N99" s="60">
        <f t="shared" si="21"/>
        <v>170.84</v>
      </c>
    </row>
    <row r="100" spans="1:14" x14ac:dyDescent="0.25">
      <c r="A100" s="152"/>
      <c r="B100" s="6" t="s">
        <v>33</v>
      </c>
      <c r="C100" s="7" t="s">
        <v>115</v>
      </c>
      <c r="D100" s="15" t="s">
        <v>116</v>
      </c>
      <c r="E100" s="96">
        <v>53</v>
      </c>
      <c r="F100" s="8">
        <v>4</v>
      </c>
      <c r="G100" s="2">
        <f t="shared" si="19"/>
        <v>212</v>
      </c>
      <c r="H100" s="118">
        <v>15</v>
      </c>
      <c r="I100" s="8">
        <f t="shared" si="20"/>
        <v>3180</v>
      </c>
      <c r="J100" s="8"/>
      <c r="K100" s="8"/>
      <c r="L100" s="8"/>
      <c r="M100" s="20">
        <v>42.71</v>
      </c>
      <c r="N100" s="60">
        <f t="shared" si="21"/>
        <v>135817.79999999999</v>
      </c>
    </row>
    <row r="101" spans="1:14" x14ac:dyDescent="0.25">
      <c r="A101" s="152"/>
      <c r="B101" s="6" t="s">
        <v>33</v>
      </c>
      <c r="C101" s="7" t="s">
        <v>118</v>
      </c>
      <c r="D101" s="7" t="s">
        <v>119</v>
      </c>
      <c r="E101" s="96">
        <v>53</v>
      </c>
      <c r="F101" s="8">
        <v>12</v>
      </c>
      <c r="G101" s="2">
        <f t="shared" si="19"/>
        <v>636</v>
      </c>
      <c r="H101" s="118">
        <v>5.6</v>
      </c>
      <c r="I101" s="8">
        <f t="shared" si="20"/>
        <v>3561.6</v>
      </c>
      <c r="J101" s="8"/>
      <c r="K101" s="8"/>
      <c r="L101" s="8"/>
      <c r="M101" s="20">
        <v>42.71</v>
      </c>
      <c r="N101" s="60">
        <f t="shared" si="21"/>
        <v>152115.93599999999</v>
      </c>
    </row>
    <row r="102" spans="1:14" x14ac:dyDescent="0.25">
      <c r="A102" s="152"/>
      <c r="B102" s="6" t="s">
        <v>33</v>
      </c>
      <c r="C102" s="7" t="s">
        <v>120</v>
      </c>
      <c r="D102" s="7" t="s">
        <v>119</v>
      </c>
      <c r="E102" s="96">
        <v>1</v>
      </c>
      <c r="F102" s="8">
        <v>12</v>
      </c>
      <c r="G102" s="2">
        <f t="shared" si="19"/>
        <v>12</v>
      </c>
      <c r="H102" s="118">
        <v>8</v>
      </c>
      <c r="I102" s="8">
        <f t="shared" si="20"/>
        <v>96</v>
      </c>
      <c r="J102" s="8"/>
      <c r="K102" s="8"/>
      <c r="L102" s="8"/>
      <c r="M102" s="20">
        <v>42.71</v>
      </c>
      <c r="N102" s="60">
        <f t="shared" si="21"/>
        <v>4100.16</v>
      </c>
    </row>
    <row r="103" spans="1:14" x14ac:dyDescent="0.25">
      <c r="A103" s="152"/>
      <c r="B103" s="6" t="s">
        <v>33</v>
      </c>
      <c r="C103" s="7" t="s">
        <v>121</v>
      </c>
      <c r="D103" s="7" t="s">
        <v>119</v>
      </c>
      <c r="E103" s="96">
        <v>1</v>
      </c>
      <c r="F103" s="8">
        <v>12</v>
      </c>
      <c r="G103" s="2">
        <f t="shared" si="19"/>
        <v>12</v>
      </c>
      <c r="H103" s="118">
        <v>2.5</v>
      </c>
      <c r="I103" s="8">
        <f t="shared" si="20"/>
        <v>30</v>
      </c>
      <c r="J103" s="8"/>
      <c r="K103" s="8"/>
      <c r="L103" s="8"/>
      <c r="M103" s="20">
        <v>42.71</v>
      </c>
      <c r="N103" s="60">
        <f t="shared" si="21"/>
        <v>1281.3</v>
      </c>
    </row>
    <row r="104" spans="1:14" x14ac:dyDescent="0.25">
      <c r="A104" s="152"/>
      <c r="B104" s="6" t="s">
        <v>33</v>
      </c>
      <c r="C104" s="7" t="s">
        <v>122</v>
      </c>
      <c r="D104" s="7" t="s">
        <v>119</v>
      </c>
      <c r="E104" s="96">
        <v>1</v>
      </c>
      <c r="F104" s="8">
        <v>12</v>
      </c>
      <c r="G104" s="2">
        <f t="shared" si="19"/>
        <v>12</v>
      </c>
      <c r="H104" s="118">
        <v>6</v>
      </c>
      <c r="I104" s="8">
        <f t="shared" si="20"/>
        <v>72</v>
      </c>
      <c r="J104" s="8"/>
      <c r="K104" s="8"/>
      <c r="L104" s="8"/>
      <c r="M104" s="20">
        <v>42.71</v>
      </c>
      <c r="N104" s="60">
        <f t="shared" si="21"/>
        <v>3075.12</v>
      </c>
    </row>
    <row r="105" spans="1:14" x14ac:dyDescent="0.25">
      <c r="A105" s="152"/>
      <c r="B105" s="6" t="s">
        <v>33</v>
      </c>
      <c r="C105" s="7" t="s">
        <v>123</v>
      </c>
      <c r="D105" s="7" t="s">
        <v>124</v>
      </c>
      <c r="E105" s="96">
        <v>1</v>
      </c>
      <c r="F105" s="8">
        <v>12</v>
      </c>
      <c r="G105" s="2">
        <f t="shared" si="19"/>
        <v>12</v>
      </c>
      <c r="H105" s="118">
        <v>6</v>
      </c>
      <c r="I105" s="8">
        <f t="shared" si="20"/>
        <v>72</v>
      </c>
      <c r="J105" s="8"/>
      <c r="K105" s="8"/>
      <c r="L105" s="8"/>
      <c r="M105" s="20">
        <v>42.71</v>
      </c>
      <c r="N105" s="60">
        <f t="shared" si="21"/>
        <v>3075.12</v>
      </c>
    </row>
    <row r="106" spans="1:14" x14ac:dyDescent="0.25">
      <c r="A106" s="152"/>
      <c r="B106" s="6" t="s">
        <v>33</v>
      </c>
      <c r="C106" s="7" t="s">
        <v>125</v>
      </c>
      <c r="D106" s="7" t="s">
        <v>126</v>
      </c>
      <c r="E106" s="96">
        <v>53</v>
      </c>
      <c r="F106" s="8">
        <v>2</v>
      </c>
      <c r="G106" s="2">
        <f t="shared" si="19"/>
        <v>106</v>
      </c>
      <c r="H106" s="118">
        <v>14.83</v>
      </c>
      <c r="I106" s="8">
        <f t="shared" si="20"/>
        <v>1571.98</v>
      </c>
      <c r="J106" s="8"/>
      <c r="K106" s="8"/>
      <c r="L106" s="8"/>
      <c r="M106" s="20">
        <v>42.71</v>
      </c>
      <c r="N106" s="60">
        <f t="shared" si="21"/>
        <v>67139.265800000008</v>
      </c>
    </row>
    <row r="107" spans="1:14" x14ac:dyDescent="0.25">
      <c r="A107" s="152"/>
      <c r="B107" s="6" t="s">
        <v>33</v>
      </c>
      <c r="C107" s="7" t="s">
        <v>127</v>
      </c>
      <c r="D107" s="7" t="s">
        <v>128</v>
      </c>
      <c r="E107" s="96">
        <v>3</v>
      </c>
      <c r="F107" s="8">
        <v>2</v>
      </c>
      <c r="G107" s="2">
        <f t="shared" si="19"/>
        <v>6</v>
      </c>
      <c r="H107" s="118">
        <v>2.5</v>
      </c>
      <c r="I107" s="8">
        <f t="shared" si="20"/>
        <v>15</v>
      </c>
      <c r="J107" s="8"/>
      <c r="K107" s="8"/>
      <c r="L107" s="8"/>
      <c r="M107" s="20">
        <v>42.71</v>
      </c>
      <c r="N107" s="60">
        <f t="shared" si="21"/>
        <v>640.65</v>
      </c>
    </row>
    <row r="108" spans="1:14" x14ac:dyDescent="0.25">
      <c r="A108" s="152"/>
      <c r="B108" s="6" t="s">
        <v>33</v>
      </c>
      <c r="C108" s="7" t="s">
        <v>129</v>
      </c>
      <c r="D108" s="7" t="s">
        <v>130</v>
      </c>
      <c r="E108" s="96">
        <v>10</v>
      </c>
      <c r="F108" s="8">
        <v>2</v>
      </c>
      <c r="G108" s="2">
        <f t="shared" si="19"/>
        <v>20</v>
      </c>
      <c r="H108" s="118">
        <v>6</v>
      </c>
      <c r="I108" s="8">
        <f t="shared" si="20"/>
        <v>120</v>
      </c>
      <c r="J108" s="8"/>
      <c r="K108" s="8"/>
      <c r="L108" s="8"/>
      <c r="M108" s="20">
        <v>42.71</v>
      </c>
      <c r="N108" s="60">
        <f t="shared" si="21"/>
        <v>5125.2</v>
      </c>
    </row>
    <row r="109" spans="1:14" ht="23.15" customHeight="1" x14ac:dyDescent="0.25">
      <c r="A109" s="152"/>
      <c r="B109" s="132" t="s">
        <v>33</v>
      </c>
      <c r="C109" s="133" t="s">
        <v>132</v>
      </c>
      <c r="D109" s="15" t="s">
        <v>133</v>
      </c>
      <c r="E109" s="96">
        <v>52</v>
      </c>
      <c r="F109" s="8">
        <v>1</v>
      </c>
      <c r="G109" s="2">
        <f t="shared" si="19"/>
        <v>52</v>
      </c>
      <c r="H109" s="118">
        <v>54</v>
      </c>
      <c r="I109" s="8">
        <f t="shared" si="20"/>
        <v>2808</v>
      </c>
      <c r="J109" s="8"/>
      <c r="K109" s="8"/>
      <c r="L109" s="8"/>
      <c r="M109" s="20">
        <v>42.71</v>
      </c>
      <c r="N109" s="60">
        <f t="shared" si="21"/>
        <v>119929.68000000001</v>
      </c>
    </row>
    <row r="110" spans="1:14" x14ac:dyDescent="0.25">
      <c r="A110" s="152"/>
      <c r="B110" s="6" t="s">
        <v>33</v>
      </c>
      <c r="C110" s="7" t="s">
        <v>356</v>
      </c>
      <c r="D110" s="7" t="s">
        <v>136</v>
      </c>
      <c r="E110" s="96">
        <v>53</v>
      </c>
      <c r="F110" s="8">
        <v>4</v>
      </c>
      <c r="G110" s="2">
        <f t="shared" si="19"/>
        <v>212</v>
      </c>
      <c r="H110" s="118">
        <v>16.8</v>
      </c>
      <c r="I110" s="8">
        <f t="shared" si="20"/>
        <v>3561.6000000000004</v>
      </c>
      <c r="J110" s="8"/>
      <c r="K110" s="8"/>
      <c r="L110" s="8"/>
      <c r="M110" s="20">
        <v>42.71</v>
      </c>
      <c r="N110" s="60">
        <f t="shared" si="21"/>
        <v>152115.93600000002</v>
      </c>
    </row>
    <row r="111" spans="1:14" x14ac:dyDescent="0.25">
      <c r="A111" s="152"/>
      <c r="B111" s="6" t="s">
        <v>33</v>
      </c>
      <c r="C111" s="7" t="s">
        <v>137</v>
      </c>
      <c r="D111" s="7" t="s">
        <v>136</v>
      </c>
      <c r="E111" s="96">
        <v>7</v>
      </c>
      <c r="F111" s="8">
        <v>4</v>
      </c>
      <c r="G111" s="2">
        <f t="shared" si="19"/>
        <v>28</v>
      </c>
      <c r="H111" s="118">
        <v>1</v>
      </c>
      <c r="I111" s="8">
        <f t="shared" si="20"/>
        <v>28</v>
      </c>
      <c r="J111" s="8"/>
      <c r="K111" s="8"/>
      <c r="L111" s="8"/>
      <c r="M111" s="20">
        <v>42.71</v>
      </c>
      <c r="N111" s="60">
        <f t="shared" si="21"/>
        <v>1195.8800000000001</v>
      </c>
    </row>
    <row r="112" spans="1:14" x14ac:dyDescent="0.25">
      <c r="A112" s="152"/>
      <c r="B112" s="6" t="s">
        <v>33</v>
      </c>
      <c r="C112" s="7" t="s">
        <v>138</v>
      </c>
      <c r="D112" s="7" t="s">
        <v>139</v>
      </c>
      <c r="E112" s="96">
        <v>1</v>
      </c>
      <c r="F112" s="8">
        <v>4</v>
      </c>
      <c r="G112" s="2">
        <f t="shared" si="19"/>
        <v>4</v>
      </c>
      <c r="H112" s="118">
        <v>8</v>
      </c>
      <c r="I112" s="8">
        <f t="shared" si="20"/>
        <v>32</v>
      </c>
      <c r="J112" s="8"/>
      <c r="K112" s="8"/>
      <c r="L112" s="8"/>
      <c r="M112" s="20">
        <v>42.71</v>
      </c>
      <c r="N112" s="60">
        <f t="shared" si="21"/>
        <v>1366.72</v>
      </c>
    </row>
    <row r="113" spans="1:14" x14ac:dyDescent="0.25">
      <c r="A113" s="152"/>
      <c r="B113" s="6" t="s">
        <v>33</v>
      </c>
      <c r="C113" s="7" t="s">
        <v>140</v>
      </c>
      <c r="D113" s="74" t="s">
        <v>141</v>
      </c>
      <c r="E113" s="96">
        <v>1</v>
      </c>
      <c r="F113" s="8">
        <v>4</v>
      </c>
      <c r="G113" s="2">
        <f t="shared" si="19"/>
        <v>4</v>
      </c>
      <c r="H113" s="118">
        <v>2.5</v>
      </c>
      <c r="I113" s="8">
        <f t="shared" si="20"/>
        <v>10</v>
      </c>
      <c r="J113" s="8"/>
      <c r="K113" s="8"/>
      <c r="L113" s="8"/>
      <c r="M113" s="20">
        <v>42.71</v>
      </c>
      <c r="N113" s="60">
        <f t="shared" si="21"/>
        <v>427.1</v>
      </c>
    </row>
    <row r="114" spans="1:14" x14ac:dyDescent="0.25">
      <c r="A114" s="152"/>
      <c r="B114" s="6" t="s">
        <v>33</v>
      </c>
      <c r="C114" s="7" t="s">
        <v>142</v>
      </c>
      <c r="D114" s="7" t="s">
        <v>143</v>
      </c>
      <c r="E114" s="96">
        <v>1</v>
      </c>
      <c r="F114" s="8">
        <v>4</v>
      </c>
      <c r="G114" s="2">
        <f t="shared" si="19"/>
        <v>4</v>
      </c>
      <c r="H114" s="118">
        <v>80</v>
      </c>
      <c r="I114" s="8">
        <f t="shared" si="20"/>
        <v>320</v>
      </c>
      <c r="J114" s="8"/>
      <c r="K114" s="8"/>
      <c r="L114" s="8"/>
      <c r="M114" s="20">
        <v>42.71</v>
      </c>
      <c r="N114" s="60">
        <f t="shared" si="21"/>
        <v>13667.2</v>
      </c>
    </row>
    <row r="115" spans="1:14" x14ac:dyDescent="0.25">
      <c r="A115" s="152"/>
      <c r="B115" s="6" t="s">
        <v>33</v>
      </c>
      <c r="C115" s="7" t="s">
        <v>144</v>
      </c>
      <c r="D115" s="7" t="s">
        <v>145</v>
      </c>
      <c r="E115" s="96">
        <v>1</v>
      </c>
      <c r="F115" s="8">
        <v>1</v>
      </c>
      <c r="G115" s="2">
        <f t="shared" si="19"/>
        <v>1</v>
      </c>
      <c r="H115" s="118">
        <v>80</v>
      </c>
      <c r="I115" s="8">
        <f t="shared" si="20"/>
        <v>80</v>
      </c>
      <c r="J115" s="8"/>
      <c r="K115" s="8"/>
      <c r="L115" s="8"/>
      <c r="M115" s="20">
        <v>42.71</v>
      </c>
      <c r="N115" s="60">
        <f t="shared" si="21"/>
        <v>3416.8</v>
      </c>
    </row>
    <row r="116" spans="1:14" x14ac:dyDescent="0.25">
      <c r="A116" s="152"/>
      <c r="B116" s="6" t="s">
        <v>33</v>
      </c>
      <c r="C116" s="7" t="s">
        <v>147</v>
      </c>
      <c r="D116" s="15" t="s">
        <v>148</v>
      </c>
      <c r="E116" s="96">
        <v>53</v>
      </c>
      <c r="F116" s="8">
        <v>4</v>
      </c>
      <c r="G116" s="2">
        <f t="shared" si="19"/>
        <v>212</v>
      </c>
      <c r="H116" s="118">
        <v>98</v>
      </c>
      <c r="I116" s="8">
        <f t="shared" si="20"/>
        <v>20776</v>
      </c>
      <c r="J116" s="8"/>
      <c r="K116" s="8"/>
      <c r="L116" s="8"/>
      <c r="M116" s="20">
        <v>42.71</v>
      </c>
      <c r="N116" s="60">
        <f t="shared" si="21"/>
        <v>887342.96</v>
      </c>
    </row>
    <row r="117" spans="1:14" ht="29.5" customHeight="1" x14ac:dyDescent="0.25">
      <c r="A117" s="152"/>
      <c r="B117" s="6" t="s">
        <v>33</v>
      </c>
      <c r="C117" s="15" t="s">
        <v>149</v>
      </c>
      <c r="E117" s="96">
        <v>17</v>
      </c>
      <c r="F117" s="8">
        <v>1</v>
      </c>
      <c r="G117" s="2">
        <f t="shared" si="19"/>
        <v>17</v>
      </c>
      <c r="H117" s="118">
        <v>4</v>
      </c>
      <c r="I117" s="8">
        <f t="shared" si="20"/>
        <v>68</v>
      </c>
      <c r="J117" s="8"/>
      <c r="K117" s="8"/>
      <c r="L117" s="8"/>
      <c r="M117" s="20">
        <v>42.71</v>
      </c>
      <c r="N117" s="60">
        <f t="shared" ref="N117:N118" si="22">SUM(I117*M117)</f>
        <v>2904.28</v>
      </c>
    </row>
    <row r="118" spans="1:14" ht="27" customHeight="1" x14ac:dyDescent="0.25">
      <c r="A118" s="152"/>
      <c r="B118" s="6" t="s">
        <v>33</v>
      </c>
      <c r="C118" s="15" t="s">
        <v>150</v>
      </c>
      <c r="E118" s="96">
        <v>15</v>
      </c>
      <c r="F118" s="8">
        <v>1</v>
      </c>
      <c r="G118" s="2">
        <f t="shared" si="19"/>
        <v>15</v>
      </c>
      <c r="H118" s="118">
        <v>8.3500000000000005E-2</v>
      </c>
      <c r="I118" s="8">
        <f t="shared" si="20"/>
        <v>1.2525000000000002</v>
      </c>
      <c r="J118" s="8"/>
      <c r="K118" s="8"/>
      <c r="L118" s="8"/>
      <c r="M118" s="20">
        <v>42.71</v>
      </c>
      <c r="N118" s="60">
        <f t="shared" si="22"/>
        <v>53.494275000000009</v>
      </c>
    </row>
    <row r="119" spans="1:14" ht="42" customHeight="1" x14ac:dyDescent="0.25">
      <c r="A119" s="152"/>
      <c r="B119" s="6" t="s">
        <v>33</v>
      </c>
      <c r="C119" s="15" t="s">
        <v>349</v>
      </c>
      <c r="D119" s="81" t="s">
        <v>151</v>
      </c>
      <c r="E119" s="96">
        <v>53</v>
      </c>
      <c r="F119" s="82">
        <v>4.6037735849999999</v>
      </c>
      <c r="G119" s="2">
        <f t="shared" si="19"/>
        <v>244.000000005</v>
      </c>
      <c r="H119" s="118">
        <v>85.431362699999994</v>
      </c>
      <c r="I119" s="8">
        <f t="shared" si="20"/>
        <v>20845.252499227157</v>
      </c>
      <c r="J119" s="8"/>
      <c r="K119" s="8"/>
      <c r="L119" s="8"/>
      <c r="M119" s="20">
        <v>42.71</v>
      </c>
      <c r="N119" s="60">
        <f t="shared" ref="N119" si="23">SUM(I119*M119)</f>
        <v>890300.73424199189</v>
      </c>
    </row>
    <row r="120" spans="1:14" x14ac:dyDescent="0.25">
      <c r="A120" s="152"/>
      <c r="B120" s="6" t="s">
        <v>33</v>
      </c>
      <c r="C120" s="7" t="s">
        <v>153</v>
      </c>
      <c r="D120" s="7" t="s">
        <v>154</v>
      </c>
      <c r="E120" s="96">
        <v>54</v>
      </c>
      <c r="F120" s="8">
        <v>12</v>
      </c>
      <c r="G120" s="2">
        <f t="shared" si="19"/>
        <v>648</v>
      </c>
      <c r="H120" s="118">
        <v>8</v>
      </c>
      <c r="I120" s="8">
        <f t="shared" si="20"/>
        <v>5184</v>
      </c>
      <c r="J120" s="8"/>
      <c r="K120" s="8"/>
      <c r="L120" s="8"/>
      <c r="M120" s="20">
        <v>42.71</v>
      </c>
      <c r="N120" s="60">
        <f t="shared" si="21"/>
        <v>221408.64000000001</v>
      </c>
    </row>
    <row r="121" spans="1:14" x14ac:dyDescent="0.25">
      <c r="A121" s="152"/>
      <c r="B121" s="6" t="s">
        <v>33</v>
      </c>
      <c r="C121" s="7" t="s">
        <v>155</v>
      </c>
      <c r="D121" s="7" t="s">
        <v>154</v>
      </c>
      <c r="E121" s="96">
        <v>1</v>
      </c>
      <c r="F121" s="8">
        <v>12</v>
      </c>
      <c r="G121" s="2">
        <f t="shared" si="19"/>
        <v>12</v>
      </c>
      <c r="H121" s="118">
        <v>4</v>
      </c>
      <c r="I121" s="8">
        <f t="shared" si="20"/>
        <v>48</v>
      </c>
      <c r="J121" s="8"/>
      <c r="K121" s="8"/>
      <c r="L121" s="8"/>
      <c r="M121" s="20">
        <v>42.71</v>
      </c>
      <c r="N121" s="60">
        <f t="shared" si="21"/>
        <v>2050.08</v>
      </c>
    </row>
    <row r="122" spans="1:14" x14ac:dyDescent="0.25">
      <c r="A122" s="152"/>
      <c r="B122" s="6" t="s">
        <v>33</v>
      </c>
      <c r="C122" s="7" t="s">
        <v>157</v>
      </c>
      <c r="D122" s="7" t="s">
        <v>158</v>
      </c>
      <c r="E122" s="96">
        <v>110</v>
      </c>
      <c r="F122" s="8">
        <v>0.5</v>
      </c>
      <c r="G122" s="2">
        <f t="shared" si="19"/>
        <v>55</v>
      </c>
      <c r="H122" s="118">
        <v>0.42</v>
      </c>
      <c r="I122" s="8">
        <f t="shared" si="20"/>
        <v>23.099999999999998</v>
      </c>
      <c r="J122" s="8"/>
      <c r="K122" s="8"/>
      <c r="L122" s="8"/>
      <c r="M122" s="20">
        <v>42.71</v>
      </c>
      <c r="N122" s="60">
        <f t="shared" si="21"/>
        <v>986.60099999999989</v>
      </c>
    </row>
    <row r="123" spans="1:14" x14ac:dyDescent="0.25">
      <c r="A123" s="152"/>
      <c r="B123" s="6" t="s">
        <v>48</v>
      </c>
      <c r="C123" s="7" t="s">
        <v>49</v>
      </c>
      <c r="D123" s="7" t="s">
        <v>159</v>
      </c>
      <c r="E123" s="96">
        <v>53</v>
      </c>
      <c r="F123" s="8">
        <v>4</v>
      </c>
      <c r="G123" s="2">
        <f t="shared" si="19"/>
        <v>212</v>
      </c>
      <c r="H123" s="118">
        <v>1.5</v>
      </c>
      <c r="I123" s="8">
        <f t="shared" si="20"/>
        <v>318</v>
      </c>
      <c r="J123" s="8"/>
      <c r="K123" s="8"/>
      <c r="L123" s="8"/>
      <c r="M123" s="20">
        <v>42.71</v>
      </c>
      <c r="N123" s="60">
        <f t="shared" ref="N123:N135" si="24">SUM(I123*M123)</f>
        <v>13581.78</v>
      </c>
    </row>
    <row r="124" spans="1:14" x14ac:dyDescent="0.25">
      <c r="A124" s="152"/>
      <c r="B124" s="6" t="s">
        <v>48</v>
      </c>
      <c r="C124" s="7" t="s">
        <v>49</v>
      </c>
      <c r="D124" s="7" t="s">
        <v>160</v>
      </c>
      <c r="E124" s="96">
        <v>53</v>
      </c>
      <c r="F124" s="8">
        <v>4</v>
      </c>
      <c r="G124" s="2">
        <f t="shared" si="19"/>
        <v>212</v>
      </c>
      <c r="H124" s="118">
        <v>1.5</v>
      </c>
      <c r="I124" s="8">
        <f t="shared" si="20"/>
        <v>318</v>
      </c>
      <c r="J124" s="8"/>
      <c r="K124" s="8"/>
      <c r="L124" s="8"/>
      <c r="M124" s="20">
        <v>42.71</v>
      </c>
      <c r="N124" s="60">
        <f t="shared" si="24"/>
        <v>13581.78</v>
      </c>
    </row>
    <row r="125" spans="1:14" x14ac:dyDescent="0.25">
      <c r="A125" s="152"/>
      <c r="B125" s="6" t="s">
        <v>48</v>
      </c>
      <c r="C125" s="7" t="s">
        <v>49</v>
      </c>
      <c r="D125" s="7" t="s">
        <v>161</v>
      </c>
      <c r="E125" s="96">
        <v>1</v>
      </c>
      <c r="F125" s="8">
        <v>4</v>
      </c>
      <c r="G125" s="2">
        <f t="shared" si="19"/>
        <v>4</v>
      </c>
      <c r="H125" s="118">
        <v>1.5</v>
      </c>
      <c r="I125" s="8">
        <f t="shared" si="20"/>
        <v>6</v>
      </c>
      <c r="J125" s="8"/>
      <c r="K125" s="8"/>
      <c r="L125" s="8"/>
      <c r="M125" s="20">
        <v>42.71</v>
      </c>
      <c r="N125" s="60">
        <f t="shared" si="24"/>
        <v>256.26</v>
      </c>
    </row>
    <row r="126" spans="1:14" x14ac:dyDescent="0.25">
      <c r="A126" s="152"/>
      <c r="B126" s="6" t="s">
        <v>48</v>
      </c>
      <c r="C126" s="7" t="s">
        <v>49</v>
      </c>
      <c r="D126" s="7" t="s">
        <v>162</v>
      </c>
      <c r="E126" s="96">
        <v>1</v>
      </c>
      <c r="F126" s="8">
        <v>4</v>
      </c>
      <c r="G126" s="2">
        <f t="shared" si="19"/>
        <v>4</v>
      </c>
      <c r="H126" s="118">
        <v>1.5</v>
      </c>
      <c r="I126" s="8">
        <f t="shared" si="20"/>
        <v>6</v>
      </c>
      <c r="J126" s="8"/>
      <c r="K126" s="8"/>
      <c r="L126" s="8"/>
      <c r="M126" s="20">
        <v>42.71</v>
      </c>
      <c r="N126" s="60">
        <f t="shared" si="24"/>
        <v>256.26</v>
      </c>
    </row>
    <row r="127" spans="1:14" x14ac:dyDescent="0.25">
      <c r="A127" s="152"/>
      <c r="B127" s="6" t="s">
        <v>48</v>
      </c>
      <c r="C127" s="7" t="s">
        <v>49</v>
      </c>
      <c r="D127" s="7" t="s">
        <v>163</v>
      </c>
      <c r="E127" s="96">
        <v>1</v>
      </c>
      <c r="F127" s="8">
        <v>4</v>
      </c>
      <c r="G127" s="2">
        <f t="shared" si="19"/>
        <v>4</v>
      </c>
      <c r="H127" s="118">
        <v>1.5</v>
      </c>
      <c r="I127" s="8">
        <f t="shared" si="20"/>
        <v>6</v>
      </c>
      <c r="J127" s="8"/>
      <c r="K127" s="8"/>
      <c r="L127" s="8"/>
      <c r="M127" s="20">
        <v>42.71</v>
      </c>
      <c r="N127" s="60">
        <f t="shared" si="24"/>
        <v>256.26</v>
      </c>
    </row>
    <row r="128" spans="1:14" x14ac:dyDescent="0.25">
      <c r="A128" s="152"/>
      <c r="B128" s="6" t="s">
        <v>48</v>
      </c>
      <c r="C128" s="7" t="s">
        <v>49</v>
      </c>
      <c r="D128" s="7" t="s">
        <v>164</v>
      </c>
      <c r="E128" s="96">
        <v>53</v>
      </c>
      <c r="F128" s="8">
        <v>4</v>
      </c>
      <c r="G128" s="2">
        <f t="shared" si="19"/>
        <v>212</v>
      </c>
      <c r="H128" s="118">
        <v>1.5</v>
      </c>
      <c r="I128" s="8">
        <f t="shared" si="20"/>
        <v>318</v>
      </c>
      <c r="J128" s="8"/>
      <c r="K128" s="8"/>
      <c r="L128" s="8"/>
      <c r="M128" s="20">
        <v>42.71</v>
      </c>
      <c r="N128" s="60">
        <f t="shared" si="24"/>
        <v>13581.78</v>
      </c>
    </row>
    <row r="129" spans="1:14" x14ac:dyDescent="0.25">
      <c r="A129" s="152"/>
      <c r="B129" s="6" t="s">
        <v>48</v>
      </c>
      <c r="C129" s="7" t="s">
        <v>49</v>
      </c>
      <c r="D129" s="7" t="s">
        <v>165</v>
      </c>
      <c r="E129" s="96">
        <v>1</v>
      </c>
      <c r="F129" s="8">
        <v>4</v>
      </c>
      <c r="G129" s="2">
        <f t="shared" si="19"/>
        <v>4</v>
      </c>
      <c r="H129" s="118">
        <v>1.5</v>
      </c>
      <c r="I129" s="8">
        <f t="shared" si="20"/>
        <v>6</v>
      </c>
      <c r="J129" s="8"/>
      <c r="K129" s="8"/>
      <c r="L129" s="8"/>
      <c r="M129" s="20">
        <v>42.71</v>
      </c>
      <c r="N129" s="60">
        <f t="shared" si="24"/>
        <v>256.26</v>
      </c>
    </row>
    <row r="130" spans="1:14" x14ac:dyDescent="0.25">
      <c r="A130" s="152"/>
      <c r="B130" s="6" t="s">
        <v>48</v>
      </c>
      <c r="C130" s="7" t="s">
        <v>49</v>
      </c>
      <c r="D130" s="7" t="s">
        <v>166</v>
      </c>
      <c r="E130" s="96">
        <v>53</v>
      </c>
      <c r="F130" s="8">
        <v>4</v>
      </c>
      <c r="G130" s="2">
        <f t="shared" si="19"/>
        <v>212</v>
      </c>
      <c r="H130" s="118">
        <v>1.5</v>
      </c>
      <c r="I130" s="8">
        <f t="shared" si="20"/>
        <v>318</v>
      </c>
      <c r="J130" s="8"/>
      <c r="K130" s="8"/>
      <c r="L130" s="8"/>
      <c r="M130" s="20">
        <v>42.71</v>
      </c>
      <c r="N130" s="60">
        <f t="shared" si="24"/>
        <v>13581.78</v>
      </c>
    </row>
    <row r="131" spans="1:14" x14ac:dyDescent="0.25">
      <c r="A131" s="152"/>
      <c r="B131" s="6" t="s">
        <v>48</v>
      </c>
      <c r="C131" s="7" t="s">
        <v>49</v>
      </c>
      <c r="D131" s="7" t="s">
        <v>360</v>
      </c>
      <c r="E131" s="96">
        <v>0</v>
      </c>
      <c r="F131" s="8">
        <v>4</v>
      </c>
      <c r="G131" s="2">
        <f t="shared" si="19"/>
        <v>0</v>
      </c>
      <c r="H131" s="118">
        <v>1.5</v>
      </c>
      <c r="I131" s="8">
        <f t="shared" si="20"/>
        <v>0</v>
      </c>
      <c r="J131" s="8">
        <v>318</v>
      </c>
      <c r="K131" s="8"/>
      <c r="L131" s="8"/>
      <c r="M131" s="20">
        <v>42.71</v>
      </c>
      <c r="N131" s="60">
        <f t="shared" si="24"/>
        <v>0</v>
      </c>
    </row>
    <row r="132" spans="1:14" x14ac:dyDescent="0.25">
      <c r="A132" s="152"/>
      <c r="B132" s="6" t="s">
        <v>48</v>
      </c>
      <c r="C132" s="34" t="s">
        <v>49</v>
      </c>
      <c r="D132" s="34" t="s">
        <v>359</v>
      </c>
      <c r="E132" s="96">
        <v>27</v>
      </c>
      <c r="F132" s="8">
        <v>2</v>
      </c>
      <c r="G132" s="2">
        <f t="shared" si="19"/>
        <v>54</v>
      </c>
      <c r="H132" s="118">
        <v>1.5</v>
      </c>
      <c r="I132" s="8">
        <f t="shared" si="20"/>
        <v>81</v>
      </c>
      <c r="J132" s="8"/>
      <c r="K132" s="8"/>
      <c r="L132" s="8"/>
      <c r="M132" s="20">
        <v>42.71</v>
      </c>
      <c r="N132" s="60">
        <f t="shared" ref="N132" si="25">SUM(I132*M132)</f>
        <v>3459.51</v>
      </c>
    </row>
    <row r="133" spans="1:14" x14ac:dyDescent="0.25">
      <c r="A133" s="152"/>
      <c r="B133" s="6" t="s">
        <v>48</v>
      </c>
      <c r="C133" s="7" t="s">
        <v>49</v>
      </c>
      <c r="D133" s="7" t="s">
        <v>168</v>
      </c>
      <c r="E133" s="96">
        <v>53</v>
      </c>
      <c r="F133" s="8">
        <v>4</v>
      </c>
      <c r="G133" s="2">
        <f t="shared" si="19"/>
        <v>212</v>
      </c>
      <c r="H133" s="118">
        <v>1.5</v>
      </c>
      <c r="I133" s="8">
        <f t="shared" si="20"/>
        <v>318</v>
      </c>
      <c r="J133" s="8"/>
      <c r="K133" s="8"/>
      <c r="L133" s="8"/>
      <c r="M133" s="20">
        <v>42.71</v>
      </c>
      <c r="N133" s="60">
        <f t="shared" si="24"/>
        <v>13581.78</v>
      </c>
    </row>
    <row r="134" spans="1:14" x14ac:dyDescent="0.25">
      <c r="A134" s="152"/>
      <c r="B134" s="6" t="s">
        <v>48</v>
      </c>
      <c r="C134" s="7" t="s">
        <v>49</v>
      </c>
      <c r="D134" s="7" t="s">
        <v>169</v>
      </c>
      <c r="E134" s="96">
        <v>53</v>
      </c>
      <c r="F134" s="8">
        <v>4</v>
      </c>
      <c r="G134" s="2">
        <f t="shared" si="19"/>
        <v>212</v>
      </c>
      <c r="H134" s="118">
        <v>1.5</v>
      </c>
      <c r="I134" s="8">
        <f t="shared" si="20"/>
        <v>318</v>
      </c>
      <c r="J134" s="8"/>
      <c r="K134" s="8"/>
      <c r="L134" s="8"/>
      <c r="M134" s="20">
        <v>42.71</v>
      </c>
      <c r="N134" s="60">
        <f t="shared" si="24"/>
        <v>13581.78</v>
      </c>
    </row>
    <row r="135" spans="1:14" x14ac:dyDescent="0.25">
      <c r="A135" s="152"/>
      <c r="B135" s="6" t="s">
        <v>48</v>
      </c>
      <c r="C135" s="7" t="s">
        <v>49</v>
      </c>
      <c r="D135" s="7" t="s">
        <v>170</v>
      </c>
      <c r="E135" s="96">
        <v>53</v>
      </c>
      <c r="F135" s="8">
        <v>4</v>
      </c>
      <c r="G135" s="2">
        <f t="shared" si="19"/>
        <v>212</v>
      </c>
      <c r="H135" s="118">
        <v>1.5</v>
      </c>
      <c r="I135" s="8">
        <f t="shared" si="20"/>
        <v>318</v>
      </c>
      <c r="J135" s="8"/>
      <c r="K135" s="8"/>
      <c r="L135" s="8"/>
      <c r="M135" s="20">
        <v>42.71</v>
      </c>
      <c r="N135" s="60">
        <f t="shared" si="24"/>
        <v>13581.78</v>
      </c>
    </row>
    <row r="136" spans="1:14" x14ac:dyDescent="0.25">
      <c r="A136" s="152"/>
      <c r="B136" s="6" t="s">
        <v>48</v>
      </c>
      <c r="C136" s="7" t="s">
        <v>49</v>
      </c>
      <c r="D136" s="7" t="s">
        <v>171</v>
      </c>
      <c r="E136" s="96">
        <v>53</v>
      </c>
      <c r="F136" s="8">
        <v>4</v>
      </c>
      <c r="G136" s="2">
        <f t="shared" si="19"/>
        <v>212</v>
      </c>
      <c r="H136" s="118">
        <v>1.5</v>
      </c>
      <c r="I136" s="8">
        <f t="shared" si="20"/>
        <v>318</v>
      </c>
      <c r="J136" s="8"/>
      <c r="K136" s="8"/>
      <c r="L136" s="8"/>
      <c r="M136" s="20">
        <v>42.71</v>
      </c>
      <c r="N136" s="75">
        <f t="shared" ref="N136:N161" si="26">SUM(I136*M136)</f>
        <v>13581.78</v>
      </c>
    </row>
    <row r="137" spans="1:14" x14ac:dyDescent="0.25">
      <c r="A137" s="152"/>
      <c r="B137" s="6" t="s">
        <v>48</v>
      </c>
      <c r="C137" s="7" t="s">
        <v>49</v>
      </c>
      <c r="D137" s="7" t="s">
        <v>172</v>
      </c>
      <c r="E137" s="96">
        <v>53</v>
      </c>
      <c r="F137" s="8">
        <v>4</v>
      </c>
      <c r="G137" s="2">
        <f t="shared" si="19"/>
        <v>212</v>
      </c>
      <c r="H137" s="118">
        <v>1.5</v>
      </c>
      <c r="I137" s="8">
        <f t="shared" si="20"/>
        <v>318</v>
      </c>
      <c r="J137" s="8"/>
      <c r="K137" s="8"/>
      <c r="L137" s="8"/>
      <c r="M137" s="20">
        <v>42.71</v>
      </c>
      <c r="N137" s="75">
        <f t="shared" si="26"/>
        <v>13581.78</v>
      </c>
    </row>
    <row r="138" spans="1:14" x14ac:dyDescent="0.25">
      <c r="A138" s="152"/>
      <c r="B138" s="6" t="s">
        <v>48</v>
      </c>
      <c r="C138" s="7" t="s">
        <v>49</v>
      </c>
      <c r="D138" s="7" t="s">
        <v>173</v>
      </c>
      <c r="E138" s="96">
        <v>53</v>
      </c>
      <c r="F138" s="8">
        <v>4</v>
      </c>
      <c r="G138" s="2">
        <f t="shared" si="19"/>
        <v>212</v>
      </c>
      <c r="H138" s="118">
        <v>1.5</v>
      </c>
      <c r="I138" s="8">
        <f t="shared" si="20"/>
        <v>318</v>
      </c>
      <c r="J138" s="8"/>
      <c r="K138" s="8"/>
      <c r="L138" s="8"/>
      <c r="M138" s="20">
        <v>42.71</v>
      </c>
      <c r="N138" s="75">
        <f t="shared" si="26"/>
        <v>13581.78</v>
      </c>
    </row>
    <row r="139" spans="1:14" x14ac:dyDescent="0.25">
      <c r="A139" s="152"/>
      <c r="B139" s="6" t="s">
        <v>48</v>
      </c>
      <c r="C139" s="7" t="s">
        <v>49</v>
      </c>
      <c r="D139" s="7" t="s">
        <v>174</v>
      </c>
      <c r="E139" s="96">
        <v>53</v>
      </c>
      <c r="F139" s="8">
        <v>4</v>
      </c>
      <c r="G139" s="2">
        <f t="shared" si="19"/>
        <v>212</v>
      </c>
      <c r="H139" s="118">
        <v>1.5</v>
      </c>
      <c r="I139" s="8">
        <f t="shared" si="20"/>
        <v>318</v>
      </c>
      <c r="J139" s="8"/>
      <c r="K139" s="8"/>
      <c r="L139" s="8"/>
      <c r="M139" s="20">
        <v>42.71</v>
      </c>
      <c r="N139" s="75">
        <f t="shared" si="26"/>
        <v>13581.78</v>
      </c>
    </row>
    <row r="140" spans="1:14" x14ac:dyDescent="0.25">
      <c r="A140" s="152"/>
      <c r="B140" s="6" t="s">
        <v>48</v>
      </c>
      <c r="C140" s="7" t="s">
        <v>49</v>
      </c>
      <c r="D140" s="7" t="s">
        <v>175</v>
      </c>
      <c r="E140" s="96">
        <v>53</v>
      </c>
      <c r="F140" s="8">
        <v>4</v>
      </c>
      <c r="G140" s="2">
        <f t="shared" si="19"/>
        <v>212</v>
      </c>
      <c r="H140" s="118">
        <v>1.5</v>
      </c>
      <c r="I140" s="8">
        <f t="shared" si="20"/>
        <v>318</v>
      </c>
      <c r="J140" s="8"/>
      <c r="K140" s="8"/>
      <c r="L140" s="8"/>
      <c r="M140" s="20">
        <v>42.71</v>
      </c>
      <c r="N140" s="75">
        <f t="shared" si="26"/>
        <v>13581.78</v>
      </c>
    </row>
    <row r="141" spans="1:14" x14ac:dyDescent="0.25">
      <c r="A141" s="152"/>
      <c r="B141" s="6" t="s">
        <v>48</v>
      </c>
      <c r="C141" s="7" t="s">
        <v>49</v>
      </c>
      <c r="D141" s="7" t="s">
        <v>176</v>
      </c>
      <c r="E141" s="96">
        <v>53</v>
      </c>
      <c r="F141" s="8">
        <v>4</v>
      </c>
      <c r="G141" s="2">
        <f t="shared" si="19"/>
        <v>212</v>
      </c>
      <c r="H141" s="118">
        <v>1.5</v>
      </c>
      <c r="I141" s="8">
        <f t="shared" si="20"/>
        <v>318</v>
      </c>
      <c r="J141" s="8"/>
      <c r="K141" s="8"/>
      <c r="L141" s="8"/>
      <c r="M141" s="20">
        <v>42.71</v>
      </c>
      <c r="N141" s="75">
        <f t="shared" si="26"/>
        <v>13581.78</v>
      </c>
    </row>
    <row r="142" spans="1:14" x14ac:dyDescent="0.25">
      <c r="A142" s="152"/>
      <c r="B142" s="6" t="s">
        <v>48</v>
      </c>
      <c r="C142" s="7" t="s">
        <v>49</v>
      </c>
      <c r="D142" s="7" t="s">
        <v>177</v>
      </c>
      <c r="E142" s="96">
        <v>53</v>
      </c>
      <c r="F142" s="8">
        <v>4</v>
      </c>
      <c r="G142" s="2">
        <f t="shared" si="19"/>
        <v>212</v>
      </c>
      <c r="H142" s="118">
        <v>1.5</v>
      </c>
      <c r="I142" s="8">
        <f t="shared" si="20"/>
        <v>318</v>
      </c>
      <c r="J142" s="8"/>
      <c r="K142" s="8"/>
      <c r="L142" s="8"/>
      <c r="M142" s="20">
        <v>42.71</v>
      </c>
      <c r="N142" s="75">
        <f t="shared" si="26"/>
        <v>13581.78</v>
      </c>
    </row>
    <row r="143" spans="1:14" x14ac:dyDescent="0.25">
      <c r="A143" s="152"/>
      <c r="B143" s="6" t="s">
        <v>48</v>
      </c>
      <c r="C143" s="7" t="s">
        <v>49</v>
      </c>
      <c r="D143" s="7" t="s">
        <v>178</v>
      </c>
      <c r="E143" s="96">
        <v>53</v>
      </c>
      <c r="F143" s="8">
        <v>4</v>
      </c>
      <c r="G143" s="2">
        <f t="shared" si="19"/>
        <v>212</v>
      </c>
      <c r="H143" s="118">
        <v>1.5</v>
      </c>
      <c r="I143" s="8">
        <f t="shared" si="20"/>
        <v>318</v>
      </c>
      <c r="J143" s="8"/>
      <c r="K143" s="8"/>
      <c r="L143" s="8"/>
      <c r="M143" s="20">
        <v>42.71</v>
      </c>
      <c r="N143" s="75">
        <f t="shared" si="26"/>
        <v>13581.78</v>
      </c>
    </row>
    <row r="144" spans="1:14" x14ac:dyDescent="0.25">
      <c r="A144" s="152"/>
      <c r="B144" s="6" t="s">
        <v>48</v>
      </c>
      <c r="C144" s="7" t="s">
        <v>49</v>
      </c>
      <c r="D144" s="7" t="s">
        <v>179</v>
      </c>
      <c r="E144" s="96">
        <v>53</v>
      </c>
      <c r="F144" s="8">
        <v>4</v>
      </c>
      <c r="G144" s="2">
        <f t="shared" si="19"/>
        <v>212</v>
      </c>
      <c r="H144" s="118">
        <v>1.5</v>
      </c>
      <c r="I144" s="8">
        <f t="shared" si="20"/>
        <v>318</v>
      </c>
      <c r="J144" s="8"/>
      <c r="K144" s="8"/>
      <c r="L144" s="8"/>
      <c r="M144" s="20">
        <v>42.71</v>
      </c>
      <c r="N144" s="75">
        <f t="shared" si="26"/>
        <v>13581.78</v>
      </c>
    </row>
    <row r="145" spans="1:14" x14ac:dyDescent="0.25">
      <c r="A145" s="152"/>
      <c r="B145" s="6" t="s">
        <v>33</v>
      </c>
      <c r="C145" s="34" t="s">
        <v>138</v>
      </c>
      <c r="D145" s="34" t="s">
        <v>274</v>
      </c>
      <c r="E145" s="96">
        <v>1</v>
      </c>
      <c r="F145" s="8">
        <v>4</v>
      </c>
      <c r="G145" s="2">
        <f t="shared" si="19"/>
        <v>4</v>
      </c>
      <c r="H145" s="118">
        <v>8</v>
      </c>
      <c r="I145" s="8">
        <f t="shared" si="20"/>
        <v>32</v>
      </c>
      <c r="J145" s="8"/>
      <c r="K145" s="8"/>
      <c r="L145" s="8"/>
      <c r="M145" s="20">
        <v>42.71</v>
      </c>
      <c r="N145" s="75">
        <f t="shared" si="26"/>
        <v>1366.72</v>
      </c>
    </row>
    <row r="146" spans="1:14" x14ac:dyDescent="0.25">
      <c r="A146" s="152"/>
      <c r="B146" s="6" t="s">
        <v>33</v>
      </c>
      <c r="C146" s="34" t="s">
        <v>140</v>
      </c>
      <c r="D146" s="34" t="s">
        <v>274</v>
      </c>
      <c r="E146" s="96">
        <v>1</v>
      </c>
      <c r="F146" s="8">
        <v>4</v>
      </c>
      <c r="G146" s="2">
        <f t="shared" si="19"/>
        <v>4</v>
      </c>
      <c r="H146" s="118">
        <v>2.5</v>
      </c>
      <c r="I146" s="8">
        <f t="shared" si="20"/>
        <v>10</v>
      </c>
      <c r="J146" s="8"/>
      <c r="K146" s="8"/>
      <c r="L146" s="8"/>
      <c r="M146" s="20">
        <v>42.71</v>
      </c>
      <c r="N146" s="75">
        <f t="shared" si="26"/>
        <v>427.1</v>
      </c>
    </row>
    <row r="147" spans="1:14" x14ac:dyDescent="0.25">
      <c r="A147" s="152"/>
      <c r="B147" s="6" t="s">
        <v>33</v>
      </c>
      <c r="C147" s="34" t="s">
        <v>142</v>
      </c>
      <c r="D147" s="34" t="s">
        <v>274</v>
      </c>
      <c r="E147" s="96">
        <v>1</v>
      </c>
      <c r="F147" s="8">
        <v>4</v>
      </c>
      <c r="G147" s="2">
        <f t="shared" si="19"/>
        <v>4</v>
      </c>
      <c r="H147" s="118">
        <v>80</v>
      </c>
      <c r="I147" s="8">
        <f t="shared" si="20"/>
        <v>320</v>
      </c>
      <c r="J147" s="8"/>
      <c r="K147" s="8"/>
      <c r="L147" s="8"/>
      <c r="M147" s="20">
        <v>42.71</v>
      </c>
      <c r="N147" s="75">
        <f t="shared" si="26"/>
        <v>13667.2</v>
      </c>
    </row>
    <row r="148" spans="1:14" x14ac:dyDescent="0.25">
      <c r="A148" s="152"/>
      <c r="B148" s="6" t="s">
        <v>33</v>
      </c>
      <c r="C148" s="34" t="s">
        <v>275</v>
      </c>
      <c r="D148" s="34" t="s">
        <v>276</v>
      </c>
      <c r="E148" s="96">
        <v>53</v>
      </c>
      <c r="F148" s="8">
        <v>4</v>
      </c>
      <c r="G148" s="2">
        <f t="shared" si="19"/>
        <v>212</v>
      </c>
      <c r="H148" s="118">
        <v>16.8</v>
      </c>
      <c r="I148" s="8">
        <f t="shared" si="20"/>
        <v>3561.6000000000004</v>
      </c>
      <c r="J148" s="8"/>
      <c r="K148" s="8"/>
      <c r="L148" s="8"/>
      <c r="M148" s="20">
        <v>42.71</v>
      </c>
      <c r="N148" s="75">
        <f t="shared" si="26"/>
        <v>152115.93600000002</v>
      </c>
    </row>
    <row r="149" spans="1:14" x14ac:dyDescent="0.25">
      <c r="A149" s="152"/>
      <c r="B149" s="6" t="s">
        <v>33</v>
      </c>
      <c r="C149" s="34" t="s">
        <v>275</v>
      </c>
      <c r="D149" s="34" t="s">
        <v>277</v>
      </c>
      <c r="E149" s="96">
        <v>53</v>
      </c>
      <c r="F149" s="8">
        <v>4</v>
      </c>
      <c r="G149" s="2">
        <f t="shared" si="19"/>
        <v>212</v>
      </c>
      <c r="H149" s="118">
        <v>16.8</v>
      </c>
      <c r="I149" s="8">
        <f t="shared" si="20"/>
        <v>3561.6000000000004</v>
      </c>
      <c r="J149" s="8"/>
      <c r="K149" s="8"/>
      <c r="L149" s="8"/>
      <c r="M149" s="20">
        <v>42.71</v>
      </c>
      <c r="N149" s="75">
        <f t="shared" si="26"/>
        <v>152115.93600000002</v>
      </c>
    </row>
    <row r="150" spans="1:14" ht="25.5" customHeight="1" x14ac:dyDescent="0.25">
      <c r="A150" s="152"/>
      <c r="B150" s="6" t="s">
        <v>33</v>
      </c>
      <c r="C150" s="34" t="s">
        <v>109</v>
      </c>
      <c r="D150" s="92" t="s">
        <v>278</v>
      </c>
      <c r="E150" s="96">
        <v>0</v>
      </c>
      <c r="F150" s="8">
        <v>0</v>
      </c>
      <c r="G150" s="2">
        <f t="shared" si="19"/>
        <v>0</v>
      </c>
      <c r="H150" s="118">
        <v>0</v>
      </c>
      <c r="I150" s="8">
        <f t="shared" si="20"/>
        <v>0</v>
      </c>
      <c r="J150" s="8"/>
      <c r="K150" s="8"/>
      <c r="L150" s="8"/>
      <c r="M150" s="20">
        <v>42.71</v>
      </c>
      <c r="N150" s="75">
        <f t="shared" si="26"/>
        <v>0</v>
      </c>
    </row>
    <row r="151" spans="1:14" x14ac:dyDescent="0.25">
      <c r="A151" s="152"/>
      <c r="B151" s="6" t="s">
        <v>33</v>
      </c>
      <c r="C151" s="34" t="s">
        <v>275</v>
      </c>
      <c r="D151" s="34" t="s">
        <v>279</v>
      </c>
      <c r="E151" s="96">
        <v>53</v>
      </c>
      <c r="F151" s="8">
        <v>4</v>
      </c>
      <c r="G151" s="2">
        <f t="shared" si="19"/>
        <v>212</v>
      </c>
      <c r="H151" s="118">
        <v>16.8</v>
      </c>
      <c r="I151" s="8">
        <f t="shared" si="20"/>
        <v>3561.6000000000004</v>
      </c>
      <c r="J151" s="8"/>
      <c r="K151" s="8"/>
      <c r="L151" s="8"/>
      <c r="M151" s="20">
        <v>42.71</v>
      </c>
      <c r="N151" s="75">
        <f t="shared" si="26"/>
        <v>152115.93600000002</v>
      </c>
    </row>
    <row r="152" spans="1:14" x14ac:dyDescent="0.25">
      <c r="A152" s="152"/>
      <c r="B152" s="6" t="s">
        <v>48</v>
      </c>
      <c r="C152" s="34" t="s">
        <v>49</v>
      </c>
      <c r="D152" s="34" t="s">
        <v>283</v>
      </c>
      <c r="E152" s="96">
        <v>3</v>
      </c>
      <c r="F152" s="8">
        <v>4</v>
      </c>
      <c r="G152" s="2">
        <f t="shared" si="19"/>
        <v>12</v>
      </c>
      <c r="H152" s="118">
        <v>1.5</v>
      </c>
      <c r="I152" s="8">
        <f t="shared" si="20"/>
        <v>18</v>
      </c>
      <c r="J152" s="8"/>
      <c r="K152" s="8"/>
      <c r="L152" s="8"/>
      <c r="M152" s="20">
        <v>42.71</v>
      </c>
      <c r="N152" s="75">
        <f t="shared" si="26"/>
        <v>768.78</v>
      </c>
    </row>
    <row r="153" spans="1:14" x14ac:dyDescent="0.25">
      <c r="A153" s="152"/>
      <c r="B153" s="6" t="s">
        <v>48</v>
      </c>
      <c r="C153" s="34" t="s">
        <v>49</v>
      </c>
      <c r="D153" s="34" t="s">
        <v>284</v>
      </c>
      <c r="E153" s="96">
        <v>1</v>
      </c>
      <c r="F153" s="8">
        <v>4</v>
      </c>
      <c r="G153" s="2">
        <f t="shared" si="19"/>
        <v>4</v>
      </c>
      <c r="H153" s="118">
        <v>1.5</v>
      </c>
      <c r="I153" s="8">
        <f t="shared" si="20"/>
        <v>6</v>
      </c>
      <c r="J153" s="8"/>
      <c r="K153" s="8"/>
      <c r="L153" s="8"/>
      <c r="M153" s="20">
        <v>42.71</v>
      </c>
      <c r="N153" s="75">
        <f t="shared" si="26"/>
        <v>256.26</v>
      </c>
    </row>
    <row r="154" spans="1:14" x14ac:dyDescent="0.25">
      <c r="A154" s="152"/>
      <c r="B154" s="6" t="s">
        <v>48</v>
      </c>
      <c r="C154" s="34" t="s">
        <v>49</v>
      </c>
      <c r="D154" s="34" t="s">
        <v>286</v>
      </c>
      <c r="E154" s="96">
        <v>53</v>
      </c>
      <c r="F154" s="8">
        <v>4</v>
      </c>
      <c r="G154" s="2">
        <f t="shared" si="19"/>
        <v>212</v>
      </c>
      <c r="H154" s="118">
        <v>1.5</v>
      </c>
      <c r="I154" s="8">
        <f t="shared" si="20"/>
        <v>318</v>
      </c>
      <c r="J154" s="8"/>
      <c r="K154" s="8"/>
      <c r="L154" s="8"/>
      <c r="M154" s="20">
        <v>42.71</v>
      </c>
      <c r="N154" s="75">
        <f t="shared" si="26"/>
        <v>13581.78</v>
      </c>
    </row>
    <row r="155" spans="1:14" x14ac:dyDescent="0.25">
      <c r="A155" s="152"/>
      <c r="B155" s="6" t="s">
        <v>48</v>
      </c>
      <c r="C155" s="34" t="s">
        <v>49</v>
      </c>
      <c r="D155" s="34" t="s">
        <v>287</v>
      </c>
      <c r="E155" s="96">
        <v>53</v>
      </c>
      <c r="F155" s="8">
        <v>4</v>
      </c>
      <c r="G155" s="2">
        <f t="shared" ref="G155:G161" si="27">E155*F155</f>
        <v>212</v>
      </c>
      <c r="H155" s="118">
        <v>1.5</v>
      </c>
      <c r="I155" s="8">
        <f t="shared" ref="I155:I161" si="28">G155*H155</f>
        <v>318</v>
      </c>
      <c r="J155" s="8"/>
      <c r="K155" s="8"/>
      <c r="L155" s="8"/>
      <c r="M155" s="20">
        <v>42.71</v>
      </c>
      <c r="N155" s="75">
        <f t="shared" si="26"/>
        <v>13581.78</v>
      </c>
    </row>
    <row r="156" spans="1:14" x14ac:dyDescent="0.25">
      <c r="A156" s="152"/>
      <c r="B156" s="6" t="s">
        <v>48</v>
      </c>
      <c r="C156" s="34" t="s">
        <v>49</v>
      </c>
      <c r="D156" s="34" t="s">
        <v>288</v>
      </c>
      <c r="E156" s="96">
        <v>3</v>
      </c>
      <c r="F156" s="8">
        <v>4</v>
      </c>
      <c r="G156" s="2">
        <f t="shared" si="27"/>
        <v>12</v>
      </c>
      <c r="H156" s="118">
        <v>1.5</v>
      </c>
      <c r="I156" s="8">
        <f t="shared" si="28"/>
        <v>18</v>
      </c>
      <c r="J156" s="8"/>
      <c r="K156" s="8"/>
      <c r="L156" s="8"/>
      <c r="M156" s="20">
        <v>42.71</v>
      </c>
      <c r="N156" s="75">
        <f t="shared" si="26"/>
        <v>768.78</v>
      </c>
    </row>
    <row r="157" spans="1:14" x14ac:dyDescent="0.25">
      <c r="A157" s="152"/>
      <c r="B157" s="6" t="s">
        <v>48</v>
      </c>
      <c r="C157" s="34" t="s">
        <v>49</v>
      </c>
      <c r="D157" s="34" t="s">
        <v>289</v>
      </c>
      <c r="E157" s="96">
        <v>53</v>
      </c>
      <c r="F157" s="8">
        <v>4</v>
      </c>
      <c r="G157" s="2">
        <f t="shared" si="27"/>
        <v>212</v>
      </c>
      <c r="H157" s="118">
        <v>1.5</v>
      </c>
      <c r="I157" s="8">
        <f t="shared" si="28"/>
        <v>318</v>
      </c>
      <c r="J157" s="8"/>
      <c r="K157" s="8"/>
      <c r="L157" s="8"/>
      <c r="M157" s="20">
        <v>42.71</v>
      </c>
      <c r="N157" s="75">
        <f t="shared" si="26"/>
        <v>13581.78</v>
      </c>
    </row>
    <row r="158" spans="1:14" x14ac:dyDescent="0.25">
      <c r="A158" s="152"/>
      <c r="B158" s="6" t="s">
        <v>48</v>
      </c>
      <c r="C158" s="34" t="s">
        <v>49</v>
      </c>
      <c r="D158" s="34" t="s">
        <v>290</v>
      </c>
      <c r="E158" s="96">
        <v>5</v>
      </c>
      <c r="F158" s="8">
        <v>4</v>
      </c>
      <c r="G158" s="2">
        <f t="shared" si="27"/>
        <v>20</v>
      </c>
      <c r="H158" s="118">
        <v>1.5</v>
      </c>
      <c r="I158" s="8">
        <f t="shared" si="28"/>
        <v>30</v>
      </c>
      <c r="J158" s="8"/>
      <c r="K158" s="8"/>
      <c r="L158" s="8"/>
      <c r="M158" s="20">
        <v>42.71</v>
      </c>
      <c r="N158" s="75">
        <f t="shared" si="26"/>
        <v>1281.3</v>
      </c>
    </row>
    <row r="159" spans="1:14" x14ac:dyDescent="0.25">
      <c r="A159" s="152"/>
      <c r="B159" s="6" t="s">
        <v>48</v>
      </c>
      <c r="C159" s="34" t="s">
        <v>49</v>
      </c>
      <c r="D159" s="34" t="s">
        <v>291</v>
      </c>
      <c r="E159" s="96">
        <v>1</v>
      </c>
      <c r="F159" s="8">
        <v>4</v>
      </c>
      <c r="G159" s="2">
        <f t="shared" si="27"/>
        <v>4</v>
      </c>
      <c r="H159" s="118">
        <v>1.5</v>
      </c>
      <c r="I159" s="8">
        <f t="shared" si="28"/>
        <v>6</v>
      </c>
      <c r="J159" s="8"/>
      <c r="K159" s="8"/>
      <c r="L159" s="8"/>
      <c r="M159" s="20">
        <v>42.71</v>
      </c>
      <c r="N159" s="75">
        <f t="shared" si="26"/>
        <v>256.26</v>
      </c>
    </row>
    <row r="160" spans="1:14" x14ac:dyDescent="0.25">
      <c r="A160" s="152"/>
      <c r="B160" s="6" t="s">
        <v>48</v>
      </c>
      <c r="C160" s="34" t="s">
        <v>49</v>
      </c>
      <c r="D160" s="34" t="s">
        <v>292</v>
      </c>
      <c r="E160" s="96">
        <v>1</v>
      </c>
      <c r="F160" s="8">
        <v>4</v>
      </c>
      <c r="G160" s="2">
        <f t="shared" ref="G160" si="29">E160*F160</f>
        <v>4</v>
      </c>
      <c r="H160" s="118">
        <v>1.5</v>
      </c>
      <c r="I160" s="8">
        <f t="shared" ref="I160" si="30">G160*H160</f>
        <v>6</v>
      </c>
      <c r="J160" s="8"/>
      <c r="K160" s="8"/>
      <c r="L160" s="8"/>
      <c r="M160" s="20">
        <v>42.71</v>
      </c>
      <c r="N160" s="75">
        <f t="shared" ref="N160" si="31">SUM(I160*M160)</f>
        <v>256.26</v>
      </c>
    </row>
    <row r="161" spans="1:15" x14ac:dyDescent="0.25">
      <c r="A161" s="152"/>
      <c r="B161" s="6" t="s">
        <v>48</v>
      </c>
      <c r="C161" s="34" t="s">
        <v>49</v>
      </c>
      <c r="D161" s="34" t="s">
        <v>361</v>
      </c>
      <c r="E161" s="96">
        <v>1</v>
      </c>
      <c r="F161" s="8">
        <v>4</v>
      </c>
      <c r="G161" s="2">
        <f t="shared" si="27"/>
        <v>4</v>
      </c>
      <c r="H161" s="118">
        <v>1.5</v>
      </c>
      <c r="I161" s="8">
        <f t="shared" si="28"/>
        <v>6</v>
      </c>
      <c r="J161" s="8"/>
      <c r="K161" s="8"/>
      <c r="L161" s="8"/>
      <c r="M161" s="20">
        <v>42.71</v>
      </c>
      <c r="N161" s="75">
        <f t="shared" si="26"/>
        <v>256.26</v>
      </c>
    </row>
    <row r="162" spans="1:15" ht="13" x14ac:dyDescent="0.3">
      <c r="A162" s="152"/>
      <c r="B162" s="6"/>
      <c r="C162" s="10"/>
      <c r="D162" s="10" t="s">
        <v>96</v>
      </c>
      <c r="E162" s="100">
        <f>SUM(E93:E161)-E116-E117-E118</f>
        <v>4556</v>
      </c>
      <c r="F162" s="14"/>
      <c r="G162" s="14">
        <f>SUM(G93:G161)-G116-G117-G118</f>
        <v>10091.000000005</v>
      </c>
      <c r="H162" s="130"/>
      <c r="I162" s="14">
        <f>SUM(I93:I161)-I116-I117-I118</f>
        <v>65731.832499227181</v>
      </c>
      <c r="J162" s="14"/>
      <c r="K162" s="14"/>
      <c r="L162" s="14"/>
      <c r="M162" s="131"/>
      <c r="N162" s="91">
        <f>SUM(N93:N161)-N116-N117-N118</f>
        <v>2807406.5660419869</v>
      </c>
      <c r="O162" s="89"/>
    </row>
    <row r="163" spans="1:15" ht="13" x14ac:dyDescent="0.3">
      <c r="A163" s="152"/>
      <c r="B163" s="6"/>
      <c r="C163" s="80"/>
      <c r="D163" s="76" t="s">
        <v>180</v>
      </c>
      <c r="E163" s="101"/>
      <c r="F163" s="77"/>
      <c r="G163" s="77"/>
      <c r="H163" s="122"/>
      <c r="I163" s="78"/>
      <c r="J163" s="86"/>
      <c r="K163" s="86"/>
      <c r="L163" s="86"/>
      <c r="M163" s="21"/>
      <c r="N163" s="59"/>
    </row>
    <row r="164" spans="1:15" ht="15.65" customHeight="1" x14ac:dyDescent="0.25">
      <c r="A164" s="152"/>
      <c r="B164" s="6" t="s">
        <v>33</v>
      </c>
      <c r="C164" s="1" t="s">
        <v>182</v>
      </c>
      <c r="D164" s="9" t="s">
        <v>183</v>
      </c>
      <c r="E164" s="97">
        <v>55</v>
      </c>
      <c r="F164" s="2">
        <v>5</v>
      </c>
      <c r="G164" s="8">
        <f t="shared" ref="G164:G185" si="32">SUM(E164*F164)</f>
        <v>275</v>
      </c>
      <c r="H164" s="119">
        <v>3.5</v>
      </c>
      <c r="I164" s="8">
        <f t="shared" ref="I164:I188" si="33">G164*H164</f>
        <v>962.5</v>
      </c>
      <c r="M164" s="20">
        <v>42.71</v>
      </c>
      <c r="N164" s="60">
        <f>SUM(I164*M164)</f>
        <v>41108.375</v>
      </c>
    </row>
    <row r="165" spans="1:15" ht="15.65" customHeight="1" x14ac:dyDescent="0.25">
      <c r="A165" s="152"/>
      <c r="B165" s="6" t="s">
        <v>33</v>
      </c>
      <c r="C165" s="1" t="s">
        <v>184</v>
      </c>
      <c r="D165" s="9" t="s">
        <v>185</v>
      </c>
      <c r="E165" s="97">
        <v>115</v>
      </c>
      <c r="F165" s="2">
        <v>12</v>
      </c>
      <c r="G165" s="8">
        <f t="shared" si="32"/>
        <v>1380</v>
      </c>
      <c r="H165" s="119">
        <v>2.5</v>
      </c>
      <c r="I165" s="8">
        <f t="shared" si="33"/>
        <v>3450</v>
      </c>
      <c r="M165" s="20">
        <v>42.71</v>
      </c>
      <c r="N165" s="60">
        <f t="shared" ref="N165:N188" si="34">SUM(I165*M165)</f>
        <v>147349.5</v>
      </c>
    </row>
    <row r="166" spans="1:15" ht="15.65" customHeight="1" x14ac:dyDescent="0.25">
      <c r="A166" s="152"/>
      <c r="B166" s="6" t="s">
        <v>33</v>
      </c>
      <c r="C166" s="1" t="s">
        <v>186</v>
      </c>
      <c r="D166" s="9" t="s">
        <v>187</v>
      </c>
      <c r="E166" s="97">
        <v>58</v>
      </c>
      <c r="F166" s="2">
        <v>12</v>
      </c>
      <c r="G166" s="8">
        <f t="shared" si="32"/>
        <v>696</v>
      </c>
      <c r="H166" s="119">
        <v>6.3</v>
      </c>
      <c r="I166" s="8">
        <f t="shared" si="33"/>
        <v>4384.8</v>
      </c>
      <c r="M166" s="20">
        <v>42.71</v>
      </c>
      <c r="N166" s="60">
        <f t="shared" si="34"/>
        <v>187274.80800000002</v>
      </c>
    </row>
    <row r="167" spans="1:15" ht="15.65" customHeight="1" x14ac:dyDescent="0.25">
      <c r="A167" s="152"/>
      <c r="B167" s="6" t="s">
        <v>48</v>
      </c>
      <c r="C167" s="1" t="s">
        <v>49</v>
      </c>
      <c r="D167" s="1" t="s">
        <v>188</v>
      </c>
      <c r="E167" s="97">
        <v>58</v>
      </c>
      <c r="F167" s="2">
        <v>1</v>
      </c>
      <c r="G167" s="8">
        <f t="shared" si="32"/>
        <v>58</v>
      </c>
      <c r="H167" s="119">
        <v>1.5</v>
      </c>
      <c r="I167" s="8">
        <f t="shared" si="33"/>
        <v>87</v>
      </c>
      <c r="M167" s="20">
        <v>42.71</v>
      </c>
      <c r="N167" s="60">
        <f t="shared" si="34"/>
        <v>3715.77</v>
      </c>
    </row>
    <row r="168" spans="1:15" ht="15.65" customHeight="1" x14ac:dyDescent="0.25">
      <c r="A168" s="152"/>
      <c r="B168" s="6" t="s">
        <v>33</v>
      </c>
      <c r="C168" s="1" t="s">
        <v>189</v>
      </c>
      <c r="D168" s="1" t="s">
        <v>190</v>
      </c>
      <c r="E168" s="97">
        <v>252</v>
      </c>
      <c r="F168" s="2">
        <v>1</v>
      </c>
      <c r="G168" s="8">
        <f t="shared" si="32"/>
        <v>252</v>
      </c>
      <c r="H168" s="119">
        <v>2</v>
      </c>
      <c r="I168" s="8">
        <f t="shared" si="33"/>
        <v>504</v>
      </c>
      <c r="M168" s="20">
        <v>42.71</v>
      </c>
      <c r="N168" s="60">
        <f t="shared" si="34"/>
        <v>21525.84</v>
      </c>
    </row>
    <row r="169" spans="1:15" ht="15.65" customHeight="1" x14ac:dyDescent="0.25">
      <c r="A169" s="152"/>
      <c r="B169" s="6" t="s">
        <v>48</v>
      </c>
      <c r="C169" s="80" t="s">
        <v>49</v>
      </c>
      <c r="D169" s="80" t="s">
        <v>310</v>
      </c>
      <c r="E169" s="97">
        <v>58</v>
      </c>
      <c r="F169" s="2">
        <v>2</v>
      </c>
      <c r="G169" s="8">
        <f t="shared" si="32"/>
        <v>116</v>
      </c>
      <c r="H169" s="119">
        <v>1.5</v>
      </c>
      <c r="I169" s="8">
        <f t="shared" si="33"/>
        <v>174</v>
      </c>
      <c r="M169" s="20">
        <v>42.71</v>
      </c>
      <c r="N169" s="60">
        <f t="shared" si="34"/>
        <v>7431.54</v>
      </c>
    </row>
    <row r="170" spans="1:15" ht="15.65" customHeight="1" x14ac:dyDescent="0.25">
      <c r="A170" s="152"/>
      <c r="B170" s="6" t="s">
        <v>48</v>
      </c>
      <c r="C170" s="80" t="s">
        <v>49</v>
      </c>
      <c r="D170" s="80" t="s">
        <v>311</v>
      </c>
      <c r="E170" s="97">
        <v>58</v>
      </c>
      <c r="F170" s="2">
        <v>2</v>
      </c>
      <c r="G170" s="8">
        <f t="shared" si="32"/>
        <v>116</v>
      </c>
      <c r="H170" s="119">
        <v>1.5</v>
      </c>
      <c r="I170" s="8">
        <f t="shared" si="33"/>
        <v>174</v>
      </c>
      <c r="M170" s="20">
        <v>42.71</v>
      </c>
      <c r="N170" s="60">
        <f t="shared" si="34"/>
        <v>7431.54</v>
      </c>
    </row>
    <row r="171" spans="1:15" ht="15.65" customHeight="1" x14ac:dyDescent="0.25">
      <c r="A171" s="152"/>
      <c r="B171" s="6" t="s">
        <v>33</v>
      </c>
      <c r="C171" s="1" t="s">
        <v>99</v>
      </c>
      <c r="D171" s="1" t="s">
        <v>100</v>
      </c>
      <c r="E171" s="97">
        <v>134</v>
      </c>
      <c r="F171" s="2">
        <v>1</v>
      </c>
      <c r="G171" s="8">
        <f t="shared" si="32"/>
        <v>134</v>
      </c>
      <c r="H171" s="119">
        <v>2</v>
      </c>
      <c r="I171" s="8">
        <f t="shared" si="33"/>
        <v>268</v>
      </c>
      <c r="J171" s="97"/>
      <c r="K171" s="97"/>
      <c r="L171" s="97"/>
      <c r="M171" s="20">
        <v>42.71</v>
      </c>
      <c r="N171" s="60">
        <f t="shared" si="34"/>
        <v>11446.28</v>
      </c>
    </row>
    <row r="172" spans="1:15" ht="15.65" customHeight="1" x14ac:dyDescent="0.25">
      <c r="A172" s="152"/>
      <c r="B172" s="6" t="s">
        <v>48</v>
      </c>
      <c r="C172" s="1" t="s">
        <v>49</v>
      </c>
      <c r="D172" s="1" t="s">
        <v>191</v>
      </c>
      <c r="E172" s="97">
        <v>115</v>
      </c>
      <c r="F172" s="2">
        <v>4</v>
      </c>
      <c r="G172" s="8">
        <f t="shared" si="32"/>
        <v>460</v>
      </c>
      <c r="H172" s="119">
        <v>1.5</v>
      </c>
      <c r="I172" s="8">
        <f t="shared" si="33"/>
        <v>690</v>
      </c>
      <c r="M172" s="20">
        <v>42.71</v>
      </c>
      <c r="N172" s="60">
        <f t="shared" si="34"/>
        <v>29469.9</v>
      </c>
    </row>
    <row r="173" spans="1:15" ht="15.65" customHeight="1" x14ac:dyDescent="0.25">
      <c r="A173" s="152"/>
      <c r="B173" s="6" t="s">
        <v>48</v>
      </c>
      <c r="C173" s="1" t="s">
        <v>49</v>
      </c>
      <c r="D173" s="1" t="s">
        <v>329</v>
      </c>
      <c r="E173" s="97">
        <v>0</v>
      </c>
      <c r="F173" s="2">
        <v>0</v>
      </c>
      <c r="G173" s="8">
        <f t="shared" si="32"/>
        <v>0</v>
      </c>
      <c r="H173" s="119">
        <v>1.5</v>
      </c>
      <c r="I173" s="8">
        <f t="shared" si="33"/>
        <v>0</v>
      </c>
      <c r="J173" s="2">
        <v>172.5</v>
      </c>
      <c r="M173" s="20">
        <v>42.71</v>
      </c>
      <c r="N173" s="60">
        <f t="shared" si="34"/>
        <v>0</v>
      </c>
    </row>
    <row r="174" spans="1:15" ht="15.65" customHeight="1" x14ac:dyDescent="0.25">
      <c r="A174" s="152"/>
      <c r="B174" s="6" t="s">
        <v>48</v>
      </c>
      <c r="C174" s="1" t="s">
        <v>49</v>
      </c>
      <c r="D174" s="1" t="s">
        <v>312</v>
      </c>
      <c r="E174" s="97">
        <v>115</v>
      </c>
      <c r="F174" s="2">
        <v>1</v>
      </c>
      <c r="G174" s="8">
        <f t="shared" si="32"/>
        <v>115</v>
      </c>
      <c r="H174" s="119">
        <v>1.5</v>
      </c>
      <c r="I174" s="8">
        <f t="shared" si="33"/>
        <v>172.5</v>
      </c>
      <c r="M174" s="20">
        <v>42.71</v>
      </c>
      <c r="N174" s="60">
        <f t="shared" si="34"/>
        <v>7367.4750000000004</v>
      </c>
    </row>
    <row r="175" spans="1:15" ht="15.65" customHeight="1" x14ac:dyDescent="0.25">
      <c r="A175" s="152"/>
      <c r="B175" s="6" t="s">
        <v>48</v>
      </c>
      <c r="C175" s="1" t="s">
        <v>49</v>
      </c>
      <c r="D175" s="1" t="s">
        <v>193</v>
      </c>
      <c r="E175" s="97">
        <v>115</v>
      </c>
      <c r="F175" s="2">
        <v>4</v>
      </c>
      <c r="G175" s="8">
        <f t="shared" si="32"/>
        <v>460</v>
      </c>
      <c r="H175" s="119">
        <v>1.5</v>
      </c>
      <c r="I175" s="8">
        <f t="shared" si="33"/>
        <v>690</v>
      </c>
      <c r="M175" s="20">
        <v>42.71</v>
      </c>
      <c r="N175" s="60">
        <f t="shared" si="34"/>
        <v>29469.9</v>
      </c>
    </row>
    <row r="176" spans="1:15" ht="15.65" customHeight="1" x14ac:dyDescent="0.25">
      <c r="A176" s="152"/>
      <c r="B176" s="6" t="s">
        <v>48</v>
      </c>
      <c r="C176" s="1" t="s">
        <v>49</v>
      </c>
      <c r="D176" s="1" t="s">
        <v>330</v>
      </c>
      <c r="E176" s="97">
        <v>0</v>
      </c>
      <c r="F176" s="2">
        <v>0</v>
      </c>
      <c r="G176" s="8">
        <f t="shared" si="32"/>
        <v>0</v>
      </c>
      <c r="H176" s="119">
        <v>1.5</v>
      </c>
      <c r="I176" s="8">
        <f t="shared" si="33"/>
        <v>0</v>
      </c>
      <c r="J176" s="2">
        <v>690</v>
      </c>
      <c r="K176" s="2">
        <v>0</v>
      </c>
      <c r="M176" s="20">
        <v>42.71</v>
      </c>
      <c r="N176" s="60">
        <f t="shared" si="34"/>
        <v>0</v>
      </c>
    </row>
    <row r="177" spans="1:14" ht="15.65" customHeight="1" x14ac:dyDescent="0.25">
      <c r="A177" s="152"/>
      <c r="B177" s="6" t="s">
        <v>48</v>
      </c>
      <c r="C177" s="80" t="s">
        <v>49</v>
      </c>
      <c r="D177" s="80" t="s">
        <v>355</v>
      </c>
      <c r="E177" s="97">
        <v>1</v>
      </c>
      <c r="F177" s="2">
        <v>4</v>
      </c>
      <c r="G177" s="8">
        <f t="shared" si="32"/>
        <v>4</v>
      </c>
      <c r="H177" s="119">
        <v>1.5</v>
      </c>
      <c r="I177" s="8">
        <f t="shared" si="33"/>
        <v>6</v>
      </c>
      <c r="M177" s="20">
        <v>42.71</v>
      </c>
      <c r="N177" s="60">
        <f t="shared" ref="N177" si="35">SUM(I177*M177)</f>
        <v>256.26</v>
      </c>
    </row>
    <row r="178" spans="1:14" ht="15.65" customHeight="1" x14ac:dyDescent="0.25">
      <c r="A178" s="152"/>
      <c r="B178" s="6" t="s">
        <v>48</v>
      </c>
      <c r="C178" s="80" t="s">
        <v>49</v>
      </c>
      <c r="D178" s="80" t="s">
        <v>313</v>
      </c>
      <c r="E178" s="97">
        <v>115</v>
      </c>
      <c r="F178" s="2">
        <v>4</v>
      </c>
      <c r="G178" s="8">
        <f t="shared" si="32"/>
        <v>460</v>
      </c>
      <c r="H178" s="119">
        <v>1.5</v>
      </c>
      <c r="I178" s="8">
        <f t="shared" si="33"/>
        <v>690</v>
      </c>
      <c r="M178" s="20">
        <v>42.71</v>
      </c>
      <c r="N178" s="60">
        <f t="shared" si="34"/>
        <v>29469.9</v>
      </c>
    </row>
    <row r="179" spans="1:14" ht="15.65" customHeight="1" x14ac:dyDescent="0.25">
      <c r="A179" s="152"/>
      <c r="B179" s="6" t="s">
        <v>48</v>
      </c>
      <c r="C179" s="80" t="s">
        <v>49</v>
      </c>
      <c r="D179" s="80" t="s">
        <v>314</v>
      </c>
      <c r="E179" s="97">
        <v>115</v>
      </c>
      <c r="F179" s="2">
        <v>4</v>
      </c>
      <c r="G179" s="8">
        <f t="shared" si="32"/>
        <v>460</v>
      </c>
      <c r="H179" s="119">
        <v>1.5</v>
      </c>
      <c r="I179" s="8">
        <f t="shared" si="33"/>
        <v>690</v>
      </c>
      <c r="M179" s="20">
        <v>42.71</v>
      </c>
      <c r="N179" s="60">
        <f t="shared" si="34"/>
        <v>29469.9</v>
      </c>
    </row>
    <row r="180" spans="1:14" ht="15.65" customHeight="1" x14ac:dyDescent="0.25">
      <c r="A180" s="152"/>
      <c r="B180" s="6" t="s">
        <v>33</v>
      </c>
      <c r="C180" s="1" t="s">
        <v>182</v>
      </c>
      <c r="D180" s="1" t="s">
        <v>331</v>
      </c>
      <c r="E180" s="97">
        <v>0</v>
      </c>
      <c r="F180" s="2">
        <v>5</v>
      </c>
      <c r="G180" s="8">
        <f t="shared" si="32"/>
        <v>0</v>
      </c>
      <c r="H180" s="119">
        <v>3.5</v>
      </c>
      <c r="I180" s="8">
        <f t="shared" si="33"/>
        <v>0</v>
      </c>
      <c r="M180" s="20">
        <v>42.71</v>
      </c>
      <c r="N180" s="60">
        <f t="shared" si="34"/>
        <v>0</v>
      </c>
    </row>
    <row r="181" spans="1:14" ht="15.65" customHeight="1" x14ac:dyDescent="0.25">
      <c r="A181" s="152"/>
      <c r="B181" s="6" t="s">
        <v>48</v>
      </c>
      <c r="C181" s="1" t="s">
        <v>49</v>
      </c>
      <c r="D181" s="1" t="s">
        <v>332</v>
      </c>
      <c r="E181" s="97">
        <v>0</v>
      </c>
      <c r="F181" s="2">
        <v>4</v>
      </c>
      <c r="G181" s="8">
        <f t="shared" si="32"/>
        <v>0</v>
      </c>
      <c r="H181" s="119">
        <v>1.5</v>
      </c>
      <c r="I181" s="8">
        <f t="shared" si="33"/>
        <v>0</v>
      </c>
      <c r="M181" s="20">
        <v>42.71</v>
      </c>
      <c r="N181" s="60">
        <f t="shared" si="34"/>
        <v>0</v>
      </c>
    </row>
    <row r="182" spans="1:14" ht="15.65" customHeight="1" x14ac:dyDescent="0.25">
      <c r="A182" s="152"/>
      <c r="B182" s="6" t="s">
        <v>48</v>
      </c>
      <c r="C182" s="80" t="s">
        <v>49</v>
      </c>
      <c r="D182" s="80" t="s">
        <v>315</v>
      </c>
      <c r="E182" s="97">
        <v>55</v>
      </c>
      <c r="F182" s="2">
        <v>4</v>
      </c>
      <c r="G182" s="8">
        <f t="shared" si="32"/>
        <v>220</v>
      </c>
      <c r="H182" s="119">
        <v>1.5</v>
      </c>
      <c r="I182" s="8">
        <f t="shared" si="33"/>
        <v>330</v>
      </c>
      <c r="M182" s="20">
        <v>42.71</v>
      </c>
      <c r="N182" s="60">
        <f t="shared" si="34"/>
        <v>14094.300000000001</v>
      </c>
    </row>
    <row r="183" spans="1:14" ht="15.65" customHeight="1" x14ac:dyDescent="0.25">
      <c r="A183" s="152"/>
      <c r="B183" s="6" t="s">
        <v>48</v>
      </c>
      <c r="C183" s="80" t="s">
        <v>49</v>
      </c>
      <c r="D183" s="80" t="s">
        <v>316</v>
      </c>
      <c r="E183" s="97">
        <v>55</v>
      </c>
      <c r="F183" s="2">
        <v>2</v>
      </c>
      <c r="G183" s="8">
        <f t="shared" si="32"/>
        <v>110</v>
      </c>
      <c r="H183" s="119">
        <v>1.5</v>
      </c>
      <c r="I183" s="8">
        <f t="shared" si="33"/>
        <v>165</v>
      </c>
      <c r="M183" s="20">
        <v>42.71</v>
      </c>
      <c r="N183" s="60">
        <f t="shared" si="34"/>
        <v>7047.1500000000005</v>
      </c>
    </row>
    <row r="184" spans="1:14" ht="15.65" customHeight="1" x14ac:dyDescent="0.25">
      <c r="A184" s="152"/>
      <c r="B184" s="6" t="s">
        <v>48</v>
      </c>
      <c r="C184" s="80" t="s">
        <v>49</v>
      </c>
      <c r="D184" s="80" t="s">
        <v>317</v>
      </c>
      <c r="E184" s="97">
        <v>55</v>
      </c>
      <c r="F184" s="2">
        <v>4</v>
      </c>
      <c r="G184" s="8">
        <f t="shared" si="32"/>
        <v>220</v>
      </c>
      <c r="H184" s="119">
        <v>1.5</v>
      </c>
      <c r="I184" s="8">
        <f t="shared" si="33"/>
        <v>330</v>
      </c>
      <c r="M184" s="20">
        <v>42.71</v>
      </c>
      <c r="N184" s="60">
        <f t="shared" si="34"/>
        <v>14094.300000000001</v>
      </c>
    </row>
    <row r="185" spans="1:14" ht="15.65" customHeight="1" x14ac:dyDescent="0.25">
      <c r="A185" s="152"/>
      <c r="B185" s="6" t="s">
        <v>33</v>
      </c>
      <c r="C185" s="80" t="s">
        <v>182</v>
      </c>
      <c r="D185" s="80" t="s">
        <v>318</v>
      </c>
      <c r="E185" s="97">
        <v>55</v>
      </c>
      <c r="F185" s="2">
        <v>5</v>
      </c>
      <c r="G185" s="8">
        <f t="shared" si="32"/>
        <v>275</v>
      </c>
      <c r="H185" s="119">
        <v>3.5</v>
      </c>
      <c r="I185" s="8">
        <f t="shared" si="33"/>
        <v>962.5</v>
      </c>
      <c r="M185" s="20">
        <v>42.71</v>
      </c>
      <c r="N185" s="60">
        <f t="shared" si="34"/>
        <v>41108.375</v>
      </c>
    </row>
    <row r="186" spans="1:14" ht="15.65" customHeight="1" x14ac:dyDescent="0.25">
      <c r="A186" s="152"/>
      <c r="B186" s="6" t="s">
        <v>33</v>
      </c>
      <c r="C186" s="80" t="s">
        <v>182</v>
      </c>
      <c r="D186" s="80" t="s">
        <v>319</v>
      </c>
      <c r="E186" s="97">
        <v>55</v>
      </c>
      <c r="F186" s="2">
        <v>4</v>
      </c>
      <c r="G186" s="8">
        <f t="shared" ref="G186:G188" si="36">SUM(E186*F186)</f>
        <v>220</v>
      </c>
      <c r="H186" s="119">
        <v>3.5</v>
      </c>
      <c r="I186" s="8">
        <f t="shared" si="33"/>
        <v>770</v>
      </c>
      <c r="M186" s="20">
        <v>42.71</v>
      </c>
      <c r="N186" s="60">
        <f t="shared" si="34"/>
        <v>32886.699999999997</v>
      </c>
    </row>
    <row r="187" spans="1:14" ht="15.65" customHeight="1" x14ac:dyDescent="0.25">
      <c r="A187" s="152"/>
      <c r="B187" s="6" t="s">
        <v>33</v>
      </c>
      <c r="C187" s="80" t="s">
        <v>182</v>
      </c>
      <c r="D187" s="80" t="s">
        <v>320</v>
      </c>
      <c r="E187" s="97">
        <v>55</v>
      </c>
      <c r="F187" s="2">
        <v>4</v>
      </c>
      <c r="G187" s="8">
        <f t="shared" si="36"/>
        <v>220</v>
      </c>
      <c r="H187" s="119">
        <v>3.5</v>
      </c>
      <c r="I187" s="8">
        <f t="shared" si="33"/>
        <v>770</v>
      </c>
      <c r="M187" s="20">
        <v>42.71</v>
      </c>
      <c r="N187" s="60">
        <f t="shared" si="34"/>
        <v>32886.699999999997</v>
      </c>
    </row>
    <row r="188" spans="1:14" ht="15.65" customHeight="1" x14ac:dyDescent="0.25">
      <c r="A188" s="152"/>
      <c r="B188" s="6" t="s">
        <v>33</v>
      </c>
      <c r="C188" s="80" t="s">
        <v>182</v>
      </c>
      <c r="D188" s="80" t="s">
        <v>321</v>
      </c>
      <c r="E188" s="97">
        <v>55</v>
      </c>
      <c r="F188" s="2">
        <v>4</v>
      </c>
      <c r="G188" s="8">
        <f t="shared" si="36"/>
        <v>220</v>
      </c>
      <c r="H188" s="119">
        <v>3.5</v>
      </c>
      <c r="I188" s="8">
        <f t="shared" si="33"/>
        <v>770</v>
      </c>
      <c r="M188" s="20">
        <v>42.71</v>
      </c>
      <c r="N188" s="60">
        <f t="shared" si="34"/>
        <v>32886.699999999997</v>
      </c>
    </row>
    <row r="189" spans="1:14" ht="12.65" customHeight="1" x14ac:dyDescent="0.3">
      <c r="A189" s="152"/>
      <c r="B189" s="6"/>
      <c r="C189" s="10"/>
      <c r="D189" s="10" t="s">
        <v>96</v>
      </c>
      <c r="E189" s="98">
        <f>SUM(E164:E188)</f>
        <v>1749</v>
      </c>
      <c r="F189" s="11"/>
      <c r="G189" s="11">
        <f>SUM(G164:G188)</f>
        <v>6471</v>
      </c>
      <c r="H189" s="129"/>
      <c r="I189" s="11">
        <f>SUM(I164:I188)</f>
        <v>17040.3</v>
      </c>
      <c r="J189" s="11">
        <f>SUM(J164:J188)</f>
        <v>862.5</v>
      </c>
      <c r="K189" s="12"/>
      <c r="L189" s="12"/>
      <c r="N189" s="128">
        <f>SUM(N164:N188)</f>
        <v>727791.21300000011</v>
      </c>
    </row>
    <row r="190" spans="1:14" ht="13" x14ac:dyDescent="0.3">
      <c r="A190" s="152"/>
      <c r="B190" s="6"/>
      <c r="C190" s="80"/>
      <c r="D190" s="76" t="s">
        <v>195</v>
      </c>
      <c r="E190" s="101"/>
      <c r="F190" s="77"/>
      <c r="G190" s="77"/>
      <c r="H190" s="122"/>
      <c r="I190" s="78"/>
      <c r="J190" s="86"/>
      <c r="K190" s="86"/>
      <c r="L190" s="86"/>
      <c r="M190" s="21"/>
      <c r="N190" s="59"/>
    </row>
    <row r="191" spans="1:14" ht="14.15" customHeight="1" x14ac:dyDescent="0.25">
      <c r="A191" s="152"/>
      <c r="B191" s="6" t="s">
        <v>33</v>
      </c>
      <c r="C191" s="7" t="s">
        <v>197</v>
      </c>
      <c r="D191" s="9" t="s">
        <v>198</v>
      </c>
      <c r="E191" s="97">
        <v>51</v>
      </c>
      <c r="F191" s="2">
        <v>1</v>
      </c>
      <c r="G191" s="8">
        <f t="shared" ref="G191:G225" si="37">SUM(E191*F191)</f>
        <v>51</v>
      </c>
      <c r="H191" s="119">
        <v>3.5</v>
      </c>
      <c r="I191" s="8">
        <f t="shared" ref="I191:I225" si="38">G191*H191</f>
        <v>178.5</v>
      </c>
      <c r="M191" s="20">
        <v>42.71</v>
      </c>
      <c r="N191" s="60">
        <f>SUM(I191*M191)</f>
        <v>7623.7350000000006</v>
      </c>
    </row>
    <row r="192" spans="1:14" ht="27.75" customHeight="1" x14ac:dyDescent="0.25">
      <c r="A192" s="152"/>
      <c r="B192" s="6" t="s">
        <v>33</v>
      </c>
      <c r="C192" s="7" t="s">
        <v>200</v>
      </c>
      <c r="D192" s="9" t="s">
        <v>201</v>
      </c>
      <c r="E192" s="97">
        <v>57</v>
      </c>
      <c r="F192" s="2">
        <v>1</v>
      </c>
      <c r="G192" s="8">
        <f t="shared" si="37"/>
        <v>57</v>
      </c>
      <c r="H192" s="119">
        <v>2</v>
      </c>
      <c r="I192" s="8">
        <f t="shared" si="38"/>
        <v>114</v>
      </c>
      <c r="M192" s="20">
        <v>42.71</v>
      </c>
      <c r="N192" s="60">
        <f t="shared" ref="N192:N225" si="39">SUM(I192*M192)</f>
        <v>4868.9400000000005</v>
      </c>
    </row>
    <row r="193" spans="1:14" ht="12.75" customHeight="1" x14ac:dyDescent="0.25">
      <c r="A193" s="152"/>
      <c r="B193" s="6" t="s">
        <v>33</v>
      </c>
      <c r="C193" s="7" t="s">
        <v>203</v>
      </c>
      <c r="D193" s="9" t="s">
        <v>204</v>
      </c>
      <c r="E193" s="97">
        <v>1806</v>
      </c>
      <c r="F193" s="2">
        <v>1</v>
      </c>
      <c r="G193" s="8">
        <f t="shared" si="37"/>
        <v>1806</v>
      </c>
      <c r="H193" s="119">
        <v>0.17</v>
      </c>
      <c r="I193" s="8">
        <f t="shared" si="38"/>
        <v>307.02000000000004</v>
      </c>
      <c r="J193" s="72"/>
      <c r="K193" s="72"/>
      <c r="L193" s="72"/>
      <c r="M193" s="20">
        <v>42.71</v>
      </c>
      <c r="N193" s="60">
        <f t="shared" si="39"/>
        <v>13112.824200000003</v>
      </c>
    </row>
    <row r="194" spans="1:14" ht="12.65" customHeight="1" x14ac:dyDescent="0.25">
      <c r="A194" s="152"/>
      <c r="B194" s="6" t="s">
        <v>33</v>
      </c>
      <c r="C194" s="7" t="s">
        <v>206</v>
      </c>
      <c r="D194" s="15" t="s">
        <v>207</v>
      </c>
      <c r="E194" s="97">
        <v>89</v>
      </c>
      <c r="F194" s="2">
        <v>15</v>
      </c>
      <c r="G194" s="8">
        <f t="shared" si="37"/>
        <v>1335</v>
      </c>
      <c r="H194" s="119">
        <v>3.2366999999999999</v>
      </c>
      <c r="I194" s="8">
        <f t="shared" si="38"/>
        <v>4320.9944999999998</v>
      </c>
      <c r="M194" s="20">
        <v>42.71</v>
      </c>
      <c r="N194" s="60">
        <f t="shared" si="39"/>
        <v>184549.67509499998</v>
      </c>
    </row>
    <row r="195" spans="1:14" ht="12.65" customHeight="1" x14ac:dyDescent="0.25">
      <c r="A195" s="152"/>
      <c r="B195" s="6" t="s">
        <v>33</v>
      </c>
      <c r="C195" s="7" t="s">
        <v>208</v>
      </c>
      <c r="D195" s="9" t="s">
        <v>209</v>
      </c>
      <c r="E195" s="97">
        <v>89</v>
      </c>
      <c r="F195" s="2">
        <v>1</v>
      </c>
      <c r="G195" s="8">
        <f t="shared" si="37"/>
        <v>89</v>
      </c>
      <c r="H195" s="119">
        <v>1.7</v>
      </c>
      <c r="I195" s="8">
        <f t="shared" si="38"/>
        <v>151.29999999999998</v>
      </c>
      <c r="M195" s="20">
        <v>42.71</v>
      </c>
      <c r="N195" s="60">
        <f t="shared" si="39"/>
        <v>6462.0229999999992</v>
      </c>
    </row>
    <row r="196" spans="1:14" ht="12.75" customHeight="1" x14ac:dyDescent="0.25">
      <c r="A196" s="152"/>
      <c r="B196" s="6" t="s">
        <v>48</v>
      </c>
      <c r="C196" s="7" t="s">
        <v>49</v>
      </c>
      <c r="D196" s="15" t="s">
        <v>210</v>
      </c>
      <c r="E196" s="97">
        <v>89</v>
      </c>
      <c r="F196" s="2">
        <v>1</v>
      </c>
      <c r="G196" s="8">
        <f t="shared" si="37"/>
        <v>89</v>
      </c>
      <c r="H196" s="119">
        <v>1.5</v>
      </c>
      <c r="I196" s="8">
        <f t="shared" si="38"/>
        <v>133.5</v>
      </c>
      <c r="M196" s="20">
        <v>42.71</v>
      </c>
      <c r="N196" s="60">
        <f t="shared" si="39"/>
        <v>5701.7849999999999</v>
      </c>
    </row>
    <row r="197" spans="1:14" ht="12.75" customHeight="1" x14ac:dyDescent="0.25">
      <c r="A197" s="152"/>
      <c r="B197" s="6" t="s">
        <v>48</v>
      </c>
      <c r="C197" s="7" t="s">
        <v>49</v>
      </c>
      <c r="D197" s="15" t="s">
        <v>211</v>
      </c>
      <c r="E197" s="97">
        <v>1</v>
      </c>
      <c r="F197" s="2">
        <v>4</v>
      </c>
      <c r="G197" s="8">
        <f t="shared" si="37"/>
        <v>4</v>
      </c>
      <c r="H197" s="119">
        <v>1.5</v>
      </c>
      <c r="I197" s="8">
        <f t="shared" si="38"/>
        <v>6</v>
      </c>
      <c r="M197" s="20">
        <v>42.71</v>
      </c>
      <c r="N197" s="60">
        <f t="shared" si="39"/>
        <v>256.26</v>
      </c>
    </row>
    <row r="198" spans="1:14" ht="12.75" customHeight="1" x14ac:dyDescent="0.25">
      <c r="A198" s="152"/>
      <c r="B198" s="6" t="s">
        <v>33</v>
      </c>
      <c r="C198" s="7" t="s">
        <v>212</v>
      </c>
      <c r="D198" s="15" t="s">
        <v>213</v>
      </c>
      <c r="E198" s="97">
        <v>89</v>
      </c>
      <c r="F198" s="2">
        <v>1</v>
      </c>
      <c r="G198" s="8">
        <f t="shared" si="37"/>
        <v>89</v>
      </c>
      <c r="H198" s="119">
        <v>1</v>
      </c>
      <c r="I198" s="8">
        <f t="shared" si="38"/>
        <v>89</v>
      </c>
      <c r="M198" s="20">
        <v>42.71</v>
      </c>
      <c r="N198" s="60">
        <f t="shared" si="39"/>
        <v>3801.19</v>
      </c>
    </row>
    <row r="199" spans="1:14" ht="12.75" customHeight="1" x14ac:dyDescent="0.25">
      <c r="A199" s="152"/>
      <c r="B199" s="6" t="s">
        <v>48</v>
      </c>
      <c r="C199" s="7" t="s">
        <v>49</v>
      </c>
      <c r="D199" s="15" t="s">
        <v>214</v>
      </c>
      <c r="E199" s="97">
        <v>89</v>
      </c>
      <c r="F199" s="2">
        <v>1</v>
      </c>
      <c r="G199" s="8">
        <f t="shared" si="37"/>
        <v>89</v>
      </c>
      <c r="H199" s="119">
        <v>1.5</v>
      </c>
      <c r="I199" s="8">
        <f t="shared" si="38"/>
        <v>133.5</v>
      </c>
      <c r="M199" s="20">
        <v>42.71</v>
      </c>
      <c r="N199" s="60">
        <f t="shared" si="39"/>
        <v>5701.7849999999999</v>
      </c>
    </row>
    <row r="200" spans="1:14" ht="12.75" customHeight="1" x14ac:dyDescent="0.25">
      <c r="A200" s="152"/>
      <c r="B200" s="6" t="s">
        <v>48</v>
      </c>
      <c r="C200" s="34" t="s">
        <v>49</v>
      </c>
      <c r="D200" s="92" t="s">
        <v>324</v>
      </c>
      <c r="E200" s="97">
        <v>89</v>
      </c>
      <c r="F200" s="2">
        <v>1</v>
      </c>
      <c r="G200" s="8">
        <f t="shared" si="37"/>
        <v>89</v>
      </c>
      <c r="H200" s="119">
        <v>1.5</v>
      </c>
      <c r="I200" s="8">
        <f t="shared" si="38"/>
        <v>133.5</v>
      </c>
      <c r="M200" s="20">
        <v>42.71</v>
      </c>
      <c r="N200" s="60">
        <f t="shared" si="39"/>
        <v>5701.7849999999999</v>
      </c>
    </row>
    <row r="201" spans="1:14" ht="12.75" customHeight="1" x14ac:dyDescent="0.25">
      <c r="A201" s="152"/>
      <c r="B201" s="6" t="s">
        <v>48</v>
      </c>
      <c r="C201" s="7" t="s">
        <v>49</v>
      </c>
      <c r="D201" s="15" t="s">
        <v>215</v>
      </c>
      <c r="E201" s="97">
        <v>89</v>
      </c>
      <c r="F201" s="2">
        <v>4</v>
      </c>
      <c r="G201" s="8">
        <f t="shared" si="37"/>
        <v>356</v>
      </c>
      <c r="H201" s="119">
        <v>1.5</v>
      </c>
      <c r="I201" s="8">
        <f t="shared" si="38"/>
        <v>534</v>
      </c>
      <c r="M201" s="20">
        <v>42.71</v>
      </c>
      <c r="N201" s="60">
        <f t="shared" si="39"/>
        <v>22807.14</v>
      </c>
    </row>
    <row r="202" spans="1:14" ht="12.75" customHeight="1" x14ac:dyDescent="0.25">
      <c r="A202" s="152"/>
      <c r="B202" s="6" t="s">
        <v>48</v>
      </c>
      <c r="C202" s="7" t="s">
        <v>49</v>
      </c>
      <c r="D202" s="15" t="s">
        <v>216</v>
      </c>
      <c r="E202" s="97">
        <v>89</v>
      </c>
      <c r="F202" s="2">
        <v>4</v>
      </c>
      <c r="G202" s="8">
        <f t="shared" si="37"/>
        <v>356</v>
      </c>
      <c r="H202" s="119">
        <v>1.5</v>
      </c>
      <c r="I202" s="8">
        <f t="shared" si="38"/>
        <v>534</v>
      </c>
      <c r="M202" s="20">
        <v>42.71</v>
      </c>
      <c r="N202" s="60">
        <f t="shared" si="39"/>
        <v>22807.14</v>
      </c>
    </row>
    <row r="203" spans="1:14" ht="12.75" customHeight="1" x14ac:dyDescent="0.25">
      <c r="A203" s="152"/>
      <c r="B203" s="6" t="s">
        <v>48</v>
      </c>
      <c r="C203" s="7" t="s">
        <v>49</v>
      </c>
      <c r="D203" s="15" t="s">
        <v>218</v>
      </c>
      <c r="E203" s="97">
        <v>89</v>
      </c>
      <c r="F203" s="2">
        <v>4</v>
      </c>
      <c r="G203" s="8">
        <f t="shared" si="37"/>
        <v>356</v>
      </c>
      <c r="H203" s="119">
        <v>1.5</v>
      </c>
      <c r="I203" s="8">
        <f t="shared" si="38"/>
        <v>534</v>
      </c>
      <c r="M203" s="20">
        <v>42.71</v>
      </c>
      <c r="N203" s="60">
        <f t="shared" si="39"/>
        <v>22807.14</v>
      </c>
    </row>
    <row r="204" spans="1:14" ht="12.75" customHeight="1" x14ac:dyDescent="0.25">
      <c r="A204" s="152"/>
      <c r="B204" s="6" t="s">
        <v>48</v>
      </c>
      <c r="C204" s="7" t="s">
        <v>49</v>
      </c>
      <c r="D204" s="15" t="s">
        <v>336</v>
      </c>
      <c r="E204" s="97">
        <v>0</v>
      </c>
      <c r="F204" s="2">
        <v>4</v>
      </c>
      <c r="G204" s="8">
        <f t="shared" si="37"/>
        <v>0</v>
      </c>
      <c r="H204" s="119">
        <v>1.5</v>
      </c>
      <c r="I204" s="8">
        <f t="shared" si="38"/>
        <v>0</v>
      </c>
      <c r="J204" s="2">
        <v>540</v>
      </c>
      <c r="K204" s="2">
        <v>0</v>
      </c>
      <c r="M204" s="20">
        <v>42.71</v>
      </c>
      <c r="N204" s="60">
        <f t="shared" si="39"/>
        <v>0</v>
      </c>
    </row>
    <row r="205" spans="1:14" ht="12.75" customHeight="1" x14ac:dyDescent="0.25">
      <c r="A205" s="152"/>
      <c r="B205" s="6" t="s">
        <v>48</v>
      </c>
      <c r="C205" s="7" t="s">
        <v>49</v>
      </c>
      <c r="D205" s="15" t="s">
        <v>222</v>
      </c>
      <c r="E205" s="97">
        <v>15</v>
      </c>
      <c r="F205" s="2">
        <v>1</v>
      </c>
      <c r="G205" s="8">
        <f t="shared" si="37"/>
        <v>15</v>
      </c>
      <c r="H205" s="119">
        <v>1.5</v>
      </c>
      <c r="I205" s="8">
        <f t="shared" si="38"/>
        <v>22.5</v>
      </c>
      <c r="M205" s="20">
        <v>42.71</v>
      </c>
      <c r="N205" s="60">
        <f t="shared" si="39"/>
        <v>960.97500000000002</v>
      </c>
    </row>
    <row r="206" spans="1:14" ht="12.75" customHeight="1" x14ac:dyDescent="0.25">
      <c r="A206" s="152"/>
      <c r="B206" s="6" t="s">
        <v>48</v>
      </c>
      <c r="C206" s="7" t="s">
        <v>49</v>
      </c>
      <c r="D206" s="15" t="s">
        <v>223</v>
      </c>
      <c r="E206" s="97">
        <v>89</v>
      </c>
      <c r="F206" s="2">
        <v>4</v>
      </c>
      <c r="G206" s="8">
        <f t="shared" si="37"/>
        <v>356</v>
      </c>
      <c r="H206" s="119">
        <v>1.5</v>
      </c>
      <c r="I206" s="8">
        <f t="shared" si="38"/>
        <v>534</v>
      </c>
      <c r="M206" s="20">
        <v>42.71</v>
      </c>
      <c r="N206" s="60">
        <f t="shared" si="39"/>
        <v>22807.14</v>
      </c>
    </row>
    <row r="207" spans="1:14" ht="12.75" customHeight="1" x14ac:dyDescent="0.25">
      <c r="A207" s="152"/>
      <c r="B207" s="6" t="s">
        <v>48</v>
      </c>
      <c r="C207" s="7" t="s">
        <v>49</v>
      </c>
      <c r="D207" s="15" t="s">
        <v>224</v>
      </c>
      <c r="E207" s="97">
        <v>89</v>
      </c>
      <c r="F207" s="2">
        <v>4</v>
      </c>
      <c r="G207" s="8">
        <f t="shared" si="37"/>
        <v>356</v>
      </c>
      <c r="H207" s="119">
        <v>1.5</v>
      </c>
      <c r="I207" s="8">
        <f t="shared" si="38"/>
        <v>534</v>
      </c>
      <c r="M207" s="20">
        <v>42.71</v>
      </c>
      <c r="N207" s="60">
        <f t="shared" si="39"/>
        <v>22807.14</v>
      </c>
    </row>
    <row r="208" spans="1:14" ht="12.75" customHeight="1" x14ac:dyDescent="0.25">
      <c r="A208" s="152"/>
      <c r="B208" s="6" t="s">
        <v>48</v>
      </c>
      <c r="C208" s="7" t="s">
        <v>49</v>
      </c>
      <c r="D208" s="15" t="s">
        <v>225</v>
      </c>
      <c r="E208" s="97">
        <v>89</v>
      </c>
      <c r="F208" s="2">
        <v>4</v>
      </c>
      <c r="G208" s="8">
        <f t="shared" si="37"/>
        <v>356</v>
      </c>
      <c r="H208" s="119">
        <v>1.5</v>
      </c>
      <c r="I208" s="8">
        <f t="shared" si="38"/>
        <v>534</v>
      </c>
      <c r="M208" s="20">
        <v>42.71</v>
      </c>
      <c r="N208" s="60">
        <f t="shared" si="39"/>
        <v>22807.14</v>
      </c>
    </row>
    <row r="209" spans="1:14" ht="12.75" customHeight="1" x14ac:dyDescent="0.25">
      <c r="A209" s="152"/>
      <c r="B209" s="6" t="s">
        <v>48</v>
      </c>
      <c r="C209" s="7" t="s">
        <v>49</v>
      </c>
      <c r="D209" s="15" t="s">
        <v>226</v>
      </c>
      <c r="E209" s="97">
        <v>89</v>
      </c>
      <c r="F209" s="2">
        <v>4</v>
      </c>
      <c r="G209" s="8">
        <f t="shared" si="37"/>
        <v>356</v>
      </c>
      <c r="H209" s="119">
        <v>1.5</v>
      </c>
      <c r="I209" s="8">
        <f t="shared" si="38"/>
        <v>534</v>
      </c>
      <c r="M209" s="20">
        <v>42.71</v>
      </c>
      <c r="N209" s="60">
        <f t="shared" si="39"/>
        <v>22807.14</v>
      </c>
    </row>
    <row r="210" spans="1:14" ht="12.75" customHeight="1" x14ac:dyDescent="0.25">
      <c r="A210" s="152"/>
      <c r="B210" s="6" t="s">
        <v>48</v>
      </c>
      <c r="C210" s="7" t="s">
        <v>49</v>
      </c>
      <c r="D210" s="15" t="s">
        <v>227</v>
      </c>
      <c r="E210" s="97">
        <v>89</v>
      </c>
      <c r="F210" s="2">
        <v>4</v>
      </c>
      <c r="G210" s="8">
        <f t="shared" si="37"/>
        <v>356</v>
      </c>
      <c r="H210" s="119">
        <v>1.5</v>
      </c>
      <c r="I210" s="8">
        <f t="shared" si="38"/>
        <v>534</v>
      </c>
      <c r="M210" s="20">
        <v>42.71</v>
      </c>
      <c r="N210" s="60">
        <f t="shared" si="39"/>
        <v>22807.14</v>
      </c>
    </row>
    <row r="211" spans="1:14" ht="12.75" customHeight="1" x14ac:dyDescent="0.25">
      <c r="A211" s="152"/>
      <c r="B211" s="6" t="s">
        <v>48</v>
      </c>
      <c r="C211" s="7" t="s">
        <v>49</v>
      </c>
      <c r="D211" s="15" t="s">
        <v>215</v>
      </c>
      <c r="E211" s="97">
        <v>89</v>
      </c>
      <c r="F211" s="2">
        <v>4</v>
      </c>
      <c r="G211" s="8">
        <f t="shared" si="37"/>
        <v>356</v>
      </c>
      <c r="H211" s="119">
        <v>1.5</v>
      </c>
      <c r="I211" s="8">
        <f t="shared" si="38"/>
        <v>534</v>
      </c>
      <c r="M211" s="20">
        <v>42.71</v>
      </c>
      <c r="N211" s="60">
        <f t="shared" si="39"/>
        <v>22807.14</v>
      </c>
    </row>
    <row r="212" spans="1:14" ht="12.75" customHeight="1" x14ac:dyDescent="0.25">
      <c r="A212" s="152"/>
      <c r="B212" s="6" t="s">
        <v>48</v>
      </c>
      <c r="C212" s="7" t="s">
        <v>49</v>
      </c>
      <c r="D212" s="15" t="s">
        <v>228</v>
      </c>
      <c r="E212" s="97">
        <v>89</v>
      </c>
      <c r="F212" s="2">
        <v>4</v>
      </c>
      <c r="G212" s="8">
        <f t="shared" si="37"/>
        <v>356</v>
      </c>
      <c r="H212" s="119">
        <v>1.5</v>
      </c>
      <c r="I212" s="8">
        <f t="shared" si="38"/>
        <v>534</v>
      </c>
      <c r="M212" s="20">
        <v>42.71</v>
      </c>
      <c r="N212" s="60">
        <f t="shared" si="39"/>
        <v>22807.14</v>
      </c>
    </row>
    <row r="213" spans="1:14" ht="12.75" customHeight="1" x14ac:dyDescent="0.25">
      <c r="A213" s="152"/>
      <c r="B213" s="6" t="s">
        <v>48</v>
      </c>
      <c r="C213" s="7" t="s">
        <v>49</v>
      </c>
      <c r="D213" s="15" t="s">
        <v>229</v>
      </c>
      <c r="E213" s="97">
        <v>89</v>
      </c>
      <c r="F213" s="2">
        <v>4</v>
      </c>
      <c r="G213" s="8">
        <f t="shared" si="37"/>
        <v>356</v>
      </c>
      <c r="H213" s="119">
        <v>1.5</v>
      </c>
      <c r="I213" s="8">
        <f t="shared" si="38"/>
        <v>534</v>
      </c>
      <c r="M213" s="20">
        <v>42.71</v>
      </c>
      <c r="N213" s="60">
        <f t="shared" si="39"/>
        <v>22807.14</v>
      </c>
    </row>
    <row r="214" spans="1:14" ht="12.75" customHeight="1" x14ac:dyDescent="0.25">
      <c r="A214" s="152"/>
      <c r="B214" s="6" t="s">
        <v>48</v>
      </c>
      <c r="C214" s="7" t="s">
        <v>49</v>
      </c>
      <c r="D214" s="15" t="s">
        <v>230</v>
      </c>
      <c r="E214" s="97">
        <v>5</v>
      </c>
      <c r="F214" s="2">
        <v>4</v>
      </c>
      <c r="G214" s="8">
        <f t="shared" si="37"/>
        <v>20</v>
      </c>
      <c r="H214" s="119">
        <v>1.5</v>
      </c>
      <c r="I214" s="8">
        <f t="shared" si="38"/>
        <v>30</v>
      </c>
      <c r="M214" s="20">
        <v>42.71</v>
      </c>
      <c r="N214" s="60">
        <f t="shared" si="39"/>
        <v>1281.3</v>
      </c>
    </row>
    <row r="215" spans="1:14" ht="12.75" customHeight="1" x14ac:dyDescent="0.25">
      <c r="A215" s="152"/>
      <c r="B215" s="6" t="s">
        <v>48</v>
      </c>
      <c r="C215" s="7" t="s">
        <v>49</v>
      </c>
      <c r="D215" s="15" t="s">
        <v>231</v>
      </c>
      <c r="E215" s="97">
        <v>5</v>
      </c>
      <c r="F215" s="2">
        <v>4</v>
      </c>
      <c r="G215" s="8">
        <f t="shared" si="37"/>
        <v>20</v>
      </c>
      <c r="H215" s="119">
        <v>1.5</v>
      </c>
      <c r="I215" s="8">
        <f t="shared" si="38"/>
        <v>30</v>
      </c>
      <c r="M215" s="20">
        <v>42.71</v>
      </c>
      <c r="N215" s="60">
        <f t="shared" si="39"/>
        <v>1281.3</v>
      </c>
    </row>
    <row r="216" spans="1:14" ht="12.75" customHeight="1" x14ac:dyDescent="0.25">
      <c r="A216" s="152"/>
      <c r="B216" s="6" t="s">
        <v>48</v>
      </c>
      <c r="C216" s="7" t="s">
        <v>49</v>
      </c>
      <c r="D216" s="15" t="s">
        <v>232</v>
      </c>
      <c r="E216" s="97">
        <v>1</v>
      </c>
      <c r="F216" s="2">
        <v>4</v>
      </c>
      <c r="G216" s="8">
        <f t="shared" si="37"/>
        <v>4</v>
      </c>
      <c r="H216" s="119">
        <v>1.5</v>
      </c>
      <c r="I216" s="8">
        <f t="shared" si="38"/>
        <v>6</v>
      </c>
      <c r="M216" s="20">
        <v>42.71</v>
      </c>
      <c r="N216" s="60">
        <f t="shared" si="39"/>
        <v>256.26</v>
      </c>
    </row>
    <row r="217" spans="1:14" ht="12.75" customHeight="1" x14ac:dyDescent="0.25">
      <c r="A217" s="152"/>
      <c r="B217" s="6" t="s">
        <v>48</v>
      </c>
      <c r="C217" s="7" t="s">
        <v>49</v>
      </c>
      <c r="D217" s="15" t="s">
        <v>233</v>
      </c>
      <c r="E217" s="97">
        <v>2</v>
      </c>
      <c r="F217" s="2">
        <v>4</v>
      </c>
      <c r="G217" s="8">
        <f t="shared" si="37"/>
        <v>8</v>
      </c>
      <c r="H217" s="119">
        <v>1.5</v>
      </c>
      <c r="I217" s="8">
        <f t="shared" si="38"/>
        <v>12</v>
      </c>
      <c r="M217" s="20">
        <v>42.71</v>
      </c>
      <c r="N217" s="60">
        <f t="shared" si="39"/>
        <v>512.52</v>
      </c>
    </row>
    <row r="218" spans="1:14" ht="12.75" customHeight="1" x14ac:dyDescent="0.25">
      <c r="A218" s="152"/>
      <c r="B218" s="6" t="s">
        <v>48</v>
      </c>
      <c r="C218" s="7" t="s">
        <v>49</v>
      </c>
      <c r="D218" s="15" t="s">
        <v>234</v>
      </c>
      <c r="E218" s="97">
        <v>2</v>
      </c>
      <c r="F218" s="2">
        <v>4</v>
      </c>
      <c r="G218" s="8">
        <f t="shared" si="37"/>
        <v>8</v>
      </c>
      <c r="H218" s="119">
        <v>1.5</v>
      </c>
      <c r="I218" s="8">
        <f t="shared" si="38"/>
        <v>12</v>
      </c>
      <c r="M218" s="20">
        <v>42.71</v>
      </c>
      <c r="N218" s="60">
        <f t="shared" si="39"/>
        <v>512.52</v>
      </c>
    </row>
    <row r="219" spans="1:14" ht="12.75" customHeight="1" x14ac:dyDescent="0.25">
      <c r="A219" s="152"/>
      <c r="B219" s="6" t="s">
        <v>48</v>
      </c>
      <c r="C219" s="7" t="s">
        <v>49</v>
      </c>
      <c r="D219" s="15" t="s">
        <v>235</v>
      </c>
      <c r="E219" s="102">
        <v>1</v>
      </c>
      <c r="F219" s="2">
        <v>4</v>
      </c>
      <c r="G219" s="8">
        <f t="shared" si="37"/>
        <v>4</v>
      </c>
      <c r="H219" s="119">
        <v>1.5</v>
      </c>
      <c r="I219" s="8">
        <f t="shared" si="38"/>
        <v>6</v>
      </c>
      <c r="M219" s="20">
        <v>42.71</v>
      </c>
      <c r="N219" s="60">
        <f t="shared" si="39"/>
        <v>256.26</v>
      </c>
    </row>
    <row r="220" spans="1:14" ht="12.75" customHeight="1" x14ac:dyDescent="0.25">
      <c r="A220" s="152"/>
      <c r="B220" s="6" t="s">
        <v>48</v>
      </c>
      <c r="C220" s="7" t="s">
        <v>49</v>
      </c>
      <c r="D220" s="15" t="s">
        <v>236</v>
      </c>
      <c r="E220" s="97">
        <v>89</v>
      </c>
      <c r="F220" s="2">
        <v>4</v>
      </c>
      <c r="G220" s="8">
        <f t="shared" si="37"/>
        <v>356</v>
      </c>
      <c r="H220" s="119">
        <v>1.5</v>
      </c>
      <c r="I220" s="8">
        <f t="shared" si="38"/>
        <v>534</v>
      </c>
      <c r="M220" s="20">
        <v>42.71</v>
      </c>
      <c r="N220" s="60">
        <f t="shared" si="39"/>
        <v>22807.14</v>
      </c>
    </row>
    <row r="221" spans="1:14" ht="12.75" customHeight="1" x14ac:dyDescent="0.25">
      <c r="A221" s="152"/>
      <c r="B221" s="6" t="s">
        <v>48</v>
      </c>
      <c r="C221" s="7" t="s">
        <v>49</v>
      </c>
      <c r="D221" s="15" t="s">
        <v>218</v>
      </c>
      <c r="E221" s="97">
        <v>89</v>
      </c>
      <c r="F221" s="2">
        <v>4</v>
      </c>
      <c r="G221" s="8">
        <f t="shared" si="37"/>
        <v>356</v>
      </c>
      <c r="H221" s="119">
        <v>1.5</v>
      </c>
      <c r="I221" s="8">
        <f t="shared" si="38"/>
        <v>534</v>
      </c>
      <c r="M221" s="20">
        <v>42.71</v>
      </c>
      <c r="N221" s="60">
        <f t="shared" si="39"/>
        <v>22807.14</v>
      </c>
    </row>
    <row r="222" spans="1:14" ht="12.75" customHeight="1" x14ac:dyDescent="0.25">
      <c r="A222" s="152"/>
      <c r="B222" s="6" t="s">
        <v>48</v>
      </c>
      <c r="C222" s="7" t="s">
        <v>49</v>
      </c>
      <c r="D222" s="15" t="s">
        <v>237</v>
      </c>
      <c r="E222" s="97">
        <v>89</v>
      </c>
      <c r="F222" s="2">
        <v>4</v>
      </c>
      <c r="G222" s="8">
        <f t="shared" si="37"/>
        <v>356</v>
      </c>
      <c r="H222" s="119">
        <v>1.5</v>
      </c>
      <c r="I222" s="8">
        <f t="shared" si="38"/>
        <v>534</v>
      </c>
      <c r="M222" s="20">
        <v>42.71</v>
      </c>
      <c r="N222" s="60">
        <f t="shared" si="39"/>
        <v>22807.14</v>
      </c>
    </row>
    <row r="223" spans="1:14" ht="12.75" customHeight="1" x14ac:dyDescent="0.25">
      <c r="A223" s="152"/>
      <c r="B223" s="6" t="s">
        <v>48</v>
      </c>
      <c r="C223" s="34" t="s">
        <v>49</v>
      </c>
      <c r="D223" s="92" t="s">
        <v>363</v>
      </c>
      <c r="E223" s="97">
        <v>1</v>
      </c>
      <c r="F223" s="2">
        <v>4</v>
      </c>
      <c r="G223" s="8">
        <f t="shared" ref="G223" si="40">SUM(E223*F223)</f>
        <v>4</v>
      </c>
      <c r="H223" s="119">
        <v>1.5</v>
      </c>
      <c r="I223" s="8">
        <f t="shared" ref="I223" si="41">G223*H223</f>
        <v>6</v>
      </c>
      <c r="M223" s="20">
        <v>42.71</v>
      </c>
      <c r="N223" s="60">
        <f t="shared" ref="N223" si="42">SUM(I223*M223)</f>
        <v>256.26</v>
      </c>
    </row>
    <row r="224" spans="1:14" ht="12.75" customHeight="1" x14ac:dyDescent="0.25">
      <c r="A224" s="152"/>
      <c r="B224" s="6" t="s">
        <v>48</v>
      </c>
      <c r="C224" s="34" t="s">
        <v>49</v>
      </c>
      <c r="D224" s="92" t="s">
        <v>368</v>
      </c>
      <c r="E224" s="97">
        <v>1</v>
      </c>
      <c r="F224" s="2">
        <v>4</v>
      </c>
      <c r="G224" s="8">
        <f t="shared" ref="G224" si="43">SUM(E224*F224)</f>
        <v>4</v>
      </c>
      <c r="H224" s="119">
        <v>1.5</v>
      </c>
      <c r="I224" s="8">
        <f t="shared" ref="I224" si="44">G224*H224</f>
        <v>6</v>
      </c>
      <c r="M224" s="20">
        <v>42.71</v>
      </c>
      <c r="N224" s="60">
        <f t="shared" ref="N224" si="45">SUM(I224*M224)</f>
        <v>256.26</v>
      </c>
    </row>
    <row r="225" spans="1:199" ht="12.75" customHeight="1" x14ac:dyDescent="0.25">
      <c r="A225" s="152"/>
      <c r="B225" s="6" t="s">
        <v>48</v>
      </c>
      <c r="C225" s="7" t="s">
        <v>49</v>
      </c>
      <c r="D225" s="15" t="s">
        <v>238</v>
      </c>
      <c r="E225" s="97">
        <v>1</v>
      </c>
      <c r="F225" s="2">
        <v>4</v>
      </c>
      <c r="G225" s="8">
        <f t="shared" si="37"/>
        <v>4</v>
      </c>
      <c r="H225" s="119">
        <v>1.5</v>
      </c>
      <c r="I225" s="8">
        <f t="shared" si="38"/>
        <v>6</v>
      </c>
      <c r="M225" s="20">
        <v>42.71</v>
      </c>
      <c r="N225" s="60">
        <f t="shared" si="39"/>
        <v>256.26</v>
      </c>
    </row>
    <row r="226" spans="1:199" ht="12.75" customHeight="1" x14ac:dyDescent="0.25">
      <c r="A226" s="152"/>
      <c r="B226" s="6" t="s">
        <v>48</v>
      </c>
      <c r="C226" s="34" t="s">
        <v>49</v>
      </c>
      <c r="D226" s="92" t="s">
        <v>322</v>
      </c>
      <c r="E226" s="97">
        <v>89</v>
      </c>
      <c r="F226" s="2">
        <v>1</v>
      </c>
      <c r="G226" s="8">
        <f t="shared" ref="G226:G231" si="46">SUM(E226*F226)</f>
        <v>89</v>
      </c>
      <c r="H226" s="119">
        <v>1.5</v>
      </c>
      <c r="I226" s="8">
        <f t="shared" ref="I226:I231" si="47">G226*H226</f>
        <v>133.5</v>
      </c>
      <c r="M226" s="20">
        <v>42.71</v>
      </c>
      <c r="N226" s="60">
        <f t="shared" ref="N226:N231" si="48">SUM(I226*M226)</f>
        <v>5701.7849999999999</v>
      </c>
    </row>
    <row r="227" spans="1:199" ht="12.75" customHeight="1" x14ac:dyDescent="0.25">
      <c r="A227" s="152"/>
      <c r="B227" s="6" t="s">
        <v>48</v>
      </c>
      <c r="C227" s="34" t="s">
        <v>49</v>
      </c>
      <c r="D227" s="92" t="s">
        <v>323</v>
      </c>
      <c r="E227" s="97">
        <v>51</v>
      </c>
      <c r="F227" s="2">
        <v>4</v>
      </c>
      <c r="G227" s="8">
        <f t="shared" si="46"/>
        <v>204</v>
      </c>
      <c r="H227" s="119">
        <v>1.5</v>
      </c>
      <c r="I227" s="8">
        <f t="shared" si="47"/>
        <v>306</v>
      </c>
      <c r="M227" s="20">
        <v>42.71</v>
      </c>
      <c r="N227" s="60">
        <f t="shared" si="48"/>
        <v>13069.26</v>
      </c>
    </row>
    <row r="228" spans="1:199" ht="12.75" customHeight="1" x14ac:dyDescent="0.25">
      <c r="A228" s="152"/>
      <c r="B228" s="6" t="s">
        <v>48</v>
      </c>
      <c r="C228" s="34" t="s">
        <v>49</v>
      </c>
      <c r="D228" s="92" t="s">
        <v>325</v>
      </c>
      <c r="E228" s="97">
        <v>1</v>
      </c>
      <c r="F228" s="2">
        <v>4</v>
      </c>
      <c r="G228" s="8">
        <f t="shared" si="46"/>
        <v>4</v>
      </c>
      <c r="H228" s="119">
        <v>1.5</v>
      </c>
      <c r="I228" s="8">
        <f t="shared" si="47"/>
        <v>6</v>
      </c>
      <c r="M228" s="20">
        <v>42.71</v>
      </c>
      <c r="N228" s="60">
        <f t="shared" si="48"/>
        <v>256.26</v>
      </c>
    </row>
    <row r="229" spans="1:199" ht="26.15" customHeight="1" x14ac:dyDescent="0.25">
      <c r="A229" s="152"/>
      <c r="B229" s="6" t="s">
        <v>48</v>
      </c>
      <c r="C229" s="34" t="s">
        <v>49</v>
      </c>
      <c r="D229" s="92" t="s">
        <v>369</v>
      </c>
      <c r="E229" s="97">
        <v>89</v>
      </c>
      <c r="F229" s="2">
        <v>4</v>
      </c>
      <c r="G229" s="8">
        <f t="shared" si="46"/>
        <v>356</v>
      </c>
      <c r="H229" s="119">
        <v>1.5</v>
      </c>
      <c r="I229" s="8">
        <f t="shared" si="47"/>
        <v>534</v>
      </c>
      <c r="M229" s="20">
        <v>42.71</v>
      </c>
      <c r="N229" s="60">
        <f t="shared" si="48"/>
        <v>22807.14</v>
      </c>
    </row>
    <row r="230" spans="1:199" ht="12.75" customHeight="1" x14ac:dyDescent="0.25">
      <c r="A230" s="152"/>
      <c r="B230" s="6" t="s">
        <v>48</v>
      </c>
      <c r="C230" s="34" t="s">
        <v>49</v>
      </c>
      <c r="D230" s="92" t="s">
        <v>327</v>
      </c>
      <c r="E230" s="97">
        <v>89</v>
      </c>
      <c r="F230" s="2">
        <v>4</v>
      </c>
      <c r="G230" s="8">
        <f t="shared" si="46"/>
        <v>356</v>
      </c>
      <c r="H230" s="119">
        <v>1.5</v>
      </c>
      <c r="I230" s="8">
        <f t="shared" si="47"/>
        <v>534</v>
      </c>
      <c r="M230" s="20">
        <v>42.71</v>
      </c>
      <c r="N230" s="60">
        <f t="shared" si="48"/>
        <v>22807.14</v>
      </c>
    </row>
    <row r="231" spans="1:199" ht="12.75" customHeight="1" x14ac:dyDescent="0.25">
      <c r="A231" s="152"/>
      <c r="B231" s="6" t="s">
        <v>48</v>
      </c>
      <c r="C231" s="36" t="s">
        <v>49</v>
      </c>
      <c r="D231" s="37" t="s">
        <v>366</v>
      </c>
      <c r="E231" s="97">
        <v>57</v>
      </c>
      <c r="F231" s="2">
        <v>1</v>
      </c>
      <c r="G231" s="8">
        <f t="shared" si="46"/>
        <v>57</v>
      </c>
      <c r="H231" s="119">
        <v>1.5</v>
      </c>
      <c r="I231" s="8">
        <f t="shared" si="47"/>
        <v>85.5</v>
      </c>
      <c r="M231" s="20">
        <v>42.71</v>
      </c>
      <c r="N231" s="60">
        <f t="shared" si="48"/>
        <v>3651.7049999999999</v>
      </c>
    </row>
    <row r="232" spans="1:199" ht="12.75" customHeight="1" x14ac:dyDescent="0.25">
      <c r="A232" s="152"/>
      <c r="B232" s="6" t="s">
        <v>48</v>
      </c>
      <c r="C232" s="36" t="s">
        <v>49</v>
      </c>
      <c r="D232" s="37" t="s">
        <v>365</v>
      </c>
      <c r="E232" s="97">
        <v>89</v>
      </c>
      <c r="F232" s="2">
        <v>4</v>
      </c>
      <c r="G232" s="8">
        <f t="shared" ref="G232" si="49">SUM(E232*F232)</f>
        <v>356</v>
      </c>
      <c r="I232" s="8"/>
      <c r="N232" s="60"/>
    </row>
    <row r="233" spans="1:199" ht="12.75" customHeight="1" x14ac:dyDescent="0.25">
      <c r="A233" s="152"/>
      <c r="B233" s="6" t="s">
        <v>48</v>
      </c>
      <c r="C233" s="36" t="s">
        <v>49</v>
      </c>
      <c r="D233" s="37" t="s">
        <v>364</v>
      </c>
      <c r="E233" s="97">
        <v>10</v>
      </c>
      <c r="F233" s="2">
        <v>4</v>
      </c>
      <c r="G233" s="8">
        <f t="shared" ref="G233:G234" si="50">SUM(E233*F233)</f>
        <v>40</v>
      </c>
      <c r="H233" s="119">
        <v>1.5</v>
      </c>
      <c r="I233" s="8">
        <f t="shared" ref="I233:I234" si="51">G233*H233</f>
        <v>60</v>
      </c>
      <c r="M233" s="20">
        <v>42.71</v>
      </c>
      <c r="N233" s="60">
        <f t="shared" ref="N233:N234" si="52">SUM(I233*M233)</f>
        <v>2562.6</v>
      </c>
    </row>
    <row r="234" spans="1:199" ht="12.75" customHeight="1" x14ac:dyDescent="0.25">
      <c r="A234" s="152"/>
      <c r="B234" s="6" t="s">
        <v>48</v>
      </c>
      <c r="C234" s="36" t="s">
        <v>49</v>
      </c>
      <c r="D234" s="37" t="s">
        <v>367</v>
      </c>
      <c r="E234" s="97">
        <v>30</v>
      </c>
      <c r="F234" s="2">
        <v>4</v>
      </c>
      <c r="G234" s="8">
        <f t="shared" si="50"/>
        <v>120</v>
      </c>
      <c r="H234" s="119">
        <v>1.5</v>
      </c>
      <c r="I234" s="8">
        <f t="shared" si="51"/>
        <v>180</v>
      </c>
      <c r="M234" s="20">
        <v>42.71</v>
      </c>
      <c r="N234" s="60">
        <f t="shared" si="52"/>
        <v>7687.8</v>
      </c>
    </row>
    <row r="235" spans="1:199" s="10" customFormat="1" ht="13" x14ac:dyDescent="0.3">
      <c r="A235" s="153"/>
      <c r="B235" s="70"/>
      <c r="C235" s="73"/>
      <c r="D235" s="10" t="s">
        <v>96</v>
      </c>
      <c r="E235" s="98">
        <f>SUM(E191:E234)</f>
        <v>4234</v>
      </c>
      <c r="F235" s="12"/>
      <c r="G235" s="11">
        <f>SUM(G191:G234)</f>
        <v>10355</v>
      </c>
      <c r="H235" s="123"/>
      <c r="I235" s="11">
        <f>SUM(I191:I234)</f>
        <v>15018.8145</v>
      </c>
      <c r="J235" s="11">
        <f>SUM(J191:J234)</f>
        <v>540</v>
      </c>
      <c r="K235" s="11">
        <f>SUM(K191:K234)</f>
        <v>0</v>
      </c>
      <c r="L235" s="11"/>
      <c r="M235" s="20">
        <v>0</v>
      </c>
      <c r="N235" s="61">
        <f>SUM(N191:N234)</f>
        <v>641453.56729500019</v>
      </c>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9"/>
      <c r="GH235" s="69"/>
      <c r="GI235" s="69"/>
      <c r="GJ235" s="69"/>
      <c r="GK235" s="69"/>
      <c r="GL235" s="69"/>
      <c r="GM235" s="69"/>
      <c r="GN235" s="69"/>
      <c r="GO235" s="69"/>
      <c r="GP235" s="69"/>
      <c r="GQ235" s="66"/>
    </row>
    <row r="236" spans="1:199" s="10" customFormat="1" ht="13" x14ac:dyDescent="0.3">
      <c r="A236" s="5"/>
      <c r="B236" s="70"/>
      <c r="C236" s="86" t="s">
        <v>242</v>
      </c>
      <c r="D236" s="90"/>
      <c r="E236" s="90"/>
      <c r="F236" s="90"/>
      <c r="G236" s="90"/>
      <c r="H236" s="90"/>
      <c r="I236" s="90"/>
      <c r="J236" s="90"/>
      <c r="K236" s="90"/>
      <c r="L236" s="90"/>
      <c r="M236" s="23"/>
      <c r="N236" s="62"/>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c r="DL236" s="69"/>
      <c r="DM236" s="69"/>
      <c r="DN236" s="69"/>
      <c r="DO236" s="69"/>
      <c r="DP236" s="69"/>
      <c r="DQ236" s="69"/>
      <c r="DR236" s="69"/>
      <c r="DS236" s="69"/>
      <c r="DT236" s="69"/>
      <c r="DU236" s="69"/>
      <c r="DV236" s="69"/>
      <c r="DW236" s="69"/>
      <c r="DX236" s="69"/>
      <c r="DY236" s="69"/>
      <c r="DZ236" s="69"/>
      <c r="EA236" s="69"/>
      <c r="EB236" s="69"/>
      <c r="EC236" s="69"/>
      <c r="ED236" s="69"/>
      <c r="EE236" s="69"/>
      <c r="EF236" s="69"/>
      <c r="EG236" s="69"/>
      <c r="EH236" s="69"/>
      <c r="EI236" s="69"/>
      <c r="EJ236" s="69"/>
      <c r="EK236" s="69"/>
      <c r="EL236" s="69"/>
      <c r="EM236" s="69"/>
      <c r="EN236" s="69"/>
      <c r="EO236" s="69"/>
      <c r="EP236" s="69"/>
      <c r="EQ236" s="69"/>
      <c r="ER236" s="69"/>
      <c r="ES236" s="69"/>
      <c r="ET236" s="69"/>
      <c r="EU236" s="69"/>
      <c r="EV236" s="69"/>
      <c r="EW236" s="69"/>
      <c r="EX236" s="69"/>
      <c r="EY236" s="69"/>
      <c r="EZ236" s="69"/>
      <c r="FA236" s="69"/>
      <c r="FB236" s="69"/>
      <c r="FC236" s="69"/>
      <c r="FD236" s="69"/>
      <c r="FE236" s="69"/>
      <c r="FF236" s="69"/>
      <c r="FG236" s="69"/>
      <c r="FH236" s="69"/>
      <c r="FI236" s="69"/>
      <c r="FJ236" s="69"/>
      <c r="FK236" s="69"/>
      <c r="FL236" s="69"/>
      <c r="FM236" s="69"/>
      <c r="FN236" s="69"/>
      <c r="FO236" s="69"/>
      <c r="FP236" s="69"/>
      <c r="FQ236" s="69"/>
      <c r="FR236" s="69"/>
      <c r="FS236" s="69"/>
      <c r="FT236" s="69"/>
      <c r="FU236" s="69"/>
      <c r="FV236" s="69"/>
      <c r="FW236" s="69"/>
      <c r="FX236" s="69"/>
      <c r="FY236" s="69"/>
      <c r="FZ236" s="69"/>
      <c r="GA236" s="69"/>
      <c r="GB236" s="69"/>
      <c r="GC236" s="69"/>
      <c r="GD236" s="69"/>
      <c r="GE236" s="69"/>
      <c r="GF236" s="69"/>
      <c r="GG236" s="69"/>
      <c r="GH236" s="69"/>
      <c r="GI236" s="69"/>
      <c r="GJ236" s="69"/>
      <c r="GK236" s="69"/>
      <c r="GL236" s="69"/>
      <c r="GM236" s="69"/>
      <c r="GN236" s="69"/>
      <c r="GO236" s="69"/>
      <c r="GP236" s="69"/>
      <c r="GQ236" s="66"/>
    </row>
    <row r="237" spans="1:199" s="10" customFormat="1" ht="13" x14ac:dyDescent="0.3">
      <c r="A237" s="5"/>
      <c r="B237" s="6" t="s">
        <v>48</v>
      </c>
      <c r="C237" s="7" t="s">
        <v>49</v>
      </c>
      <c r="D237" s="1" t="s">
        <v>243</v>
      </c>
      <c r="E237" s="97">
        <v>3</v>
      </c>
      <c r="F237" s="2">
        <v>4</v>
      </c>
      <c r="G237" s="2">
        <f>SUM(E237*F237)</f>
        <v>12</v>
      </c>
      <c r="H237" s="119">
        <v>1.5</v>
      </c>
      <c r="I237" s="8">
        <f t="shared" ref="I237" si="53">G237*H237</f>
        <v>18</v>
      </c>
      <c r="J237" s="2"/>
      <c r="K237" s="2"/>
      <c r="L237" s="2"/>
      <c r="M237" s="20">
        <v>42.71</v>
      </c>
      <c r="N237" s="60">
        <f>SUM(I237*M237)</f>
        <v>768.78</v>
      </c>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c r="DL237" s="69"/>
      <c r="DM237" s="69"/>
      <c r="DN237" s="69"/>
      <c r="DO237" s="69"/>
      <c r="DP237" s="69"/>
      <c r="DQ237" s="69"/>
      <c r="DR237" s="69"/>
      <c r="DS237" s="69"/>
      <c r="DT237" s="69"/>
      <c r="DU237" s="69"/>
      <c r="DV237" s="69"/>
      <c r="DW237" s="69"/>
      <c r="DX237" s="69"/>
      <c r="DY237" s="69"/>
      <c r="DZ237" s="69"/>
      <c r="EA237" s="69"/>
      <c r="EB237" s="69"/>
      <c r="EC237" s="69"/>
      <c r="ED237" s="69"/>
      <c r="EE237" s="69"/>
      <c r="EF237" s="69"/>
      <c r="EG237" s="69"/>
      <c r="EH237" s="69"/>
      <c r="EI237" s="69"/>
      <c r="EJ237" s="69"/>
      <c r="EK237" s="69"/>
      <c r="EL237" s="69"/>
      <c r="EM237" s="69"/>
      <c r="EN237" s="69"/>
      <c r="EO237" s="69"/>
      <c r="EP237" s="69"/>
      <c r="EQ237" s="69"/>
      <c r="ER237" s="69"/>
      <c r="ES237" s="69"/>
      <c r="ET237" s="69"/>
      <c r="EU237" s="69"/>
      <c r="EV237" s="69"/>
      <c r="EW237" s="69"/>
      <c r="EX237" s="69"/>
      <c r="EY237" s="69"/>
      <c r="EZ237" s="69"/>
      <c r="FA237" s="69"/>
      <c r="FB237" s="69"/>
      <c r="FC237" s="69"/>
      <c r="FD237" s="69"/>
      <c r="FE237" s="69"/>
      <c r="FF237" s="69"/>
      <c r="FG237" s="69"/>
      <c r="FH237" s="69"/>
      <c r="FI237" s="69"/>
      <c r="FJ237" s="69"/>
      <c r="FK237" s="69"/>
      <c r="FL237" s="69"/>
      <c r="FM237" s="69"/>
      <c r="FN237" s="69"/>
      <c r="FO237" s="69"/>
      <c r="FP237" s="69"/>
      <c r="FQ237" s="69"/>
      <c r="FR237" s="69"/>
      <c r="FS237" s="69"/>
      <c r="FT237" s="69"/>
      <c r="FU237" s="69"/>
      <c r="FV237" s="69"/>
      <c r="FW237" s="69"/>
      <c r="FX237" s="69"/>
      <c r="FY237" s="69"/>
      <c r="FZ237" s="69"/>
      <c r="GA237" s="69"/>
      <c r="GB237" s="69"/>
      <c r="GC237" s="69"/>
      <c r="GD237" s="69"/>
      <c r="GE237" s="69"/>
      <c r="GF237" s="69"/>
      <c r="GG237" s="69"/>
      <c r="GH237" s="69"/>
      <c r="GI237" s="69"/>
      <c r="GJ237" s="69"/>
      <c r="GK237" s="69"/>
      <c r="GL237" s="69"/>
      <c r="GM237" s="69"/>
      <c r="GN237" s="69"/>
      <c r="GO237" s="69"/>
      <c r="GP237" s="69"/>
      <c r="GQ237" s="66"/>
    </row>
    <row r="238" spans="1:199" s="10" customFormat="1" ht="13" x14ac:dyDescent="0.3">
      <c r="A238" s="5"/>
      <c r="B238" s="6" t="s">
        <v>48</v>
      </c>
      <c r="C238" s="7" t="s">
        <v>49</v>
      </c>
      <c r="D238" s="1" t="s">
        <v>370</v>
      </c>
      <c r="E238" s="97">
        <v>3</v>
      </c>
      <c r="F238" s="2">
        <v>4</v>
      </c>
      <c r="G238" s="2">
        <f>SUM(E238*F238)</f>
        <v>12</v>
      </c>
      <c r="H238" s="119">
        <v>1.5</v>
      </c>
      <c r="I238" s="8">
        <f t="shared" ref="I238" si="54">G238*H238</f>
        <v>18</v>
      </c>
      <c r="J238" s="2"/>
      <c r="K238" s="2"/>
      <c r="L238" s="2"/>
      <c r="M238" s="20">
        <v>42.71</v>
      </c>
      <c r="N238" s="60">
        <f>SUM(I238*M238)</f>
        <v>768.78</v>
      </c>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69"/>
      <c r="BP238" s="69"/>
      <c r="BQ238" s="69"/>
      <c r="BR238" s="69"/>
      <c r="BS238" s="69"/>
      <c r="BT238" s="69"/>
      <c r="BU238" s="69"/>
      <c r="BV238" s="69"/>
      <c r="BW238" s="69"/>
      <c r="BX238" s="69"/>
      <c r="BY238" s="69"/>
      <c r="BZ238" s="69"/>
      <c r="CA238" s="69"/>
      <c r="CB238" s="69"/>
      <c r="CC238" s="69"/>
      <c r="CD238" s="69"/>
      <c r="CE238" s="69"/>
      <c r="CF238" s="69"/>
      <c r="CG238" s="69"/>
      <c r="CH238" s="69"/>
      <c r="CI238" s="69"/>
      <c r="CJ238" s="69"/>
      <c r="CK238" s="69"/>
      <c r="CL238" s="69"/>
      <c r="CM238" s="69"/>
      <c r="CN238" s="69"/>
      <c r="CO238" s="69"/>
      <c r="CP238" s="69"/>
      <c r="CQ238" s="69"/>
      <c r="CR238" s="69"/>
      <c r="CS238" s="69"/>
      <c r="CT238" s="69"/>
      <c r="CU238" s="69"/>
      <c r="CV238" s="69"/>
      <c r="CW238" s="69"/>
      <c r="CX238" s="69"/>
      <c r="CY238" s="69"/>
      <c r="CZ238" s="69"/>
      <c r="DA238" s="69"/>
      <c r="DB238" s="69"/>
      <c r="DC238" s="69"/>
      <c r="DD238" s="69"/>
      <c r="DE238" s="69"/>
      <c r="DF238" s="69"/>
      <c r="DG238" s="69"/>
      <c r="DH238" s="69"/>
      <c r="DI238" s="69"/>
      <c r="DJ238" s="69"/>
      <c r="DK238" s="69"/>
      <c r="DL238" s="69"/>
      <c r="DM238" s="69"/>
      <c r="DN238" s="69"/>
      <c r="DO238" s="69"/>
      <c r="DP238" s="69"/>
      <c r="DQ238" s="69"/>
      <c r="DR238" s="69"/>
      <c r="DS238" s="69"/>
      <c r="DT238" s="69"/>
      <c r="DU238" s="69"/>
      <c r="DV238" s="69"/>
      <c r="DW238" s="69"/>
      <c r="DX238" s="69"/>
      <c r="DY238" s="69"/>
      <c r="DZ238" s="69"/>
      <c r="EA238" s="69"/>
      <c r="EB238" s="69"/>
      <c r="EC238" s="69"/>
      <c r="ED238" s="69"/>
      <c r="EE238" s="69"/>
      <c r="EF238" s="69"/>
      <c r="EG238" s="69"/>
      <c r="EH238" s="69"/>
      <c r="EI238" s="69"/>
      <c r="EJ238" s="69"/>
      <c r="EK238" s="69"/>
      <c r="EL238" s="69"/>
      <c r="EM238" s="69"/>
      <c r="EN238" s="69"/>
      <c r="EO238" s="69"/>
      <c r="EP238" s="69"/>
      <c r="EQ238" s="69"/>
      <c r="ER238" s="69"/>
      <c r="ES238" s="69"/>
      <c r="ET238" s="69"/>
      <c r="EU238" s="69"/>
      <c r="EV238" s="69"/>
      <c r="EW238" s="69"/>
      <c r="EX238" s="69"/>
      <c r="EY238" s="69"/>
      <c r="EZ238" s="69"/>
      <c r="FA238" s="69"/>
      <c r="FB238" s="69"/>
      <c r="FC238" s="69"/>
      <c r="FD238" s="69"/>
      <c r="FE238" s="69"/>
      <c r="FF238" s="69"/>
      <c r="FG238" s="69"/>
      <c r="FH238" s="69"/>
      <c r="FI238" s="69"/>
      <c r="FJ238" s="69"/>
      <c r="FK238" s="69"/>
      <c r="FL238" s="69"/>
      <c r="FM238" s="69"/>
      <c r="FN238" s="69"/>
      <c r="FO238" s="69"/>
      <c r="FP238" s="69"/>
      <c r="FQ238" s="69"/>
      <c r="FR238" s="69"/>
      <c r="FS238" s="69"/>
      <c r="FT238" s="69"/>
      <c r="FU238" s="69"/>
      <c r="FV238" s="69"/>
      <c r="FW238" s="69"/>
      <c r="FX238" s="69"/>
      <c r="FY238" s="69"/>
      <c r="FZ238" s="69"/>
      <c r="GA238" s="69"/>
      <c r="GB238" s="69"/>
      <c r="GC238" s="69"/>
      <c r="GD238" s="69"/>
      <c r="GE238" s="69"/>
      <c r="GF238" s="69"/>
      <c r="GG238" s="69"/>
      <c r="GH238" s="69"/>
      <c r="GI238" s="69"/>
      <c r="GJ238" s="69"/>
      <c r="GK238" s="69"/>
      <c r="GL238" s="69"/>
      <c r="GM238" s="69"/>
      <c r="GN238" s="69"/>
      <c r="GO238" s="69"/>
      <c r="GP238" s="69"/>
      <c r="GQ238" s="66"/>
    </row>
    <row r="239" spans="1:199" s="10" customFormat="1" ht="13" x14ac:dyDescent="0.3">
      <c r="A239" s="5"/>
      <c r="B239" s="6"/>
      <c r="C239" s="7"/>
      <c r="D239" s="10" t="s">
        <v>96</v>
      </c>
      <c r="E239" s="103">
        <f>SUM(E237)</f>
        <v>3</v>
      </c>
      <c r="F239" s="2"/>
      <c r="G239" s="12">
        <f>G237</f>
        <v>12</v>
      </c>
      <c r="H239" s="119"/>
      <c r="I239" s="16">
        <f>I237</f>
        <v>18</v>
      </c>
      <c r="J239" s="16"/>
      <c r="K239" s="16"/>
      <c r="L239" s="16"/>
      <c r="M239" s="22"/>
      <c r="N239" s="61">
        <f>(N237)</f>
        <v>768.78</v>
      </c>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69"/>
      <c r="BP239" s="69"/>
      <c r="BQ239" s="69"/>
      <c r="BR239" s="69"/>
      <c r="BS239" s="69"/>
      <c r="BT239" s="69"/>
      <c r="BU239" s="69"/>
      <c r="BV239" s="69"/>
      <c r="BW239" s="69"/>
      <c r="BX239" s="69"/>
      <c r="BY239" s="69"/>
      <c r="BZ239" s="69"/>
      <c r="CA239" s="69"/>
      <c r="CB239" s="69"/>
      <c r="CC239" s="69"/>
      <c r="CD239" s="69"/>
      <c r="CE239" s="69"/>
      <c r="CF239" s="69"/>
      <c r="CG239" s="69"/>
      <c r="CH239" s="69"/>
      <c r="CI239" s="69"/>
      <c r="CJ239" s="69"/>
      <c r="CK239" s="69"/>
      <c r="CL239" s="69"/>
      <c r="CM239" s="69"/>
      <c r="CN239" s="69"/>
      <c r="CO239" s="69"/>
      <c r="CP239" s="69"/>
      <c r="CQ239" s="69"/>
      <c r="CR239" s="69"/>
      <c r="CS239" s="69"/>
      <c r="CT239" s="69"/>
      <c r="CU239" s="69"/>
      <c r="CV239" s="69"/>
      <c r="CW239" s="69"/>
      <c r="CX239" s="69"/>
      <c r="CY239" s="69"/>
      <c r="CZ239" s="69"/>
      <c r="DA239" s="69"/>
      <c r="DB239" s="69"/>
      <c r="DC239" s="69"/>
      <c r="DD239" s="69"/>
      <c r="DE239" s="69"/>
      <c r="DF239" s="69"/>
      <c r="DG239" s="69"/>
      <c r="DH239" s="69"/>
      <c r="DI239" s="69"/>
      <c r="DJ239" s="69"/>
      <c r="DK239" s="69"/>
      <c r="DL239" s="69"/>
      <c r="DM239" s="69"/>
      <c r="DN239" s="69"/>
      <c r="DO239" s="69"/>
      <c r="DP239" s="69"/>
      <c r="DQ239" s="69"/>
      <c r="DR239" s="69"/>
      <c r="DS239" s="69"/>
      <c r="DT239" s="69"/>
      <c r="DU239" s="69"/>
      <c r="DV239" s="69"/>
      <c r="DW239" s="69"/>
      <c r="DX239" s="69"/>
      <c r="DY239" s="69"/>
      <c r="DZ239" s="69"/>
      <c r="EA239" s="69"/>
      <c r="EB239" s="69"/>
      <c r="EC239" s="69"/>
      <c r="ED239" s="69"/>
      <c r="EE239" s="69"/>
      <c r="EF239" s="69"/>
      <c r="EG239" s="69"/>
      <c r="EH239" s="69"/>
      <c r="EI239" s="69"/>
      <c r="EJ239" s="69"/>
      <c r="EK239" s="69"/>
      <c r="EL239" s="69"/>
      <c r="EM239" s="69"/>
      <c r="EN239" s="69"/>
      <c r="EO239" s="69"/>
      <c r="EP239" s="69"/>
      <c r="EQ239" s="69"/>
      <c r="ER239" s="69"/>
      <c r="ES239" s="69"/>
      <c r="ET239" s="69"/>
      <c r="EU239" s="69"/>
      <c r="EV239" s="69"/>
      <c r="EW239" s="69"/>
      <c r="EX239" s="69"/>
      <c r="EY239" s="69"/>
      <c r="EZ239" s="69"/>
      <c r="FA239" s="69"/>
      <c r="FB239" s="69"/>
      <c r="FC239" s="69"/>
      <c r="FD239" s="69"/>
      <c r="FE239" s="69"/>
      <c r="FF239" s="69"/>
      <c r="FG239" s="69"/>
      <c r="FH239" s="69"/>
      <c r="FI239" s="69"/>
      <c r="FJ239" s="69"/>
      <c r="FK239" s="69"/>
      <c r="FL239" s="69"/>
      <c r="FM239" s="69"/>
      <c r="FN239" s="69"/>
      <c r="FO239" s="69"/>
      <c r="FP239" s="69"/>
      <c r="FQ239" s="69"/>
      <c r="FR239" s="69"/>
      <c r="FS239" s="69"/>
      <c r="FT239" s="69"/>
      <c r="FU239" s="69"/>
      <c r="FV239" s="69"/>
      <c r="FW239" s="69"/>
      <c r="FX239" s="69"/>
      <c r="FY239" s="69"/>
      <c r="FZ239" s="69"/>
      <c r="GA239" s="69"/>
      <c r="GB239" s="69"/>
      <c r="GC239" s="69"/>
      <c r="GD239" s="69"/>
      <c r="GE239" s="69"/>
      <c r="GF239" s="69"/>
      <c r="GG239" s="69"/>
      <c r="GH239" s="69"/>
      <c r="GI239" s="69"/>
      <c r="GJ239" s="69"/>
      <c r="GK239" s="69"/>
      <c r="GL239" s="69"/>
      <c r="GM239" s="69"/>
      <c r="GN239" s="69"/>
      <c r="GO239" s="69"/>
      <c r="GP239" s="69"/>
      <c r="GQ239" s="66"/>
    </row>
    <row r="240" spans="1:199" s="10" customFormat="1" ht="10.5" customHeight="1" x14ac:dyDescent="0.3">
      <c r="A240" s="5"/>
      <c r="C240" s="86"/>
      <c r="D240" s="86"/>
      <c r="E240" s="86"/>
      <c r="F240" s="86"/>
      <c r="G240" s="86"/>
      <c r="H240" s="86"/>
      <c r="I240" s="86"/>
      <c r="J240" s="86"/>
      <c r="K240" s="86"/>
      <c r="L240" s="86"/>
      <c r="M240" s="23"/>
      <c r="N240" s="62"/>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c r="BJ240" s="69"/>
      <c r="BK240" s="69"/>
      <c r="BL240" s="69"/>
      <c r="BM240" s="69"/>
      <c r="BN240" s="69"/>
      <c r="BO240" s="69"/>
      <c r="BP240" s="69"/>
      <c r="BQ240" s="69"/>
      <c r="BR240" s="69"/>
      <c r="BS240" s="69"/>
      <c r="BT240" s="69"/>
      <c r="BU240" s="69"/>
      <c r="BV240" s="69"/>
      <c r="BW240" s="69"/>
      <c r="BX240" s="69"/>
      <c r="BY240" s="69"/>
      <c r="BZ240" s="69"/>
      <c r="CA240" s="69"/>
      <c r="CB240" s="69"/>
      <c r="CC240" s="69"/>
      <c r="CD240" s="69"/>
      <c r="CE240" s="69"/>
      <c r="CF240" s="69"/>
      <c r="CG240" s="69"/>
      <c r="CH240" s="69"/>
      <c r="CI240" s="69"/>
      <c r="CJ240" s="69"/>
      <c r="CK240" s="69"/>
      <c r="CL240" s="69"/>
      <c r="CM240" s="69"/>
      <c r="CN240" s="69"/>
      <c r="CO240" s="69"/>
      <c r="CP240" s="69"/>
      <c r="CQ240" s="69"/>
      <c r="CR240" s="69"/>
      <c r="CS240" s="69"/>
      <c r="CT240" s="69"/>
      <c r="CU240" s="69"/>
      <c r="CV240" s="69"/>
      <c r="CW240" s="69"/>
      <c r="CX240" s="69"/>
      <c r="CY240" s="69"/>
      <c r="CZ240" s="69"/>
      <c r="DA240" s="69"/>
      <c r="DB240" s="69"/>
      <c r="DC240" s="69"/>
      <c r="DD240" s="69"/>
      <c r="DE240" s="69"/>
      <c r="DF240" s="69"/>
      <c r="DG240" s="69"/>
      <c r="DH240" s="69"/>
      <c r="DI240" s="69"/>
      <c r="DJ240" s="69"/>
      <c r="DK240" s="69"/>
      <c r="DL240" s="69"/>
      <c r="DM240" s="69"/>
      <c r="DN240" s="69"/>
      <c r="DO240" s="69"/>
      <c r="DP240" s="69"/>
      <c r="DQ240" s="69"/>
      <c r="DR240" s="69"/>
      <c r="DS240" s="69"/>
      <c r="DT240" s="69"/>
      <c r="DU240" s="69"/>
      <c r="DV240" s="69"/>
      <c r="DW240" s="69"/>
      <c r="DX240" s="69"/>
      <c r="DY240" s="69"/>
      <c r="DZ240" s="69"/>
      <c r="EA240" s="69"/>
      <c r="EB240" s="69"/>
      <c r="EC240" s="69"/>
      <c r="ED240" s="69"/>
      <c r="EE240" s="69"/>
      <c r="EF240" s="69"/>
      <c r="EG240" s="69"/>
      <c r="EH240" s="69"/>
      <c r="EI240" s="69"/>
      <c r="EJ240" s="69"/>
      <c r="EK240" s="69"/>
      <c r="EL240" s="69"/>
      <c r="EM240" s="69"/>
      <c r="EN240" s="69"/>
      <c r="EO240" s="69"/>
      <c r="EP240" s="69"/>
      <c r="EQ240" s="69"/>
      <c r="ER240" s="69"/>
      <c r="ES240" s="69"/>
      <c r="ET240" s="69"/>
      <c r="EU240" s="69"/>
      <c r="EV240" s="69"/>
      <c r="EW240" s="69"/>
      <c r="EX240" s="69"/>
      <c r="EY240" s="69"/>
      <c r="EZ240" s="69"/>
      <c r="FA240" s="69"/>
      <c r="FB240" s="69"/>
      <c r="FC240" s="69"/>
      <c r="FD240" s="69"/>
      <c r="FE240" s="69"/>
      <c r="FF240" s="69"/>
      <c r="FG240" s="69"/>
      <c r="FH240" s="69"/>
      <c r="FI240" s="69"/>
      <c r="FJ240" s="69"/>
      <c r="FK240" s="69"/>
      <c r="FL240" s="69"/>
      <c r="FM240" s="69"/>
      <c r="FN240" s="69"/>
      <c r="FO240" s="69"/>
      <c r="FP240" s="69"/>
      <c r="FQ240" s="69"/>
      <c r="FR240" s="69"/>
      <c r="FS240" s="69"/>
      <c r="FT240" s="69"/>
      <c r="FU240" s="69"/>
      <c r="FV240" s="69"/>
      <c r="FW240" s="69"/>
      <c r="FX240" s="69"/>
      <c r="FY240" s="69"/>
      <c r="FZ240" s="69"/>
      <c r="GA240" s="69"/>
      <c r="GB240" s="69"/>
      <c r="GC240" s="69"/>
      <c r="GD240" s="69"/>
      <c r="GE240" s="69"/>
      <c r="GF240" s="69"/>
      <c r="GG240" s="69"/>
      <c r="GH240" s="69"/>
      <c r="GI240" s="69"/>
      <c r="GJ240" s="69"/>
      <c r="GK240" s="69"/>
      <c r="GL240" s="69"/>
      <c r="GM240" s="69"/>
      <c r="GN240" s="69"/>
      <c r="GO240" s="69"/>
      <c r="GP240" s="69"/>
      <c r="GQ240" s="66"/>
    </row>
    <row r="241" spans="1:199" s="10" customFormat="1" ht="13" x14ac:dyDescent="0.3">
      <c r="A241" s="17"/>
      <c r="C241" s="18"/>
      <c r="D241" s="73" t="s">
        <v>244</v>
      </c>
      <c r="E241" s="100">
        <f>E239+E235+E189+E162+E91</f>
        <v>14270</v>
      </c>
      <c r="F241" s="79"/>
      <c r="G241" s="100">
        <f>G239+G235+G189+G162+G91</f>
        <v>41858.000000004999</v>
      </c>
      <c r="H241" s="124"/>
      <c r="I241" s="100">
        <f>I239+I235+I189+I162+I91</f>
        <v>121438.19699922718</v>
      </c>
      <c r="J241" s="14">
        <f>J91+J162+J189+J235</f>
        <v>3682.5</v>
      </c>
      <c r="K241" s="19"/>
      <c r="L241" s="19"/>
      <c r="M241" s="22"/>
      <c r="N241" s="61">
        <f>SUM(N91+N162+N189+N235+N239)</f>
        <v>5186625.3938369863</v>
      </c>
      <c r="O241" s="134">
        <f>N241*1.33</f>
        <v>6898211.7738031922</v>
      </c>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69"/>
      <c r="BP241" s="69"/>
      <c r="BQ241" s="69"/>
      <c r="BR241" s="69"/>
      <c r="BS241" s="69"/>
      <c r="BT241" s="69"/>
      <c r="BU241" s="69"/>
      <c r="BV241" s="69"/>
      <c r="BW241" s="69"/>
      <c r="BX241" s="69"/>
      <c r="BY241" s="69"/>
      <c r="BZ241" s="69"/>
      <c r="CA241" s="69"/>
      <c r="CB241" s="69"/>
      <c r="CC241" s="69"/>
      <c r="CD241" s="69"/>
      <c r="CE241" s="69"/>
      <c r="CF241" s="69"/>
      <c r="CG241" s="69"/>
      <c r="CH241" s="69"/>
      <c r="CI241" s="69"/>
      <c r="CJ241" s="69"/>
      <c r="CK241" s="69"/>
      <c r="CL241" s="69"/>
      <c r="CM241" s="69"/>
      <c r="CN241" s="69"/>
      <c r="CO241" s="69"/>
      <c r="CP241" s="69"/>
      <c r="CQ241" s="69"/>
      <c r="CR241" s="69"/>
      <c r="CS241" s="69"/>
      <c r="CT241" s="69"/>
      <c r="CU241" s="69"/>
      <c r="CV241" s="69"/>
      <c r="CW241" s="69"/>
      <c r="CX241" s="69"/>
      <c r="CY241" s="69"/>
      <c r="CZ241" s="69"/>
      <c r="DA241" s="69"/>
      <c r="DB241" s="69"/>
      <c r="DC241" s="69"/>
      <c r="DD241" s="69"/>
      <c r="DE241" s="69"/>
      <c r="DF241" s="69"/>
      <c r="DG241" s="69"/>
      <c r="DH241" s="69"/>
      <c r="DI241" s="69"/>
      <c r="DJ241" s="69"/>
      <c r="DK241" s="69"/>
      <c r="DL241" s="69"/>
      <c r="DM241" s="69"/>
      <c r="DN241" s="69"/>
      <c r="DO241" s="69"/>
      <c r="DP241" s="69"/>
      <c r="DQ241" s="69"/>
      <c r="DR241" s="69"/>
      <c r="DS241" s="69"/>
      <c r="DT241" s="69"/>
      <c r="DU241" s="69"/>
      <c r="DV241" s="69"/>
      <c r="DW241" s="69"/>
      <c r="DX241" s="69"/>
      <c r="DY241" s="69"/>
      <c r="DZ241" s="69"/>
      <c r="EA241" s="69"/>
      <c r="EB241" s="69"/>
      <c r="EC241" s="69"/>
      <c r="ED241" s="69"/>
      <c r="EE241" s="69"/>
      <c r="EF241" s="69"/>
      <c r="EG241" s="69"/>
      <c r="EH241" s="69"/>
      <c r="EI241" s="69"/>
      <c r="EJ241" s="69"/>
      <c r="EK241" s="69"/>
      <c r="EL241" s="69"/>
      <c r="EM241" s="69"/>
      <c r="EN241" s="69"/>
      <c r="EO241" s="69"/>
      <c r="EP241" s="69"/>
      <c r="EQ241" s="69"/>
      <c r="ER241" s="69"/>
      <c r="ES241" s="69"/>
      <c r="ET241" s="69"/>
      <c r="EU241" s="69"/>
      <c r="EV241" s="69"/>
      <c r="EW241" s="69"/>
      <c r="EX241" s="69"/>
      <c r="EY241" s="69"/>
      <c r="EZ241" s="69"/>
      <c r="FA241" s="69"/>
      <c r="FB241" s="69"/>
      <c r="FC241" s="69"/>
      <c r="FD241" s="69"/>
      <c r="FE241" s="69"/>
      <c r="FF241" s="69"/>
      <c r="FG241" s="69"/>
      <c r="FH241" s="69"/>
      <c r="FI241" s="69"/>
      <c r="FJ241" s="69"/>
      <c r="FK241" s="69"/>
      <c r="FL241" s="69"/>
      <c r="FM241" s="69"/>
      <c r="FN241" s="69"/>
      <c r="FO241" s="69"/>
      <c r="FP241" s="69"/>
      <c r="FQ241" s="69"/>
      <c r="FR241" s="69"/>
      <c r="FS241" s="69"/>
      <c r="FT241" s="69"/>
      <c r="FU241" s="69"/>
      <c r="FV241" s="69"/>
      <c r="FW241" s="69"/>
      <c r="FX241" s="69"/>
      <c r="FY241" s="69"/>
      <c r="FZ241" s="69"/>
      <c r="GA241" s="69"/>
      <c r="GB241" s="69"/>
      <c r="GC241" s="69"/>
      <c r="GD241" s="69"/>
      <c r="GE241" s="69"/>
      <c r="GF241" s="69"/>
      <c r="GG241" s="69"/>
      <c r="GH241" s="69"/>
      <c r="GI241" s="69"/>
      <c r="GJ241" s="69"/>
      <c r="GK241" s="69"/>
      <c r="GL241" s="69"/>
      <c r="GM241" s="69"/>
      <c r="GN241" s="69"/>
      <c r="GO241" s="69"/>
      <c r="GP241" s="69"/>
      <c r="GQ241" s="66"/>
    </row>
    <row r="242" spans="1:199" s="10" customFormat="1" ht="13" x14ac:dyDescent="0.3">
      <c r="A242" s="5"/>
      <c r="C242" s="18"/>
      <c r="D242" s="18"/>
      <c r="E242" s="104"/>
      <c r="F242" s="18"/>
      <c r="G242" s="18"/>
      <c r="H242" s="125"/>
      <c r="I242" s="18"/>
      <c r="J242" s="18"/>
      <c r="K242" s="18"/>
      <c r="L242" s="18"/>
      <c r="M242" s="22"/>
      <c r="N242" s="63"/>
      <c r="O242" s="134">
        <f>N241*0.33</f>
        <v>1711586.3799662055</v>
      </c>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c r="BJ242" s="69"/>
      <c r="BK242" s="69"/>
      <c r="BL242" s="69"/>
      <c r="BM242" s="69"/>
      <c r="BN242" s="69"/>
      <c r="BO242" s="69"/>
      <c r="BP242" s="69"/>
      <c r="BQ242" s="69"/>
      <c r="BR242" s="69"/>
      <c r="BS242" s="69"/>
      <c r="BT242" s="69"/>
      <c r="BU242" s="69"/>
      <c r="BV242" s="69"/>
      <c r="BW242" s="69"/>
      <c r="BX242" s="69"/>
      <c r="BY242" s="69"/>
      <c r="BZ242" s="69"/>
      <c r="CA242" s="69"/>
      <c r="CB242" s="69"/>
      <c r="CC242" s="69"/>
      <c r="CD242" s="69"/>
      <c r="CE242" s="69"/>
      <c r="CF242" s="69"/>
      <c r="CG242" s="69"/>
      <c r="CH242" s="69"/>
      <c r="CI242" s="69"/>
      <c r="CJ242" s="69"/>
      <c r="CK242" s="69"/>
      <c r="CL242" s="69"/>
      <c r="CM242" s="69"/>
      <c r="CN242" s="69"/>
      <c r="CO242" s="69"/>
      <c r="CP242" s="69"/>
      <c r="CQ242" s="69"/>
      <c r="CR242" s="69"/>
      <c r="CS242" s="69"/>
      <c r="CT242" s="69"/>
      <c r="CU242" s="69"/>
      <c r="CV242" s="69"/>
      <c r="CW242" s="69"/>
      <c r="CX242" s="69"/>
      <c r="CY242" s="69"/>
      <c r="CZ242" s="69"/>
      <c r="DA242" s="69"/>
      <c r="DB242" s="69"/>
      <c r="DC242" s="69"/>
      <c r="DD242" s="69"/>
      <c r="DE242" s="69"/>
      <c r="DF242" s="69"/>
      <c r="DG242" s="69"/>
      <c r="DH242" s="69"/>
      <c r="DI242" s="69"/>
      <c r="DJ242" s="69"/>
      <c r="DK242" s="69"/>
      <c r="DL242" s="69"/>
      <c r="DM242" s="69"/>
      <c r="DN242" s="69"/>
      <c r="DO242" s="69"/>
      <c r="DP242" s="69"/>
      <c r="DQ242" s="69"/>
      <c r="DR242" s="69"/>
      <c r="DS242" s="69"/>
      <c r="DT242" s="69"/>
      <c r="DU242" s="69"/>
      <c r="DV242" s="69"/>
      <c r="DW242" s="69"/>
      <c r="DX242" s="69"/>
      <c r="DY242" s="69"/>
      <c r="DZ242" s="69"/>
      <c r="EA242" s="69"/>
      <c r="EB242" s="69"/>
      <c r="EC242" s="69"/>
      <c r="ED242" s="69"/>
      <c r="EE242" s="69"/>
      <c r="EF242" s="69"/>
      <c r="EG242" s="69"/>
      <c r="EH242" s="69"/>
      <c r="EI242" s="69"/>
      <c r="EJ242" s="69"/>
      <c r="EK242" s="69"/>
      <c r="EL242" s="69"/>
      <c r="EM242" s="69"/>
      <c r="EN242" s="69"/>
      <c r="EO242" s="69"/>
      <c r="EP242" s="69"/>
      <c r="EQ242" s="69"/>
      <c r="ER242" s="69"/>
      <c r="ES242" s="69"/>
      <c r="ET242" s="69"/>
      <c r="EU242" s="69"/>
      <c r="EV242" s="69"/>
      <c r="EW242" s="69"/>
      <c r="EX242" s="69"/>
      <c r="EY242" s="69"/>
      <c r="EZ242" s="69"/>
      <c r="FA242" s="69"/>
      <c r="FB242" s="69"/>
      <c r="FC242" s="69"/>
      <c r="FD242" s="69"/>
      <c r="FE242" s="69"/>
      <c r="FF242" s="69"/>
      <c r="FG242" s="69"/>
      <c r="FH242" s="69"/>
      <c r="FI242" s="69"/>
      <c r="FJ242" s="69"/>
      <c r="FK242" s="69"/>
      <c r="FL242" s="69"/>
      <c r="FM242" s="69"/>
      <c r="FN242" s="69"/>
      <c r="FO242" s="69"/>
      <c r="FP242" s="69"/>
      <c r="FQ242" s="69"/>
      <c r="FR242" s="69"/>
      <c r="FS242" s="69"/>
      <c r="FT242" s="69"/>
      <c r="FU242" s="69"/>
      <c r="FV242" s="69"/>
      <c r="FW242" s="69"/>
      <c r="FX242" s="69"/>
      <c r="FY242" s="69"/>
      <c r="FZ242" s="69"/>
      <c r="GA242" s="69"/>
      <c r="GB242" s="69"/>
      <c r="GC242" s="69"/>
      <c r="GD242" s="69"/>
      <c r="GE242" s="69"/>
      <c r="GF242" s="69"/>
      <c r="GG242" s="69"/>
      <c r="GH242" s="69"/>
      <c r="GI242" s="69"/>
      <c r="GJ242" s="69"/>
      <c r="GK242" s="69"/>
      <c r="GL242" s="69"/>
      <c r="GM242" s="69"/>
      <c r="GN242" s="69"/>
      <c r="GO242" s="69"/>
      <c r="GP242" s="69"/>
      <c r="GQ242" s="66"/>
    </row>
    <row r="243" spans="1:199" s="10" customFormat="1" ht="12.75" customHeight="1" x14ac:dyDescent="0.35">
      <c r="A243" s="135" t="s">
        <v>375</v>
      </c>
      <c r="B243" s="136"/>
      <c r="C243" s="136"/>
      <c r="D243" s="136"/>
      <c r="E243" s="137"/>
      <c r="F243" s="137"/>
      <c r="G243" s="137"/>
      <c r="H243" s="137"/>
      <c r="I243" s="138"/>
      <c r="J243" s="83"/>
      <c r="K243" s="83"/>
      <c r="L243" s="83"/>
      <c r="M243" s="22"/>
      <c r="N243" s="63"/>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c r="BJ243" s="69"/>
      <c r="BK243" s="69"/>
      <c r="BL243" s="69"/>
      <c r="BM243" s="69"/>
      <c r="BN243" s="69"/>
      <c r="BO243" s="69"/>
      <c r="BP243" s="69"/>
      <c r="BQ243" s="69"/>
      <c r="BR243" s="69"/>
      <c r="BS243" s="69"/>
      <c r="BT243" s="69"/>
      <c r="BU243" s="69"/>
      <c r="BV243" s="69"/>
      <c r="BW243" s="69"/>
      <c r="BX243" s="69"/>
      <c r="BY243" s="69"/>
      <c r="BZ243" s="69"/>
      <c r="CA243" s="69"/>
      <c r="CB243" s="69"/>
      <c r="CC243" s="69"/>
      <c r="CD243" s="69"/>
      <c r="CE243" s="69"/>
      <c r="CF243" s="69"/>
      <c r="CG243" s="69"/>
      <c r="CH243" s="69"/>
      <c r="CI243" s="69"/>
      <c r="CJ243" s="69"/>
      <c r="CK243" s="69"/>
      <c r="CL243" s="69"/>
      <c r="CM243" s="69"/>
      <c r="CN243" s="69"/>
      <c r="CO243" s="69"/>
      <c r="CP243" s="69"/>
      <c r="CQ243" s="69"/>
      <c r="CR243" s="69"/>
      <c r="CS243" s="69"/>
      <c r="CT243" s="69"/>
      <c r="CU243" s="69"/>
      <c r="CV243" s="69"/>
      <c r="CW243" s="69"/>
      <c r="CX243" s="69"/>
      <c r="CY243" s="69"/>
      <c r="CZ243" s="69"/>
      <c r="DA243" s="69"/>
      <c r="DB243" s="69"/>
      <c r="DC243" s="69"/>
      <c r="DD243" s="69"/>
      <c r="DE243" s="69"/>
      <c r="DF243" s="69"/>
      <c r="DG243" s="69"/>
      <c r="DH243" s="69"/>
      <c r="DI243" s="69"/>
      <c r="DJ243" s="69"/>
      <c r="DK243" s="69"/>
      <c r="DL243" s="69"/>
      <c r="DM243" s="69"/>
      <c r="DN243" s="69"/>
      <c r="DO243" s="69"/>
      <c r="DP243" s="69"/>
      <c r="DQ243" s="69"/>
      <c r="DR243" s="69"/>
      <c r="DS243" s="69"/>
      <c r="DT243" s="69"/>
      <c r="DU243" s="69"/>
      <c r="DV243" s="69"/>
      <c r="DW243" s="69"/>
      <c r="DX243" s="69"/>
      <c r="DY243" s="69"/>
      <c r="DZ243" s="69"/>
      <c r="EA243" s="69"/>
      <c r="EB243" s="69"/>
      <c r="EC243" s="69"/>
      <c r="ED243" s="69"/>
      <c r="EE243" s="69"/>
      <c r="EF243" s="69"/>
      <c r="EG243" s="69"/>
      <c r="EH243" s="69"/>
      <c r="EI243" s="69"/>
      <c r="EJ243" s="69"/>
      <c r="EK243" s="69"/>
      <c r="EL243" s="69"/>
      <c r="EM243" s="69"/>
      <c r="EN243" s="69"/>
      <c r="EO243" s="69"/>
      <c r="EP243" s="69"/>
      <c r="EQ243" s="69"/>
      <c r="ER243" s="69"/>
      <c r="ES243" s="69"/>
      <c r="ET243" s="69"/>
      <c r="EU243" s="69"/>
      <c r="EV243" s="69"/>
      <c r="EW243" s="69"/>
      <c r="EX243" s="69"/>
      <c r="EY243" s="69"/>
      <c r="EZ243" s="69"/>
      <c r="FA243" s="69"/>
      <c r="FB243" s="69"/>
      <c r="FC243" s="69"/>
      <c r="FD243" s="69"/>
      <c r="FE243" s="69"/>
      <c r="FF243" s="69"/>
      <c r="FG243" s="69"/>
      <c r="FH243" s="69"/>
      <c r="FI243" s="69"/>
      <c r="FJ243" s="69"/>
      <c r="FK243" s="69"/>
      <c r="FL243" s="69"/>
      <c r="FM243" s="69"/>
      <c r="FN243" s="69"/>
      <c r="FO243" s="69"/>
      <c r="FP243" s="69"/>
      <c r="FQ243" s="69"/>
      <c r="FR243" s="69"/>
      <c r="FS243" s="69"/>
      <c r="FT243" s="69"/>
      <c r="FU243" s="69"/>
      <c r="FV243" s="69"/>
      <c r="FW243" s="69"/>
      <c r="FX243" s="69"/>
      <c r="FY243" s="69"/>
      <c r="FZ243" s="69"/>
      <c r="GA243" s="69"/>
      <c r="GB243" s="69"/>
      <c r="GC243" s="69"/>
      <c r="GD243" s="69"/>
      <c r="GE243" s="69"/>
      <c r="GF243" s="69"/>
      <c r="GG243" s="69"/>
      <c r="GH243" s="69"/>
      <c r="GI243" s="69"/>
      <c r="GJ243" s="69"/>
      <c r="GK243" s="69"/>
      <c r="GL243" s="69"/>
      <c r="GM243" s="69"/>
      <c r="GN243" s="69"/>
      <c r="GO243" s="69"/>
      <c r="GP243" s="69"/>
      <c r="GQ243" s="66"/>
    </row>
    <row r="244" spans="1:199" ht="17.25" customHeight="1" x14ac:dyDescent="0.35">
      <c r="A244" s="139"/>
      <c r="B244" s="140"/>
      <c r="C244" s="140"/>
      <c r="D244" s="140"/>
      <c r="E244" s="141"/>
      <c r="F244" s="141"/>
      <c r="G244" s="141"/>
      <c r="H244" s="141"/>
      <c r="I244" s="142"/>
      <c r="J244" s="84"/>
      <c r="K244" s="84"/>
      <c r="L244" s="84"/>
    </row>
    <row r="245" spans="1:199" ht="12.75" customHeight="1" x14ac:dyDescent="0.35">
      <c r="A245" s="139"/>
      <c r="B245" s="140"/>
      <c r="C245" s="140"/>
      <c r="D245" s="140"/>
      <c r="E245" s="141"/>
      <c r="F245" s="141"/>
      <c r="G245" s="141"/>
      <c r="H245" s="141"/>
      <c r="I245" s="142"/>
      <c r="J245" s="84"/>
      <c r="K245" s="84"/>
      <c r="L245" s="84"/>
    </row>
    <row r="246" spans="1:199" ht="43.5" customHeight="1" x14ac:dyDescent="0.35">
      <c r="A246" s="139"/>
      <c r="B246" s="140"/>
      <c r="C246" s="140"/>
      <c r="D246" s="140"/>
      <c r="E246" s="141"/>
      <c r="F246" s="141"/>
      <c r="G246" s="141"/>
      <c r="H246" s="141"/>
      <c r="I246" s="142"/>
      <c r="J246" s="84"/>
      <c r="K246" s="84"/>
      <c r="L246" s="84"/>
    </row>
    <row r="247" spans="1:199" ht="12.75" customHeight="1" x14ac:dyDescent="0.35">
      <c r="A247" s="139"/>
      <c r="B247" s="140"/>
      <c r="C247" s="140"/>
      <c r="D247" s="140"/>
      <c r="E247" s="141"/>
      <c r="F247" s="141"/>
      <c r="G247" s="141"/>
      <c r="H247" s="141"/>
      <c r="I247" s="142"/>
      <c r="J247" s="84"/>
      <c r="K247" s="84"/>
      <c r="L247" s="84"/>
    </row>
    <row r="248" spans="1:199" ht="12.75" customHeight="1" x14ac:dyDescent="0.35">
      <c r="A248" s="139"/>
      <c r="B248" s="140"/>
      <c r="C248" s="140"/>
      <c r="D248" s="140"/>
      <c r="E248" s="141"/>
      <c r="F248" s="141"/>
      <c r="G248" s="141"/>
      <c r="H248" s="141"/>
      <c r="I248" s="142"/>
      <c r="J248" s="84"/>
      <c r="K248" s="84"/>
      <c r="L248" s="84"/>
    </row>
    <row r="249" spans="1:199" ht="12.75" customHeight="1" x14ac:dyDescent="0.35">
      <c r="A249" s="139"/>
      <c r="B249" s="140"/>
      <c r="C249" s="140"/>
      <c r="D249" s="140"/>
      <c r="E249" s="141"/>
      <c r="F249" s="141"/>
      <c r="G249" s="141"/>
      <c r="H249" s="141"/>
      <c r="I249" s="142"/>
      <c r="J249" s="84"/>
      <c r="K249" s="84"/>
      <c r="L249" s="84"/>
    </row>
    <row r="250" spans="1:199" ht="26.25" customHeight="1" x14ac:dyDescent="0.35">
      <c r="A250" s="143"/>
      <c r="B250" s="144"/>
      <c r="C250" s="144"/>
      <c r="D250" s="144"/>
      <c r="E250" s="145"/>
      <c r="F250" s="145"/>
      <c r="G250" s="145"/>
      <c r="H250" s="145"/>
      <c r="I250" s="146"/>
      <c r="J250" s="85"/>
      <c r="K250" s="85"/>
      <c r="L250" s="85"/>
    </row>
    <row r="251" spans="1:199" ht="53.25" customHeight="1" x14ac:dyDescent="0.25"/>
  </sheetData>
  <autoFilter ref="A3:N239" xr:uid="{00000000-0009-0000-0000-000000000000}"/>
  <mergeCells count="4">
    <mergeCell ref="A243:I250"/>
    <mergeCell ref="A1:I1"/>
    <mergeCell ref="A2:I2"/>
    <mergeCell ref="A4:A235"/>
  </mergeCells>
  <pageMargins left="0.2" right="0.2" top="0" bottom="0" header="0.3" footer="0.3"/>
  <pageSetup scale="56" fitToHeight="0"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1E45-95ED-4FB2-BC99-EA70BA13248C}">
  <sheetPr>
    <pageSetUpPr fitToPage="1"/>
  </sheetPr>
  <dimension ref="A1:GG244"/>
  <sheetViews>
    <sheetView zoomScale="120" zoomScaleNormal="120" workbookViewId="0">
      <pane ySplit="3" topLeftCell="A4" activePane="bottomLeft" state="frozen"/>
      <selection activeCell="C1" sqref="C1"/>
      <selection pane="bottomLeft" activeCell="C10" sqref="C10"/>
    </sheetView>
  </sheetViews>
  <sheetFormatPr defaultColWidth="9.453125" defaultRowHeight="12.5" x14ac:dyDescent="0.25"/>
  <cols>
    <col min="1" max="1" width="10.54296875" style="1" customWidth="1"/>
    <col min="2" max="2" width="12.453125" style="71" customWidth="1"/>
    <col min="3" max="3" width="36.7265625" style="1" customWidth="1"/>
    <col min="4" max="4" width="71.453125" style="1" customWidth="1"/>
    <col min="5" max="5" width="14.54296875" style="67" customWidth="1"/>
    <col min="6" max="6" width="11.1796875" style="67" customWidth="1"/>
    <col min="7" max="188" width="9.453125" style="67" customWidth="1"/>
    <col min="189" max="189" width="9.453125" style="64" customWidth="1"/>
    <col min="190" max="16384" width="9.453125" style="1"/>
  </cols>
  <sheetData>
    <row r="1" spans="1:189" ht="13" x14ac:dyDescent="0.3">
      <c r="A1" s="147" t="s">
        <v>0</v>
      </c>
      <c r="B1" s="148"/>
      <c r="C1" s="148"/>
      <c r="D1" s="148"/>
    </row>
    <row r="2" spans="1:189" ht="13" x14ac:dyDescent="0.3">
      <c r="A2" s="149" t="s">
        <v>351</v>
      </c>
      <c r="B2" s="150"/>
      <c r="C2" s="150"/>
      <c r="D2" s="150"/>
    </row>
    <row r="3" spans="1:189" s="5" customFormat="1" ht="59.9" customHeight="1" x14ac:dyDescent="0.3">
      <c r="A3" s="3" t="s">
        <v>2</v>
      </c>
      <c r="B3" s="70" t="s">
        <v>3</v>
      </c>
      <c r="C3" s="3" t="s">
        <v>4</v>
      </c>
      <c r="D3" s="3" t="s">
        <v>5</v>
      </c>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5"/>
    </row>
    <row r="4" spans="1:189" ht="15.75" customHeight="1" x14ac:dyDescent="0.25">
      <c r="A4" s="151" t="s">
        <v>14</v>
      </c>
      <c r="B4" s="6" t="s">
        <v>15</v>
      </c>
      <c r="C4" s="7" t="s">
        <v>16</v>
      </c>
      <c r="D4" s="7" t="s">
        <v>17</v>
      </c>
    </row>
    <row r="5" spans="1:189" ht="15.75" customHeight="1" x14ac:dyDescent="0.25">
      <c r="A5" s="152"/>
      <c r="B5" s="6" t="s">
        <v>18</v>
      </c>
      <c r="C5" s="7" t="s">
        <v>19</v>
      </c>
      <c r="D5" s="7" t="s">
        <v>20</v>
      </c>
    </row>
    <row r="6" spans="1:189" ht="15.75" customHeight="1" x14ac:dyDescent="0.25">
      <c r="A6" s="152"/>
      <c r="B6" s="6" t="s">
        <v>21</v>
      </c>
      <c r="C6" s="7" t="s">
        <v>22</v>
      </c>
      <c r="D6" s="7" t="s">
        <v>23</v>
      </c>
    </row>
    <row r="7" spans="1:189" ht="15.75" customHeight="1" x14ac:dyDescent="0.25">
      <c r="A7" s="152"/>
      <c r="B7" s="6" t="s">
        <v>24</v>
      </c>
      <c r="C7" s="7" t="s">
        <v>25</v>
      </c>
      <c r="D7" s="7" t="s">
        <v>26</v>
      </c>
    </row>
    <row r="8" spans="1:189" ht="15.75" customHeight="1" x14ac:dyDescent="0.25">
      <c r="A8" s="152"/>
      <c r="B8" s="6" t="s">
        <v>27</v>
      </c>
      <c r="C8" s="7" t="s">
        <v>28</v>
      </c>
      <c r="D8" s="7" t="s">
        <v>29</v>
      </c>
    </row>
    <row r="9" spans="1:189" ht="15.75" customHeight="1" x14ac:dyDescent="0.25">
      <c r="A9" s="152"/>
      <c r="B9" s="6" t="s">
        <v>30</v>
      </c>
      <c r="C9" s="7" t="s">
        <v>31</v>
      </c>
      <c r="D9" s="7" t="s">
        <v>32</v>
      </c>
    </row>
    <row r="10" spans="1:189" ht="15.75" customHeight="1" x14ac:dyDescent="0.25">
      <c r="A10" s="152"/>
      <c r="B10" s="6" t="s">
        <v>33</v>
      </c>
      <c r="C10" s="7" t="s">
        <v>34</v>
      </c>
      <c r="D10" s="7" t="s">
        <v>35</v>
      </c>
    </row>
    <row r="11" spans="1:189" ht="15.75" customHeight="1" x14ac:dyDescent="0.25">
      <c r="A11" s="152"/>
      <c r="B11" s="6" t="s">
        <v>36</v>
      </c>
      <c r="C11" s="7" t="s">
        <v>37</v>
      </c>
      <c r="D11" s="7" t="s">
        <v>38</v>
      </c>
    </row>
    <row r="12" spans="1:189" ht="15.75" customHeight="1" x14ac:dyDescent="0.25">
      <c r="A12" s="152"/>
      <c r="B12" s="6" t="s">
        <v>39</v>
      </c>
      <c r="C12" s="7" t="s">
        <v>40</v>
      </c>
      <c r="D12" s="7" t="s">
        <v>41</v>
      </c>
    </row>
    <row r="13" spans="1:189" ht="15.75" customHeight="1" x14ac:dyDescent="0.25">
      <c r="A13" s="152"/>
      <c r="B13" s="6" t="s">
        <v>42</v>
      </c>
      <c r="C13" s="7" t="s">
        <v>43</v>
      </c>
      <c r="D13" s="7" t="s">
        <v>44</v>
      </c>
    </row>
    <row r="14" spans="1:189" ht="15" customHeight="1" x14ac:dyDescent="0.25">
      <c r="A14" s="152"/>
      <c r="B14" s="6" t="s">
        <v>45</v>
      </c>
      <c r="C14" s="7" t="s">
        <v>46</v>
      </c>
      <c r="D14" s="15" t="s">
        <v>47</v>
      </c>
    </row>
    <row r="15" spans="1:189" ht="15.75" customHeight="1" x14ac:dyDescent="0.25">
      <c r="A15" s="152"/>
      <c r="B15" s="6" t="s">
        <v>48</v>
      </c>
      <c r="C15" s="7" t="s">
        <v>49</v>
      </c>
      <c r="D15" s="7" t="s">
        <v>50</v>
      </c>
    </row>
    <row r="16" spans="1:189" ht="15.75" customHeight="1" x14ac:dyDescent="0.25">
      <c r="A16" s="152"/>
      <c r="B16" s="6" t="s">
        <v>48</v>
      </c>
      <c r="C16" s="7" t="s">
        <v>49</v>
      </c>
      <c r="D16" s="7" t="s">
        <v>51</v>
      </c>
    </row>
    <row r="17" spans="1:189" ht="15.75" customHeight="1" x14ac:dyDescent="0.25">
      <c r="A17" s="152"/>
      <c r="B17" s="6" t="s">
        <v>48</v>
      </c>
      <c r="C17" s="7" t="s">
        <v>49</v>
      </c>
      <c r="D17" s="7" t="s">
        <v>340</v>
      </c>
    </row>
    <row r="18" spans="1:189" ht="15.75" customHeight="1" x14ac:dyDescent="0.25">
      <c r="A18" s="152"/>
      <c r="B18" s="6" t="s">
        <v>48</v>
      </c>
      <c r="C18" s="7" t="s">
        <v>49</v>
      </c>
      <c r="D18" s="7" t="s">
        <v>52</v>
      </c>
    </row>
    <row r="19" spans="1:189" ht="15.75" customHeight="1" x14ac:dyDescent="0.25">
      <c r="A19" s="152"/>
      <c r="B19" s="6" t="s">
        <v>48</v>
      </c>
      <c r="C19" s="7" t="s">
        <v>49</v>
      </c>
      <c r="D19" s="7" t="s">
        <v>53</v>
      </c>
    </row>
    <row r="20" spans="1:189" ht="12.75" customHeight="1" x14ac:dyDescent="0.25">
      <c r="A20" s="152"/>
      <c r="B20" s="6" t="s">
        <v>48</v>
      </c>
      <c r="C20" s="1" t="s">
        <v>54</v>
      </c>
      <c r="D20" s="1" t="s">
        <v>55</v>
      </c>
    </row>
    <row r="21" spans="1:189" ht="12.75" customHeight="1" x14ac:dyDescent="0.25">
      <c r="A21" s="152"/>
      <c r="B21" s="6" t="s">
        <v>48</v>
      </c>
      <c r="C21" s="1" t="s">
        <v>54</v>
      </c>
      <c r="D21" s="1" t="s">
        <v>56</v>
      </c>
    </row>
    <row r="22" spans="1:189" ht="15.75" customHeight="1" x14ac:dyDescent="0.25">
      <c r="A22" s="152"/>
      <c r="B22" s="6" t="s">
        <v>48</v>
      </c>
      <c r="C22" s="1" t="s">
        <v>54</v>
      </c>
      <c r="D22" s="1" t="s">
        <v>57</v>
      </c>
    </row>
    <row r="23" spans="1:189" ht="15.75" customHeight="1" x14ac:dyDescent="0.25">
      <c r="A23" s="152"/>
      <c r="B23" s="6" t="s">
        <v>48</v>
      </c>
      <c r="C23" s="1" t="s">
        <v>54</v>
      </c>
      <c r="D23" s="1" t="s">
        <v>58</v>
      </c>
    </row>
    <row r="24" spans="1:189" x14ac:dyDescent="0.25">
      <c r="A24" s="152"/>
      <c r="B24" s="6" t="s">
        <v>48</v>
      </c>
      <c r="C24" s="1" t="s">
        <v>54</v>
      </c>
      <c r="D24" s="1" t="s">
        <v>59</v>
      </c>
    </row>
    <row r="25" spans="1:189" x14ac:dyDescent="0.25">
      <c r="A25" s="152"/>
      <c r="B25" s="6" t="s">
        <v>48</v>
      </c>
      <c r="C25" s="1" t="s">
        <v>54</v>
      </c>
      <c r="D25" s="1" t="s">
        <v>60</v>
      </c>
    </row>
    <row r="26" spans="1:189" x14ac:dyDescent="0.25">
      <c r="A26" s="152"/>
      <c r="B26" s="6" t="s">
        <v>48</v>
      </c>
      <c r="C26" s="1" t="s">
        <v>54</v>
      </c>
      <c r="D26" s="1" t="s">
        <v>61</v>
      </c>
    </row>
    <row r="27" spans="1:189" x14ac:dyDescent="0.25">
      <c r="A27" s="152"/>
      <c r="B27" s="6" t="s">
        <v>48</v>
      </c>
      <c r="C27" s="1" t="s">
        <v>54</v>
      </c>
      <c r="D27" s="1" t="s">
        <v>62</v>
      </c>
    </row>
    <row r="28" spans="1:189" s="9" customFormat="1" ht="24.65" customHeight="1" x14ac:dyDescent="0.25">
      <c r="A28" s="152"/>
      <c r="B28" s="6" t="s">
        <v>48</v>
      </c>
      <c r="C28" s="9" t="s">
        <v>54</v>
      </c>
      <c r="D28" s="9" t="s">
        <v>341</v>
      </c>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6"/>
    </row>
    <row r="29" spans="1:189" x14ac:dyDescent="0.25">
      <c r="A29" s="152"/>
      <c r="B29" s="6" t="s">
        <v>48</v>
      </c>
      <c r="C29" s="1" t="s">
        <v>54</v>
      </c>
      <c r="D29" s="1" t="s">
        <v>63</v>
      </c>
    </row>
    <row r="30" spans="1:189" x14ac:dyDescent="0.25">
      <c r="A30" s="152"/>
      <c r="B30" s="6" t="s">
        <v>48</v>
      </c>
      <c r="C30" s="1" t="s">
        <v>54</v>
      </c>
      <c r="D30" s="1" t="s">
        <v>64</v>
      </c>
    </row>
    <row r="31" spans="1:189" x14ac:dyDescent="0.25">
      <c r="A31" s="152"/>
      <c r="B31" s="6" t="s">
        <v>48</v>
      </c>
      <c r="C31" s="1" t="s">
        <v>54</v>
      </c>
      <c r="D31" s="1" t="s">
        <v>65</v>
      </c>
    </row>
    <row r="32" spans="1:189" x14ac:dyDescent="0.25">
      <c r="A32" s="152"/>
      <c r="B32" s="6" t="s">
        <v>48</v>
      </c>
      <c r="C32" s="1" t="s">
        <v>54</v>
      </c>
      <c r="D32" s="1" t="s">
        <v>66</v>
      </c>
    </row>
    <row r="33" spans="1:4" x14ac:dyDescent="0.25">
      <c r="A33" s="152"/>
      <c r="B33" s="6"/>
      <c r="C33" s="93" t="s">
        <v>54</v>
      </c>
      <c r="D33" s="93" t="s">
        <v>294</v>
      </c>
    </row>
    <row r="34" spans="1:4" x14ac:dyDescent="0.25">
      <c r="A34" s="152"/>
      <c r="B34" s="6" t="s">
        <v>48</v>
      </c>
      <c r="C34" s="1" t="s">
        <v>54</v>
      </c>
      <c r="D34" s="1" t="s">
        <v>67</v>
      </c>
    </row>
    <row r="35" spans="1:4" x14ac:dyDescent="0.25">
      <c r="A35" s="152"/>
      <c r="B35" s="6" t="s">
        <v>48</v>
      </c>
      <c r="C35" s="1" t="s">
        <v>54</v>
      </c>
      <c r="D35" s="1" t="s">
        <v>68</v>
      </c>
    </row>
    <row r="36" spans="1:4" x14ac:dyDescent="0.25">
      <c r="A36" s="152"/>
      <c r="B36" s="6" t="s">
        <v>48</v>
      </c>
      <c r="C36" s="1" t="s">
        <v>54</v>
      </c>
      <c r="D36" s="1" t="s">
        <v>69</v>
      </c>
    </row>
    <row r="37" spans="1:4" x14ac:dyDescent="0.25">
      <c r="A37" s="152"/>
      <c r="B37" s="6" t="s">
        <v>48</v>
      </c>
      <c r="C37" s="1" t="s">
        <v>54</v>
      </c>
      <c r="D37" s="1" t="s">
        <v>70</v>
      </c>
    </row>
    <row r="38" spans="1:4" x14ac:dyDescent="0.25">
      <c r="A38" s="152"/>
      <c r="B38" s="6" t="s">
        <v>48</v>
      </c>
      <c r="C38" s="1" t="s">
        <v>54</v>
      </c>
      <c r="D38" s="1" t="s">
        <v>71</v>
      </c>
    </row>
    <row r="39" spans="1:4" x14ac:dyDescent="0.25">
      <c r="A39" s="152"/>
      <c r="B39" s="6"/>
      <c r="C39" s="93" t="s">
        <v>54</v>
      </c>
      <c r="D39" s="93" t="s">
        <v>295</v>
      </c>
    </row>
    <row r="40" spans="1:4" x14ac:dyDescent="0.25">
      <c r="A40" s="152"/>
      <c r="B40" s="6" t="s">
        <v>48</v>
      </c>
      <c r="C40" s="1" t="s">
        <v>54</v>
      </c>
      <c r="D40" s="1" t="s">
        <v>342</v>
      </c>
    </row>
    <row r="41" spans="1:4" x14ac:dyDescent="0.25">
      <c r="A41" s="152"/>
      <c r="B41" s="6" t="s">
        <v>48</v>
      </c>
      <c r="C41" s="1" t="s">
        <v>54</v>
      </c>
      <c r="D41" s="1" t="s">
        <v>73</v>
      </c>
    </row>
    <row r="42" spans="1:4" x14ac:dyDescent="0.25">
      <c r="A42" s="152"/>
      <c r="B42" s="6" t="s">
        <v>48</v>
      </c>
      <c r="C42" s="1" t="s">
        <v>54</v>
      </c>
      <c r="D42" s="1" t="s">
        <v>74</v>
      </c>
    </row>
    <row r="43" spans="1:4" x14ac:dyDescent="0.25">
      <c r="A43" s="152"/>
      <c r="B43" s="6" t="s">
        <v>48</v>
      </c>
      <c r="C43" s="1" t="s">
        <v>54</v>
      </c>
      <c r="D43" s="1" t="s">
        <v>75</v>
      </c>
    </row>
    <row r="44" spans="1:4" x14ac:dyDescent="0.25">
      <c r="A44" s="152"/>
      <c r="B44" s="6" t="s">
        <v>48</v>
      </c>
      <c r="C44" s="1" t="s">
        <v>54</v>
      </c>
      <c r="D44" s="1" t="s">
        <v>76</v>
      </c>
    </row>
    <row r="45" spans="1:4" x14ac:dyDescent="0.25">
      <c r="A45" s="152"/>
      <c r="B45" s="6"/>
      <c r="C45" s="93" t="s">
        <v>54</v>
      </c>
      <c r="D45" s="93" t="s">
        <v>296</v>
      </c>
    </row>
    <row r="46" spans="1:4" x14ac:dyDescent="0.25">
      <c r="A46" s="152"/>
      <c r="B46" s="6" t="s">
        <v>48</v>
      </c>
      <c r="C46" s="7" t="s">
        <v>49</v>
      </c>
      <c r="D46" s="1" t="s">
        <v>77</v>
      </c>
    </row>
    <row r="47" spans="1:4" x14ac:dyDescent="0.25">
      <c r="A47" s="152"/>
      <c r="B47" s="6" t="s">
        <v>48</v>
      </c>
      <c r="C47" s="1" t="s">
        <v>54</v>
      </c>
      <c r="D47" s="1" t="s">
        <v>78</v>
      </c>
    </row>
    <row r="48" spans="1:4" x14ac:dyDescent="0.25">
      <c r="A48" s="152"/>
      <c r="B48" s="6"/>
      <c r="C48" s="93" t="s">
        <v>54</v>
      </c>
      <c r="D48" s="93" t="s">
        <v>297</v>
      </c>
    </row>
    <row r="49" spans="1:4" x14ac:dyDescent="0.25">
      <c r="A49" s="152"/>
      <c r="B49" s="6" t="s">
        <v>48</v>
      </c>
      <c r="C49" s="1" t="s">
        <v>54</v>
      </c>
      <c r="D49" s="1" t="s">
        <v>79</v>
      </c>
    </row>
    <row r="50" spans="1:4" x14ac:dyDescent="0.25">
      <c r="A50" s="152"/>
      <c r="B50" s="6" t="s">
        <v>48</v>
      </c>
      <c r="C50" s="1" t="s">
        <v>54</v>
      </c>
      <c r="D50" s="1" t="s">
        <v>80</v>
      </c>
    </row>
    <row r="51" spans="1:4" x14ac:dyDescent="0.25">
      <c r="A51" s="152"/>
      <c r="B51" s="6" t="s">
        <v>48</v>
      </c>
      <c r="C51" s="1" t="s">
        <v>54</v>
      </c>
      <c r="D51" s="1" t="s">
        <v>81</v>
      </c>
    </row>
    <row r="52" spans="1:4" x14ac:dyDescent="0.25">
      <c r="A52" s="152"/>
      <c r="B52" s="6"/>
      <c r="C52" s="93" t="s">
        <v>54</v>
      </c>
      <c r="D52" s="93" t="s">
        <v>298</v>
      </c>
    </row>
    <row r="53" spans="1:4" x14ac:dyDescent="0.25">
      <c r="A53" s="152"/>
      <c r="B53" s="6"/>
      <c r="C53" s="93" t="s">
        <v>54</v>
      </c>
      <c r="D53" s="93" t="s">
        <v>299</v>
      </c>
    </row>
    <row r="54" spans="1:4" x14ac:dyDescent="0.25">
      <c r="A54" s="152"/>
      <c r="B54" s="6"/>
      <c r="C54" s="93" t="s">
        <v>300</v>
      </c>
      <c r="D54" s="93" t="s">
        <v>301</v>
      </c>
    </row>
    <row r="55" spans="1:4" x14ac:dyDescent="0.25">
      <c r="A55" s="152"/>
      <c r="B55" s="6" t="s">
        <v>48</v>
      </c>
      <c r="C55" s="1" t="s">
        <v>54</v>
      </c>
      <c r="D55" s="1" t="s">
        <v>82</v>
      </c>
    </row>
    <row r="56" spans="1:4" x14ac:dyDescent="0.25">
      <c r="A56" s="152"/>
      <c r="B56" s="6" t="s">
        <v>48</v>
      </c>
      <c r="C56" s="1" t="s">
        <v>54</v>
      </c>
      <c r="D56" s="1" t="s">
        <v>83</v>
      </c>
    </row>
    <row r="57" spans="1:4" x14ac:dyDescent="0.25">
      <c r="A57" s="152"/>
      <c r="B57" s="6" t="s">
        <v>48</v>
      </c>
      <c r="C57" s="1" t="s">
        <v>54</v>
      </c>
      <c r="D57" s="1" t="s">
        <v>84</v>
      </c>
    </row>
    <row r="58" spans="1:4" x14ac:dyDescent="0.25">
      <c r="A58" s="152"/>
      <c r="B58" s="6" t="s">
        <v>48</v>
      </c>
      <c r="C58" s="1" t="s">
        <v>54</v>
      </c>
      <c r="D58" s="1" t="s">
        <v>85</v>
      </c>
    </row>
    <row r="59" spans="1:4" x14ac:dyDescent="0.25">
      <c r="A59" s="152"/>
      <c r="B59" s="6"/>
      <c r="C59" s="93" t="s">
        <v>54</v>
      </c>
      <c r="D59" s="93" t="s">
        <v>302</v>
      </c>
    </row>
    <row r="60" spans="1:4" x14ac:dyDescent="0.25">
      <c r="A60" s="152"/>
      <c r="B60" s="6" t="s">
        <v>48</v>
      </c>
      <c r="C60" s="1" t="s">
        <v>54</v>
      </c>
      <c r="D60" s="1" t="s">
        <v>86</v>
      </c>
    </row>
    <row r="61" spans="1:4" x14ac:dyDescent="0.25">
      <c r="A61" s="152"/>
      <c r="B61" s="6" t="s">
        <v>48</v>
      </c>
      <c r="C61" s="7" t="s">
        <v>49</v>
      </c>
      <c r="D61" s="9" t="s">
        <v>87</v>
      </c>
    </row>
    <row r="62" spans="1:4" x14ac:dyDescent="0.25">
      <c r="A62" s="152"/>
      <c r="B62" s="6"/>
      <c r="C62" s="34" t="s">
        <v>49</v>
      </c>
      <c r="D62" s="94" t="s">
        <v>303</v>
      </c>
    </row>
    <row r="63" spans="1:4" x14ac:dyDescent="0.25">
      <c r="A63" s="152"/>
      <c r="B63" s="6" t="s">
        <v>48</v>
      </c>
      <c r="C63" s="7" t="s">
        <v>49</v>
      </c>
      <c r="D63" s="9" t="s">
        <v>88</v>
      </c>
    </row>
    <row r="64" spans="1:4" x14ac:dyDescent="0.25">
      <c r="A64" s="152"/>
      <c r="B64" s="6" t="s">
        <v>48</v>
      </c>
      <c r="C64" s="7" t="s">
        <v>49</v>
      </c>
      <c r="D64" s="1" t="s">
        <v>343</v>
      </c>
    </row>
    <row r="65" spans="1:4" x14ac:dyDescent="0.25">
      <c r="A65" s="152"/>
      <c r="B65" s="6" t="s">
        <v>48</v>
      </c>
      <c r="C65" s="7" t="s">
        <v>49</v>
      </c>
      <c r="D65" s="1" t="s">
        <v>89</v>
      </c>
    </row>
    <row r="66" spans="1:4" x14ac:dyDescent="0.25">
      <c r="A66" s="152"/>
      <c r="B66" s="6" t="s">
        <v>48</v>
      </c>
      <c r="C66" s="7" t="s">
        <v>49</v>
      </c>
      <c r="D66" s="1" t="s">
        <v>90</v>
      </c>
    </row>
    <row r="67" spans="1:4" x14ac:dyDescent="0.25">
      <c r="A67" s="152"/>
      <c r="B67" s="6" t="s">
        <v>48</v>
      </c>
      <c r="C67" s="1" t="s">
        <v>54</v>
      </c>
      <c r="D67" s="1" t="s">
        <v>91</v>
      </c>
    </row>
    <row r="68" spans="1:4" x14ac:dyDescent="0.25">
      <c r="A68" s="152"/>
      <c r="B68" s="6" t="s">
        <v>48</v>
      </c>
      <c r="C68" s="1" t="s">
        <v>54</v>
      </c>
      <c r="D68" s="1" t="s">
        <v>344</v>
      </c>
    </row>
    <row r="69" spans="1:4" x14ac:dyDescent="0.25">
      <c r="A69" s="152"/>
      <c r="B69" s="6" t="s">
        <v>48</v>
      </c>
      <c r="C69" s="1" t="s">
        <v>54</v>
      </c>
      <c r="D69" s="1" t="s">
        <v>92</v>
      </c>
    </row>
    <row r="70" spans="1:4" x14ac:dyDescent="0.25">
      <c r="A70" s="152"/>
      <c r="B70" s="6"/>
      <c r="C70" s="93" t="s">
        <v>54</v>
      </c>
      <c r="D70" s="93" t="s">
        <v>304</v>
      </c>
    </row>
    <row r="71" spans="1:4" x14ac:dyDescent="0.25">
      <c r="A71" s="152"/>
      <c r="B71" s="6" t="s">
        <v>48</v>
      </c>
      <c r="C71" s="7" t="s">
        <v>49</v>
      </c>
      <c r="D71" s="1" t="s">
        <v>93</v>
      </c>
    </row>
    <row r="72" spans="1:4" x14ac:dyDescent="0.25">
      <c r="A72" s="152"/>
      <c r="B72" s="6" t="s">
        <v>48</v>
      </c>
      <c r="C72" s="1" t="s">
        <v>54</v>
      </c>
      <c r="D72" s="1" t="s">
        <v>94</v>
      </c>
    </row>
    <row r="73" spans="1:4" x14ac:dyDescent="0.25">
      <c r="A73" s="152"/>
      <c r="B73" s="6" t="s">
        <v>48</v>
      </c>
      <c r="C73" s="1" t="s">
        <v>54</v>
      </c>
      <c r="D73" s="1" t="s">
        <v>95</v>
      </c>
    </row>
    <row r="74" spans="1:4" x14ac:dyDescent="0.25">
      <c r="A74" s="152"/>
      <c r="B74" s="6" t="s">
        <v>48</v>
      </c>
      <c r="C74" s="1" t="s">
        <v>49</v>
      </c>
      <c r="D74" s="1" t="s">
        <v>345</v>
      </c>
    </row>
    <row r="75" spans="1:4" x14ac:dyDescent="0.25">
      <c r="A75" s="152"/>
      <c r="B75" s="6"/>
      <c r="C75" s="93" t="s">
        <v>54</v>
      </c>
      <c r="D75" s="93" t="s">
        <v>305</v>
      </c>
    </row>
    <row r="76" spans="1:4" x14ac:dyDescent="0.25">
      <c r="A76" s="152"/>
      <c r="B76" s="6"/>
      <c r="C76" s="93" t="s">
        <v>54</v>
      </c>
      <c r="D76" s="93" t="s">
        <v>306</v>
      </c>
    </row>
    <row r="77" spans="1:4" x14ac:dyDescent="0.25">
      <c r="A77" s="152"/>
      <c r="B77" s="6"/>
      <c r="C77" s="93" t="s">
        <v>54</v>
      </c>
      <c r="D77" s="93" t="s">
        <v>307</v>
      </c>
    </row>
    <row r="78" spans="1:4" x14ac:dyDescent="0.25">
      <c r="A78" s="152"/>
      <c r="B78" s="6"/>
      <c r="C78" s="93" t="s">
        <v>54</v>
      </c>
      <c r="D78" s="93" t="s">
        <v>308</v>
      </c>
    </row>
    <row r="79" spans="1:4" x14ac:dyDescent="0.25">
      <c r="A79" s="152"/>
      <c r="B79" s="6"/>
      <c r="C79" s="93" t="s">
        <v>54</v>
      </c>
      <c r="D79" s="93" t="s">
        <v>309</v>
      </c>
    </row>
    <row r="80" spans="1:4" ht="13" x14ac:dyDescent="0.3">
      <c r="A80" s="152"/>
      <c r="B80" s="6"/>
      <c r="C80" s="10"/>
      <c r="D80" s="10" t="s">
        <v>96</v>
      </c>
    </row>
    <row r="81" spans="1:4" ht="13" x14ac:dyDescent="0.3">
      <c r="A81" s="152"/>
      <c r="B81" s="6"/>
      <c r="C81" s="80"/>
      <c r="D81" s="86" t="s">
        <v>97</v>
      </c>
    </row>
    <row r="82" spans="1:4" x14ac:dyDescent="0.25">
      <c r="A82" s="152"/>
      <c r="B82" s="6" t="s">
        <v>98</v>
      </c>
      <c r="C82" s="7" t="s">
        <v>99</v>
      </c>
      <c r="D82" s="7" t="s">
        <v>100</v>
      </c>
    </row>
    <row r="83" spans="1:4" x14ac:dyDescent="0.25">
      <c r="A83" s="152"/>
      <c r="B83" s="6" t="s">
        <v>98</v>
      </c>
      <c r="C83" s="7" t="s">
        <v>101</v>
      </c>
      <c r="D83" s="7" t="s">
        <v>102</v>
      </c>
    </row>
    <row r="84" spans="1:4" x14ac:dyDescent="0.25">
      <c r="A84" s="152"/>
      <c r="B84" s="6" t="s">
        <v>103</v>
      </c>
      <c r="C84" s="7" t="s">
        <v>104</v>
      </c>
      <c r="D84" s="7" t="s">
        <v>105</v>
      </c>
    </row>
    <row r="85" spans="1:4" x14ac:dyDescent="0.25">
      <c r="A85" s="152"/>
      <c r="B85" s="6" t="s">
        <v>103</v>
      </c>
      <c r="C85" s="7" t="s">
        <v>106</v>
      </c>
      <c r="D85" s="7" t="s">
        <v>107</v>
      </c>
    </row>
    <row r="86" spans="1:4" x14ac:dyDescent="0.25">
      <c r="A86" s="152"/>
      <c r="B86" s="6" t="s">
        <v>108</v>
      </c>
      <c r="C86" s="7" t="s">
        <v>109</v>
      </c>
      <c r="D86" s="15" t="s">
        <v>110</v>
      </c>
    </row>
    <row r="87" spans="1:4" x14ac:dyDescent="0.25">
      <c r="A87" s="152"/>
      <c r="B87" s="6" t="s">
        <v>108</v>
      </c>
      <c r="C87" s="7" t="s">
        <v>111</v>
      </c>
      <c r="D87" s="15" t="s">
        <v>112</v>
      </c>
    </row>
    <row r="88" spans="1:4" x14ac:dyDescent="0.25">
      <c r="A88" s="152"/>
      <c r="B88" s="6" t="s">
        <v>108</v>
      </c>
      <c r="C88" s="7" t="s">
        <v>113</v>
      </c>
      <c r="D88" s="15" t="s">
        <v>114</v>
      </c>
    </row>
    <row r="89" spans="1:4" x14ac:dyDescent="0.25">
      <c r="A89" s="152"/>
      <c r="B89" s="6" t="s">
        <v>108</v>
      </c>
      <c r="C89" s="7" t="s">
        <v>115</v>
      </c>
      <c r="D89" s="15" t="s">
        <v>116</v>
      </c>
    </row>
    <row r="90" spans="1:4" x14ac:dyDescent="0.25">
      <c r="A90" s="152"/>
      <c r="B90" s="6" t="s">
        <v>117</v>
      </c>
      <c r="C90" s="7" t="s">
        <v>118</v>
      </c>
      <c r="D90" s="7" t="s">
        <v>119</v>
      </c>
    </row>
    <row r="91" spans="1:4" x14ac:dyDescent="0.25">
      <c r="A91" s="152"/>
      <c r="B91" s="6" t="s">
        <v>117</v>
      </c>
      <c r="C91" s="7" t="s">
        <v>120</v>
      </c>
      <c r="D91" s="7" t="s">
        <v>119</v>
      </c>
    </row>
    <row r="92" spans="1:4" x14ac:dyDescent="0.25">
      <c r="A92" s="152"/>
      <c r="B92" s="6" t="s">
        <v>117</v>
      </c>
      <c r="C92" s="7" t="s">
        <v>121</v>
      </c>
      <c r="D92" s="7" t="s">
        <v>119</v>
      </c>
    </row>
    <row r="93" spans="1:4" x14ac:dyDescent="0.25">
      <c r="A93" s="152"/>
      <c r="B93" s="6" t="s">
        <v>117</v>
      </c>
      <c r="C93" s="7" t="s">
        <v>122</v>
      </c>
      <c r="D93" s="7" t="s">
        <v>119</v>
      </c>
    </row>
    <row r="94" spans="1:4" x14ac:dyDescent="0.25">
      <c r="A94" s="152"/>
      <c r="B94" s="6" t="s">
        <v>117</v>
      </c>
      <c r="C94" s="7" t="s">
        <v>123</v>
      </c>
      <c r="D94" s="7" t="s">
        <v>124</v>
      </c>
    </row>
    <row r="95" spans="1:4" x14ac:dyDescent="0.25">
      <c r="A95" s="152"/>
      <c r="B95" s="6" t="s">
        <v>117</v>
      </c>
      <c r="C95" s="7" t="s">
        <v>125</v>
      </c>
      <c r="D95" s="7" t="s">
        <v>126</v>
      </c>
    </row>
    <row r="96" spans="1:4" x14ac:dyDescent="0.25">
      <c r="A96" s="152"/>
      <c r="B96" s="6" t="s">
        <v>117</v>
      </c>
      <c r="C96" s="7" t="s">
        <v>127</v>
      </c>
      <c r="D96" s="7" t="s">
        <v>128</v>
      </c>
    </row>
    <row r="97" spans="1:4" x14ac:dyDescent="0.25">
      <c r="A97" s="152"/>
      <c r="B97" s="6" t="s">
        <v>117</v>
      </c>
      <c r="C97" s="7" t="s">
        <v>129</v>
      </c>
      <c r="D97" s="7" t="s">
        <v>130</v>
      </c>
    </row>
    <row r="98" spans="1:4" ht="15" customHeight="1" x14ac:dyDescent="0.25">
      <c r="A98" s="152"/>
      <c r="B98" s="6" t="s">
        <v>131</v>
      </c>
      <c r="C98" s="7" t="s">
        <v>132</v>
      </c>
      <c r="D98" s="15" t="s">
        <v>133</v>
      </c>
    </row>
    <row r="99" spans="1:4" x14ac:dyDescent="0.25">
      <c r="A99" s="152"/>
      <c r="B99" s="6" t="s">
        <v>134</v>
      </c>
      <c r="C99" s="7" t="s">
        <v>135</v>
      </c>
      <c r="D99" s="7" t="s">
        <v>136</v>
      </c>
    </row>
    <row r="100" spans="1:4" x14ac:dyDescent="0.25">
      <c r="A100" s="152"/>
      <c r="B100" s="6" t="s">
        <v>134</v>
      </c>
      <c r="C100" s="7" t="s">
        <v>137</v>
      </c>
      <c r="D100" s="7" t="s">
        <v>136</v>
      </c>
    </row>
    <row r="101" spans="1:4" x14ac:dyDescent="0.25">
      <c r="A101" s="152"/>
      <c r="B101" s="6" t="s">
        <v>134</v>
      </c>
      <c r="C101" s="7" t="s">
        <v>138</v>
      </c>
      <c r="D101" s="7" t="s">
        <v>139</v>
      </c>
    </row>
    <row r="102" spans="1:4" x14ac:dyDescent="0.25">
      <c r="A102" s="152"/>
      <c r="B102" s="6" t="s">
        <v>134</v>
      </c>
      <c r="C102" s="7" t="s">
        <v>140</v>
      </c>
      <c r="D102" s="74" t="s">
        <v>141</v>
      </c>
    </row>
    <row r="103" spans="1:4" x14ac:dyDescent="0.25">
      <c r="A103" s="152"/>
      <c r="B103" s="6" t="s">
        <v>134</v>
      </c>
      <c r="C103" s="7" t="s">
        <v>142</v>
      </c>
      <c r="D103" s="7" t="s">
        <v>143</v>
      </c>
    </row>
    <row r="104" spans="1:4" x14ac:dyDescent="0.25">
      <c r="A104" s="152"/>
      <c r="B104" s="6" t="s">
        <v>134</v>
      </c>
      <c r="C104" s="7" t="s">
        <v>144</v>
      </c>
      <c r="D104" s="7" t="s">
        <v>145</v>
      </c>
    </row>
    <row r="105" spans="1:4" x14ac:dyDescent="0.25">
      <c r="A105" s="152"/>
      <c r="B105" s="6" t="s">
        <v>146</v>
      </c>
      <c r="C105" s="7" t="s">
        <v>147</v>
      </c>
      <c r="D105" s="15" t="s">
        <v>148</v>
      </c>
    </row>
    <row r="106" spans="1:4" ht="29.5" customHeight="1" x14ac:dyDescent="0.25">
      <c r="A106" s="152"/>
      <c r="B106" s="6" t="s">
        <v>146</v>
      </c>
      <c r="C106" s="15" t="s">
        <v>149</v>
      </c>
    </row>
    <row r="107" spans="1:4" ht="27" customHeight="1" x14ac:dyDescent="0.25">
      <c r="A107" s="152"/>
      <c r="B107" s="6" t="s">
        <v>146</v>
      </c>
      <c r="C107" s="15" t="s">
        <v>150</v>
      </c>
    </row>
    <row r="108" spans="1:4" ht="42" customHeight="1" x14ac:dyDescent="0.25">
      <c r="A108" s="152"/>
      <c r="B108" s="6" t="s">
        <v>146</v>
      </c>
      <c r="C108" s="15" t="s">
        <v>349</v>
      </c>
      <c r="D108" s="81" t="s">
        <v>151</v>
      </c>
    </row>
    <row r="109" spans="1:4" x14ac:dyDescent="0.25">
      <c r="A109" s="152"/>
      <c r="B109" s="6" t="s">
        <v>152</v>
      </c>
      <c r="C109" s="7" t="s">
        <v>153</v>
      </c>
      <c r="D109" s="7" t="s">
        <v>154</v>
      </c>
    </row>
    <row r="110" spans="1:4" x14ac:dyDescent="0.25">
      <c r="A110" s="152"/>
      <c r="B110" s="6" t="s">
        <v>152</v>
      </c>
      <c r="C110" s="7" t="s">
        <v>155</v>
      </c>
      <c r="D110" s="7" t="s">
        <v>154</v>
      </c>
    </row>
    <row r="111" spans="1:4" x14ac:dyDescent="0.25">
      <c r="A111" s="152"/>
      <c r="B111" s="6" t="s">
        <v>156</v>
      </c>
      <c r="C111" s="7" t="s">
        <v>157</v>
      </c>
      <c r="D111" s="7" t="s">
        <v>158</v>
      </c>
    </row>
    <row r="112" spans="1:4" x14ac:dyDescent="0.25">
      <c r="A112" s="152"/>
      <c r="B112" s="6" t="s">
        <v>48</v>
      </c>
      <c r="C112" s="7" t="s">
        <v>49</v>
      </c>
      <c r="D112" s="7" t="s">
        <v>159</v>
      </c>
    </row>
    <row r="113" spans="1:4" x14ac:dyDescent="0.25">
      <c r="A113" s="152"/>
      <c r="B113" s="6" t="s">
        <v>48</v>
      </c>
      <c r="C113" s="7" t="s">
        <v>49</v>
      </c>
      <c r="D113" s="7" t="s">
        <v>160</v>
      </c>
    </row>
    <row r="114" spans="1:4" x14ac:dyDescent="0.25">
      <c r="A114" s="152"/>
      <c r="B114" s="6" t="s">
        <v>48</v>
      </c>
      <c r="C114" s="7" t="s">
        <v>49</v>
      </c>
      <c r="D114" s="7" t="s">
        <v>161</v>
      </c>
    </row>
    <row r="115" spans="1:4" x14ac:dyDescent="0.25">
      <c r="A115" s="152"/>
      <c r="B115" s="6" t="s">
        <v>48</v>
      </c>
      <c r="C115" s="7" t="s">
        <v>49</v>
      </c>
      <c r="D115" s="7" t="s">
        <v>162</v>
      </c>
    </row>
    <row r="116" spans="1:4" x14ac:dyDescent="0.25">
      <c r="A116" s="152"/>
      <c r="B116" s="6" t="s">
        <v>48</v>
      </c>
      <c r="C116" s="7" t="s">
        <v>49</v>
      </c>
      <c r="D116" s="7" t="s">
        <v>163</v>
      </c>
    </row>
    <row r="117" spans="1:4" x14ac:dyDescent="0.25">
      <c r="A117" s="152"/>
      <c r="B117" s="6" t="s">
        <v>48</v>
      </c>
      <c r="C117" s="7" t="s">
        <v>49</v>
      </c>
      <c r="D117" s="7" t="s">
        <v>164</v>
      </c>
    </row>
    <row r="118" spans="1:4" x14ac:dyDescent="0.25">
      <c r="A118" s="152"/>
      <c r="B118" s="6" t="s">
        <v>48</v>
      </c>
      <c r="C118" s="7" t="s">
        <v>49</v>
      </c>
      <c r="D118" s="7" t="s">
        <v>165</v>
      </c>
    </row>
    <row r="119" spans="1:4" x14ac:dyDescent="0.25">
      <c r="A119" s="152"/>
      <c r="B119" s="6" t="s">
        <v>48</v>
      </c>
      <c r="C119" s="7" t="s">
        <v>49</v>
      </c>
      <c r="D119" s="7" t="s">
        <v>166</v>
      </c>
    </row>
    <row r="120" spans="1:4" x14ac:dyDescent="0.25">
      <c r="A120" s="152"/>
      <c r="B120" s="6" t="s">
        <v>48</v>
      </c>
      <c r="C120" s="7" t="s">
        <v>49</v>
      </c>
      <c r="D120" s="7" t="s">
        <v>167</v>
      </c>
    </row>
    <row r="121" spans="1:4" x14ac:dyDescent="0.25">
      <c r="A121" s="152"/>
      <c r="B121" s="6" t="s">
        <v>48</v>
      </c>
      <c r="C121" s="7" t="s">
        <v>49</v>
      </c>
      <c r="D121" s="7" t="s">
        <v>168</v>
      </c>
    </row>
    <row r="122" spans="1:4" x14ac:dyDescent="0.25">
      <c r="A122" s="152"/>
      <c r="B122" s="6" t="s">
        <v>48</v>
      </c>
      <c r="C122" s="7" t="s">
        <v>49</v>
      </c>
      <c r="D122" s="7" t="s">
        <v>169</v>
      </c>
    </row>
    <row r="123" spans="1:4" x14ac:dyDescent="0.25">
      <c r="A123" s="152"/>
      <c r="B123" s="6" t="s">
        <v>48</v>
      </c>
      <c r="C123" s="7" t="s">
        <v>49</v>
      </c>
      <c r="D123" s="7" t="s">
        <v>170</v>
      </c>
    </row>
    <row r="124" spans="1:4" x14ac:dyDescent="0.25">
      <c r="A124" s="152"/>
      <c r="B124" s="6" t="s">
        <v>48</v>
      </c>
      <c r="C124" s="7" t="s">
        <v>49</v>
      </c>
      <c r="D124" s="7" t="s">
        <v>171</v>
      </c>
    </row>
    <row r="125" spans="1:4" x14ac:dyDescent="0.25">
      <c r="A125" s="152"/>
      <c r="B125" s="6" t="s">
        <v>48</v>
      </c>
      <c r="C125" s="7" t="s">
        <v>49</v>
      </c>
      <c r="D125" s="7" t="s">
        <v>172</v>
      </c>
    </row>
    <row r="126" spans="1:4" x14ac:dyDescent="0.25">
      <c r="A126" s="152"/>
      <c r="B126" s="6" t="s">
        <v>48</v>
      </c>
      <c r="C126" s="7" t="s">
        <v>49</v>
      </c>
      <c r="D126" s="7" t="s">
        <v>173</v>
      </c>
    </row>
    <row r="127" spans="1:4" x14ac:dyDescent="0.25">
      <c r="A127" s="152"/>
      <c r="B127" s="6" t="s">
        <v>48</v>
      </c>
      <c r="C127" s="7" t="s">
        <v>49</v>
      </c>
      <c r="D127" s="7" t="s">
        <v>174</v>
      </c>
    </row>
    <row r="128" spans="1:4" x14ac:dyDescent="0.25">
      <c r="A128" s="152"/>
      <c r="B128" s="6" t="s">
        <v>48</v>
      </c>
      <c r="C128" s="7" t="s">
        <v>49</v>
      </c>
      <c r="D128" s="7" t="s">
        <v>175</v>
      </c>
    </row>
    <row r="129" spans="1:4" x14ac:dyDescent="0.25">
      <c r="A129" s="152"/>
      <c r="B129" s="6" t="s">
        <v>48</v>
      </c>
      <c r="C129" s="7" t="s">
        <v>49</v>
      </c>
      <c r="D129" s="7" t="s">
        <v>176</v>
      </c>
    </row>
    <row r="130" spans="1:4" x14ac:dyDescent="0.25">
      <c r="A130" s="152"/>
      <c r="B130" s="6" t="s">
        <v>48</v>
      </c>
      <c r="C130" s="7" t="s">
        <v>49</v>
      </c>
      <c r="D130" s="7" t="s">
        <v>177</v>
      </c>
    </row>
    <row r="131" spans="1:4" x14ac:dyDescent="0.25">
      <c r="A131" s="152"/>
      <c r="B131" s="6" t="s">
        <v>48</v>
      </c>
      <c r="C131" s="7" t="s">
        <v>49</v>
      </c>
      <c r="D131" s="7" t="s">
        <v>178</v>
      </c>
    </row>
    <row r="132" spans="1:4" x14ac:dyDescent="0.25">
      <c r="A132" s="152"/>
      <c r="B132" s="6" t="s">
        <v>48</v>
      </c>
      <c r="C132" s="7" t="s">
        <v>49</v>
      </c>
      <c r="D132" s="7" t="s">
        <v>179</v>
      </c>
    </row>
    <row r="133" spans="1:4" x14ac:dyDescent="0.25">
      <c r="A133" s="152"/>
      <c r="B133" s="6"/>
      <c r="C133" s="34" t="s">
        <v>138</v>
      </c>
      <c r="D133" s="34" t="s">
        <v>274</v>
      </c>
    </row>
    <row r="134" spans="1:4" x14ac:dyDescent="0.25">
      <c r="A134" s="152"/>
      <c r="B134" s="6"/>
      <c r="C134" s="34" t="s">
        <v>140</v>
      </c>
      <c r="D134" s="34" t="s">
        <v>274</v>
      </c>
    </row>
    <row r="135" spans="1:4" x14ac:dyDescent="0.25">
      <c r="A135" s="152"/>
      <c r="B135" s="6"/>
      <c r="C135" s="34" t="s">
        <v>142</v>
      </c>
      <c r="D135" s="34" t="s">
        <v>274</v>
      </c>
    </row>
    <row r="136" spans="1:4" x14ac:dyDescent="0.25">
      <c r="A136" s="152"/>
      <c r="B136" s="6"/>
      <c r="C136" s="34" t="s">
        <v>275</v>
      </c>
      <c r="D136" s="34" t="s">
        <v>276</v>
      </c>
    </row>
    <row r="137" spans="1:4" x14ac:dyDescent="0.25">
      <c r="A137" s="152"/>
      <c r="B137" s="6"/>
      <c r="C137" s="34" t="s">
        <v>275</v>
      </c>
      <c r="D137" s="34" t="s">
        <v>277</v>
      </c>
    </row>
    <row r="138" spans="1:4" ht="25.5" customHeight="1" x14ac:dyDescent="0.25">
      <c r="A138" s="152"/>
      <c r="B138" s="6" t="s">
        <v>108</v>
      </c>
      <c r="C138" s="34" t="s">
        <v>109</v>
      </c>
      <c r="D138" s="92" t="s">
        <v>278</v>
      </c>
    </row>
    <row r="139" spans="1:4" x14ac:dyDescent="0.25">
      <c r="A139" s="152"/>
      <c r="B139" s="6"/>
      <c r="C139" s="34" t="s">
        <v>275</v>
      </c>
      <c r="D139" s="34" t="s">
        <v>279</v>
      </c>
    </row>
    <row r="140" spans="1:4" x14ac:dyDescent="0.25">
      <c r="A140" s="152"/>
      <c r="B140" s="6" t="s">
        <v>108</v>
      </c>
      <c r="C140" s="34" t="s">
        <v>280</v>
      </c>
      <c r="D140" s="34" t="s">
        <v>281</v>
      </c>
    </row>
    <row r="141" spans="1:4" x14ac:dyDescent="0.25">
      <c r="A141" s="152"/>
      <c r="B141" s="6"/>
      <c r="C141" s="34" t="s">
        <v>282</v>
      </c>
      <c r="D141" s="34" t="s">
        <v>281</v>
      </c>
    </row>
    <row r="142" spans="1:4" x14ac:dyDescent="0.25">
      <c r="A142" s="152"/>
      <c r="B142" s="6"/>
      <c r="C142" s="34" t="s">
        <v>49</v>
      </c>
      <c r="D142" s="34" t="s">
        <v>283</v>
      </c>
    </row>
    <row r="143" spans="1:4" x14ac:dyDescent="0.25">
      <c r="A143" s="152"/>
      <c r="B143" s="6"/>
      <c r="C143" s="34" t="s">
        <v>49</v>
      </c>
      <c r="D143" s="34" t="s">
        <v>284</v>
      </c>
    </row>
    <row r="144" spans="1:4" x14ac:dyDescent="0.25">
      <c r="A144" s="152"/>
      <c r="B144" s="6"/>
      <c r="C144" s="34" t="s">
        <v>49</v>
      </c>
      <c r="D144" s="34" t="s">
        <v>285</v>
      </c>
    </row>
    <row r="145" spans="1:5" x14ac:dyDescent="0.25">
      <c r="A145" s="152"/>
      <c r="B145" s="6"/>
      <c r="C145" s="34" t="s">
        <v>49</v>
      </c>
      <c r="D145" s="34" t="s">
        <v>286</v>
      </c>
    </row>
    <row r="146" spans="1:5" x14ac:dyDescent="0.25">
      <c r="A146" s="152"/>
      <c r="B146" s="6"/>
      <c r="C146" s="34" t="s">
        <v>49</v>
      </c>
      <c r="D146" s="34" t="s">
        <v>287</v>
      </c>
    </row>
    <row r="147" spans="1:5" x14ac:dyDescent="0.25">
      <c r="A147" s="152"/>
      <c r="B147" s="6"/>
      <c r="C147" s="34" t="s">
        <v>49</v>
      </c>
      <c r="D147" s="34" t="s">
        <v>288</v>
      </c>
    </row>
    <row r="148" spans="1:5" x14ac:dyDescent="0.25">
      <c r="A148" s="152"/>
      <c r="B148" s="6"/>
      <c r="C148" s="34" t="s">
        <v>49</v>
      </c>
      <c r="D148" s="34" t="s">
        <v>289</v>
      </c>
    </row>
    <row r="149" spans="1:5" x14ac:dyDescent="0.25">
      <c r="A149" s="152"/>
      <c r="B149" s="6"/>
      <c r="C149" s="34" t="s">
        <v>49</v>
      </c>
      <c r="D149" s="34" t="s">
        <v>290</v>
      </c>
    </row>
    <row r="150" spans="1:5" x14ac:dyDescent="0.25">
      <c r="A150" s="152"/>
      <c r="B150" s="6"/>
      <c r="C150" s="34" t="s">
        <v>49</v>
      </c>
      <c r="D150" s="34" t="s">
        <v>291</v>
      </c>
    </row>
    <row r="151" spans="1:5" x14ac:dyDescent="0.25">
      <c r="A151" s="152"/>
      <c r="B151" s="6"/>
      <c r="C151" s="34" t="s">
        <v>49</v>
      </c>
      <c r="D151" s="34" t="s">
        <v>292</v>
      </c>
    </row>
    <row r="152" spans="1:5" x14ac:dyDescent="0.25">
      <c r="A152" s="152"/>
      <c r="B152" s="6"/>
      <c r="C152" s="7"/>
      <c r="D152" s="7"/>
    </row>
    <row r="153" spans="1:5" x14ac:dyDescent="0.25">
      <c r="A153" s="152"/>
      <c r="B153" s="6"/>
      <c r="C153" s="7"/>
      <c r="D153" s="7"/>
    </row>
    <row r="154" spans="1:5" ht="13" x14ac:dyDescent="0.3">
      <c r="A154" s="152"/>
      <c r="B154" s="6"/>
      <c r="C154" s="10"/>
      <c r="D154" s="10" t="s">
        <v>96</v>
      </c>
      <c r="E154" s="89"/>
    </row>
    <row r="155" spans="1:5" ht="13" x14ac:dyDescent="0.3">
      <c r="A155" s="152"/>
      <c r="B155" s="6"/>
      <c r="C155" s="80"/>
      <c r="D155" s="76" t="s">
        <v>180</v>
      </c>
    </row>
    <row r="156" spans="1:5" ht="15.65" customHeight="1" x14ac:dyDescent="0.25">
      <c r="A156" s="152"/>
      <c r="B156" s="6" t="s">
        <v>181</v>
      </c>
      <c r="C156" s="1" t="s">
        <v>182</v>
      </c>
      <c r="D156" s="9" t="s">
        <v>183</v>
      </c>
    </row>
    <row r="157" spans="1:5" ht="15.65" customHeight="1" x14ac:dyDescent="0.25">
      <c r="A157" s="152"/>
      <c r="B157" s="6" t="s">
        <v>181</v>
      </c>
      <c r="C157" s="1" t="s">
        <v>184</v>
      </c>
      <c r="D157" s="9" t="s">
        <v>185</v>
      </c>
    </row>
    <row r="158" spans="1:5" ht="15.65" customHeight="1" x14ac:dyDescent="0.25">
      <c r="A158" s="152"/>
      <c r="B158" s="6" t="s">
        <v>181</v>
      </c>
      <c r="C158" s="1" t="s">
        <v>186</v>
      </c>
      <c r="D158" s="9" t="s">
        <v>187</v>
      </c>
    </row>
    <row r="159" spans="1:5" ht="15.65" customHeight="1" x14ac:dyDescent="0.25">
      <c r="A159" s="152"/>
      <c r="B159" s="6" t="s">
        <v>48</v>
      </c>
      <c r="C159" s="1" t="s">
        <v>49</v>
      </c>
      <c r="D159" s="1" t="s">
        <v>188</v>
      </c>
    </row>
    <row r="160" spans="1:5" ht="15.65" customHeight="1" x14ac:dyDescent="0.25">
      <c r="A160" s="152"/>
      <c r="B160" s="6" t="s">
        <v>98</v>
      </c>
      <c r="C160" s="1" t="s">
        <v>189</v>
      </c>
      <c r="D160" s="1" t="s">
        <v>190</v>
      </c>
    </row>
    <row r="161" spans="1:4" ht="15.65" customHeight="1" x14ac:dyDescent="0.25">
      <c r="A161" s="152"/>
      <c r="B161" s="6" t="s">
        <v>48</v>
      </c>
      <c r="C161" s="80" t="s">
        <v>49</v>
      </c>
      <c r="D161" s="80" t="s">
        <v>310</v>
      </c>
    </row>
    <row r="162" spans="1:4" ht="15.65" customHeight="1" x14ac:dyDescent="0.25">
      <c r="A162" s="152"/>
      <c r="B162" s="6" t="s">
        <v>48</v>
      </c>
      <c r="C162" s="80" t="s">
        <v>49</v>
      </c>
      <c r="D162" s="80" t="s">
        <v>311</v>
      </c>
    </row>
    <row r="163" spans="1:4" ht="15.65" customHeight="1" x14ac:dyDescent="0.25">
      <c r="A163" s="152"/>
      <c r="B163" s="6" t="s">
        <v>98</v>
      </c>
      <c r="C163" s="1" t="s">
        <v>99</v>
      </c>
      <c r="D163" s="1" t="s">
        <v>100</v>
      </c>
    </row>
    <row r="164" spans="1:4" ht="15.65" customHeight="1" x14ac:dyDescent="0.25">
      <c r="A164" s="152"/>
      <c r="B164" s="6" t="s">
        <v>48</v>
      </c>
      <c r="C164" s="1" t="s">
        <v>49</v>
      </c>
      <c r="D164" s="1" t="s">
        <v>191</v>
      </c>
    </row>
    <row r="165" spans="1:4" ht="15.65" customHeight="1" x14ac:dyDescent="0.25">
      <c r="A165" s="152"/>
      <c r="B165" s="6" t="s">
        <v>48</v>
      </c>
      <c r="C165" s="1" t="s">
        <v>49</v>
      </c>
      <c r="D165" s="1" t="s">
        <v>329</v>
      </c>
    </row>
    <row r="166" spans="1:4" ht="15.65" customHeight="1" x14ac:dyDescent="0.25">
      <c r="A166" s="152"/>
      <c r="B166" s="6" t="s">
        <v>48</v>
      </c>
      <c r="C166" s="1" t="s">
        <v>49</v>
      </c>
      <c r="D166" s="1" t="s">
        <v>312</v>
      </c>
    </row>
    <row r="167" spans="1:4" ht="15.65" customHeight="1" x14ac:dyDescent="0.25">
      <c r="A167" s="152"/>
      <c r="B167" s="6" t="s">
        <v>48</v>
      </c>
      <c r="C167" s="1" t="s">
        <v>49</v>
      </c>
      <c r="D167" s="1" t="s">
        <v>193</v>
      </c>
    </row>
    <row r="168" spans="1:4" ht="15.65" customHeight="1" x14ac:dyDescent="0.25">
      <c r="A168" s="152"/>
      <c r="B168" s="6" t="s">
        <v>48</v>
      </c>
      <c r="C168" s="1" t="s">
        <v>49</v>
      </c>
      <c r="D168" s="1" t="s">
        <v>330</v>
      </c>
    </row>
    <row r="169" spans="1:4" ht="15.65" customHeight="1" x14ac:dyDescent="0.25">
      <c r="A169" s="152"/>
      <c r="B169" s="6" t="s">
        <v>48</v>
      </c>
      <c r="C169" s="80" t="s">
        <v>49</v>
      </c>
      <c r="D169" s="80" t="s">
        <v>313</v>
      </c>
    </row>
    <row r="170" spans="1:4" ht="15.65" customHeight="1" x14ac:dyDescent="0.25">
      <c r="A170" s="152"/>
      <c r="B170" s="6" t="s">
        <v>48</v>
      </c>
      <c r="C170" s="80" t="s">
        <v>49</v>
      </c>
      <c r="D170" s="80" t="s">
        <v>314</v>
      </c>
    </row>
    <row r="171" spans="1:4" ht="15.65" customHeight="1" x14ac:dyDescent="0.25">
      <c r="A171" s="152"/>
      <c r="B171" s="6" t="s">
        <v>181</v>
      </c>
      <c r="C171" s="1" t="s">
        <v>182</v>
      </c>
      <c r="D171" s="1" t="s">
        <v>331</v>
      </c>
    </row>
    <row r="172" spans="1:4" ht="15.65" customHeight="1" x14ac:dyDescent="0.25">
      <c r="A172" s="152"/>
      <c r="B172" s="6" t="s">
        <v>48</v>
      </c>
      <c r="C172" s="1" t="s">
        <v>49</v>
      </c>
      <c r="D172" s="1" t="s">
        <v>332</v>
      </c>
    </row>
    <row r="173" spans="1:4" ht="15.65" customHeight="1" x14ac:dyDescent="0.25">
      <c r="A173" s="152"/>
      <c r="B173" s="6" t="s">
        <v>48</v>
      </c>
      <c r="C173" s="80" t="s">
        <v>49</v>
      </c>
      <c r="D173" s="80" t="s">
        <v>315</v>
      </c>
    </row>
    <row r="174" spans="1:4" ht="15.65" customHeight="1" x14ac:dyDescent="0.25">
      <c r="A174" s="152"/>
      <c r="B174" s="6" t="s">
        <v>48</v>
      </c>
      <c r="C174" s="80" t="s">
        <v>49</v>
      </c>
      <c r="D174" s="80" t="s">
        <v>316</v>
      </c>
    </row>
    <row r="175" spans="1:4" ht="15.65" customHeight="1" x14ac:dyDescent="0.25">
      <c r="A175" s="152"/>
      <c r="B175" s="6" t="s">
        <v>48</v>
      </c>
      <c r="C175" s="80" t="s">
        <v>49</v>
      </c>
      <c r="D175" s="80" t="s">
        <v>317</v>
      </c>
    </row>
    <row r="176" spans="1:4" ht="15.65" customHeight="1" x14ac:dyDescent="0.25">
      <c r="A176" s="152"/>
      <c r="B176" s="6" t="s">
        <v>181</v>
      </c>
      <c r="C176" s="80" t="s">
        <v>182</v>
      </c>
      <c r="D176" s="80" t="s">
        <v>318</v>
      </c>
    </row>
    <row r="177" spans="1:4" ht="15.65" customHeight="1" x14ac:dyDescent="0.25">
      <c r="A177" s="152"/>
      <c r="B177" s="6" t="s">
        <v>181</v>
      </c>
      <c r="C177" s="80" t="s">
        <v>182</v>
      </c>
      <c r="D177" s="80" t="s">
        <v>319</v>
      </c>
    </row>
    <row r="178" spans="1:4" ht="15.65" customHeight="1" x14ac:dyDescent="0.25">
      <c r="A178" s="152"/>
      <c r="B178" s="6" t="s">
        <v>181</v>
      </c>
      <c r="C178" s="80" t="s">
        <v>182</v>
      </c>
      <c r="D178" s="80" t="s">
        <v>320</v>
      </c>
    </row>
    <row r="179" spans="1:4" ht="15.65" customHeight="1" x14ac:dyDescent="0.25">
      <c r="A179" s="152"/>
      <c r="B179" s="6" t="s">
        <v>181</v>
      </c>
      <c r="C179" s="80" t="s">
        <v>182</v>
      </c>
      <c r="D179" s="80" t="s">
        <v>321</v>
      </c>
    </row>
    <row r="180" spans="1:4" ht="12.65" customHeight="1" x14ac:dyDescent="0.3">
      <c r="A180" s="152"/>
      <c r="B180" s="6"/>
      <c r="C180" s="10"/>
      <c r="D180" s="10" t="s">
        <v>96</v>
      </c>
    </row>
    <row r="181" spans="1:4" ht="13" x14ac:dyDescent="0.3">
      <c r="A181" s="152"/>
      <c r="B181" s="6"/>
      <c r="C181" s="80"/>
      <c r="D181" s="76" t="s">
        <v>195</v>
      </c>
    </row>
    <row r="182" spans="1:4" ht="24.75" customHeight="1" x14ac:dyDescent="0.25">
      <c r="A182" s="152"/>
      <c r="B182" s="6" t="s">
        <v>196</v>
      </c>
      <c r="C182" s="7" t="s">
        <v>197</v>
      </c>
      <c r="D182" s="9" t="s">
        <v>198</v>
      </c>
    </row>
    <row r="183" spans="1:4" ht="27.75" customHeight="1" x14ac:dyDescent="0.25">
      <c r="A183" s="152"/>
      <c r="B183" s="6" t="s">
        <v>199</v>
      </c>
      <c r="C183" s="7" t="s">
        <v>200</v>
      </c>
      <c r="D183" s="9" t="s">
        <v>201</v>
      </c>
    </row>
    <row r="184" spans="1:4" ht="12.75" customHeight="1" x14ac:dyDescent="0.25">
      <c r="A184" s="152"/>
      <c r="B184" s="6" t="s">
        <v>202</v>
      </c>
      <c r="C184" s="7" t="s">
        <v>203</v>
      </c>
      <c r="D184" s="9" t="s">
        <v>204</v>
      </c>
    </row>
    <row r="185" spans="1:4" ht="18.649999999999999" customHeight="1" x14ac:dyDescent="0.25">
      <c r="A185" s="152"/>
      <c r="B185" s="6" t="s">
        <v>205</v>
      </c>
      <c r="C185" s="7" t="s">
        <v>206</v>
      </c>
      <c r="D185" s="15" t="s">
        <v>207</v>
      </c>
    </row>
    <row r="186" spans="1:4" ht="18.649999999999999" customHeight="1" x14ac:dyDescent="0.25">
      <c r="A186" s="152"/>
      <c r="B186" s="6" t="s">
        <v>205</v>
      </c>
      <c r="C186" s="7" t="s">
        <v>208</v>
      </c>
      <c r="D186" s="9" t="s">
        <v>209</v>
      </c>
    </row>
    <row r="187" spans="1:4" ht="12.75" customHeight="1" x14ac:dyDescent="0.25">
      <c r="A187" s="152"/>
      <c r="B187" s="6" t="s">
        <v>48</v>
      </c>
      <c r="C187" s="7" t="s">
        <v>49</v>
      </c>
      <c r="D187" s="15" t="s">
        <v>210</v>
      </c>
    </row>
    <row r="188" spans="1:4" ht="12.75" customHeight="1" x14ac:dyDescent="0.25">
      <c r="A188" s="152"/>
      <c r="B188" s="6" t="s">
        <v>48</v>
      </c>
      <c r="C188" s="7" t="s">
        <v>49</v>
      </c>
      <c r="D188" s="15" t="s">
        <v>211</v>
      </c>
    </row>
    <row r="189" spans="1:4" ht="12.75" customHeight="1" x14ac:dyDescent="0.25">
      <c r="A189" s="152"/>
      <c r="B189" s="6"/>
      <c r="C189" s="7" t="s">
        <v>212</v>
      </c>
      <c r="D189" s="15" t="s">
        <v>213</v>
      </c>
    </row>
    <row r="190" spans="1:4" ht="12.75" customHeight="1" x14ac:dyDescent="0.25">
      <c r="A190" s="152"/>
      <c r="B190" s="6" t="s">
        <v>48</v>
      </c>
      <c r="C190" s="7" t="s">
        <v>49</v>
      </c>
      <c r="D190" s="15" t="s">
        <v>214</v>
      </c>
    </row>
    <row r="191" spans="1:4" ht="12.75" customHeight="1" x14ac:dyDescent="0.25">
      <c r="A191" s="152"/>
      <c r="B191" s="6" t="s">
        <v>48</v>
      </c>
      <c r="C191" s="34" t="s">
        <v>49</v>
      </c>
      <c r="D191" s="92" t="s">
        <v>324</v>
      </c>
    </row>
    <row r="192" spans="1:4" ht="12.75" customHeight="1" x14ac:dyDescent="0.25">
      <c r="A192" s="152"/>
      <c r="B192" s="6" t="s">
        <v>48</v>
      </c>
      <c r="C192" s="7" t="s">
        <v>49</v>
      </c>
      <c r="D192" s="15" t="s">
        <v>215</v>
      </c>
    </row>
    <row r="193" spans="1:189" ht="12.75" customHeight="1" x14ac:dyDescent="0.25">
      <c r="A193" s="152"/>
      <c r="B193" s="6" t="s">
        <v>48</v>
      </c>
      <c r="C193" s="7" t="s">
        <v>49</v>
      </c>
      <c r="D193" s="15" t="s">
        <v>216</v>
      </c>
    </row>
    <row r="194" spans="1:189" s="110" customFormat="1" ht="12.75" customHeight="1" x14ac:dyDescent="0.25">
      <c r="A194" s="152"/>
      <c r="B194" s="105" t="s">
        <v>48</v>
      </c>
      <c r="C194" s="106" t="s">
        <v>49</v>
      </c>
      <c r="D194" s="107" t="s">
        <v>333</v>
      </c>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c r="AW194" s="108"/>
      <c r="AX194" s="108"/>
      <c r="AY194" s="108"/>
      <c r="AZ194" s="108"/>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c r="BY194" s="108"/>
      <c r="BZ194" s="108"/>
      <c r="CA194" s="108"/>
      <c r="CB194" s="108"/>
      <c r="CC194" s="108"/>
      <c r="CD194" s="108"/>
      <c r="CE194" s="108"/>
      <c r="CF194" s="108"/>
      <c r="CG194" s="108"/>
      <c r="CH194" s="108"/>
      <c r="CI194" s="108"/>
      <c r="CJ194" s="108"/>
      <c r="CK194" s="108"/>
      <c r="CL194" s="108"/>
      <c r="CM194" s="108"/>
      <c r="CN194" s="108"/>
      <c r="CO194" s="108"/>
      <c r="CP194" s="108"/>
      <c r="CQ194" s="108"/>
      <c r="CR194" s="108"/>
      <c r="CS194" s="108"/>
      <c r="CT194" s="108"/>
      <c r="CU194" s="108"/>
      <c r="CV194" s="108"/>
      <c r="CW194" s="108"/>
      <c r="CX194" s="108"/>
      <c r="CY194" s="108"/>
      <c r="CZ194" s="108"/>
      <c r="DA194" s="108"/>
      <c r="DB194" s="108"/>
      <c r="DC194" s="108"/>
      <c r="DD194" s="108"/>
      <c r="DE194" s="108"/>
      <c r="DF194" s="108"/>
      <c r="DG194" s="108"/>
      <c r="DH194" s="108"/>
      <c r="DI194" s="108"/>
      <c r="DJ194" s="108"/>
      <c r="DK194" s="108"/>
      <c r="DL194" s="108"/>
      <c r="DM194" s="108"/>
      <c r="DN194" s="108"/>
      <c r="DO194" s="108"/>
      <c r="DP194" s="108"/>
      <c r="DQ194" s="108"/>
      <c r="DR194" s="108"/>
      <c r="DS194" s="108"/>
      <c r="DT194" s="108"/>
      <c r="DU194" s="108"/>
      <c r="DV194" s="108"/>
      <c r="DW194" s="108"/>
      <c r="DX194" s="108"/>
      <c r="DY194" s="108"/>
      <c r="DZ194" s="108"/>
      <c r="EA194" s="108"/>
      <c r="EB194" s="108"/>
      <c r="EC194" s="108"/>
      <c r="ED194" s="108"/>
      <c r="EE194" s="108"/>
      <c r="EF194" s="108"/>
      <c r="EG194" s="108"/>
      <c r="EH194" s="108"/>
      <c r="EI194" s="108"/>
      <c r="EJ194" s="108"/>
      <c r="EK194" s="108"/>
      <c r="EL194" s="108"/>
      <c r="EM194" s="108"/>
      <c r="EN194" s="108"/>
      <c r="EO194" s="108"/>
      <c r="EP194" s="108"/>
      <c r="EQ194" s="108"/>
      <c r="ER194" s="108"/>
      <c r="ES194" s="108"/>
      <c r="ET194" s="108"/>
      <c r="EU194" s="108"/>
      <c r="EV194" s="108"/>
      <c r="EW194" s="108"/>
      <c r="EX194" s="108"/>
      <c r="EY194" s="108"/>
      <c r="EZ194" s="108"/>
      <c r="FA194" s="108"/>
      <c r="FB194" s="108"/>
      <c r="FC194" s="108"/>
      <c r="FD194" s="108"/>
      <c r="FE194" s="108"/>
      <c r="FF194" s="108"/>
      <c r="FG194" s="108"/>
      <c r="FH194" s="108"/>
      <c r="FI194" s="108"/>
      <c r="FJ194" s="108"/>
      <c r="FK194" s="108"/>
      <c r="FL194" s="108"/>
      <c r="FM194" s="108"/>
      <c r="FN194" s="108"/>
      <c r="FO194" s="108"/>
      <c r="FP194" s="108"/>
      <c r="FQ194" s="108"/>
      <c r="FR194" s="108"/>
      <c r="FS194" s="108"/>
      <c r="FT194" s="108"/>
      <c r="FU194" s="108"/>
      <c r="FV194" s="108"/>
      <c r="FW194" s="108"/>
      <c r="FX194" s="108"/>
      <c r="FY194" s="108"/>
      <c r="FZ194" s="108"/>
      <c r="GA194" s="108"/>
      <c r="GB194" s="108"/>
      <c r="GC194" s="108"/>
      <c r="GD194" s="108"/>
      <c r="GE194" s="108"/>
      <c r="GF194" s="108"/>
      <c r="GG194" s="109"/>
    </row>
    <row r="195" spans="1:189" ht="12.75" customHeight="1" x14ac:dyDescent="0.25">
      <c r="A195" s="152"/>
      <c r="B195" s="6" t="s">
        <v>48</v>
      </c>
      <c r="C195" s="7" t="s">
        <v>49</v>
      </c>
      <c r="D195" s="15" t="s">
        <v>218</v>
      </c>
    </row>
    <row r="196" spans="1:189" ht="12.75" customHeight="1" x14ac:dyDescent="0.25">
      <c r="A196" s="152"/>
      <c r="B196" s="6" t="s">
        <v>48</v>
      </c>
      <c r="C196" s="7" t="s">
        <v>49</v>
      </c>
      <c r="D196" s="15" t="s">
        <v>336</v>
      </c>
    </row>
    <row r="197" spans="1:189" s="110" customFormat="1" ht="12.75" customHeight="1" x14ac:dyDescent="0.25">
      <c r="A197" s="152"/>
      <c r="B197" s="105" t="s">
        <v>48</v>
      </c>
      <c r="C197" s="106" t="s">
        <v>49</v>
      </c>
      <c r="D197" s="107" t="s">
        <v>334</v>
      </c>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108"/>
      <c r="BZ197" s="108"/>
      <c r="CA197" s="108"/>
      <c r="CB197" s="108"/>
      <c r="CC197" s="108"/>
      <c r="CD197" s="108"/>
      <c r="CE197" s="108"/>
      <c r="CF197" s="108"/>
      <c r="CG197" s="108"/>
      <c r="CH197" s="108"/>
      <c r="CI197" s="108"/>
      <c r="CJ197" s="108"/>
      <c r="CK197" s="108"/>
      <c r="CL197" s="108"/>
      <c r="CM197" s="108"/>
      <c r="CN197" s="108"/>
      <c r="CO197" s="108"/>
      <c r="CP197" s="108"/>
      <c r="CQ197" s="108"/>
      <c r="CR197" s="108"/>
      <c r="CS197" s="108"/>
      <c r="CT197" s="108"/>
      <c r="CU197" s="108"/>
      <c r="CV197" s="108"/>
      <c r="CW197" s="108"/>
      <c r="CX197" s="108"/>
      <c r="CY197" s="108"/>
      <c r="CZ197" s="108"/>
      <c r="DA197" s="108"/>
      <c r="DB197" s="108"/>
      <c r="DC197" s="108"/>
      <c r="DD197" s="108"/>
      <c r="DE197" s="108"/>
      <c r="DF197" s="108"/>
      <c r="DG197" s="108"/>
      <c r="DH197" s="108"/>
      <c r="DI197" s="108"/>
      <c r="DJ197" s="108"/>
      <c r="DK197" s="108"/>
      <c r="DL197" s="108"/>
      <c r="DM197" s="108"/>
      <c r="DN197" s="108"/>
      <c r="DO197" s="108"/>
      <c r="DP197" s="108"/>
      <c r="DQ197" s="108"/>
      <c r="DR197" s="108"/>
      <c r="DS197" s="108"/>
      <c r="DT197" s="108"/>
      <c r="DU197" s="108"/>
      <c r="DV197" s="108"/>
      <c r="DW197" s="108"/>
      <c r="DX197" s="108"/>
      <c r="DY197" s="108"/>
      <c r="DZ197" s="108"/>
      <c r="EA197" s="108"/>
      <c r="EB197" s="108"/>
      <c r="EC197" s="108"/>
      <c r="ED197" s="108"/>
      <c r="EE197" s="108"/>
      <c r="EF197" s="108"/>
      <c r="EG197" s="108"/>
      <c r="EH197" s="108"/>
      <c r="EI197" s="108"/>
      <c r="EJ197" s="108"/>
      <c r="EK197" s="108"/>
      <c r="EL197" s="108"/>
      <c r="EM197" s="108"/>
      <c r="EN197" s="108"/>
      <c r="EO197" s="108"/>
      <c r="EP197" s="108"/>
      <c r="EQ197" s="108"/>
      <c r="ER197" s="108"/>
      <c r="ES197" s="108"/>
      <c r="ET197" s="108"/>
      <c r="EU197" s="108"/>
      <c r="EV197" s="108"/>
      <c r="EW197" s="108"/>
      <c r="EX197" s="108"/>
      <c r="EY197" s="108"/>
      <c r="EZ197" s="108"/>
      <c r="FA197" s="108"/>
      <c r="FB197" s="108"/>
      <c r="FC197" s="108"/>
      <c r="FD197" s="108"/>
      <c r="FE197" s="108"/>
      <c r="FF197" s="108"/>
      <c r="FG197" s="108"/>
      <c r="FH197" s="108"/>
      <c r="FI197" s="108"/>
      <c r="FJ197" s="108"/>
      <c r="FK197" s="108"/>
      <c r="FL197" s="108"/>
      <c r="FM197" s="108"/>
      <c r="FN197" s="108"/>
      <c r="FO197" s="108"/>
      <c r="FP197" s="108"/>
      <c r="FQ197" s="108"/>
      <c r="FR197" s="108"/>
      <c r="FS197" s="108"/>
      <c r="FT197" s="108"/>
      <c r="FU197" s="108"/>
      <c r="FV197" s="108"/>
      <c r="FW197" s="108"/>
      <c r="FX197" s="108"/>
      <c r="FY197" s="108"/>
      <c r="FZ197" s="108"/>
      <c r="GA197" s="108"/>
      <c r="GB197" s="108"/>
      <c r="GC197" s="108"/>
      <c r="GD197" s="108"/>
      <c r="GE197" s="108"/>
      <c r="GF197" s="108"/>
      <c r="GG197" s="109"/>
    </row>
    <row r="198" spans="1:189" s="110" customFormat="1" ht="12.75" customHeight="1" x14ac:dyDescent="0.25">
      <c r="A198" s="152"/>
      <c r="B198" s="105" t="s">
        <v>48</v>
      </c>
      <c r="C198" s="106" t="s">
        <v>49</v>
      </c>
      <c r="D198" s="107" t="s">
        <v>335</v>
      </c>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c r="BY198" s="108"/>
      <c r="BZ198" s="108"/>
      <c r="CA198" s="108"/>
      <c r="CB198" s="108"/>
      <c r="CC198" s="108"/>
      <c r="CD198" s="108"/>
      <c r="CE198" s="108"/>
      <c r="CF198" s="108"/>
      <c r="CG198" s="108"/>
      <c r="CH198" s="108"/>
      <c r="CI198" s="108"/>
      <c r="CJ198" s="108"/>
      <c r="CK198" s="108"/>
      <c r="CL198" s="108"/>
      <c r="CM198" s="108"/>
      <c r="CN198" s="108"/>
      <c r="CO198" s="108"/>
      <c r="CP198" s="108"/>
      <c r="CQ198" s="108"/>
      <c r="CR198" s="108"/>
      <c r="CS198" s="108"/>
      <c r="CT198" s="108"/>
      <c r="CU198" s="108"/>
      <c r="CV198" s="108"/>
      <c r="CW198" s="108"/>
      <c r="CX198" s="108"/>
      <c r="CY198" s="108"/>
      <c r="CZ198" s="108"/>
      <c r="DA198" s="108"/>
      <c r="DB198" s="108"/>
      <c r="DC198" s="108"/>
      <c r="DD198" s="108"/>
      <c r="DE198" s="108"/>
      <c r="DF198" s="108"/>
      <c r="DG198" s="108"/>
      <c r="DH198" s="108"/>
      <c r="DI198" s="108"/>
      <c r="DJ198" s="108"/>
      <c r="DK198" s="108"/>
      <c r="DL198" s="108"/>
      <c r="DM198" s="108"/>
      <c r="DN198" s="108"/>
      <c r="DO198" s="108"/>
      <c r="DP198" s="108"/>
      <c r="DQ198" s="108"/>
      <c r="DR198" s="108"/>
      <c r="DS198" s="108"/>
      <c r="DT198" s="108"/>
      <c r="DU198" s="108"/>
      <c r="DV198" s="108"/>
      <c r="DW198" s="108"/>
      <c r="DX198" s="108"/>
      <c r="DY198" s="108"/>
      <c r="DZ198" s="108"/>
      <c r="EA198" s="108"/>
      <c r="EB198" s="108"/>
      <c r="EC198" s="108"/>
      <c r="ED198" s="108"/>
      <c r="EE198" s="108"/>
      <c r="EF198" s="108"/>
      <c r="EG198" s="108"/>
      <c r="EH198" s="108"/>
      <c r="EI198" s="108"/>
      <c r="EJ198" s="108"/>
      <c r="EK198" s="108"/>
      <c r="EL198" s="108"/>
      <c r="EM198" s="108"/>
      <c r="EN198" s="108"/>
      <c r="EO198" s="108"/>
      <c r="EP198" s="108"/>
      <c r="EQ198" s="108"/>
      <c r="ER198" s="108"/>
      <c r="ES198" s="108"/>
      <c r="ET198" s="108"/>
      <c r="EU198" s="108"/>
      <c r="EV198" s="108"/>
      <c r="EW198" s="108"/>
      <c r="EX198" s="108"/>
      <c r="EY198" s="108"/>
      <c r="EZ198" s="108"/>
      <c r="FA198" s="108"/>
      <c r="FB198" s="108"/>
      <c r="FC198" s="108"/>
      <c r="FD198" s="108"/>
      <c r="FE198" s="108"/>
      <c r="FF198" s="108"/>
      <c r="FG198" s="108"/>
      <c r="FH198" s="108"/>
      <c r="FI198" s="108"/>
      <c r="FJ198" s="108"/>
      <c r="FK198" s="108"/>
      <c r="FL198" s="108"/>
      <c r="FM198" s="108"/>
      <c r="FN198" s="108"/>
      <c r="FO198" s="108"/>
      <c r="FP198" s="108"/>
      <c r="FQ198" s="108"/>
      <c r="FR198" s="108"/>
      <c r="FS198" s="108"/>
      <c r="FT198" s="108"/>
      <c r="FU198" s="108"/>
      <c r="FV198" s="108"/>
      <c r="FW198" s="108"/>
      <c r="FX198" s="108"/>
      <c r="FY198" s="108"/>
      <c r="FZ198" s="108"/>
      <c r="GA198" s="108"/>
      <c r="GB198" s="108"/>
      <c r="GC198" s="108"/>
      <c r="GD198" s="108"/>
      <c r="GE198" s="108"/>
      <c r="GF198" s="108"/>
      <c r="GG198" s="109"/>
    </row>
    <row r="199" spans="1:189" s="110" customFormat="1" ht="12.75" customHeight="1" x14ac:dyDescent="0.25">
      <c r="A199" s="152"/>
      <c r="B199" s="105" t="s">
        <v>48</v>
      </c>
      <c r="C199" s="106" t="s">
        <v>49</v>
      </c>
      <c r="D199" s="107" t="s">
        <v>346</v>
      </c>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c r="BZ199" s="108"/>
      <c r="CA199" s="108"/>
      <c r="CB199" s="108"/>
      <c r="CC199" s="108"/>
      <c r="CD199" s="108"/>
      <c r="CE199" s="108"/>
      <c r="CF199" s="108"/>
      <c r="CG199" s="108"/>
      <c r="CH199" s="108"/>
      <c r="CI199" s="108"/>
      <c r="CJ199" s="108"/>
      <c r="CK199" s="108"/>
      <c r="CL199" s="108"/>
      <c r="CM199" s="108"/>
      <c r="CN199" s="108"/>
      <c r="CO199" s="108"/>
      <c r="CP199" s="108"/>
      <c r="CQ199" s="108"/>
      <c r="CR199" s="108"/>
      <c r="CS199" s="108"/>
      <c r="CT199" s="108"/>
      <c r="CU199" s="108"/>
      <c r="CV199" s="108"/>
      <c r="CW199" s="108"/>
      <c r="CX199" s="108"/>
      <c r="CY199" s="108"/>
      <c r="CZ199" s="108"/>
      <c r="DA199" s="108"/>
      <c r="DB199" s="108"/>
      <c r="DC199" s="108"/>
      <c r="DD199" s="108"/>
      <c r="DE199" s="108"/>
      <c r="DF199" s="108"/>
      <c r="DG199" s="108"/>
      <c r="DH199" s="108"/>
      <c r="DI199" s="108"/>
      <c r="DJ199" s="108"/>
      <c r="DK199" s="108"/>
      <c r="DL199" s="108"/>
      <c r="DM199" s="108"/>
      <c r="DN199" s="108"/>
      <c r="DO199" s="108"/>
      <c r="DP199" s="108"/>
      <c r="DQ199" s="108"/>
      <c r="DR199" s="108"/>
      <c r="DS199" s="108"/>
      <c r="DT199" s="108"/>
      <c r="DU199" s="108"/>
      <c r="DV199" s="108"/>
      <c r="DW199" s="108"/>
      <c r="DX199" s="108"/>
      <c r="DY199" s="108"/>
      <c r="DZ199" s="108"/>
      <c r="EA199" s="108"/>
      <c r="EB199" s="108"/>
      <c r="EC199" s="108"/>
      <c r="ED199" s="108"/>
      <c r="EE199" s="108"/>
      <c r="EF199" s="108"/>
      <c r="EG199" s="108"/>
      <c r="EH199" s="108"/>
      <c r="EI199" s="108"/>
      <c r="EJ199" s="108"/>
      <c r="EK199" s="108"/>
      <c r="EL199" s="108"/>
      <c r="EM199" s="108"/>
      <c r="EN199" s="108"/>
      <c r="EO199" s="108"/>
      <c r="EP199" s="108"/>
      <c r="EQ199" s="108"/>
      <c r="ER199" s="108"/>
      <c r="ES199" s="108"/>
      <c r="ET199" s="108"/>
      <c r="EU199" s="108"/>
      <c r="EV199" s="108"/>
      <c r="EW199" s="108"/>
      <c r="EX199" s="108"/>
      <c r="EY199" s="108"/>
      <c r="EZ199" s="108"/>
      <c r="FA199" s="108"/>
      <c r="FB199" s="108"/>
      <c r="FC199" s="108"/>
      <c r="FD199" s="108"/>
      <c r="FE199" s="108"/>
      <c r="FF199" s="108"/>
      <c r="FG199" s="108"/>
      <c r="FH199" s="108"/>
      <c r="FI199" s="108"/>
      <c r="FJ199" s="108"/>
      <c r="FK199" s="108"/>
      <c r="FL199" s="108"/>
      <c r="FM199" s="108"/>
      <c r="FN199" s="108"/>
      <c r="FO199" s="108"/>
      <c r="FP199" s="108"/>
      <c r="FQ199" s="108"/>
      <c r="FR199" s="108"/>
      <c r="FS199" s="108"/>
      <c r="FT199" s="108"/>
      <c r="FU199" s="108"/>
      <c r="FV199" s="108"/>
      <c r="FW199" s="108"/>
      <c r="FX199" s="108"/>
      <c r="FY199" s="108"/>
      <c r="FZ199" s="108"/>
      <c r="GA199" s="108"/>
      <c r="GB199" s="108"/>
      <c r="GC199" s="108"/>
      <c r="GD199" s="108"/>
      <c r="GE199" s="108"/>
      <c r="GF199" s="108"/>
      <c r="GG199" s="109"/>
    </row>
    <row r="200" spans="1:189" ht="12.75" customHeight="1" x14ac:dyDescent="0.25">
      <c r="A200" s="152"/>
      <c r="B200" s="6" t="s">
        <v>48</v>
      </c>
      <c r="C200" s="7" t="s">
        <v>49</v>
      </c>
      <c r="D200" s="15" t="s">
        <v>222</v>
      </c>
    </row>
    <row r="201" spans="1:189" ht="12.75" customHeight="1" x14ac:dyDescent="0.25">
      <c r="A201" s="152"/>
      <c r="B201" s="6" t="s">
        <v>48</v>
      </c>
      <c r="C201" s="7" t="s">
        <v>49</v>
      </c>
      <c r="D201" s="15" t="s">
        <v>223</v>
      </c>
    </row>
    <row r="202" spans="1:189" ht="12.75" customHeight="1" x14ac:dyDescent="0.25">
      <c r="A202" s="152"/>
      <c r="B202" s="6" t="s">
        <v>48</v>
      </c>
      <c r="C202" s="7" t="s">
        <v>49</v>
      </c>
      <c r="D202" s="15" t="s">
        <v>224</v>
      </c>
    </row>
    <row r="203" spans="1:189" ht="12.75" customHeight="1" x14ac:dyDescent="0.25">
      <c r="A203" s="152"/>
      <c r="B203" s="6" t="s">
        <v>48</v>
      </c>
      <c r="C203" s="7" t="s">
        <v>49</v>
      </c>
      <c r="D203" s="15" t="s">
        <v>225</v>
      </c>
    </row>
    <row r="204" spans="1:189" ht="12.75" customHeight="1" x14ac:dyDescent="0.25">
      <c r="A204" s="152"/>
      <c r="B204" s="6" t="s">
        <v>48</v>
      </c>
      <c r="C204" s="7" t="s">
        <v>49</v>
      </c>
      <c r="D204" s="15" t="s">
        <v>226</v>
      </c>
    </row>
    <row r="205" spans="1:189" ht="12.75" customHeight="1" x14ac:dyDescent="0.25">
      <c r="A205" s="152"/>
      <c r="B205" s="6" t="s">
        <v>48</v>
      </c>
      <c r="C205" s="7" t="s">
        <v>49</v>
      </c>
      <c r="D205" s="15" t="s">
        <v>227</v>
      </c>
    </row>
    <row r="206" spans="1:189" ht="12.75" customHeight="1" x14ac:dyDescent="0.25">
      <c r="A206" s="152"/>
      <c r="B206" s="6" t="s">
        <v>48</v>
      </c>
      <c r="C206" s="7" t="s">
        <v>49</v>
      </c>
      <c r="D206" s="15" t="s">
        <v>215</v>
      </c>
    </row>
    <row r="207" spans="1:189" ht="12.75" customHeight="1" x14ac:dyDescent="0.25">
      <c r="A207" s="152"/>
      <c r="B207" s="6" t="s">
        <v>48</v>
      </c>
      <c r="C207" s="7" t="s">
        <v>49</v>
      </c>
      <c r="D207" s="15" t="s">
        <v>228</v>
      </c>
    </row>
    <row r="208" spans="1:189" ht="12.75" customHeight="1" x14ac:dyDescent="0.25">
      <c r="A208" s="152"/>
      <c r="B208" s="6" t="s">
        <v>48</v>
      </c>
      <c r="C208" s="7" t="s">
        <v>49</v>
      </c>
      <c r="D208" s="15" t="s">
        <v>229</v>
      </c>
    </row>
    <row r="209" spans="1:189" ht="12.75" customHeight="1" x14ac:dyDescent="0.25">
      <c r="A209" s="152"/>
      <c r="B209" s="6" t="s">
        <v>48</v>
      </c>
      <c r="C209" s="7" t="s">
        <v>49</v>
      </c>
      <c r="D209" s="15" t="s">
        <v>230</v>
      </c>
    </row>
    <row r="210" spans="1:189" ht="12.75" customHeight="1" x14ac:dyDescent="0.25">
      <c r="A210" s="152"/>
      <c r="B210" s="6" t="s">
        <v>48</v>
      </c>
      <c r="C210" s="7" t="s">
        <v>49</v>
      </c>
      <c r="D210" s="15" t="s">
        <v>231</v>
      </c>
    </row>
    <row r="211" spans="1:189" ht="12.75" customHeight="1" x14ac:dyDescent="0.25">
      <c r="A211" s="152"/>
      <c r="B211" s="6" t="s">
        <v>48</v>
      </c>
      <c r="C211" s="7" t="s">
        <v>49</v>
      </c>
      <c r="D211" s="15" t="s">
        <v>232</v>
      </c>
    </row>
    <row r="212" spans="1:189" ht="12.75" customHeight="1" x14ac:dyDescent="0.25">
      <c r="A212" s="152"/>
      <c r="B212" s="6" t="s">
        <v>48</v>
      </c>
      <c r="C212" s="7" t="s">
        <v>49</v>
      </c>
      <c r="D212" s="15" t="s">
        <v>233</v>
      </c>
    </row>
    <row r="213" spans="1:189" ht="12.75" customHeight="1" x14ac:dyDescent="0.25">
      <c r="A213" s="152"/>
      <c r="B213" s="6" t="s">
        <v>48</v>
      </c>
      <c r="C213" s="7" t="s">
        <v>49</v>
      </c>
      <c r="D213" s="15" t="s">
        <v>234</v>
      </c>
    </row>
    <row r="214" spans="1:189" ht="12.75" customHeight="1" x14ac:dyDescent="0.25">
      <c r="A214" s="152"/>
      <c r="B214" s="6" t="s">
        <v>48</v>
      </c>
      <c r="C214" s="7" t="s">
        <v>49</v>
      </c>
      <c r="D214" s="15" t="s">
        <v>235</v>
      </c>
    </row>
    <row r="215" spans="1:189" ht="12.75" customHeight="1" x14ac:dyDescent="0.25">
      <c r="A215" s="152"/>
      <c r="B215" s="6" t="s">
        <v>48</v>
      </c>
      <c r="C215" s="7" t="s">
        <v>49</v>
      </c>
      <c r="D215" s="15" t="s">
        <v>236</v>
      </c>
    </row>
    <row r="216" spans="1:189" ht="12.75" customHeight="1" x14ac:dyDescent="0.25">
      <c r="A216" s="152"/>
      <c r="B216" s="6" t="s">
        <v>48</v>
      </c>
      <c r="C216" s="7" t="s">
        <v>49</v>
      </c>
      <c r="D216" s="15" t="s">
        <v>218</v>
      </c>
    </row>
    <row r="217" spans="1:189" ht="12.75" customHeight="1" x14ac:dyDescent="0.25">
      <c r="A217" s="152"/>
      <c r="B217" s="6" t="s">
        <v>48</v>
      </c>
      <c r="C217" s="7" t="s">
        <v>49</v>
      </c>
      <c r="D217" s="15" t="s">
        <v>237</v>
      </c>
    </row>
    <row r="218" spans="1:189" ht="12.75" customHeight="1" x14ac:dyDescent="0.25">
      <c r="A218" s="152"/>
      <c r="B218" s="6" t="s">
        <v>48</v>
      </c>
      <c r="C218" s="7" t="s">
        <v>49</v>
      </c>
      <c r="D218" s="15" t="s">
        <v>238</v>
      </c>
    </row>
    <row r="219" spans="1:189" s="110" customFormat="1" ht="12.75" customHeight="1" x14ac:dyDescent="0.25">
      <c r="A219" s="152"/>
      <c r="B219" s="105" t="s">
        <v>48</v>
      </c>
      <c r="C219" s="106" t="s">
        <v>49</v>
      </c>
      <c r="D219" s="107" t="s">
        <v>337</v>
      </c>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108"/>
      <c r="BZ219" s="108"/>
      <c r="CA219" s="108"/>
      <c r="CB219" s="108"/>
      <c r="CC219" s="108"/>
      <c r="CD219" s="108"/>
      <c r="CE219" s="108"/>
      <c r="CF219" s="108"/>
      <c r="CG219" s="108"/>
      <c r="CH219" s="108"/>
      <c r="CI219" s="108"/>
      <c r="CJ219" s="108"/>
      <c r="CK219" s="108"/>
      <c r="CL219" s="108"/>
      <c r="CM219" s="108"/>
      <c r="CN219" s="108"/>
      <c r="CO219" s="108"/>
      <c r="CP219" s="108"/>
      <c r="CQ219" s="108"/>
      <c r="CR219" s="108"/>
      <c r="CS219" s="108"/>
      <c r="CT219" s="108"/>
      <c r="CU219" s="108"/>
      <c r="CV219" s="108"/>
      <c r="CW219" s="108"/>
      <c r="CX219" s="108"/>
      <c r="CY219" s="108"/>
      <c r="CZ219" s="108"/>
      <c r="DA219" s="108"/>
      <c r="DB219" s="108"/>
      <c r="DC219" s="108"/>
      <c r="DD219" s="108"/>
      <c r="DE219" s="108"/>
      <c r="DF219" s="108"/>
      <c r="DG219" s="108"/>
      <c r="DH219" s="108"/>
      <c r="DI219" s="108"/>
      <c r="DJ219" s="108"/>
      <c r="DK219" s="108"/>
      <c r="DL219" s="108"/>
      <c r="DM219" s="108"/>
      <c r="DN219" s="108"/>
      <c r="DO219" s="108"/>
      <c r="DP219" s="108"/>
      <c r="DQ219" s="108"/>
      <c r="DR219" s="108"/>
      <c r="DS219" s="108"/>
      <c r="DT219" s="108"/>
      <c r="DU219" s="108"/>
      <c r="DV219" s="108"/>
      <c r="DW219" s="108"/>
      <c r="DX219" s="108"/>
      <c r="DY219" s="108"/>
      <c r="DZ219" s="108"/>
      <c r="EA219" s="108"/>
      <c r="EB219" s="108"/>
      <c r="EC219" s="108"/>
      <c r="ED219" s="108"/>
      <c r="EE219" s="108"/>
      <c r="EF219" s="108"/>
      <c r="EG219" s="108"/>
      <c r="EH219" s="108"/>
      <c r="EI219" s="108"/>
      <c r="EJ219" s="108"/>
      <c r="EK219" s="108"/>
      <c r="EL219" s="108"/>
      <c r="EM219" s="108"/>
      <c r="EN219" s="108"/>
      <c r="EO219" s="108"/>
      <c r="EP219" s="108"/>
      <c r="EQ219" s="108"/>
      <c r="ER219" s="108"/>
      <c r="ES219" s="108"/>
      <c r="ET219" s="108"/>
      <c r="EU219" s="108"/>
      <c r="EV219" s="108"/>
      <c r="EW219" s="108"/>
      <c r="EX219" s="108"/>
      <c r="EY219" s="108"/>
      <c r="EZ219" s="108"/>
      <c r="FA219" s="108"/>
      <c r="FB219" s="108"/>
      <c r="FC219" s="108"/>
      <c r="FD219" s="108"/>
      <c r="FE219" s="108"/>
      <c r="FF219" s="108"/>
      <c r="FG219" s="108"/>
      <c r="FH219" s="108"/>
      <c r="FI219" s="108"/>
      <c r="FJ219" s="108"/>
      <c r="FK219" s="108"/>
      <c r="FL219" s="108"/>
      <c r="FM219" s="108"/>
      <c r="FN219" s="108"/>
      <c r="FO219" s="108"/>
      <c r="FP219" s="108"/>
      <c r="FQ219" s="108"/>
      <c r="FR219" s="108"/>
      <c r="FS219" s="108"/>
      <c r="FT219" s="108"/>
      <c r="FU219" s="108"/>
      <c r="FV219" s="108"/>
      <c r="FW219" s="108"/>
      <c r="FX219" s="108"/>
      <c r="FY219" s="108"/>
      <c r="FZ219" s="108"/>
      <c r="GA219" s="108"/>
      <c r="GB219" s="108"/>
      <c r="GC219" s="108"/>
      <c r="GD219" s="108"/>
      <c r="GE219" s="108"/>
      <c r="GF219" s="108"/>
      <c r="GG219" s="109"/>
    </row>
    <row r="220" spans="1:189" s="110" customFormat="1" ht="12.75" customHeight="1" x14ac:dyDescent="0.25">
      <c r="A220" s="152"/>
      <c r="B220" s="105" t="s">
        <v>48</v>
      </c>
      <c r="C220" s="106" t="s">
        <v>49</v>
      </c>
      <c r="D220" s="107" t="s">
        <v>338</v>
      </c>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8"/>
      <c r="AY220" s="108"/>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108"/>
      <c r="BZ220" s="108"/>
      <c r="CA220" s="108"/>
      <c r="CB220" s="108"/>
      <c r="CC220" s="108"/>
      <c r="CD220" s="108"/>
      <c r="CE220" s="108"/>
      <c r="CF220" s="108"/>
      <c r="CG220" s="108"/>
      <c r="CH220" s="108"/>
      <c r="CI220" s="108"/>
      <c r="CJ220" s="108"/>
      <c r="CK220" s="108"/>
      <c r="CL220" s="108"/>
      <c r="CM220" s="108"/>
      <c r="CN220" s="108"/>
      <c r="CO220" s="108"/>
      <c r="CP220" s="108"/>
      <c r="CQ220" s="108"/>
      <c r="CR220" s="108"/>
      <c r="CS220" s="108"/>
      <c r="CT220" s="108"/>
      <c r="CU220" s="108"/>
      <c r="CV220" s="108"/>
      <c r="CW220" s="108"/>
      <c r="CX220" s="108"/>
      <c r="CY220" s="108"/>
      <c r="CZ220" s="108"/>
      <c r="DA220" s="108"/>
      <c r="DB220" s="108"/>
      <c r="DC220" s="108"/>
      <c r="DD220" s="108"/>
      <c r="DE220" s="108"/>
      <c r="DF220" s="108"/>
      <c r="DG220" s="108"/>
      <c r="DH220" s="108"/>
      <c r="DI220" s="108"/>
      <c r="DJ220" s="108"/>
      <c r="DK220" s="108"/>
      <c r="DL220" s="108"/>
      <c r="DM220" s="108"/>
      <c r="DN220" s="108"/>
      <c r="DO220" s="108"/>
      <c r="DP220" s="108"/>
      <c r="DQ220" s="108"/>
      <c r="DR220" s="108"/>
      <c r="DS220" s="108"/>
      <c r="DT220" s="108"/>
      <c r="DU220" s="108"/>
      <c r="DV220" s="108"/>
      <c r="DW220" s="108"/>
      <c r="DX220" s="108"/>
      <c r="DY220" s="108"/>
      <c r="DZ220" s="108"/>
      <c r="EA220" s="108"/>
      <c r="EB220" s="108"/>
      <c r="EC220" s="108"/>
      <c r="ED220" s="108"/>
      <c r="EE220" s="108"/>
      <c r="EF220" s="108"/>
      <c r="EG220" s="108"/>
      <c r="EH220" s="108"/>
      <c r="EI220" s="108"/>
      <c r="EJ220" s="108"/>
      <c r="EK220" s="108"/>
      <c r="EL220" s="108"/>
      <c r="EM220" s="108"/>
      <c r="EN220" s="108"/>
      <c r="EO220" s="108"/>
      <c r="EP220" s="108"/>
      <c r="EQ220" s="108"/>
      <c r="ER220" s="108"/>
      <c r="ES220" s="108"/>
      <c r="ET220" s="108"/>
      <c r="EU220" s="108"/>
      <c r="EV220" s="108"/>
      <c r="EW220" s="108"/>
      <c r="EX220" s="108"/>
      <c r="EY220" s="108"/>
      <c r="EZ220" s="108"/>
      <c r="FA220" s="108"/>
      <c r="FB220" s="108"/>
      <c r="FC220" s="108"/>
      <c r="FD220" s="108"/>
      <c r="FE220" s="108"/>
      <c r="FF220" s="108"/>
      <c r="FG220" s="108"/>
      <c r="FH220" s="108"/>
      <c r="FI220" s="108"/>
      <c r="FJ220" s="108"/>
      <c r="FK220" s="108"/>
      <c r="FL220" s="108"/>
      <c r="FM220" s="108"/>
      <c r="FN220" s="108"/>
      <c r="FO220" s="108"/>
      <c r="FP220" s="108"/>
      <c r="FQ220" s="108"/>
      <c r="FR220" s="108"/>
      <c r="FS220" s="108"/>
      <c r="FT220" s="108"/>
      <c r="FU220" s="108"/>
      <c r="FV220" s="108"/>
      <c r="FW220" s="108"/>
      <c r="FX220" s="108"/>
      <c r="FY220" s="108"/>
      <c r="FZ220" s="108"/>
      <c r="GA220" s="108"/>
      <c r="GB220" s="108"/>
      <c r="GC220" s="108"/>
      <c r="GD220" s="108"/>
      <c r="GE220" s="108"/>
      <c r="GF220" s="108"/>
      <c r="GG220" s="109"/>
    </row>
    <row r="221" spans="1:189" s="110" customFormat="1" ht="12.75" customHeight="1" x14ac:dyDescent="0.25">
      <c r="A221" s="152"/>
      <c r="B221" s="105" t="s">
        <v>48</v>
      </c>
      <c r="C221" s="106" t="s">
        <v>49</v>
      </c>
      <c r="D221" s="107" t="s">
        <v>339</v>
      </c>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8"/>
      <c r="AY221" s="108"/>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108"/>
      <c r="BZ221" s="108"/>
      <c r="CA221" s="108"/>
      <c r="CB221" s="108"/>
      <c r="CC221" s="108"/>
      <c r="CD221" s="108"/>
      <c r="CE221" s="108"/>
      <c r="CF221" s="108"/>
      <c r="CG221" s="108"/>
      <c r="CH221" s="108"/>
      <c r="CI221" s="108"/>
      <c r="CJ221" s="108"/>
      <c r="CK221" s="108"/>
      <c r="CL221" s="108"/>
      <c r="CM221" s="108"/>
      <c r="CN221" s="108"/>
      <c r="CO221" s="108"/>
      <c r="CP221" s="108"/>
      <c r="CQ221" s="108"/>
      <c r="CR221" s="108"/>
      <c r="CS221" s="108"/>
      <c r="CT221" s="108"/>
      <c r="CU221" s="108"/>
      <c r="CV221" s="108"/>
      <c r="CW221" s="108"/>
      <c r="CX221" s="108"/>
      <c r="CY221" s="108"/>
      <c r="CZ221" s="108"/>
      <c r="DA221" s="108"/>
      <c r="DB221" s="108"/>
      <c r="DC221" s="108"/>
      <c r="DD221" s="108"/>
      <c r="DE221" s="108"/>
      <c r="DF221" s="108"/>
      <c r="DG221" s="108"/>
      <c r="DH221" s="108"/>
      <c r="DI221" s="108"/>
      <c r="DJ221" s="108"/>
      <c r="DK221" s="108"/>
      <c r="DL221" s="108"/>
      <c r="DM221" s="108"/>
      <c r="DN221" s="108"/>
      <c r="DO221" s="108"/>
      <c r="DP221" s="108"/>
      <c r="DQ221" s="108"/>
      <c r="DR221" s="108"/>
      <c r="DS221" s="108"/>
      <c r="DT221" s="108"/>
      <c r="DU221" s="108"/>
      <c r="DV221" s="108"/>
      <c r="DW221" s="108"/>
      <c r="DX221" s="108"/>
      <c r="DY221" s="108"/>
      <c r="DZ221" s="108"/>
      <c r="EA221" s="108"/>
      <c r="EB221" s="108"/>
      <c r="EC221" s="108"/>
      <c r="ED221" s="108"/>
      <c r="EE221" s="108"/>
      <c r="EF221" s="108"/>
      <c r="EG221" s="108"/>
      <c r="EH221" s="108"/>
      <c r="EI221" s="108"/>
      <c r="EJ221" s="108"/>
      <c r="EK221" s="108"/>
      <c r="EL221" s="108"/>
      <c r="EM221" s="108"/>
      <c r="EN221" s="108"/>
      <c r="EO221" s="108"/>
      <c r="EP221" s="108"/>
      <c r="EQ221" s="108"/>
      <c r="ER221" s="108"/>
      <c r="ES221" s="108"/>
      <c r="ET221" s="108"/>
      <c r="EU221" s="108"/>
      <c r="EV221" s="108"/>
      <c r="EW221" s="108"/>
      <c r="EX221" s="108"/>
      <c r="EY221" s="108"/>
      <c r="EZ221" s="108"/>
      <c r="FA221" s="108"/>
      <c r="FB221" s="108"/>
      <c r="FC221" s="108"/>
      <c r="FD221" s="108"/>
      <c r="FE221" s="108"/>
      <c r="FF221" s="108"/>
      <c r="FG221" s="108"/>
      <c r="FH221" s="108"/>
      <c r="FI221" s="108"/>
      <c r="FJ221" s="108"/>
      <c r="FK221" s="108"/>
      <c r="FL221" s="108"/>
      <c r="FM221" s="108"/>
      <c r="FN221" s="108"/>
      <c r="FO221" s="108"/>
      <c r="FP221" s="108"/>
      <c r="FQ221" s="108"/>
      <c r="FR221" s="108"/>
      <c r="FS221" s="108"/>
      <c r="FT221" s="108"/>
      <c r="FU221" s="108"/>
      <c r="FV221" s="108"/>
      <c r="FW221" s="108"/>
      <c r="FX221" s="108"/>
      <c r="FY221" s="108"/>
      <c r="FZ221" s="108"/>
      <c r="GA221" s="108"/>
      <c r="GB221" s="108"/>
      <c r="GC221" s="108"/>
      <c r="GD221" s="108"/>
      <c r="GE221" s="108"/>
      <c r="GF221" s="108"/>
      <c r="GG221" s="109"/>
    </row>
    <row r="222" spans="1:189" ht="12.75" customHeight="1" x14ac:dyDescent="0.25">
      <c r="A222" s="152"/>
      <c r="B222" s="6" t="s">
        <v>48</v>
      </c>
      <c r="C222" s="34" t="s">
        <v>49</v>
      </c>
      <c r="D222" s="92" t="s">
        <v>322</v>
      </c>
    </row>
    <row r="223" spans="1:189" ht="12.75" customHeight="1" x14ac:dyDescent="0.25">
      <c r="A223" s="152"/>
      <c r="B223" s="6" t="s">
        <v>48</v>
      </c>
      <c r="C223" s="34" t="s">
        <v>49</v>
      </c>
      <c r="D223" s="92" t="s">
        <v>323</v>
      </c>
    </row>
    <row r="224" spans="1:189" ht="12.75" customHeight="1" x14ac:dyDescent="0.25">
      <c r="A224" s="152"/>
      <c r="B224" s="6" t="s">
        <v>48</v>
      </c>
      <c r="C224" s="34" t="s">
        <v>49</v>
      </c>
      <c r="D224" s="92" t="s">
        <v>325</v>
      </c>
    </row>
    <row r="225" spans="1:189" ht="12.75" customHeight="1" x14ac:dyDescent="0.25">
      <c r="A225" s="152"/>
      <c r="B225" s="6" t="s">
        <v>48</v>
      </c>
      <c r="C225" s="34" t="s">
        <v>49</v>
      </c>
      <c r="D225" s="92" t="s">
        <v>326</v>
      </c>
    </row>
    <row r="226" spans="1:189" ht="12.75" customHeight="1" x14ac:dyDescent="0.25">
      <c r="A226" s="152"/>
      <c r="B226" s="6" t="s">
        <v>48</v>
      </c>
      <c r="C226" s="34" t="s">
        <v>49</v>
      </c>
      <c r="D226" s="92" t="s">
        <v>327</v>
      </c>
    </row>
    <row r="227" spans="1:189" ht="12.75" customHeight="1" x14ac:dyDescent="0.25">
      <c r="A227" s="152"/>
      <c r="B227" s="6" t="s">
        <v>48</v>
      </c>
      <c r="C227" s="34" t="s">
        <v>49</v>
      </c>
      <c r="D227" s="92" t="s">
        <v>328</v>
      </c>
    </row>
    <row r="228" spans="1:189" ht="12.75" customHeight="1" x14ac:dyDescent="0.25">
      <c r="A228" s="152"/>
      <c r="B228" s="6"/>
      <c r="C228" s="7"/>
      <c r="D228" s="15"/>
    </row>
    <row r="229" spans="1:189" s="10" customFormat="1" ht="13" x14ac:dyDescent="0.3">
      <c r="A229" s="153"/>
      <c r="B229" s="70"/>
      <c r="C229" s="73"/>
      <c r="D229" s="10" t="s">
        <v>96</v>
      </c>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6"/>
    </row>
    <row r="230" spans="1:189" s="10" customFormat="1" ht="13" x14ac:dyDescent="0.3">
      <c r="A230" s="5"/>
      <c r="B230" s="70"/>
      <c r="C230" s="163" t="s">
        <v>242</v>
      </c>
      <c r="D230" s="164"/>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69"/>
      <c r="CG230" s="69"/>
      <c r="CH230" s="69"/>
      <c r="CI230" s="69"/>
      <c r="CJ230" s="69"/>
      <c r="CK230" s="69"/>
      <c r="CL230" s="69"/>
      <c r="CM230" s="69"/>
      <c r="CN230" s="69"/>
      <c r="CO230" s="69"/>
      <c r="CP230" s="69"/>
      <c r="CQ230" s="69"/>
      <c r="CR230" s="69"/>
      <c r="CS230" s="69"/>
      <c r="CT230" s="69"/>
      <c r="CU230" s="69"/>
      <c r="CV230" s="69"/>
      <c r="CW230" s="69"/>
      <c r="CX230" s="69"/>
      <c r="CY230" s="69"/>
      <c r="CZ230" s="69"/>
      <c r="DA230" s="69"/>
      <c r="DB230" s="69"/>
      <c r="DC230" s="69"/>
      <c r="DD230" s="69"/>
      <c r="DE230" s="69"/>
      <c r="DF230" s="69"/>
      <c r="DG230" s="69"/>
      <c r="DH230" s="69"/>
      <c r="DI230" s="69"/>
      <c r="DJ230" s="69"/>
      <c r="DK230" s="69"/>
      <c r="DL230" s="69"/>
      <c r="DM230" s="69"/>
      <c r="DN230" s="69"/>
      <c r="DO230" s="69"/>
      <c r="DP230" s="69"/>
      <c r="DQ230" s="69"/>
      <c r="DR230" s="69"/>
      <c r="DS230" s="69"/>
      <c r="DT230" s="69"/>
      <c r="DU230" s="69"/>
      <c r="DV230" s="69"/>
      <c r="DW230" s="69"/>
      <c r="DX230" s="69"/>
      <c r="DY230" s="69"/>
      <c r="DZ230" s="69"/>
      <c r="EA230" s="69"/>
      <c r="EB230" s="69"/>
      <c r="EC230" s="69"/>
      <c r="ED230" s="69"/>
      <c r="EE230" s="69"/>
      <c r="EF230" s="69"/>
      <c r="EG230" s="69"/>
      <c r="EH230" s="69"/>
      <c r="EI230" s="69"/>
      <c r="EJ230" s="69"/>
      <c r="EK230" s="69"/>
      <c r="EL230" s="69"/>
      <c r="EM230" s="69"/>
      <c r="EN230" s="69"/>
      <c r="EO230" s="69"/>
      <c r="EP230" s="69"/>
      <c r="EQ230" s="69"/>
      <c r="ER230" s="69"/>
      <c r="ES230" s="69"/>
      <c r="ET230" s="69"/>
      <c r="EU230" s="69"/>
      <c r="EV230" s="69"/>
      <c r="EW230" s="69"/>
      <c r="EX230" s="69"/>
      <c r="EY230" s="69"/>
      <c r="EZ230" s="69"/>
      <c r="FA230" s="69"/>
      <c r="FB230" s="69"/>
      <c r="FC230" s="69"/>
      <c r="FD230" s="69"/>
      <c r="FE230" s="69"/>
      <c r="FF230" s="69"/>
      <c r="FG230" s="69"/>
      <c r="FH230" s="69"/>
      <c r="FI230" s="69"/>
      <c r="FJ230" s="69"/>
      <c r="FK230" s="69"/>
      <c r="FL230" s="69"/>
      <c r="FM230" s="69"/>
      <c r="FN230" s="69"/>
      <c r="FO230" s="69"/>
      <c r="FP230" s="69"/>
      <c r="FQ230" s="69"/>
      <c r="FR230" s="69"/>
      <c r="FS230" s="69"/>
      <c r="FT230" s="69"/>
      <c r="FU230" s="69"/>
      <c r="FV230" s="69"/>
      <c r="FW230" s="69"/>
      <c r="FX230" s="69"/>
      <c r="FY230" s="69"/>
      <c r="FZ230" s="69"/>
      <c r="GA230" s="69"/>
      <c r="GB230" s="69"/>
      <c r="GC230" s="69"/>
      <c r="GD230" s="69"/>
      <c r="GE230" s="69"/>
      <c r="GF230" s="69"/>
      <c r="GG230" s="66"/>
    </row>
    <row r="231" spans="1:189" s="10" customFormat="1" ht="13" x14ac:dyDescent="0.3">
      <c r="A231" s="5"/>
      <c r="B231" s="6" t="s">
        <v>48</v>
      </c>
      <c r="C231" s="7" t="s">
        <v>49</v>
      </c>
      <c r="D231" s="1" t="s">
        <v>243</v>
      </c>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c r="BP231" s="69"/>
      <c r="BQ231" s="69"/>
      <c r="BR231" s="69"/>
      <c r="BS231" s="69"/>
      <c r="BT231" s="69"/>
      <c r="BU231" s="69"/>
      <c r="BV231" s="69"/>
      <c r="BW231" s="69"/>
      <c r="BX231" s="69"/>
      <c r="BY231" s="69"/>
      <c r="BZ231" s="69"/>
      <c r="CA231" s="69"/>
      <c r="CB231" s="69"/>
      <c r="CC231" s="69"/>
      <c r="CD231" s="69"/>
      <c r="CE231" s="69"/>
      <c r="CF231" s="69"/>
      <c r="CG231" s="69"/>
      <c r="CH231" s="69"/>
      <c r="CI231" s="69"/>
      <c r="CJ231" s="69"/>
      <c r="CK231" s="69"/>
      <c r="CL231" s="69"/>
      <c r="CM231" s="69"/>
      <c r="CN231" s="69"/>
      <c r="CO231" s="69"/>
      <c r="CP231" s="69"/>
      <c r="CQ231" s="69"/>
      <c r="CR231" s="69"/>
      <c r="CS231" s="69"/>
      <c r="CT231" s="69"/>
      <c r="CU231" s="69"/>
      <c r="CV231" s="69"/>
      <c r="CW231" s="69"/>
      <c r="CX231" s="69"/>
      <c r="CY231" s="69"/>
      <c r="CZ231" s="69"/>
      <c r="DA231" s="69"/>
      <c r="DB231" s="69"/>
      <c r="DC231" s="69"/>
      <c r="DD231" s="69"/>
      <c r="DE231" s="69"/>
      <c r="DF231" s="69"/>
      <c r="DG231" s="69"/>
      <c r="DH231" s="69"/>
      <c r="DI231" s="69"/>
      <c r="DJ231" s="69"/>
      <c r="DK231" s="69"/>
      <c r="DL231" s="69"/>
      <c r="DM231" s="69"/>
      <c r="DN231" s="69"/>
      <c r="DO231" s="69"/>
      <c r="DP231" s="69"/>
      <c r="DQ231" s="69"/>
      <c r="DR231" s="69"/>
      <c r="DS231" s="69"/>
      <c r="DT231" s="69"/>
      <c r="DU231" s="69"/>
      <c r="DV231" s="69"/>
      <c r="DW231" s="69"/>
      <c r="DX231" s="69"/>
      <c r="DY231" s="69"/>
      <c r="DZ231" s="69"/>
      <c r="EA231" s="69"/>
      <c r="EB231" s="69"/>
      <c r="EC231" s="69"/>
      <c r="ED231" s="69"/>
      <c r="EE231" s="69"/>
      <c r="EF231" s="69"/>
      <c r="EG231" s="69"/>
      <c r="EH231" s="69"/>
      <c r="EI231" s="69"/>
      <c r="EJ231" s="69"/>
      <c r="EK231" s="69"/>
      <c r="EL231" s="69"/>
      <c r="EM231" s="69"/>
      <c r="EN231" s="69"/>
      <c r="EO231" s="69"/>
      <c r="EP231" s="69"/>
      <c r="EQ231" s="69"/>
      <c r="ER231" s="69"/>
      <c r="ES231" s="69"/>
      <c r="ET231" s="69"/>
      <c r="EU231" s="69"/>
      <c r="EV231" s="69"/>
      <c r="EW231" s="69"/>
      <c r="EX231" s="69"/>
      <c r="EY231" s="69"/>
      <c r="EZ231" s="69"/>
      <c r="FA231" s="69"/>
      <c r="FB231" s="69"/>
      <c r="FC231" s="69"/>
      <c r="FD231" s="69"/>
      <c r="FE231" s="69"/>
      <c r="FF231" s="69"/>
      <c r="FG231" s="69"/>
      <c r="FH231" s="69"/>
      <c r="FI231" s="69"/>
      <c r="FJ231" s="69"/>
      <c r="FK231" s="69"/>
      <c r="FL231" s="69"/>
      <c r="FM231" s="69"/>
      <c r="FN231" s="69"/>
      <c r="FO231" s="69"/>
      <c r="FP231" s="69"/>
      <c r="FQ231" s="69"/>
      <c r="FR231" s="69"/>
      <c r="FS231" s="69"/>
      <c r="FT231" s="69"/>
      <c r="FU231" s="69"/>
      <c r="FV231" s="69"/>
      <c r="FW231" s="69"/>
      <c r="FX231" s="69"/>
      <c r="FY231" s="69"/>
      <c r="FZ231" s="69"/>
      <c r="GA231" s="69"/>
      <c r="GB231" s="69"/>
      <c r="GC231" s="69"/>
      <c r="GD231" s="69"/>
      <c r="GE231" s="69"/>
      <c r="GF231" s="69"/>
      <c r="GG231" s="66"/>
    </row>
    <row r="232" spans="1:189" s="10" customFormat="1" ht="13" x14ac:dyDescent="0.3">
      <c r="A232" s="5"/>
      <c r="B232" s="6"/>
      <c r="C232" s="7"/>
      <c r="D232" s="10" t="s">
        <v>96</v>
      </c>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6"/>
    </row>
    <row r="233" spans="1:189" s="10" customFormat="1" ht="10.5" customHeight="1" x14ac:dyDescent="0.3">
      <c r="A233" s="5"/>
      <c r="C233" s="163"/>
      <c r="D233" s="163"/>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6"/>
    </row>
    <row r="234" spans="1:189" s="10" customFormat="1" ht="13" x14ac:dyDescent="0.3">
      <c r="A234" s="17"/>
      <c r="C234" s="18"/>
      <c r="D234" s="73" t="s">
        <v>244</v>
      </c>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c r="BJ234" s="69"/>
      <c r="BK234" s="69"/>
      <c r="BL234" s="69"/>
      <c r="BM234" s="69"/>
      <c r="BN234" s="69"/>
      <c r="BO234" s="69"/>
      <c r="BP234" s="69"/>
      <c r="BQ234" s="69"/>
      <c r="BR234" s="69"/>
      <c r="BS234" s="69"/>
      <c r="BT234" s="69"/>
      <c r="BU234" s="69"/>
      <c r="BV234" s="69"/>
      <c r="BW234" s="69"/>
      <c r="BX234" s="69"/>
      <c r="BY234" s="69"/>
      <c r="BZ234" s="69"/>
      <c r="CA234" s="69"/>
      <c r="CB234" s="69"/>
      <c r="CC234" s="69"/>
      <c r="CD234" s="69"/>
      <c r="CE234" s="69"/>
      <c r="CF234" s="69"/>
      <c r="CG234" s="69"/>
      <c r="CH234" s="69"/>
      <c r="CI234" s="69"/>
      <c r="CJ234" s="69"/>
      <c r="CK234" s="69"/>
      <c r="CL234" s="69"/>
      <c r="CM234" s="69"/>
      <c r="CN234" s="69"/>
      <c r="CO234" s="69"/>
      <c r="CP234" s="69"/>
      <c r="CQ234" s="69"/>
      <c r="CR234" s="69"/>
      <c r="CS234" s="69"/>
      <c r="CT234" s="69"/>
      <c r="CU234" s="69"/>
      <c r="CV234" s="69"/>
      <c r="CW234" s="69"/>
      <c r="CX234" s="69"/>
      <c r="CY234" s="69"/>
      <c r="CZ234" s="69"/>
      <c r="DA234" s="69"/>
      <c r="DB234" s="69"/>
      <c r="DC234" s="69"/>
      <c r="DD234" s="69"/>
      <c r="DE234" s="69"/>
      <c r="DF234" s="69"/>
      <c r="DG234" s="69"/>
      <c r="DH234" s="69"/>
      <c r="DI234" s="69"/>
      <c r="DJ234" s="69"/>
      <c r="DK234" s="69"/>
      <c r="DL234" s="69"/>
      <c r="DM234" s="69"/>
      <c r="DN234" s="69"/>
      <c r="DO234" s="69"/>
      <c r="DP234" s="69"/>
      <c r="DQ234" s="69"/>
      <c r="DR234" s="69"/>
      <c r="DS234" s="69"/>
      <c r="DT234" s="69"/>
      <c r="DU234" s="69"/>
      <c r="DV234" s="69"/>
      <c r="DW234" s="69"/>
      <c r="DX234" s="69"/>
      <c r="DY234" s="69"/>
      <c r="DZ234" s="69"/>
      <c r="EA234" s="69"/>
      <c r="EB234" s="69"/>
      <c r="EC234" s="69"/>
      <c r="ED234" s="69"/>
      <c r="EE234" s="69"/>
      <c r="EF234" s="69"/>
      <c r="EG234" s="69"/>
      <c r="EH234" s="69"/>
      <c r="EI234" s="69"/>
      <c r="EJ234" s="69"/>
      <c r="EK234" s="69"/>
      <c r="EL234" s="69"/>
      <c r="EM234" s="69"/>
      <c r="EN234" s="69"/>
      <c r="EO234" s="69"/>
      <c r="EP234" s="69"/>
      <c r="EQ234" s="69"/>
      <c r="ER234" s="69"/>
      <c r="ES234" s="69"/>
      <c r="ET234" s="69"/>
      <c r="EU234" s="69"/>
      <c r="EV234" s="69"/>
      <c r="EW234" s="69"/>
      <c r="EX234" s="69"/>
      <c r="EY234" s="69"/>
      <c r="EZ234" s="69"/>
      <c r="FA234" s="69"/>
      <c r="FB234" s="69"/>
      <c r="FC234" s="69"/>
      <c r="FD234" s="69"/>
      <c r="FE234" s="69"/>
      <c r="FF234" s="69"/>
      <c r="FG234" s="69"/>
      <c r="FH234" s="69"/>
      <c r="FI234" s="69"/>
      <c r="FJ234" s="69"/>
      <c r="FK234" s="69"/>
      <c r="FL234" s="69"/>
      <c r="FM234" s="69"/>
      <c r="FN234" s="69"/>
      <c r="FO234" s="69"/>
      <c r="FP234" s="69"/>
      <c r="FQ234" s="69"/>
      <c r="FR234" s="69"/>
      <c r="FS234" s="69"/>
      <c r="FT234" s="69"/>
      <c r="FU234" s="69"/>
      <c r="FV234" s="69"/>
      <c r="FW234" s="69"/>
      <c r="FX234" s="69"/>
      <c r="FY234" s="69"/>
      <c r="FZ234" s="69"/>
      <c r="GA234" s="69"/>
      <c r="GB234" s="69"/>
      <c r="GC234" s="69"/>
      <c r="GD234" s="69"/>
      <c r="GE234" s="69"/>
      <c r="GF234" s="69"/>
      <c r="GG234" s="66"/>
    </row>
    <row r="235" spans="1:189" s="10" customFormat="1" ht="13" x14ac:dyDescent="0.3">
      <c r="A235" s="5"/>
      <c r="C235" s="18"/>
      <c r="D235" s="18"/>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6"/>
    </row>
    <row r="236" spans="1:189" s="10" customFormat="1" ht="12.75" customHeight="1" x14ac:dyDescent="0.3">
      <c r="A236" s="135" t="s">
        <v>350</v>
      </c>
      <c r="B236" s="136"/>
      <c r="C236" s="136"/>
      <c r="D236" s="136"/>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c r="DL236" s="69"/>
      <c r="DM236" s="69"/>
      <c r="DN236" s="69"/>
      <c r="DO236" s="69"/>
      <c r="DP236" s="69"/>
      <c r="DQ236" s="69"/>
      <c r="DR236" s="69"/>
      <c r="DS236" s="69"/>
      <c r="DT236" s="69"/>
      <c r="DU236" s="69"/>
      <c r="DV236" s="69"/>
      <c r="DW236" s="69"/>
      <c r="DX236" s="69"/>
      <c r="DY236" s="69"/>
      <c r="DZ236" s="69"/>
      <c r="EA236" s="69"/>
      <c r="EB236" s="69"/>
      <c r="EC236" s="69"/>
      <c r="ED236" s="69"/>
      <c r="EE236" s="69"/>
      <c r="EF236" s="69"/>
      <c r="EG236" s="69"/>
      <c r="EH236" s="69"/>
      <c r="EI236" s="69"/>
      <c r="EJ236" s="69"/>
      <c r="EK236" s="69"/>
      <c r="EL236" s="69"/>
      <c r="EM236" s="69"/>
      <c r="EN236" s="69"/>
      <c r="EO236" s="69"/>
      <c r="EP236" s="69"/>
      <c r="EQ236" s="69"/>
      <c r="ER236" s="69"/>
      <c r="ES236" s="69"/>
      <c r="ET236" s="69"/>
      <c r="EU236" s="69"/>
      <c r="EV236" s="69"/>
      <c r="EW236" s="69"/>
      <c r="EX236" s="69"/>
      <c r="EY236" s="69"/>
      <c r="EZ236" s="69"/>
      <c r="FA236" s="69"/>
      <c r="FB236" s="69"/>
      <c r="FC236" s="69"/>
      <c r="FD236" s="69"/>
      <c r="FE236" s="69"/>
      <c r="FF236" s="69"/>
      <c r="FG236" s="69"/>
      <c r="FH236" s="69"/>
      <c r="FI236" s="69"/>
      <c r="FJ236" s="69"/>
      <c r="FK236" s="69"/>
      <c r="FL236" s="69"/>
      <c r="FM236" s="69"/>
      <c r="FN236" s="69"/>
      <c r="FO236" s="69"/>
      <c r="FP236" s="69"/>
      <c r="FQ236" s="69"/>
      <c r="FR236" s="69"/>
      <c r="FS236" s="69"/>
      <c r="FT236" s="69"/>
      <c r="FU236" s="69"/>
      <c r="FV236" s="69"/>
      <c r="FW236" s="69"/>
      <c r="FX236" s="69"/>
      <c r="FY236" s="69"/>
      <c r="FZ236" s="69"/>
      <c r="GA236" s="69"/>
      <c r="GB236" s="69"/>
      <c r="GC236" s="69"/>
      <c r="GD236" s="69"/>
      <c r="GE236" s="69"/>
      <c r="GF236" s="69"/>
      <c r="GG236" s="66"/>
    </row>
    <row r="237" spans="1:189" ht="17.25" customHeight="1" x14ac:dyDescent="0.25">
      <c r="A237" s="139"/>
      <c r="B237" s="140"/>
      <c r="C237" s="140"/>
      <c r="D237" s="140"/>
    </row>
    <row r="238" spans="1:189" ht="12.75" customHeight="1" x14ac:dyDescent="0.25">
      <c r="A238" s="139"/>
      <c r="B238" s="140"/>
      <c r="C238" s="140"/>
      <c r="D238" s="140"/>
    </row>
    <row r="239" spans="1:189" ht="43.5" customHeight="1" x14ac:dyDescent="0.25">
      <c r="A239" s="139"/>
      <c r="B239" s="140"/>
      <c r="C239" s="140"/>
      <c r="D239" s="140"/>
    </row>
    <row r="240" spans="1:189" ht="12.75" customHeight="1" x14ac:dyDescent="0.25">
      <c r="A240" s="139"/>
      <c r="B240" s="140"/>
      <c r="C240" s="140"/>
      <c r="D240" s="140"/>
    </row>
    <row r="241" spans="1:4" ht="12.75" customHeight="1" x14ac:dyDescent="0.25">
      <c r="A241" s="139"/>
      <c r="B241" s="140"/>
      <c r="C241" s="140"/>
      <c r="D241" s="140"/>
    </row>
    <row r="242" spans="1:4" ht="12.75" customHeight="1" x14ac:dyDescent="0.25">
      <c r="A242" s="139"/>
      <c r="B242" s="140"/>
      <c r="C242" s="140"/>
      <c r="D242" s="140"/>
    </row>
    <row r="243" spans="1:4" ht="26.25" customHeight="1" x14ac:dyDescent="0.25">
      <c r="A243" s="143"/>
      <c r="B243" s="144"/>
      <c r="C243" s="144"/>
      <c r="D243" s="144"/>
    </row>
    <row r="244" spans="1:4" ht="53.25" customHeight="1" x14ac:dyDescent="0.25"/>
  </sheetData>
  <autoFilter ref="A3:D232" xr:uid="{00000000-0009-0000-0000-000000000000}"/>
  <mergeCells count="6">
    <mergeCell ref="A236:D243"/>
    <mergeCell ref="A1:D1"/>
    <mergeCell ref="A2:D2"/>
    <mergeCell ref="A4:A229"/>
    <mergeCell ref="C230:D230"/>
    <mergeCell ref="C233:D233"/>
  </mergeCells>
  <pageMargins left="0.2" right="0.2" top="0" bottom="0" header="0.3" footer="0.3"/>
  <pageSetup scale="56" fitToHeight="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workbookViewId="0">
      <selection activeCell="H45" sqref="H45"/>
    </sheetView>
  </sheetViews>
  <sheetFormatPr defaultRowHeight="14.5" x14ac:dyDescent="0.35"/>
  <cols>
    <col min="1" max="1" width="10.54296875" customWidth="1"/>
    <col min="3" max="3" width="29.54296875" customWidth="1"/>
  </cols>
  <sheetData>
    <row r="1" spans="1:8" x14ac:dyDescent="0.35">
      <c r="A1" s="6" t="s">
        <v>245</v>
      </c>
      <c r="B1" s="7" t="s">
        <v>49</v>
      </c>
      <c r="C1" s="7" t="s">
        <v>246</v>
      </c>
      <c r="D1" s="8">
        <v>57</v>
      </c>
      <c r="E1" s="8">
        <v>4</v>
      </c>
      <c r="F1" s="2">
        <v>228</v>
      </c>
      <c r="G1" s="8">
        <v>1.5</v>
      </c>
      <c r="H1" s="8">
        <v>342</v>
      </c>
    </row>
    <row r="2" spans="1:8" x14ac:dyDescent="0.35">
      <c r="A2" s="6" t="s">
        <v>245</v>
      </c>
      <c r="B2" s="7" t="s">
        <v>49</v>
      </c>
      <c r="C2" s="7" t="s">
        <v>247</v>
      </c>
      <c r="D2" s="8">
        <v>57</v>
      </c>
      <c r="E2" s="8">
        <v>4</v>
      </c>
      <c r="F2" s="2">
        <v>228</v>
      </c>
      <c r="G2" s="8">
        <v>1.5</v>
      </c>
      <c r="H2" s="8">
        <v>342</v>
      </c>
    </row>
    <row r="3" spans="1:8" x14ac:dyDescent="0.35">
      <c r="A3" s="6" t="s">
        <v>245</v>
      </c>
      <c r="B3" s="7" t="s">
        <v>49</v>
      </c>
      <c r="C3" s="7" t="s">
        <v>248</v>
      </c>
      <c r="D3" s="8">
        <v>57</v>
      </c>
      <c r="E3" s="8">
        <v>4</v>
      </c>
      <c r="F3" s="2">
        <v>228</v>
      </c>
      <c r="G3" s="8">
        <v>1.5</v>
      </c>
      <c r="H3" s="8">
        <v>342</v>
      </c>
    </row>
    <row r="4" spans="1:8" x14ac:dyDescent="0.35">
      <c r="A4" s="6" t="s">
        <v>245</v>
      </c>
      <c r="B4" s="7" t="s">
        <v>49</v>
      </c>
      <c r="C4" s="7" t="s">
        <v>249</v>
      </c>
      <c r="D4" s="8">
        <v>55</v>
      </c>
      <c r="E4" s="8">
        <v>4</v>
      </c>
      <c r="F4" s="2">
        <v>220</v>
      </c>
      <c r="G4" s="8">
        <v>1.5</v>
      </c>
      <c r="H4" s="8">
        <v>330</v>
      </c>
    </row>
    <row r="5" spans="1:8" x14ac:dyDescent="0.35">
      <c r="A5" s="6" t="s">
        <v>245</v>
      </c>
      <c r="B5" s="7" t="s">
        <v>49</v>
      </c>
      <c r="C5" s="7" t="s">
        <v>250</v>
      </c>
      <c r="D5" s="8">
        <v>53</v>
      </c>
      <c r="E5" s="8">
        <v>4</v>
      </c>
      <c r="F5" s="2">
        <v>212</v>
      </c>
      <c r="G5" s="8">
        <v>1.5</v>
      </c>
      <c r="H5" s="8">
        <v>318</v>
      </c>
    </row>
    <row r="6" spans="1:8" x14ac:dyDescent="0.35">
      <c r="A6" s="6" t="s">
        <v>245</v>
      </c>
      <c r="B6" s="1" t="s">
        <v>54</v>
      </c>
      <c r="C6" s="1" t="s">
        <v>251</v>
      </c>
      <c r="D6" s="2">
        <v>57</v>
      </c>
      <c r="E6" s="2">
        <v>4</v>
      </c>
      <c r="F6" s="2">
        <v>228</v>
      </c>
      <c r="G6" s="2">
        <v>1.5</v>
      </c>
      <c r="H6" s="8">
        <v>342</v>
      </c>
    </row>
    <row r="7" spans="1:8" x14ac:dyDescent="0.35">
      <c r="A7" s="6" t="s">
        <v>245</v>
      </c>
      <c r="B7" s="1" t="s">
        <v>54</v>
      </c>
      <c r="C7" s="1" t="s">
        <v>57</v>
      </c>
      <c r="D7" s="2">
        <v>57</v>
      </c>
      <c r="E7" s="2">
        <v>2</v>
      </c>
      <c r="F7" s="2">
        <v>114</v>
      </c>
      <c r="G7" s="2">
        <v>1.5</v>
      </c>
      <c r="H7" s="8">
        <v>171</v>
      </c>
    </row>
    <row r="8" spans="1:8" x14ac:dyDescent="0.35">
      <c r="A8" s="6" t="s">
        <v>245</v>
      </c>
      <c r="B8" s="1" t="s">
        <v>54</v>
      </c>
      <c r="C8" s="1" t="s">
        <v>58</v>
      </c>
      <c r="D8" s="2">
        <v>57</v>
      </c>
      <c r="E8" s="2">
        <v>4</v>
      </c>
      <c r="F8" s="2">
        <v>228</v>
      </c>
      <c r="G8" s="2">
        <v>1.5</v>
      </c>
      <c r="H8" s="8">
        <v>342</v>
      </c>
    </row>
    <row r="9" spans="1:8" x14ac:dyDescent="0.35">
      <c r="A9" s="6" t="s">
        <v>245</v>
      </c>
      <c r="B9" s="1" t="s">
        <v>54</v>
      </c>
      <c r="C9" s="1" t="s">
        <v>59</v>
      </c>
      <c r="D9" s="2">
        <v>57</v>
      </c>
      <c r="E9" s="2">
        <v>4</v>
      </c>
      <c r="F9" s="2">
        <v>228</v>
      </c>
      <c r="G9" s="2">
        <v>1.5</v>
      </c>
      <c r="H9" s="8">
        <v>342</v>
      </c>
    </row>
    <row r="10" spans="1:8" x14ac:dyDescent="0.35">
      <c r="A10" s="6" t="s">
        <v>245</v>
      </c>
      <c r="B10" s="1" t="s">
        <v>54</v>
      </c>
      <c r="C10" s="1" t="s">
        <v>72</v>
      </c>
      <c r="D10" s="2">
        <v>57</v>
      </c>
      <c r="E10" s="2">
        <v>4</v>
      </c>
      <c r="F10" s="2">
        <v>228</v>
      </c>
      <c r="G10" s="2">
        <v>1.5</v>
      </c>
      <c r="H10" s="8">
        <v>342</v>
      </c>
    </row>
    <row r="11" spans="1:8" x14ac:dyDescent="0.35">
      <c r="A11" s="6" t="s">
        <v>245</v>
      </c>
      <c r="B11" s="1" t="s">
        <v>54</v>
      </c>
      <c r="C11" s="1" t="s">
        <v>74</v>
      </c>
      <c r="D11" s="2">
        <v>57</v>
      </c>
      <c r="E11" s="2">
        <v>4</v>
      </c>
      <c r="F11" s="2">
        <v>228</v>
      </c>
      <c r="G11" s="2">
        <v>1.5</v>
      </c>
      <c r="H11" s="8">
        <v>342</v>
      </c>
    </row>
    <row r="12" spans="1:8" x14ac:dyDescent="0.35">
      <c r="A12" s="6" t="s">
        <v>245</v>
      </c>
      <c r="B12" s="7" t="s">
        <v>49</v>
      </c>
      <c r="C12" s="1" t="s">
        <v>252</v>
      </c>
      <c r="D12" s="2">
        <v>57</v>
      </c>
      <c r="E12" s="2">
        <v>4</v>
      </c>
      <c r="F12" s="2">
        <v>228</v>
      </c>
      <c r="G12" s="2">
        <v>1.5</v>
      </c>
      <c r="H12" s="8">
        <v>342</v>
      </c>
    </row>
    <row r="13" spans="1:8" ht="26" x14ac:dyDescent="0.35">
      <c r="A13" s="6" t="s">
        <v>245</v>
      </c>
      <c r="B13" s="7" t="s">
        <v>49</v>
      </c>
      <c r="C13" s="9" t="s">
        <v>253</v>
      </c>
      <c r="D13" s="2">
        <v>57</v>
      </c>
      <c r="E13" s="2">
        <v>4</v>
      </c>
      <c r="F13" s="2">
        <v>228</v>
      </c>
      <c r="G13" s="2">
        <v>1.5</v>
      </c>
      <c r="H13" s="8">
        <v>342</v>
      </c>
    </row>
    <row r="14" spans="1:8" ht="26" x14ac:dyDescent="0.35">
      <c r="A14" s="6" t="s">
        <v>245</v>
      </c>
      <c r="B14" s="7" t="s">
        <v>49</v>
      </c>
      <c r="C14" s="9" t="s">
        <v>254</v>
      </c>
      <c r="D14" s="2">
        <v>1</v>
      </c>
      <c r="E14" s="2">
        <v>4</v>
      </c>
      <c r="F14" s="2">
        <v>4</v>
      </c>
      <c r="G14" s="2">
        <v>1.5</v>
      </c>
      <c r="H14" s="8">
        <v>6</v>
      </c>
    </row>
    <row r="15" spans="1:8" x14ac:dyDescent="0.35">
      <c r="A15" s="6" t="s">
        <v>245</v>
      </c>
      <c r="B15" s="7" t="s">
        <v>49</v>
      </c>
      <c r="C15" s="1" t="s">
        <v>255</v>
      </c>
      <c r="D15" s="2">
        <v>1</v>
      </c>
      <c r="E15" s="2">
        <v>4</v>
      </c>
      <c r="F15" s="2">
        <v>4</v>
      </c>
      <c r="G15" s="2">
        <v>1.5</v>
      </c>
      <c r="H15" s="8">
        <v>6</v>
      </c>
    </row>
    <row r="16" spans="1:8" x14ac:dyDescent="0.35">
      <c r="A16" s="6" t="s">
        <v>245</v>
      </c>
      <c r="B16" s="7" t="s">
        <v>49</v>
      </c>
      <c r="C16" s="1" t="s">
        <v>256</v>
      </c>
      <c r="D16" s="2">
        <v>1</v>
      </c>
      <c r="E16" s="2">
        <v>4</v>
      </c>
      <c r="F16" s="2">
        <v>4</v>
      </c>
      <c r="G16" s="2">
        <v>1.5</v>
      </c>
      <c r="H16" s="8">
        <v>6</v>
      </c>
    </row>
    <row r="17" spans="1:8" x14ac:dyDescent="0.35">
      <c r="A17" s="6" t="s">
        <v>245</v>
      </c>
      <c r="B17" s="7" t="s">
        <v>49</v>
      </c>
      <c r="C17" s="1" t="s">
        <v>257</v>
      </c>
      <c r="D17" s="2">
        <v>1</v>
      </c>
      <c r="E17" s="2">
        <v>4</v>
      </c>
      <c r="F17" s="2">
        <v>4</v>
      </c>
      <c r="G17" s="2">
        <v>1.5</v>
      </c>
      <c r="H17" s="8">
        <v>6</v>
      </c>
    </row>
    <row r="18" spans="1:8" x14ac:dyDescent="0.35">
      <c r="A18" s="6" t="s">
        <v>245</v>
      </c>
      <c r="B18" s="7" t="s">
        <v>49</v>
      </c>
      <c r="C18" s="1" t="s">
        <v>258</v>
      </c>
      <c r="D18" s="2">
        <v>150</v>
      </c>
      <c r="E18" s="2">
        <v>4</v>
      </c>
      <c r="F18" s="2">
        <v>600</v>
      </c>
      <c r="G18" s="2">
        <v>1.5</v>
      </c>
      <c r="H18" s="8">
        <v>900</v>
      </c>
    </row>
    <row r="19" spans="1:8" x14ac:dyDescent="0.35">
      <c r="A19" s="6" t="s">
        <v>245</v>
      </c>
      <c r="B19" s="1" t="s">
        <v>49</v>
      </c>
      <c r="C19" s="1" t="s">
        <v>259</v>
      </c>
      <c r="D19" s="2">
        <v>150</v>
      </c>
      <c r="E19" s="2">
        <v>4</v>
      </c>
      <c r="F19" s="2">
        <v>600</v>
      </c>
      <c r="G19" s="2">
        <v>1.5</v>
      </c>
      <c r="H19" s="8">
        <v>900</v>
      </c>
    </row>
    <row r="20" spans="1:8" x14ac:dyDescent="0.35">
      <c r="A20" s="6" t="s">
        <v>245</v>
      </c>
      <c r="B20" s="7" t="s">
        <v>49</v>
      </c>
      <c r="C20" s="7" t="s">
        <v>175</v>
      </c>
      <c r="D20" s="8">
        <v>53</v>
      </c>
      <c r="E20" s="8">
        <v>4</v>
      </c>
      <c r="F20" s="8">
        <v>212</v>
      </c>
      <c r="G20" s="8">
        <v>1.5</v>
      </c>
      <c r="H20" s="8">
        <v>318</v>
      </c>
    </row>
    <row r="21" spans="1:8" x14ac:dyDescent="0.35">
      <c r="A21" s="6" t="s">
        <v>245</v>
      </c>
      <c r="B21" s="7" t="s">
        <v>49</v>
      </c>
      <c r="C21" s="7" t="s">
        <v>260</v>
      </c>
      <c r="D21" s="8">
        <v>53</v>
      </c>
      <c r="E21" s="8">
        <v>4</v>
      </c>
      <c r="F21" s="8">
        <v>212</v>
      </c>
      <c r="G21" s="8">
        <v>1.5</v>
      </c>
      <c r="H21" s="8">
        <v>318</v>
      </c>
    </row>
    <row r="22" spans="1:8" x14ac:dyDescent="0.35">
      <c r="A22" s="6" t="s">
        <v>245</v>
      </c>
      <c r="B22" s="7" t="s">
        <v>49</v>
      </c>
      <c r="C22" s="7" t="s">
        <v>176</v>
      </c>
      <c r="D22" s="8">
        <v>53</v>
      </c>
      <c r="E22" s="8">
        <v>4</v>
      </c>
      <c r="F22" s="8">
        <v>212</v>
      </c>
      <c r="G22" s="8">
        <v>1.5</v>
      </c>
      <c r="H22" s="8">
        <v>318</v>
      </c>
    </row>
    <row r="23" spans="1:8" x14ac:dyDescent="0.35">
      <c r="A23" s="6" t="s">
        <v>245</v>
      </c>
      <c r="B23" s="7" t="s">
        <v>49</v>
      </c>
      <c r="C23" s="7" t="s">
        <v>261</v>
      </c>
      <c r="D23" s="8">
        <v>53</v>
      </c>
      <c r="E23" s="8">
        <v>4</v>
      </c>
      <c r="F23" s="8">
        <v>212</v>
      </c>
      <c r="G23" s="8">
        <v>1.5</v>
      </c>
      <c r="H23" s="8">
        <v>318</v>
      </c>
    </row>
    <row r="24" spans="1:8" x14ac:dyDescent="0.35">
      <c r="A24" s="6" t="s">
        <v>245</v>
      </c>
      <c r="B24" s="7" t="s">
        <v>49</v>
      </c>
      <c r="C24" s="7" t="s">
        <v>262</v>
      </c>
      <c r="D24" s="8">
        <v>53</v>
      </c>
      <c r="E24" s="8">
        <v>4</v>
      </c>
      <c r="F24" s="8">
        <v>212</v>
      </c>
      <c r="G24" s="8">
        <v>1.5</v>
      </c>
      <c r="H24" s="8">
        <v>318</v>
      </c>
    </row>
    <row r="25" spans="1:8" x14ac:dyDescent="0.35">
      <c r="A25" s="6" t="s">
        <v>245</v>
      </c>
      <c r="B25" s="1" t="s">
        <v>49</v>
      </c>
      <c r="C25" s="1" t="s">
        <v>188</v>
      </c>
      <c r="D25" s="2">
        <v>42</v>
      </c>
      <c r="E25" s="2">
        <v>1</v>
      </c>
      <c r="F25" s="2">
        <v>42</v>
      </c>
      <c r="G25" s="2">
        <v>1.5</v>
      </c>
      <c r="H25" s="2">
        <v>63</v>
      </c>
    </row>
    <row r="26" spans="1:8" x14ac:dyDescent="0.35">
      <c r="A26" s="6" t="s">
        <v>245</v>
      </c>
      <c r="B26" s="1" t="s">
        <v>49</v>
      </c>
      <c r="C26" s="1" t="s">
        <v>191</v>
      </c>
      <c r="D26" s="2">
        <v>111</v>
      </c>
      <c r="E26" s="2">
        <v>4</v>
      </c>
      <c r="F26" s="2">
        <v>444</v>
      </c>
      <c r="G26" s="2">
        <v>1.5</v>
      </c>
      <c r="H26" s="2">
        <v>666</v>
      </c>
    </row>
    <row r="27" spans="1:8" x14ac:dyDescent="0.35">
      <c r="A27" s="6" t="s">
        <v>245</v>
      </c>
      <c r="B27" s="1" t="s">
        <v>49</v>
      </c>
      <c r="C27" s="1" t="s">
        <v>192</v>
      </c>
      <c r="D27" s="2">
        <v>111</v>
      </c>
      <c r="E27" s="2">
        <v>1</v>
      </c>
      <c r="F27" s="2">
        <v>111</v>
      </c>
      <c r="G27" s="2">
        <v>1.5</v>
      </c>
      <c r="H27" s="2">
        <v>166.5</v>
      </c>
    </row>
    <row r="28" spans="1:8" x14ac:dyDescent="0.35">
      <c r="A28" s="6" t="s">
        <v>245</v>
      </c>
      <c r="B28" s="1" t="s">
        <v>49</v>
      </c>
      <c r="C28" s="1" t="s">
        <v>193</v>
      </c>
      <c r="D28" s="2">
        <v>111</v>
      </c>
      <c r="E28" s="2">
        <v>4</v>
      </c>
      <c r="F28" s="2">
        <v>444</v>
      </c>
      <c r="G28" s="2">
        <v>1.5</v>
      </c>
      <c r="H28" s="2">
        <v>666</v>
      </c>
    </row>
    <row r="29" spans="1:8" x14ac:dyDescent="0.35">
      <c r="A29" s="43" t="s">
        <v>245</v>
      </c>
      <c r="B29" s="44" t="s">
        <v>49</v>
      </c>
      <c r="C29" s="44" t="s">
        <v>263</v>
      </c>
      <c r="D29" s="46">
        <v>111</v>
      </c>
      <c r="E29" s="46">
        <v>0</v>
      </c>
      <c r="F29" s="46">
        <v>0</v>
      </c>
      <c r="G29" s="46">
        <v>0</v>
      </c>
      <c r="H29" s="46">
        <v>0</v>
      </c>
    </row>
    <row r="30" spans="1:8" x14ac:dyDescent="0.35">
      <c r="A30" s="6" t="s">
        <v>245</v>
      </c>
      <c r="B30" s="1" t="s">
        <v>49</v>
      </c>
      <c r="C30" s="1" t="s">
        <v>194</v>
      </c>
      <c r="D30" s="2">
        <v>150</v>
      </c>
      <c r="E30" s="2">
        <v>4</v>
      </c>
      <c r="F30" s="2">
        <v>600</v>
      </c>
      <c r="G30" s="2">
        <v>1.5</v>
      </c>
      <c r="H30" s="2">
        <v>900</v>
      </c>
    </row>
    <row r="31" spans="1:8" ht="26" x14ac:dyDescent="0.35">
      <c r="A31" s="6" t="s">
        <v>245</v>
      </c>
      <c r="B31" s="7" t="s">
        <v>49</v>
      </c>
      <c r="C31" s="15" t="s">
        <v>210</v>
      </c>
      <c r="D31" s="2">
        <v>90</v>
      </c>
      <c r="E31" s="2">
        <v>1</v>
      </c>
      <c r="F31" s="2">
        <v>90</v>
      </c>
      <c r="G31" s="2">
        <v>1.5</v>
      </c>
      <c r="H31" s="2">
        <v>135</v>
      </c>
    </row>
    <row r="32" spans="1:8" x14ac:dyDescent="0.35">
      <c r="A32" s="6" t="s">
        <v>245</v>
      </c>
      <c r="B32" s="7" t="s">
        <v>49</v>
      </c>
      <c r="C32" s="15" t="s">
        <v>214</v>
      </c>
      <c r="D32" s="2">
        <v>90</v>
      </c>
      <c r="E32" s="2">
        <v>1</v>
      </c>
      <c r="F32" s="2">
        <v>90</v>
      </c>
      <c r="G32" s="2">
        <v>1.5</v>
      </c>
      <c r="H32" s="2">
        <v>135</v>
      </c>
    </row>
    <row r="33" spans="1:8" ht="26" x14ac:dyDescent="0.35">
      <c r="A33" s="6" t="s">
        <v>245</v>
      </c>
      <c r="B33" s="7" t="s">
        <v>49</v>
      </c>
      <c r="C33" s="15" t="s">
        <v>215</v>
      </c>
      <c r="D33" s="2">
        <v>90</v>
      </c>
      <c r="E33" s="2">
        <v>4</v>
      </c>
      <c r="F33" s="2">
        <v>360</v>
      </c>
      <c r="G33" s="2">
        <v>1.5</v>
      </c>
      <c r="H33" s="2">
        <v>540</v>
      </c>
    </row>
    <row r="34" spans="1:8" x14ac:dyDescent="0.35">
      <c r="A34" s="6" t="s">
        <v>245</v>
      </c>
      <c r="B34" s="7" t="s">
        <v>49</v>
      </c>
      <c r="C34" s="15" t="s">
        <v>216</v>
      </c>
      <c r="D34" s="2">
        <v>90</v>
      </c>
      <c r="E34" s="2">
        <v>4</v>
      </c>
      <c r="F34" s="2">
        <v>360</v>
      </c>
      <c r="G34" s="2">
        <v>1.5</v>
      </c>
      <c r="H34" s="2">
        <v>540</v>
      </c>
    </row>
    <row r="35" spans="1:8" ht="26" x14ac:dyDescent="0.35">
      <c r="A35" s="6" t="s">
        <v>245</v>
      </c>
      <c r="B35" s="7" t="s">
        <v>49</v>
      </c>
      <c r="C35" s="15" t="s">
        <v>217</v>
      </c>
      <c r="D35" s="2">
        <v>90</v>
      </c>
      <c r="E35" s="2">
        <v>1</v>
      </c>
      <c r="F35" s="2">
        <v>90</v>
      </c>
      <c r="G35" s="2">
        <v>1.5</v>
      </c>
      <c r="H35" s="2">
        <v>135</v>
      </c>
    </row>
    <row r="36" spans="1:8" ht="26" x14ac:dyDescent="0.35">
      <c r="A36" s="6" t="s">
        <v>245</v>
      </c>
      <c r="B36" s="7" t="s">
        <v>49</v>
      </c>
      <c r="C36" s="15" t="s">
        <v>218</v>
      </c>
      <c r="D36" s="2">
        <v>90</v>
      </c>
      <c r="E36" s="2">
        <v>4</v>
      </c>
      <c r="F36" s="2">
        <v>360</v>
      </c>
      <c r="G36" s="2">
        <v>1.5</v>
      </c>
      <c r="H36" s="2">
        <v>540</v>
      </c>
    </row>
    <row r="37" spans="1:8" x14ac:dyDescent="0.35">
      <c r="A37" s="6" t="s">
        <v>245</v>
      </c>
      <c r="B37" s="7" t="s">
        <v>49</v>
      </c>
      <c r="C37" s="15" t="s">
        <v>219</v>
      </c>
      <c r="D37" s="2">
        <v>90</v>
      </c>
      <c r="E37" s="2">
        <v>4</v>
      </c>
      <c r="F37" s="2">
        <v>360</v>
      </c>
      <c r="G37" s="2">
        <v>1.5</v>
      </c>
      <c r="H37" s="2">
        <v>540</v>
      </c>
    </row>
    <row r="38" spans="1:8" ht="26" x14ac:dyDescent="0.35">
      <c r="A38" s="6" t="s">
        <v>245</v>
      </c>
      <c r="B38" s="7" t="s">
        <v>49</v>
      </c>
      <c r="C38" s="15" t="s">
        <v>220</v>
      </c>
      <c r="D38" s="2">
        <v>90</v>
      </c>
      <c r="E38" s="2">
        <v>4</v>
      </c>
      <c r="F38" s="2">
        <v>360</v>
      </c>
      <c r="G38" s="2">
        <v>1.5</v>
      </c>
      <c r="H38" s="2">
        <v>540</v>
      </c>
    </row>
    <row r="39" spans="1:8" ht="26" x14ac:dyDescent="0.35">
      <c r="A39" s="6" t="s">
        <v>245</v>
      </c>
      <c r="B39" s="7" t="s">
        <v>49</v>
      </c>
      <c r="C39" s="15" t="s">
        <v>221</v>
      </c>
      <c r="D39" s="2">
        <v>90</v>
      </c>
      <c r="E39" s="2">
        <v>1</v>
      </c>
      <c r="F39" s="2">
        <v>90</v>
      </c>
      <c r="G39" s="2">
        <v>1.5</v>
      </c>
      <c r="H39" s="2">
        <v>135</v>
      </c>
    </row>
    <row r="40" spans="1:8" x14ac:dyDescent="0.35">
      <c r="A40" s="6" t="s">
        <v>245</v>
      </c>
      <c r="B40" s="7" t="s">
        <v>49</v>
      </c>
      <c r="C40" s="15" t="s">
        <v>223</v>
      </c>
      <c r="D40" s="2">
        <v>90</v>
      </c>
      <c r="E40" s="2">
        <v>4</v>
      </c>
      <c r="F40" s="2">
        <v>360</v>
      </c>
      <c r="G40" s="2">
        <v>1.5</v>
      </c>
      <c r="H40" s="2">
        <v>540</v>
      </c>
    </row>
    <row r="41" spans="1:8" ht="26" x14ac:dyDescent="0.35">
      <c r="A41" s="43" t="s">
        <v>245</v>
      </c>
      <c r="B41" s="47" t="s">
        <v>49</v>
      </c>
      <c r="C41" s="48" t="s">
        <v>239</v>
      </c>
      <c r="D41" s="46">
        <v>90</v>
      </c>
      <c r="E41" s="46">
        <v>0</v>
      </c>
      <c r="F41" s="46">
        <v>0</v>
      </c>
      <c r="G41" s="46">
        <v>0</v>
      </c>
      <c r="H41" s="46">
        <v>0</v>
      </c>
    </row>
    <row r="42" spans="1:8" x14ac:dyDescent="0.35">
      <c r="A42" s="43" t="s">
        <v>245</v>
      </c>
      <c r="B42" s="47" t="s">
        <v>49</v>
      </c>
      <c r="C42" s="48" t="s">
        <v>240</v>
      </c>
      <c r="D42" s="46">
        <v>90</v>
      </c>
      <c r="E42" s="46">
        <v>0</v>
      </c>
      <c r="F42" s="46">
        <v>0</v>
      </c>
      <c r="G42" s="46">
        <v>0</v>
      </c>
      <c r="H42" s="46">
        <v>0</v>
      </c>
    </row>
    <row r="43" spans="1:8" ht="26" x14ac:dyDescent="0.35">
      <c r="A43" s="43" t="s">
        <v>245</v>
      </c>
      <c r="B43" s="47" t="s">
        <v>49</v>
      </c>
      <c r="C43" s="48" t="s">
        <v>241</v>
      </c>
      <c r="D43" s="46">
        <v>90</v>
      </c>
      <c r="E43" s="46">
        <v>0</v>
      </c>
      <c r="F43" s="46">
        <v>0</v>
      </c>
      <c r="G43" s="46">
        <v>0</v>
      </c>
      <c r="H43" s="46">
        <v>0</v>
      </c>
    </row>
    <row r="44" spans="1:8" x14ac:dyDescent="0.35">
      <c r="A44" s="6" t="s">
        <v>245</v>
      </c>
      <c r="B44" s="7" t="s">
        <v>49</v>
      </c>
      <c r="C44" s="1" t="s">
        <v>243</v>
      </c>
      <c r="D44" s="2">
        <v>3</v>
      </c>
      <c r="E44" s="2">
        <v>4</v>
      </c>
      <c r="F44" s="2">
        <v>12</v>
      </c>
      <c r="G44" s="2">
        <v>1.5</v>
      </c>
      <c r="H44" s="2">
        <v>18</v>
      </c>
    </row>
    <row r="45" spans="1:8" x14ac:dyDescent="0.35">
      <c r="D45" s="26">
        <v>150</v>
      </c>
      <c r="F45" s="25">
        <f>SUM(F1:F44)</f>
        <v>9275</v>
      </c>
      <c r="H45" s="25">
        <f>SUM(H1:H44)</f>
        <v>13912.5</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
  <sheetViews>
    <sheetView workbookViewId="0">
      <selection activeCell="G1" sqref="G1"/>
    </sheetView>
  </sheetViews>
  <sheetFormatPr defaultRowHeight="14.5" x14ac:dyDescent="0.35"/>
  <cols>
    <col min="1" max="1" width="13.54296875" customWidth="1"/>
    <col min="2" max="2" width="13.453125" bestFit="1" customWidth="1"/>
  </cols>
  <sheetData>
    <row r="1" spans="1:8" x14ac:dyDescent="0.35">
      <c r="A1" s="33" t="s">
        <v>134</v>
      </c>
      <c r="B1" s="34" t="s">
        <v>264</v>
      </c>
      <c r="C1" s="34" t="s">
        <v>265</v>
      </c>
      <c r="D1" s="8">
        <v>53</v>
      </c>
      <c r="E1" s="8">
        <v>4</v>
      </c>
      <c r="F1" s="8">
        <f>SUM(D1*E1)</f>
        <v>212</v>
      </c>
      <c r="G1" s="8">
        <v>16.8</v>
      </c>
      <c r="H1" s="8">
        <f>SUM(F1*G1)</f>
        <v>3561.6000000000004</v>
      </c>
    </row>
    <row r="2" spans="1:8" x14ac:dyDescent="0.35">
      <c r="A2" s="33" t="s">
        <v>134</v>
      </c>
      <c r="B2" s="34" t="s">
        <v>266</v>
      </c>
      <c r="C2" s="34" t="s">
        <v>265</v>
      </c>
      <c r="D2" s="8">
        <v>7</v>
      </c>
      <c r="E2" s="8">
        <v>4</v>
      </c>
      <c r="F2" s="8">
        <f>SUM(D2*E2)</f>
        <v>28</v>
      </c>
      <c r="G2" s="8">
        <v>1</v>
      </c>
      <c r="H2" s="8">
        <f>SUM(F2*G2)</f>
        <v>28</v>
      </c>
    </row>
    <row r="3" spans="1:8" x14ac:dyDescent="0.35">
      <c r="D3">
        <v>53</v>
      </c>
      <c r="F3" s="25">
        <f>SUM(F1:F2)</f>
        <v>240</v>
      </c>
      <c r="H3" s="25">
        <f>SUM(H1:H2)</f>
        <v>3589.6000000000004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
  <sheetViews>
    <sheetView workbookViewId="0">
      <selection activeCell="G1" sqref="G1:G3"/>
    </sheetView>
  </sheetViews>
  <sheetFormatPr defaultRowHeight="14.5" x14ac:dyDescent="0.35"/>
  <cols>
    <col min="2" max="2" width="10.453125" customWidth="1"/>
    <col min="3" max="3" width="28.54296875" customWidth="1"/>
  </cols>
  <sheetData>
    <row r="1" spans="1:9" ht="26" x14ac:dyDescent="0.35">
      <c r="A1" s="6" t="s">
        <v>117</v>
      </c>
      <c r="B1" s="27" t="s">
        <v>118</v>
      </c>
      <c r="C1" s="32" t="s">
        <v>119</v>
      </c>
      <c r="D1" s="28">
        <v>53</v>
      </c>
      <c r="E1" s="28">
        <v>12</v>
      </c>
      <c r="F1" s="28">
        <f>SUM(D1*E1)</f>
        <v>636</v>
      </c>
      <c r="G1" s="28">
        <v>5.6</v>
      </c>
      <c r="H1" s="28">
        <f>SUM(F1*G1)</f>
        <v>3561.6</v>
      </c>
      <c r="I1" s="20">
        <v>24.25</v>
      </c>
    </row>
    <row r="2" spans="1:9" ht="26" x14ac:dyDescent="0.35">
      <c r="A2" s="6" t="s">
        <v>117</v>
      </c>
      <c r="B2" s="27" t="s">
        <v>125</v>
      </c>
      <c r="C2" s="32" t="s">
        <v>126</v>
      </c>
      <c r="D2" s="28">
        <v>53</v>
      </c>
      <c r="E2" s="28">
        <v>2</v>
      </c>
      <c r="F2" s="28">
        <f>SUM(D2*E2)</f>
        <v>106</v>
      </c>
      <c r="G2" s="28">
        <v>14.83</v>
      </c>
      <c r="H2" s="28">
        <f>SUM(F2*G2)</f>
        <v>1571.98</v>
      </c>
      <c r="I2" s="20">
        <v>24.25</v>
      </c>
    </row>
    <row r="3" spans="1:9" x14ac:dyDescent="0.35">
      <c r="D3">
        <v>53</v>
      </c>
      <c r="F3" s="25">
        <f>SUM(F1:F2)</f>
        <v>742</v>
      </c>
      <c r="G3" s="25">
        <f>SUM(G1:G2)</f>
        <v>20.43</v>
      </c>
      <c r="H3" s="25">
        <f>SUM(H1:H2)</f>
        <v>5133.58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
  <sheetViews>
    <sheetView workbookViewId="0">
      <selection activeCell="L5" sqref="L5"/>
    </sheetView>
  </sheetViews>
  <sheetFormatPr defaultRowHeight="14.5" x14ac:dyDescent="0.35"/>
  <cols>
    <col min="3" max="3" width="17" customWidth="1"/>
  </cols>
  <sheetData>
    <row r="1" spans="1:10" ht="51" x14ac:dyDescent="0.35">
      <c r="A1" s="35" t="s">
        <v>108</v>
      </c>
      <c r="B1" s="36" t="s">
        <v>109</v>
      </c>
      <c r="C1" s="37" t="s">
        <v>110</v>
      </c>
      <c r="D1" s="38">
        <v>53</v>
      </c>
      <c r="E1" s="38">
        <v>1</v>
      </c>
      <c r="F1" s="38">
        <f>SUM(D1*E1)</f>
        <v>53</v>
      </c>
      <c r="G1" s="38">
        <v>13</v>
      </c>
      <c r="H1" s="38">
        <f>SUM(F1*G1)</f>
        <v>689</v>
      </c>
    </row>
    <row r="2" spans="1:10" ht="63.5" x14ac:dyDescent="0.35">
      <c r="A2" s="35" t="s">
        <v>108</v>
      </c>
      <c r="B2" s="36" t="s">
        <v>115</v>
      </c>
      <c r="C2" s="37" t="s">
        <v>116</v>
      </c>
      <c r="D2" s="38">
        <v>53</v>
      </c>
      <c r="E2" s="38">
        <v>4</v>
      </c>
      <c r="F2" s="38">
        <f>SUM(D2*E2)</f>
        <v>212</v>
      </c>
      <c r="G2" s="38">
        <v>15</v>
      </c>
      <c r="H2" s="38">
        <f>SUM(F2*G2)</f>
        <v>3180</v>
      </c>
      <c r="J2" t="s">
        <v>267</v>
      </c>
    </row>
    <row r="3" spans="1:10" x14ac:dyDescent="0.35">
      <c r="D3">
        <v>53</v>
      </c>
      <c r="E3" s="39" t="s">
        <v>268</v>
      </c>
      <c r="F3" s="25">
        <f>SUM(F1:F2)</f>
        <v>265</v>
      </c>
      <c r="G3" s="39" t="s">
        <v>268</v>
      </c>
      <c r="H3" s="25">
        <f>SUM(H1:H2)</f>
        <v>3869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workbookViewId="0">
      <selection activeCell="K4" sqref="K4"/>
    </sheetView>
  </sheetViews>
  <sheetFormatPr defaultRowHeight="14.5" x14ac:dyDescent="0.35"/>
  <cols>
    <col min="3" max="3" width="17" customWidth="1"/>
  </cols>
  <sheetData>
    <row r="1" spans="1:12" ht="76" x14ac:dyDescent="0.35">
      <c r="A1" s="43" t="s">
        <v>181</v>
      </c>
      <c r="B1" s="44" t="s">
        <v>182</v>
      </c>
      <c r="C1" s="45" t="s">
        <v>269</v>
      </c>
      <c r="D1" s="46">
        <v>55</v>
      </c>
      <c r="E1" s="46">
        <v>0</v>
      </c>
      <c r="F1" s="46">
        <v>0</v>
      </c>
      <c r="G1" s="46">
        <v>0</v>
      </c>
      <c r="H1" s="46">
        <v>0</v>
      </c>
      <c r="I1" t="s">
        <v>270</v>
      </c>
    </row>
    <row r="2" spans="1:12" x14ac:dyDescent="0.35">
      <c r="D2">
        <v>55</v>
      </c>
      <c r="F2" s="25">
        <f>SUM(F1:F1)</f>
        <v>0</v>
      </c>
      <c r="H2" s="25">
        <f>SUM(H1:H1)</f>
        <v>0</v>
      </c>
    </row>
    <row r="6" spans="1:12" ht="76" x14ac:dyDescent="0.35">
      <c r="A6" s="35" t="s">
        <v>181</v>
      </c>
      <c r="B6" s="40" t="s">
        <v>182</v>
      </c>
      <c r="C6" s="41" t="s">
        <v>183</v>
      </c>
      <c r="D6" s="42">
        <v>55</v>
      </c>
      <c r="E6" s="42">
        <v>5</v>
      </c>
      <c r="F6" s="42">
        <f>SUM(D6*E6)</f>
        <v>275</v>
      </c>
      <c r="G6" s="42">
        <v>3.5</v>
      </c>
      <c r="H6" s="42">
        <f>SUM(F6*G6)</f>
        <v>962.5</v>
      </c>
    </row>
    <row r="7" spans="1:12" ht="38.5" x14ac:dyDescent="0.35">
      <c r="A7" s="6" t="s">
        <v>181</v>
      </c>
      <c r="B7" s="30" t="s">
        <v>184</v>
      </c>
      <c r="C7" s="31" t="s">
        <v>185</v>
      </c>
      <c r="D7" s="29">
        <v>111</v>
      </c>
      <c r="E7" s="29">
        <v>12</v>
      </c>
      <c r="F7" s="29">
        <f>SUM(D7*E7)</f>
        <v>1332</v>
      </c>
      <c r="G7" s="29">
        <v>2.5</v>
      </c>
      <c r="H7" s="29">
        <f>SUM(F7*G7)</f>
        <v>3330</v>
      </c>
    </row>
    <row r="8" spans="1:12" ht="76" x14ac:dyDescent="0.35">
      <c r="A8" s="6" t="s">
        <v>181</v>
      </c>
      <c r="B8" s="30" t="s">
        <v>186</v>
      </c>
      <c r="C8" s="31" t="s">
        <v>187</v>
      </c>
      <c r="D8" s="29">
        <v>42</v>
      </c>
      <c r="E8" s="29">
        <v>12</v>
      </c>
      <c r="F8" s="29">
        <f>SUM(D8*E8)</f>
        <v>504</v>
      </c>
      <c r="G8" s="29">
        <v>6.3</v>
      </c>
      <c r="H8" s="29">
        <f>SUM(F8*G8)</f>
        <v>3175.2</v>
      </c>
    </row>
    <row r="9" spans="1:12" x14ac:dyDescent="0.35">
      <c r="D9">
        <v>111</v>
      </c>
      <c r="F9" s="25">
        <f>SUM(F6:F8)</f>
        <v>2111</v>
      </c>
      <c r="H9" s="25">
        <f>SUM(H6:H8)</f>
        <v>7467.7</v>
      </c>
    </row>
    <row r="12" spans="1:12" ht="92.9" customHeight="1" x14ac:dyDescent="0.35"/>
    <row r="13" spans="1:12" ht="14.9" hidden="1" customHeight="1" x14ac:dyDescent="0.35">
      <c r="D13" s="154"/>
      <c r="E13" s="155"/>
      <c r="F13" s="155"/>
      <c r="G13" s="155"/>
      <c r="H13" s="155"/>
      <c r="I13" s="155"/>
      <c r="J13" s="155"/>
      <c r="K13" s="155"/>
      <c r="L13" s="156"/>
    </row>
    <row r="14" spans="1:12" ht="14.9" hidden="1" customHeight="1" x14ac:dyDescent="0.35">
      <c r="D14" s="157"/>
      <c r="E14" s="158"/>
      <c r="F14" s="158"/>
      <c r="G14" s="158"/>
      <c r="H14" s="158"/>
      <c r="I14" s="158"/>
      <c r="J14" s="158"/>
      <c r="K14" s="158"/>
      <c r="L14" s="159"/>
    </row>
    <row r="15" spans="1:12" ht="14.9" hidden="1" customHeight="1" x14ac:dyDescent="0.35">
      <c r="D15" s="157"/>
      <c r="E15" s="158"/>
      <c r="F15" s="158"/>
      <c r="G15" s="158"/>
      <c r="H15" s="158"/>
      <c r="I15" s="158"/>
      <c r="J15" s="158"/>
      <c r="K15" s="158"/>
      <c r="L15" s="159"/>
    </row>
    <row r="16" spans="1:12" ht="14.9" hidden="1" customHeight="1" x14ac:dyDescent="0.35">
      <c r="D16" s="160"/>
      <c r="E16" s="161"/>
      <c r="F16" s="161"/>
      <c r="G16" s="161"/>
      <c r="H16" s="161"/>
      <c r="I16" s="161"/>
      <c r="J16" s="161"/>
      <c r="K16" s="161"/>
      <c r="L16" s="162"/>
    </row>
    <row r="17" hidden="1" x14ac:dyDescent="0.35"/>
    <row r="18" hidden="1" x14ac:dyDescent="0.35"/>
  </sheetData>
  <mergeCells count="1">
    <mergeCell ref="D13:L1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
  <sheetViews>
    <sheetView workbookViewId="0">
      <selection activeCell="B10" sqref="B10"/>
    </sheetView>
  </sheetViews>
  <sheetFormatPr defaultRowHeight="14.5" x14ac:dyDescent="0.35"/>
  <cols>
    <col min="3" max="3" width="16.453125" customWidth="1"/>
    <col min="4" max="4" width="14.453125" customWidth="1"/>
  </cols>
  <sheetData>
    <row r="1" spans="1:8" ht="26" x14ac:dyDescent="0.35">
      <c r="A1" s="6" t="s">
        <v>98</v>
      </c>
      <c r="B1" s="49" t="s">
        <v>99</v>
      </c>
      <c r="C1" s="27" t="s">
        <v>100</v>
      </c>
      <c r="D1" s="28">
        <v>2719</v>
      </c>
      <c r="E1" s="28">
        <v>1</v>
      </c>
      <c r="F1" s="28">
        <v>2719</v>
      </c>
      <c r="G1" s="28">
        <v>2</v>
      </c>
      <c r="H1" s="28">
        <v>5438</v>
      </c>
    </row>
    <row r="2" spans="1:8" ht="26" x14ac:dyDescent="0.35">
      <c r="A2" s="50" t="s">
        <v>98</v>
      </c>
      <c r="B2" s="51" t="s">
        <v>99</v>
      </c>
      <c r="C2" s="51" t="s">
        <v>100</v>
      </c>
      <c r="D2" s="29">
        <v>111</v>
      </c>
      <c r="E2" s="29">
        <v>1</v>
      </c>
      <c r="F2" s="29">
        <v>111</v>
      </c>
      <c r="G2" s="29">
        <v>1.9</v>
      </c>
      <c r="H2" s="29">
        <v>210.89999999999998</v>
      </c>
    </row>
    <row r="3" spans="1:8" ht="26" x14ac:dyDescent="0.35">
      <c r="A3" s="6" t="s">
        <v>98</v>
      </c>
      <c r="B3" s="30" t="s">
        <v>189</v>
      </c>
      <c r="C3" s="30" t="s">
        <v>190</v>
      </c>
      <c r="D3" s="29">
        <v>192</v>
      </c>
      <c r="E3" s="29">
        <v>1</v>
      </c>
      <c r="F3" s="29">
        <f>SUM(D3*E3)</f>
        <v>192</v>
      </c>
      <c r="G3" s="29">
        <v>2</v>
      </c>
      <c r="H3" s="29">
        <f>SUM(F3*G3)</f>
        <v>384</v>
      </c>
    </row>
    <row r="4" spans="1:8" x14ac:dyDescent="0.35">
      <c r="D4">
        <v>2719</v>
      </c>
      <c r="F4" s="25">
        <f>SUM(F1:F3)</f>
        <v>3022</v>
      </c>
      <c r="H4" s="25">
        <f>SUM(H1:H3)</f>
        <v>6032.9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
  <sheetViews>
    <sheetView workbookViewId="0">
      <selection activeCell="C13" sqref="C13"/>
    </sheetView>
  </sheetViews>
  <sheetFormatPr defaultRowHeight="14.5" x14ac:dyDescent="0.35"/>
  <cols>
    <col min="3" max="3" width="15.453125" customWidth="1"/>
  </cols>
  <sheetData>
    <row r="1" spans="1:8" ht="51" x14ac:dyDescent="0.35">
      <c r="A1" s="52" t="s">
        <v>205</v>
      </c>
      <c r="B1" s="53" t="s">
        <v>206</v>
      </c>
      <c r="C1" s="54" t="s">
        <v>207</v>
      </c>
      <c r="D1" s="2">
        <v>90</v>
      </c>
      <c r="E1" s="2">
        <v>15</v>
      </c>
      <c r="F1" s="2">
        <f>SUM(D1*E1)</f>
        <v>1350</v>
      </c>
      <c r="G1" s="2">
        <v>3.1</v>
      </c>
      <c r="H1" s="2">
        <f>SUM(F1*G1)</f>
        <v>4185</v>
      </c>
    </row>
    <row r="2" spans="1:8" ht="76" x14ac:dyDescent="0.35">
      <c r="A2" s="52" t="s">
        <v>205</v>
      </c>
      <c r="B2" s="53" t="s">
        <v>208</v>
      </c>
      <c r="C2" s="55" t="s">
        <v>209</v>
      </c>
      <c r="D2" s="2">
        <v>90</v>
      </c>
      <c r="E2" s="2">
        <v>1</v>
      </c>
      <c r="F2" s="2">
        <f>SUM(D2*E2)</f>
        <v>90</v>
      </c>
      <c r="G2" s="2">
        <v>1.7</v>
      </c>
      <c r="H2" s="2">
        <f>SUM(F2*G2)</f>
        <v>153</v>
      </c>
    </row>
    <row r="3" spans="1:8" x14ac:dyDescent="0.35">
      <c r="D3">
        <v>90</v>
      </c>
      <c r="F3" s="25">
        <f>SUM(F1:F2)</f>
        <v>1440</v>
      </c>
      <c r="H3" s="25">
        <f>SUM(H1:H2)</f>
        <v>4338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
  <sheetViews>
    <sheetView workbookViewId="0">
      <selection activeCell="C2" sqref="C2"/>
    </sheetView>
  </sheetViews>
  <sheetFormatPr defaultRowHeight="14.5" x14ac:dyDescent="0.35"/>
  <sheetData>
    <row r="1" spans="1:8" ht="113.5" x14ac:dyDescent="0.35">
      <c r="A1" s="56" t="s">
        <v>196</v>
      </c>
      <c r="B1" s="27" t="s">
        <v>271</v>
      </c>
      <c r="C1" s="31" t="s">
        <v>198</v>
      </c>
      <c r="D1" s="29">
        <v>46</v>
      </c>
      <c r="E1" s="29">
        <v>1</v>
      </c>
      <c r="F1" s="29">
        <f>SUM(D1*E1)</f>
        <v>46</v>
      </c>
      <c r="G1" s="29">
        <v>3</v>
      </c>
      <c r="H1" s="29">
        <f>SUM(F1*G1)</f>
        <v>138</v>
      </c>
    </row>
    <row r="2" spans="1:8" ht="76" x14ac:dyDescent="0.35">
      <c r="A2" s="56" t="s">
        <v>196</v>
      </c>
      <c r="B2" s="27" t="s">
        <v>272</v>
      </c>
      <c r="C2" s="31" t="s">
        <v>273</v>
      </c>
      <c r="D2" s="29">
        <v>46</v>
      </c>
      <c r="E2" s="29">
        <v>1</v>
      </c>
      <c r="F2" s="29">
        <f>SUM(D2*E2)</f>
        <v>46</v>
      </c>
      <c r="G2" s="29">
        <v>1</v>
      </c>
      <c r="H2" s="29">
        <f>SUM(F2*G2)</f>
        <v>46</v>
      </c>
    </row>
    <row r="3" spans="1:8" x14ac:dyDescent="0.35">
      <c r="D3">
        <v>46</v>
      </c>
      <c r="E3" s="25">
        <f>SUM(E1:E2)</f>
        <v>2</v>
      </c>
      <c r="F3" s="25">
        <f>SUM(F1:F2)</f>
        <v>92</v>
      </c>
      <c r="H3" s="25">
        <f>SUM(H1:H2)</f>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82FA5AB1C664DB2B7AED9EDF62CEF" ma:contentTypeVersion="14" ma:contentTypeDescription="Create a new document." ma:contentTypeScope="" ma:versionID="baacbea2076e66c42d61824de746284e">
  <xsd:schema xmlns:xsd="http://www.w3.org/2001/XMLSchema" xmlns:xs="http://www.w3.org/2001/XMLSchema" xmlns:p="http://schemas.microsoft.com/office/2006/metadata/properties" xmlns:ns2="947b21cd-4129-4b0f-8f05-4520d1faf544" xmlns:ns3="8234a2bc-a965-4db7-a609-b7f31165cdf1" xmlns:ns4="73fb875a-8af9-4255-b008-0995492d31cd" targetNamespace="http://schemas.microsoft.com/office/2006/metadata/properties" ma:root="true" ma:fieldsID="8c69b79c2fd1c876477c73ba9c4e78e3" ns2:_="" ns3:_="" ns4:_="">
    <xsd:import namespace="947b21cd-4129-4b0f-8f05-4520d1faf544"/>
    <xsd:import namespace="8234a2bc-a965-4db7-a609-b7f31165cdf1"/>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b21cd-4129-4b0f-8f05-4520d1faf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234a2bc-a965-4db7-a609-b7f31165cd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c81d734-2f58-46ba-99fa-04d88be8330b}" ma:internalName="TaxCatchAll" ma:showField="CatchAllData" ma:web="8234a2bc-a965-4db7-a609-b7f31165c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7b21cd-4129-4b0f-8f05-4520d1faf544">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1C1C874E-9731-4A20-802D-74B29D74BD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b21cd-4129-4b0f-8f05-4520d1faf544"/>
    <ds:schemaRef ds:uri="8234a2bc-a965-4db7-a609-b7f31165cdf1"/>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9BD083-4007-473F-8563-56A0AC0B108C}">
  <ds:schemaRefs>
    <ds:schemaRef ds:uri="http://schemas.microsoft.com/sharepoint/v3/contenttype/forms"/>
  </ds:schemaRefs>
</ds:datastoreItem>
</file>

<file path=customXml/itemProps3.xml><?xml version="1.0" encoding="utf-8"?>
<ds:datastoreItem xmlns:ds="http://schemas.openxmlformats.org/officeDocument/2006/customXml" ds:itemID="{07836D11-D99F-48F6-B4F5-CD2114951D69}">
  <ds:schemaRefs>
    <ds:schemaRef ds:uri="http://schemas.microsoft.com/office/2006/metadata/properties"/>
    <ds:schemaRef ds:uri="73fb875a-8af9-4255-b008-0995492d31cd"/>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8234a2bc-a965-4db7-a609-b7f31165cdf1"/>
    <ds:schemaRef ds:uri="http://schemas.openxmlformats.org/package/2006/metadata/core-properties"/>
    <ds:schemaRef ds:uri="947b21cd-4129-4b0f-8f05-4520d1faf5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FPRS FNS FORMS AKA WORKSHEETS</vt:lpstr>
      <vt:lpstr>SF 425 Estimates</vt:lpstr>
      <vt:lpstr>FNS 778-778A formerly SF 269</vt:lpstr>
      <vt:lpstr>0081 FNS 388 and 388A</vt:lpstr>
      <vt:lpstr>0083fns366A-B-9-2019</vt:lpstr>
      <vt:lpstr>0293 FNS 152, 153 &amp; 667</vt:lpstr>
      <vt:lpstr>0025 FNS 101 AND 191</vt:lpstr>
      <vt:lpstr>0045 FNS 798 and 798A</vt:lpstr>
      <vt:lpstr>0447 FNS 203 &amp; 683A</vt:lpstr>
      <vt:lpstr>Historical OMB Control Numbers</vt:lpstr>
      <vt:lpstr>'FPRS FNS FORMS AKA WORKSHEETS'!Print_Area</vt:lpstr>
      <vt:lpstr>'Historical OMB Control Numbers'!Print_Area</vt:lpstr>
      <vt:lpstr>'FPRS FNS FORMS AKA WORKSHEETS'!Print_Titles</vt:lpstr>
      <vt:lpstr>'Historical OMB Control Numbers'!Print_Titles</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cmountjoy</dc:creator>
  <cp:keywords/>
  <dc:description/>
  <cp:lastModifiedBy>Ragland-Greene, Rachelle - FNS</cp:lastModifiedBy>
  <cp:revision/>
  <dcterms:created xsi:type="dcterms:W3CDTF">2012-02-07T19:36:50Z</dcterms:created>
  <dcterms:modified xsi:type="dcterms:W3CDTF">2023-07-25T17:59:46Z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0x010100C9E82FA5AB1C664DB2B7AED9EDF62CEF</vt:lpwstr>
  </property>
</Properties>
</file>