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sepa-my.sharepoint.com/personal/johnson_amaris_epa_gov/Documents/ICR/OCSPP/2070-0200; 2531.02 School IPM/2531.03/"/>
    </mc:Choice>
  </mc:AlternateContent>
  <xr:revisionPtr revIDLastSave="0" documentId="8_{0B83A8B8-42D7-4D28-8425-2FA278BE3E01}" xr6:coauthVersionLast="47" xr6:coauthVersionMax="47" xr10:uidLastSave="{00000000-0000-0000-0000-000000000000}"/>
  <bookViews>
    <workbookView xWindow="-120" yWindow="-120" windowWidth="29040" windowHeight="15720" tabRatio="922" activeTab="4" xr2:uid="{00000000-000D-0000-FFFF-FFFF00000000}"/>
  </bookViews>
  <sheets>
    <sheet name="burden" sheetId="1" r:id="rId1"/>
    <sheet name="counts" sheetId="2" r:id="rId2"/>
    <sheet name="respondent burden" sheetId="3" r:id="rId3"/>
    <sheet name="Table1 respondent summary" sheetId="19" r:id="rId4"/>
    <sheet name="Agency burden" sheetId="18" r:id="rId5"/>
    <sheet name="Table12 Agency summary" sheetId="22" r:id="rId6"/>
    <sheet name="Attach G_2022 wage" sheetId="2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3" l="1"/>
  <c r="C9" i="19"/>
  <c r="C8" i="19"/>
  <c r="C5" i="19"/>
  <c r="B82" i="3"/>
  <c r="E82" i="3"/>
  <c r="E83" i="3" l="1"/>
  <c r="B8" i="22"/>
  <c r="E66" i="3"/>
  <c r="E16" i="3"/>
  <c r="F32" i="3"/>
  <c r="C7" i="19"/>
  <c r="E49" i="3"/>
  <c r="C6" i="19"/>
  <c r="C10" i="19" s="1"/>
  <c r="E32" i="3"/>
  <c r="E89" i="18"/>
  <c r="E68" i="18"/>
  <c r="C6" i="22"/>
  <c r="B5" i="22"/>
  <c r="E47" i="18"/>
  <c r="C5" i="22"/>
  <c r="B4" i="22"/>
  <c r="E25" i="18"/>
  <c r="C4" i="22"/>
  <c r="B3" i="22"/>
  <c r="E11" i="18"/>
  <c r="C3" i="22"/>
  <c r="D76" i="18" l="1"/>
  <c r="C76" i="18"/>
  <c r="B76" i="18"/>
  <c r="D55" i="18"/>
  <c r="C55" i="18"/>
  <c r="B55" i="18"/>
  <c r="D34" i="18"/>
  <c r="C34" i="18"/>
  <c r="B34" i="18"/>
  <c r="D19" i="18"/>
  <c r="C19" i="18"/>
  <c r="B19" i="18"/>
  <c r="D5" i="18"/>
  <c r="C5" i="18"/>
  <c r="F88" i="18" s="1"/>
  <c r="F89" i="18" s="1"/>
  <c r="C7" i="22" s="1"/>
  <c r="B5" i="18"/>
  <c r="D74" i="3"/>
  <c r="C74" i="3"/>
  <c r="B74" i="3"/>
  <c r="D57" i="3"/>
  <c r="C57" i="3"/>
  <c r="B57" i="3"/>
  <c r="D40" i="3"/>
  <c r="C40" i="3"/>
  <c r="B40" i="3"/>
  <c r="D23" i="3"/>
  <c r="C23" i="3"/>
  <c r="B23" i="3"/>
  <c r="D7" i="3"/>
  <c r="C7" i="3"/>
  <c r="B7" i="3"/>
  <c r="F80" i="3" s="1"/>
  <c r="C26" i="21"/>
  <c r="C27" i="21" s="1"/>
  <c r="E25" i="21"/>
  <c r="D25" i="21"/>
  <c r="D26" i="21" s="1"/>
  <c r="D27" i="21" s="1"/>
  <c r="C6" i="21"/>
  <c r="C7" i="21" s="1"/>
  <c r="E5" i="21"/>
  <c r="E6" i="21" s="1"/>
  <c r="E7" i="21" s="1"/>
  <c r="D5" i="21"/>
  <c r="D6" i="21" s="1"/>
  <c r="D7" i="21" s="1"/>
  <c r="F30" i="3" l="1"/>
  <c r="F37" i="18"/>
  <c r="F58" i="18"/>
  <c r="F80" i="18"/>
  <c r="F8" i="18"/>
  <c r="F39" i="18"/>
  <c r="F60" i="18"/>
  <c r="F81" i="18"/>
  <c r="F57" i="18"/>
  <c r="F59" i="18"/>
  <c r="F9" i="18"/>
  <c r="F40" i="18"/>
  <c r="F61" i="18"/>
  <c r="F82" i="18"/>
  <c r="F36" i="18"/>
  <c r="F78" i="18"/>
  <c r="F79" i="18"/>
  <c r="F7" i="18"/>
  <c r="F38" i="18"/>
  <c r="F10" i="18"/>
  <c r="F11" i="18" s="1"/>
  <c r="F41" i="18"/>
  <c r="F62" i="18"/>
  <c r="F83" i="18"/>
  <c r="F64" i="18"/>
  <c r="F42" i="18"/>
  <c r="F63" i="18"/>
  <c r="F84" i="18"/>
  <c r="F21" i="18"/>
  <c r="F43" i="18"/>
  <c r="F85" i="18"/>
  <c r="F22" i="18"/>
  <c r="F44" i="18"/>
  <c r="F65" i="18"/>
  <c r="F86" i="18"/>
  <c r="F23" i="18"/>
  <c r="F45" i="18"/>
  <c r="F66" i="18"/>
  <c r="F87" i="18"/>
  <c r="F24" i="18"/>
  <c r="F25" i="18" s="1"/>
  <c r="F46" i="18"/>
  <c r="F47" i="18" s="1"/>
  <c r="F67" i="18"/>
  <c r="F68" i="18" s="1"/>
  <c r="F29" i="3"/>
  <c r="F10" i="3"/>
  <c r="F83" i="3"/>
  <c r="D9" i="19" s="1"/>
  <c r="F11" i="3"/>
  <c r="F62" i="3"/>
  <c r="F25" i="3"/>
  <c r="F42" i="3"/>
  <c r="F26" i="3"/>
  <c r="F64" i="3"/>
  <c r="F43" i="3"/>
  <c r="F60" i="3"/>
  <c r="F65" i="3"/>
  <c r="F66" i="3" s="1"/>
  <c r="D8" i="19" s="1"/>
  <c r="F44" i="3"/>
  <c r="F15" i="3"/>
  <c r="F16" i="3" s="1"/>
  <c r="D5" i="19" s="1"/>
  <c r="F81" i="3"/>
  <c r="F61" i="3"/>
  <c r="F63" i="3"/>
  <c r="F27" i="3"/>
  <c r="F28" i="3"/>
  <c r="F45" i="3"/>
  <c r="F12" i="3"/>
  <c r="F31" i="3"/>
  <c r="D6" i="19" s="1"/>
  <c r="F78" i="3"/>
  <c r="F48" i="3"/>
  <c r="F49" i="3" s="1"/>
  <c r="D7" i="19" s="1"/>
  <c r="F76" i="3"/>
  <c r="F46" i="3"/>
  <c r="F9" i="3"/>
  <c r="F77" i="3"/>
  <c r="F47" i="3"/>
  <c r="F13" i="3"/>
  <c r="F79" i="3"/>
  <c r="F14" i="3"/>
  <c r="F59" i="3"/>
  <c r="E26" i="21"/>
  <c r="E27" i="21" s="1"/>
  <c r="E29" i="21" s="1"/>
  <c r="E30" i="21" s="1"/>
  <c r="C29" i="21"/>
  <c r="C30" i="21" s="1"/>
  <c r="D29" i="21"/>
  <c r="D30" i="21" s="1"/>
  <c r="D9" i="21"/>
  <c r="D10" i="21" s="1"/>
  <c r="E9" i="21"/>
  <c r="E10" i="21" s="1"/>
  <c r="C9" i="21"/>
  <c r="C10" i="21" s="1"/>
  <c r="D10" i="19" l="1"/>
  <c r="G19" i="1"/>
  <c r="H19" i="1" s="1"/>
  <c r="H13" i="1"/>
  <c r="H10" i="1"/>
  <c r="H8" i="1"/>
  <c r="G6" i="1"/>
  <c r="F6" i="1"/>
  <c r="C6" i="1"/>
  <c r="B6" i="1"/>
  <c r="H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Lee</author>
  </authors>
  <commentList>
    <comment ref="B14" authorId="0" shapeId="0" xr:uid="{00000000-0006-0000-0000-000001000000}">
      <text>
        <r>
          <rPr>
            <b/>
            <sz val="9"/>
            <color indexed="81"/>
            <rFont val="Tahoma"/>
            <family val="2"/>
          </rPr>
          <t>Andrew Lee:</t>
        </r>
        <r>
          <rPr>
            <sz val="9"/>
            <color indexed="81"/>
            <rFont val="Tahoma"/>
            <family val="2"/>
          </rPr>
          <t xml:space="preserve">
Assumed project coordinator is managerial labor.</t>
        </r>
      </text>
    </comment>
  </commentList>
</comments>
</file>

<file path=xl/sharedStrings.xml><?xml version="1.0" encoding="utf-8"?>
<sst xmlns="http://schemas.openxmlformats.org/spreadsheetml/2006/main" count="435" uniqueCount="183">
  <si>
    <t xml:space="preserve">School Districts </t>
  </si>
  <si>
    <t>Average time to read instructions</t>
  </si>
  <si>
    <t>Average time to plan activities</t>
  </si>
  <si>
    <t>Average time to gather information</t>
  </si>
  <si>
    <t>Average time to compile and review</t>
  </si>
  <si>
    <t>Average time to complete and submit paperwork</t>
  </si>
  <si>
    <t>Average time to store/Maintain data</t>
  </si>
  <si>
    <t xml:space="preserve">Average time burden estimate summary </t>
  </si>
  <si>
    <r>
      <t>1.</t>
    </r>
    <r>
      <rPr>
        <sz val="7"/>
        <color theme="1"/>
        <rFont val="Times New Roman"/>
        <family val="1"/>
      </rPr>
      <t xml:space="preserve">       </t>
    </r>
    <r>
      <rPr>
        <sz val="8"/>
        <color theme="1"/>
        <rFont val="Calibri"/>
        <family val="2"/>
        <scheme val="minor"/>
      </rPr>
      <t xml:space="preserve">Livermore Valley School District - </t>
    </r>
    <r>
      <rPr>
        <b/>
        <i/>
        <sz val="8"/>
        <color theme="1"/>
        <rFont val="Calibri"/>
        <family val="2"/>
        <scheme val="minor"/>
      </rPr>
      <t>Great Start Award</t>
    </r>
    <r>
      <rPr>
        <sz val="8"/>
        <color theme="1"/>
        <rFont val="Calibri"/>
        <family val="2"/>
        <scheme val="minor"/>
      </rPr>
      <t xml:space="preserve"> </t>
    </r>
  </si>
  <si>
    <t xml:space="preserve">Environmental Manager – 10 minutes </t>
  </si>
  <si>
    <t>Environmental Manager – 30 minutes</t>
  </si>
  <si>
    <t xml:space="preserve">Environmental Manager – 1.0 Hour </t>
  </si>
  <si>
    <t>Environmental Manager – 1.0 Hour</t>
  </si>
  <si>
    <t xml:space="preserve">Environmental Manager –45 minutes </t>
  </si>
  <si>
    <t>Environmental Manager – 15 minutes</t>
  </si>
  <si>
    <t xml:space="preserve">3 Hours  </t>
  </si>
  <si>
    <r>
      <t>2.</t>
    </r>
    <r>
      <rPr>
        <sz val="7"/>
        <color theme="1"/>
        <rFont val="Times New Roman"/>
        <family val="1"/>
      </rPr>
      <t xml:space="preserve">       </t>
    </r>
    <r>
      <rPr>
        <sz val="8"/>
        <color theme="1"/>
        <rFont val="Calibri"/>
        <family val="2"/>
        <scheme val="minor"/>
      </rPr>
      <t xml:space="preserve">Katy School District – </t>
    </r>
    <r>
      <rPr>
        <b/>
        <i/>
        <sz val="8"/>
        <color theme="1"/>
        <rFont val="Calibri"/>
        <family val="2"/>
        <scheme val="minor"/>
      </rPr>
      <t>Leadership Award</t>
    </r>
  </si>
  <si>
    <t>Environmental Manager – 1.5 Hour</t>
  </si>
  <si>
    <t xml:space="preserve">Environmental Manager – 5.0 hours per campus </t>
  </si>
  <si>
    <t xml:space="preserve">Environmental Manager –5.0 hour plus 1.0 per campus  </t>
  </si>
  <si>
    <t>Environmental Manager – 2.0 Hour</t>
  </si>
  <si>
    <t xml:space="preserve">19 Hours 50 Minutes </t>
  </si>
  <si>
    <r>
      <t>3.</t>
    </r>
    <r>
      <rPr>
        <sz val="7"/>
        <color theme="1"/>
        <rFont val="Times New Roman"/>
        <family val="1"/>
      </rPr>
      <t xml:space="preserve">       </t>
    </r>
    <r>
      <rPr>
        <sz val="8"/>
        <color theme="1"/>
        <rFont val="Calibri"/>
        <family val="2"/>
        <scheme val="minor"/>
      </rPr>
      <t xml:space="preserve">Metro Tech School District- </t>
    </r>
    <r>
      <rPr>
        <b/>
        <i/>
        <sz val="8"/>
        <color theme="1"/>
        <rFont val="Calibri"/>
        <family val="2"/>
        <scheme val="minor"/>
      </rPr>
      <t>Excellence Award</t>
    </r>
    <r>
      <rPr>
        <sz val="8"/>
        <color theme="1"/>
        <rFont val="Calibri"/>
        <family val="2"/>
        <scheme val="minor"/>
      </rPr>
      <t xml:space="preserve">  </t>
    </r>
  </si>
  <si>
    <t xml:space="preserve">IPM Coordinator, Safety Coordinator, or Quality Assurance Specialist- 0.5 Hour </t>
  </si>
  <si>
    <t>IPM Coordinator, Safety Coordinator, or Quality Assurance Specialist, food service personnel, certified pest technician, school nurse – 4.0 Hour</t>
  </si>
  <si>
    <t>IPM Coordinator, Safety Coordinator, or Quality Assurance Specialist, food service personnel, certified pest technician, school nurse, Campus Facility Supervisors, Custodians and groundskeeper – 16 Hour</t>
  </si>
  <si>
    <t>IPM Coordinator, Safety Coordinator, or Quality Assurance Specialist- 0.5 Hour</t>
  </si>
  <si>
    <t xml:space="preserve">22 Hours </t>
  </si>
  <si>
    <r>
      <t>4.</t>
    </r>
    <r>
      <rPr>
        <sz val="7"/>
        <color theme="1"/>
        <rFont val="Times New Roman"/>
        <family val="1"/>
      </rPr>
      <t xml:space="preserve">       </t>
    </r>
    <r>
      <rPr>
        <sz val="8"/>
        <color theme="1"/>
        <rFont val="Calibri"/>
        <family val="2"/>
        <scheme val="minor"/>
      </rPr>
      <t xml:space="preserve">Metropolitan School District- </t>
    </r>
    <r>
      <rPr>
        <b/>
        <i/>
        <sz val="8"/>
        <color theme="1"/>
        <rFont val="Calibri"/>
        <family val="2"/>
        <scheme val="minor"/>
      </rPr>
      <t>Model of Sustained Excellence</t>
    </r>
    <r>
      <rPr>
        <sz val="8"/>
        <color theme="1"/>
        <rFont val="Calibri"/>
        <family val="2"/>
        <scheme val="minor"/>
      </rPr>
      <t xml:space="preserve">  </t>
    </r>
  </si>
  <si>
    <t xml:space="preserve">Director- 2 hour </t>
  </si>
  <si>
    <r>
      <t>Director,</t>
    </r>
    <r>
      <rPr>
        <i/>
        <sz val="8"/>
        <color rgb="FF000000"/>
        <rFont val="Calibri"/>
        <family val="2"/>
        <scheme val="minor"/>
      </rPr>
      <t xml:space="preserve"> </t>
    </r>
    <r>
      <rPr>
        <sz val="8"/>
        <color rgb="FF000000"/>
        <rFont val="Calibri"/>
        <family val="2"/>
        <scheme val="minor"/>
      </rPr>
      <t>IPM Staff-</t>
    </r>
    <r>
      <rPr>
        <i/>
        <sz val="8"/>
        <color rgb="FF000000"/>
        <rFont val="Calibri"/>
        <family val="2"/>
        <scheme val="minor"/>
      </rPr>
      <t xml:space="preserve"> 8 Hours</t>
    </r>
  </si>
  <si>
    <t xml:space="preserve">Director, IPM Staff- 8 Hours  </t>
  </si>
  <si>
    <t xml:space="preserve">Director, IPM Staff – 8 Hours </t>
  </si>
  <si>
    <t xml:space="preserve">Director, IPM Staff – 4 hours </t>
  </si>
  <si>
    <t>Director, 1 hour</t>
  </si>
  <si>
    <t xml:space="preserve">31 Hours </t>
  </si>
  <si>
    <r>
      <t>5.</t>
    </r>
    <r>
      <rPr>
        <sz val="7"/>
        <color theme="1"/>
        <rFont val="Times New Roman"/>
        <family val="1"/>
      </rPr>
      <t xml:space="preserve">       </t>
    </r>
    <r>
      <rPr>
        <sz val="8"/>
        <color theme="1"/>
        <rFont val="Calibri"/>
        <family val="2"/>
        <scheme val="minor"/>
      </rPr>
      <t xml:space="preserve">IPM Institute of North America (Nonprofit) – </t>
    </r>
    <r>
      <rPr>
        <b/>
        <i/>
        <sz val="8"/>
        <color theme="1"/>
        <rFont val="Calibri"/>
        <family val="2"/>
        <scheme val="minor"/>
      </rPr>
      <t>Connector Award</t>
    </r>
    <r>
      <rPr>
        <sz val="8"/>
        <color theme="1"/>
        <rFont val="Calibri"/>
        <family val="2"/>
        <scheme val="minor"/>
      </rPr>
      <t xml:space="preserve"> </t>
    </r>
  </si>
  <si>
    <t>Project coordinator,</t>
  </si>
  <si>
    <t>Director- 30 Minutes</t>
  </si>
  <si>
    <t xml:space="preserve"> </t>
  </si>
  <si>
    <t>Project coordinator</t>
  </si>
  <si>
    <t>Director- 30 minutes</t>
  </si>
  <si>
    <t xml:space="preserve">Director- 2 </t>
  </si>
  <si>
    <t>Hours</t>
  </si>
  <si>
    <t>Director- 6.5</t>
  </si>
  <si>
    <t xml:space="preserve">Director- 4.5 </t>
  </si>
  <si>
    <t xml:space="preserve">Director- 25 Minutes </t>
  </si>
  <si>
    <t xml:space="preserve">14 Hours 25 Minutes </t>
  </si>
  <si>
    <t>3 hours 40 min</t>
  </si>
  <si>
    <t>14 hours 25 min</t>
  </si>
  <si>
    <t>Year</t>
  </si>
  <si>
    <t>Excellence Applicants</t>
  </si>
  <si>
    <t>Excellence Winners^</t>
  </si>
  <si>
    <t>Model of Sustained Applicants</t>
  </si>
  <si>
    <t>Model of Sustained Winners</t>
  </si>
  <si>
    <t>Special Achievement Winners**</t>
  </si>
  <si>
    <t>Total Applications Received</t>
  </si>
  <si>
    <t>2004*</t>
  </si>
  <si>
    <t>n/a</t>
  </si>
  <si>
    <t>Total</t>
  </si>
  <si>
    <r>
      <t xml:space="preserve">IAQ Tools for Schools </t>
    </r>
    <r>
      <rPr>
        <b/>
        <sz val="12"/>
        <color theme="1"/>
        <rFont val="Times New Roman"/>
        <family val="1"/>
      </rPr>
      <t>Awards Program</t>
    </r>
  </si>
  <si>
    <t>Award Applicant and Winner Statistics</t>
  </si>
  <si>
    <t>2000 – 2010</t>
  </si>
  <si>
    <t>Special Achievement Applicants**</t>
  </si>
  <si>
    <t xml:space="preserve">*In 2004, other award categories included Distinguished Service and Mentor of the Year Awards. </t>
  </si>
  <si>
    <t>** Connector Award in 2009</t>
  </si>
  <si>
    <t xml:space="preserve">^ All Excellence Applicants won from 2000-2005. </t>
  </si>
  <si>
    <t>Great Start Applicants</t>
  </si>
  <si>
    <t xml:space="preserve">Leadership Applicants* </t>
  </si>
  <si>
    <t>2010^</t>
  </si>
  <si>
    <t>All-Time Grand Total Applicants for All Years</t>
  </si>
  <si>
    <t xml:space="preserve">^ The 2010 figures are accurate through March 30, 2010. </t>
  </si>
  <si>
    <t xml:space="preserve">* There are ten Leadership Applications for which both Cadmus and EPA are unable to determine </t>
  </si>
  <si>
    <t>which years the districts applied. While these ten applications are not reflected in the yearly totals,</t>
  </si>
  <si>
    <t xml:space="preserve">they are reflected in the grand total. </t>
  </si>
  <si>
    <t>Labor Category:</t>
  </si>
  <si>
    <t>Formula</t>
  </si>
  <si>
    <t>Managerial</t>
  </si>
  <si>
    <t>Technical</t>
  </si>
  <si>
    <t>Clerical</t>
  </si>
  <si>
    <t xml:space="preserve"> = W</t>
  </si>
  <si>
    <t>Lb = B/W</t>
  </si>
  <si>
    <t>Benefits per hour</t>
  </si>
  <si>
    <t>B = W*Lb</t>
  </si>
  <si>
    <t>Loaded Hourly Rate</t>
  </si>
  <si>
    <t>Wb = W + B = W(1+Lb)</t>
  </si>
  <si>
    <t>Lo = OH/Wb</t>
  </si>
  <si>
    <t>50%</t>
  </si>
  <si>
    <t>Overhead per hour</t>
  </si>
  <si>
    <t>OH = Wb*Lo</t>
  </si>
  <si>
    <t>Fully Loaded Hourly Rate</t>
  </si>
  <si>
    <t xml:space="preserve">Wf = Wb + OH
 = W + B + OH  </t>
  </si>
  <si>
    <t>Burden Hours</t>
  </si>
  <si>
    <t>Management</t>
  </si>
  <si>
    <t>Costs</t>
  </si>
  <si>
    <t>per hour</t>
  </si>
  <si>
    <t>Average time to store/maintain data</t>
  </si>
  <si>
    <t>Total cost</t>
  </si>
  <si>
    <t xml:space="preserve">Metro Tech School District- Excellence Award  </t>
  </si>
  <si>
    <t>NAICS: 999300</t>
  </si>
  <si>
    <t xml:space="preserve">Local Government </t>
  </si>
  <si>
    <t>Quality Assurance Specialist, food service personnel, certified pest technician, school nurse,  Custodians and groundskeeper – these are technical labor, 8 of 16 hours.</t>
  </si>
  <si>
    <t>IPM Coordinator, Safety Coordinator, Campus Facility Supervisors -- these are managerial labor, 8 of 16 hours.</t>
  </si>
  <si>
    <t>Average time to gather information, total of 16 hours.</t>
  </si>
  <si>
    <t>Collection Activities</t>
  </si>
  <si>
    <t xml:space="preserve">Collection Activities </t>
  </si>
  <si>
    <t>Great Start Award</t>
  </si>
  <si>
    <t>Leadership Award</t>
  </si>
  <si>
    <t>Excellence Award</t>
  </si>
  <si>
    <t>Sustained Excellence Award</t>
  </si>
  <si>
    <t>Connector Award</t>
  </si>
  <si>
    <t>Total burden hours</t>
  </si>
  <si>
    <t>1.  Data Source:  BLS</t>
  </si>
  <si>
    <t>http://www.bls.gov/oes/current/naics4_999300.htm</t>
  </si>
  <si>
    <t xml:space="preserve">     NAICS 999300 - Local Government </t>
  </si>
  <si>
    <t>Respondents</t>
  </si>
  <si>
    <t>NAICS: 999100</t>
  </si>
  <si>
    <t>EPA or Federal Government</t>
  </si>
  <si>
    <r>
      <t>Unloaded Hourly Rate</t>
    </r>
    <r>
      <rPr>
        <vertAlign val="superscript"/>
        <sz val="12"/>
        <rFont val="Times New Roman"/>
        <family val="1"/>
      </rPr>
      <t>1</t>
    </r>
  </si>
  <si>
    <r>
      <t>Benefits Percentage</t>
    </r>
    <r>
      <rPr>
        <vertAlign val="superscript"/>
        <sz val="12"/>
        <rFont val="Times New Roman"/>
        <family val="1"/>
      </rPr>
      <t>2</t>
    </r>
  </si>
  <si>
    <r>
      <t>Overhead Percentage</t>
    </r>
    <r>
      <rPr>
        <vertAlign val="superscript"/>
        <sz val="12"/>
        <rFont val="Times New Roman"/>
        <family val="1"/>
      </rPr>
      <t>3</t>
    </r>
  </si>
  <si>
    <t xml:space="preserve">http://www.bls.gov/oes/current/naics4_999100.htm </t>
  </si>
  <si>
    <t xml:space="preserve">     NAICS 999100 - Federal Executive Branch </t>
  </si>
  <si>
    <t>Average time to create mailing label, track applicant in the awards tracking spreadsheet, mail certificate and letter to applicant.</t>
  </si>
  <si>
    <t>Average time to read application and determine if applicant met requirements.</t>
  </si>
  <si>
    <t>Average time to accept/deny, create a form letter and print paper certificate. Division Director signature.</t>
  </si>
  <si>
    <t>Organize applications by region as they are submitted. Track applicants in detailed tracking spreadsheet.</t>
  </si>
  <si>
    <t>Determine who will be participating on the review panel. Preferably odd number of people. Depending on number of applications, provide lead time of two weeks for reviewers to read and score each application.</t>
  </si>
  <si>
    <t>Conduct compliance scans on school districts and reconcile any issues that may arise.</t>
  </si>
  <si>
    <t>Send an announcement email to internal EPA staff about award winning applicants. Contact via phone all the applicants being recognized and set up phone meetings with those applicants not chosen to share consensus meeting feedback about strengths and areas of improvement of the application.</t>
  </si>
  <si>
    <t>Provide regional staff PDFs of their applicants for their review and weigh-in as personnel that may have worked with districts specifically.</t>
  </si>
  <si>
    <t xml:space="preserve">Total annual cost </t>
  </si>
  <si>
    <t>Total per applicant</t>
  </si>
  <si>
    <t>Print each application with scoring sheet with evaluation criteria. Create large binder for reviewers that contains all the applications and scoring sheets.</t>
  </si>
  <si>
    <t>Award Program</t>
  </si>
  <si>
    <t>Hourly Burden</t>
  </si>
  <si>
    <t>Wage Costs</t>
  </si>
  <si>
    <r>
      <t>Table 1:</t>
    </r>
    <r>
      <rPr>
        <sz val="12"/>
        <color theme="1"/>
        <rFont val="Times New Roman"/>
        <family val="1"/>
      </rPr>
      <t xml:space="preserve"> Estimated Annual Respondents, Hourly Burden and Wage Costs</t>
    </r>
  </si>
  <si>
    <t>Table 2. Average Annual Respondent Burden and Cost Estimates - Great Start Award</t>
  </si>
  <si>
    <r>
      <t xml:space="preserve">Table 3. Average Annual Respondent Burden and Cost Estimates - </t>
    </r>
    <r>
      <rPr>
        <b/>
        <i/>
        <sz val="12"/>
        <color theme="1"/>
        <rFont val="Arial"/>
        <family val="2"/>
      </rPr>
      <t>Leadership</t>
    </r>
    <r>
      <rPr>
        <b/>
        <sz val="12"/>
        <color theme="1"/>
        <rFont val="Arial"/>
        <family val="2"/>
      </rPr>
      <t xml:space="preserve"> Award</t>
    </r>
  </si>
  <si>
    <r>
      <t xml:space="preserve">Table 4. Average Annual Respondent Burden and Cost Estimates - </t>
    </r>
    <r>
      <rPr>
        <b/>
        <i/>
        <sz val="12"/>
        <color theme="1"/>
        <rFont val="Arial"/>
        <family val="2"/>
      </rPr>
      <t>Excellence</t>
    </r>
    <r>
      <rPr>
        <b/>
        <sz val="12"/>
        <color theme="1"/>
        <rFont val="Arial"/>
        <family val="2"/>
      </rPr>
      <t xml:space="preserve"> Award</t>
    </r>
  </si>
  <si>
    <r>
      <t xml:space="preserve">Table 5. Average Annual Respondent Burden and Cost Estimates - </t>
    </r>
    <r>
      <rPr>
        <b/>
        <i/>
        <sz val="12"/>
        <color theme="1"/>
        <rFont val="Arial"/>
        <family val="2"/>
      </rPr>
      <t>Sustained Excellence</t>
    </r>
    <r>
      <rPr>
        <b/>
        <sz val="12"/>
        <color theme="1"/>
        <rFont val="Arial"/>
        <family val="2"/>
      </rPr>
      <t xml:space="preserve"> Award</t>
    </r>
  </si>
  <si>
    <r>
      <t xml:space="preserve">Table 6. Average Annual Respondent Burden and Cost Estimates - </t>
    </r>
    <r>
      <rPr>
        <b/>
        <i/>
        <sz val="12"/>
        <color theme="1"/>
        <rFont val="Arial"/>
        <family val="2"/>
      </rPr>
      <t>Connector</t>
    </r>
    <r>
      <rPr>
        <b/>
        <sz val="12"/>
        <color theme="1"/>
        <rFont val="Arial"/>
        <family val="2"/>
      </rPr>
      <t xml:space="preserve"> Award</t>
    </r>
  </si>
  <si>
    <r>
      <t xml:space="preserve">Table 8. Average Annual Agency Burden and Cost Estimates - </t>
    </r>
    <r>
      <rPr>
        <b/>
        <i/>
        <sz val="11"/>
        <color theme="1"/>
        <rFont val="Arial"/>
        <family val="2"/>
      </rPr>
      <t>Leadership</t>
    </r>
    <r>
      <rPr>
        <b/>
        <sz val="11"/>
        <color theme="1"/>
        <rFont val="Arial"/>
        <family val="2"/>
      </rPr>
      <t xml:space="preserve"> Award.</t>
    </r>
  </si>
  <si>
    <r>
      <t xml:space="preserve">Table 9. Average Annual Agency Burden and Cost Estimates - </t>
    </r>
    <r>
      <rPr>
        <b/>
        <i/>
        <sz val="11"/>
        <color theme="1"/>
        <rFont val="Arial"/>
        <family val="2"/>
      </rPr>
      <t>Excellence</t>
    </r>
    <r>
      <rPr>
        <b/>
        <sz val="11"/>
        <color theme="1"/>
        <rFont val="Arial"/>
        <family val="2"/>
      </rPr>
      <t xml:space="preserve"> Award</t>
    </r>
  </si>
  <si>
    <t>In two weeks assimilate all score and hold half day consensus meeting to determine what school districts are awards. During this meeting each applicant is discussed, and strength and weaknesses of the application documented. This information is used in follow up communications (both winners and those not chosen) with the applicants for them to improve their next year’s application if they were not chosen this year.</t>
  </si>
  <si>
    <t>Provide a list of selected applicants to recognize; submit to EPA regions and senior management for approval.</t>
  </si>
  <si>
    <t>If there is an event designated for highlighting the award-winning school districts and invitational travel involved, convey logistics to selected applicants.</t>
  </si>
  <si>
    <t>Using award winning applications create communications materials to showcase these award-winning programs. Initiate comprehensive outreach communications plan. If necessary, assist applicants with promoting their award using approved EPA messaging about the awards program and showcasing school IPM success stories.</t>
  </si>
  <si>
    <r>
      <t xml:space="preserve">Table 10. Average Annual Agency Burden and Cost Estimates - </t>
    </r>
    <r>
      <rPr>
        <b/>
        <i/>
        <sz val="11"/>
        <color theme="1"/>
        <rFont val="Arial"/>
        <family val="2"/>
      </rPr>
      <t>Sustained Excellence</t>
    </r>
    <r>
      <rPr>
        <b/>
        <sz val="11"/>
        <color theme="1"/>
        <rFont val="Arial"/>
        <family val="2"/>
      </rPr>
      <t xml:space="preserve"> Award</t>
    </r>
  </si>
  <si>
    <t>Provide regional staff PDFs of their applicants for their review and weigh-in as personnel that may have worked with a district specifically.</t>
  </si>
  <si>
    <t>If there is an event for highlighting the award-winning school districts and invitational travel involved, convey logistics to selected applicants.</t>
  </si>
  <si>
    <t>Using award winning applications create communications materials to showcase these award-winning programs. Initiate comprehensive outreach communications plan). If necessary, assist applicants with promoting their award using approved EPA messaging about the awards program and showcasing school IPM success stories.</t>
  </si>
  <si>
    <r>
      <t xml:space="preserve">Table 11. Average Annual Agency Burden and Cost Estimates - </t>
    </r>
    <r>
      <rPr>
        <b/>
        <i/>
        <sz val="11"/>
        <color theme="1"/>
        <rFont val="Arial"/>
        <family val="2"/>
      </rPr>
      <t>Connector</t>
    </r>
    <r>
      <rPr>
        <b/>
        <sz val="11"/>
        <color theme="1"/>
        <rFont val="Arial"/>
        <family val="2"/>
      </rPr>
      <t xml:space="preserve"> Award</t>
    </r>
  </si>
  <si>
    <t>Provide list of selected applicants to recognize to regions and senior management for approval.</t>
  </si>
  <si>
    <t xml:space="preserve"> updated April 25, 2023</t>
  </si>
  <si>
    <t>May 2022 data</t>
  </si>
  <si>
    <t>Last Modified Date: April 25, 2023</t>
  </si>
  <si>
    <t xml:space="preserve">     Standard Occupational Codes:</t>
  </si>
  <si>
    <t xml:space="preserve">       Management:   </t>
  </si>
  <si>
    <t>11-0000, Management Occupations</t>
  </si>
  <si>
    <t xml:space="preserve">       Technical:   </t>
  </si>
  <si>
    <t>19-0000, Life, Physical, and Social Science Occupations</t>
  </si>
  <si>
    <t xml:space="preserve">       Clerical:   </t>
  </si>
  <si>
    <t>43-0000, Office and Administrative Support Occupations</t>
  </si>
  <si>
    <t xml:space="preserve">   updated 4/08/2014</t>
  </si>
  <si>
    <t>2. Fringe benefits/wage per hour.  The average for non farm, non federal civilian workers.</t>
  </si>
  <si>
    <r>
      <t xml:space="preserve">3. U. S. Environmental Protection Agency, </t>
    </r>
    <r>
      <rPr>
        <i/>
        <sz val="12"/>
        <rFont val="Times New Roman"/>
        <family val="1"/>
      </rPr>
      <t>EPA Air Pollution Control Cost Manual, Sixth Edition</t>
    </r>
    <r>
      <rPr>
        <sz val="12"/>
        <rFont val="Times New Roman"/>
        <family val="1"/>
      </rPr>
      <t>, EPA-452-02-001, January 2002, pg. 2-34.  The loading for indirect costs is within the range of 20-70% of the load labor rate (wage + benefits) suggested in EPA guidance.</t>
    </r>
  </si>
  <si>
    <t xml:space="preserve">  updated 4/08/2014</t>
  </si>
  <si>
    <t>Tables 2 to 6 (columns O to T) are based on 2022 wages.</t>
  </si>
  <si>
    <t>Tables 7 to 11 are based on 2022 wages.</t>
  </si>
  <si>
    <r>
      <t xml:space="preserve">Table 7. Average Annual Agency Burden and Cost Estimates - </t>
    </r>
    <r>
      <rPr>
        <b/>
        <i/>
        <sz val="10"/>
        <color theme="1"/>
        <rFont val="Arial"/>
        <family val="2"/>
      </rPr>
      <t>Great Start</t>
    </r>
    <r>
      <rPr>
        <b/>
        <sz val="10"/>
        <color theme="1"/>
        <rFont val="Arial"/>
        <family val="2"/>
      </rPr>
      <t xml:space="preserve"> Award</t>
    </r>
  </si>
  <si>
    <t xml:space="preserve">  Great Start Award</t>
  </si>
  <si>
    <t xml:space="preserve">  Leadership Award</t>
  </si>
  <si>
    <t xml:space="preserve">  Excellence Award</t>
  </si>
  <si>
    <t xml:space="preserve">  Sustained Excellence Award</t>
  </si>
  <si>
    <t xml:space="preserve">  Connector Award</t>
  </si>
  <si>
    <t>Table 12: Total Agency Annual Burden and Cost Summary</t>
  </si>
  <si>
    <t>Spurious difference of 3 - see page 22 of the May 11, 2021 Supporting Statement</t>
  </si>
  <si>
    <t>2015 renewal cycle</t>
  </si>
  <si>
    <t>2018 renewal cycle (the Supporting Statement dated May 11, 2021 that Nora sent me in June 2023)</t>
  </si>
  <si>
    <t>Spurious difference of 5 - see page 22 of the May 11, 2021 Supporting Statement</t>
  </si>
  <si>
    <t xml:space="preserve">2018 renewal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</si>
</sst>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4" formatCode="_(&quot;$&quot;* #,##0.00_);_(&quot;$&quot;* \(#,##0.00\);_(&quot;$&quot;* &quot;-&quot;??_);_(@_)"/>
    <numFmt numFmtId="164" formatCode="0.0"/>
    <numFmt numFmtId="165" formatCode="0.0%"/>
    <numFmt numFmtId="166" formatCode="&quot;$&quot;#,##0"/>
  </numFmts>
  <fonts count="46" x14ac:knownFonts="1">
    <font>
      <sz val="11"/>
      <color theme="1"/>
      <name val="Calibri"/>
      <family val="2"/>
      <scheme val="minor"/>
    </font>
    <font>
      <sz val="11"/>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7"/>
      <color theme="1"/>
      <name val="Times New Roman"/>
      <family val="1"/>
    </font>
    <font>
      <b/>
      <i/>
      <sz val="8"/>
      <color theme="1"/>
      <name val="Calibri"/>
      <family val="2"/>
      <scheme val="minor"/>
    </font>
    <font>
      <sz val="8"/>
      <color rgb="FF000000"/>
      <name val="Calibri"/>
      <family val="2"/>
      <scheme val="minor"/>
    </font>
    <font>
      <i/>
      <sz val="8"/>
      <color rgb="FF000000"/>
      <name val="Calibri"/>
      <family val="2"/>
      <scheme val="minor"/>
    </font>
    <font>
      <sz val="8"/>
      <color rgb="FFFF0000"/>
      <name val="Calibri"/>
      <family val="2"/>
      <scheme val="minor"/>
    </font>
    <font>
      <sz val="11"/>
      <name val="Calibri"/>
      <family val="2"/>
      <scheme val="minor"/>
    </font>
    <font>
      <b/>
      <sz val="12"/>
      <color theme="1"/>
      <name val="Times New Roman"/>
      <family val="1"/>
    </font>
    <font>
      <b/>
      <sz val="11"/>
      <color theme="1"/>
      <name val="Times New Roman"/>
      <family val="1"/>
    </font>
    <font>
      <sz val="11"/>
      <color theme="1"/>
      <name val="Times New Roman"/>
      <family val="1"/>
    </font>
    <font>
      <b/>
      <i/>
      <sz val="12"/>
      <color theme="1"/>
      <name val="Times New Roman"/>
      <family val="1"/>
    </font>
    <font>
      <b/>
      <sz val="12"/>
      <name val="Times New Roman"/>
      <family val="1"/>
    </font>
    <font>
      <sz val="12"/>
      <name val="Times New Roman"/>
      <family val="1"/>
    </font>
    <font>
      <sz val="12"/>
      <color theme="1"/>
      <name val="Times New Roman"/>
      <family val="1"/>
    </font>
    <font>
      <b/>
      <sz val="11"/>
      <color theme="1"/>
      <name val="Calibri"/>
      <family val="2"/>
      <scheme val="minor"/>
    </font>
    <font>
      <sz val="9"/>
      <color indexed="81"/>
      <name val="Tahoma"/>
      <family val="2"/>
    </font>
    <font>
      <b/>
      <sz val="9"/>
      <color indexed="81"/>
      <name val="Tahoma"/>
      <family val="2"/>
    </font>
    <font>
      <b/>
      <sz val="12"/>
      <color indexed="10"/>
      <name val="Times New Roman"/>
      <family val="1"/>
    </font>
    <font>
      <u/>
      <sz val="11"/>
      <color theme="10"/>
      <name val="Calibri"/>
      <family val="2"/>
      <scheme val="minor"/>
    </font>
    <font>
      <sz val="10"/>
      <name val="Times New Roman"/>
      <family val="1"/>
    </font>
    <font>
      <b/>
      <sz val="10"/>
      <color theme="1"/>
      <name val="Times New Roman"/>
      <family val="1"/>
    </font>
    <font>
      <sz val="10"/>
      <color theme="1"/>
      <name val="Times New Roman"/>
      <family val="1"/>
    </font>
    <font>
      <vertAlign val="superscript"/>
      <sz val="12"/>
      <name val="Times New Roman"/>
      <family val="1"/>
    </font>
    <font>
      <b/>
      <sz val="12"/>
      <color theme="1"/>
      <name val="Arial"/>
      <family val="2"/>
    </font>
    <font>
      <sz val="10"/>
      <color theme="1"/>
      <name val="Arial"/>
      <family val="2"/>
    </font>
    <font>
      <b/>
      <sz val="10"/>
      <color theme="1"/>
      <name val="Arial"/>
      <family val="2"/>
    </font>
    <font>
      <sz val="10"/>
      <color rgb="FF000000"/>
      <name val="Arial"/>
      <family val="2"/>
    </font>
    <font>
      <sz val="10"/>
      <color rgb="FF000000"/>
      <name val="Times New Roman"/>
      <family val="1"/>
    </font>
    <font>
      <b/>
      <sz val="11"/>
      <color theme="1"/>
      <name val="Arial"/>
      <family val="2"/>
    </font>
    <font>
      <b/>
      <i/>
      <sz val="11"/>
      <color theme="1"/>
      <name val="Arial"/>
      <family val="2"/>
    </font>
    <font>
      <b/>
      <i/>
      <sz val="12"/>
      <color theme="1"/>
      <name val="Arial"/>
      <family val="2"/>
    </font>
    <font>
      <b/>
      <sz val="14"/>
      <name val="Arial"/>
      <family val="2"/>
    </font>
    <font>
      <sz val="10"/>
      <name val="Arial"/>
      <family val="2"/>
    </font>
    <font>
      <b/>
      <sz val="12"/>
      <color indexed="10"/>
      <name val="Times New Roman"/>
      <family val="1"/>
      <charset val="162"/>
    </font>
    <font>
      <i/>
      <sz val="12"/>
      <name val="Times New Roman"/>
      <family val="1"/>
    </font>
    <font>
      <b/>
      <sz val="14"/>
      <color indexed="10"/>
      <name val="Arial"/>
      <family val="2"/>
    </font>
    <font>
      <b/>
      <sz val="10"/>
      <color rgb="FFFF0000"/>
      <name val="Times New Roman"/>
      <family val="1"/>
    </font>
    <font>
      <b/>
      <i/>
      <sz val="10"/>
      <color theme="1"/>
      <name val="Arial"/>
      <family val="2"/>
    </font>
    <font>
      <b/>
      <sz val="10"/>
      <name val="Times New Roman"/>
      <family val="1"/>
    </font>
    <font>
      <b/>
      <sz val="11"/>
      <color rgb="FF000000"/>
      <name val="Arial"/>
      <family val="2"/>
    </font>
    <font>
      <sz val="11"/>
      <color rgb="FF000000"/>
      <name val="Arial"/>
      <family val="2"/>
    </font>
    <font>
      <b/>
      <sz val="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rgb="FFFFFFCC"/>
      </patternFill>
    </fill>
    <fill>
      <patternFill patternType="solid">
        <fgColor rgb="FFFFFF99"/>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1" fillId="4" borderId="28" applyNumberFormat="0" applyFont="0" applyAlignment="0" applyProtection="0"/>
  </cellStyleXfs>
  <cellXfs count="189">
    <xf numFmtId="0" fontId="0" fillId="0" borderId="0" xfId="0"/>
    <xf numFmtId="0" fontId="4" fillId="0" borderId="7" xfId="0" applyFont="1" applyBorder="1" applyAlignment="1">
      <alignment vertical="center" wrapText="1"/>
    </xf>
    <xf numFmtId="0" fontId="4" fillId="0" borderId="6" xfId="0" applyFont="1" applyBorder="1" applyAlignment="1">
      <alignment vertical="center" wrapText="1"/>
    </xf>
    <xf numFmtId="0" fontId="7" fillId="0" borderId="6" xfId="0" applyFont="1" applyBorder="1" applyAlignment="1">
      <alignment vertical="center" wrapText="1"/>
    </xf>
    <xf numFmtId="0" fontId="0" fillId="0" borderId="6" xfId="0" applyBorder="1" applyAlignment="1">
      <alignment vertical="top"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0" xfId="0" applyAlignment="1"/>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0" fillId="0" borderId="8" xfId="0" applyBorder="1"/>
    <xf numFmtId="164" fontId="4" fillId="0" borderId="7" xfId="0" applyNumberFormat="1" applyFont="1" applyBorder="1" applyAlignment="1">
      <alignment vertical="center" wrapText="1"/>
    </xf>
    <xf numFmtId="164" fontId="10" fillId="0" borderId="8" xfId="0" applyNumberFormat="1" applyFont="1" applyBorder="1"/>
    <xf numFmtId="0" fontId="12" fillId="0" borderId="7" xfId="0" applyFont="1" applyBorder="1" applyAlignment="1">
      <alignment vertical="center" wrapText="1"/>
    </xf>
    <xf numFmtId="0" fontId="13" fillId="0" borderId="7" xfId="0" applyFont="1" applyBorder="1" applyAlignment="1">
      <alignmen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12"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vertical="center"/>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4" xfId="0" applyFont="1" applyBorder="1" applyAlignment="1">
      <alignment vertical="center" wrapText="1"/>
    </xf>
    <xf numFmtId="0" fontId="12" fillId="0" borderId="4" xfId="0" applyFont="1" applyBorder="1" applyAlignment="1">
      <alignment vertical="center" wrapText="1"/>
    </xf>
    <xf numFmtId="0" fontId="13" fillId="0" borderId="4" xfId="0" applyFont="1" applyBorder="1" applyAlignment="1">
      <alignment horizontal="right" vertical="center" wrapText="1"/>
    </xf>
    <xf numFmtId="0" fontId="18" fillId="0" borderId="0" xfId="0" applyFont="1"/>
    <xf numFmtId="164" fontId="0" fillId="0" borderId="8" xfId="0" applyNumberFormat="1" applyBorder="1"/>
    <xf numFmtId="0" fontId="4" fillId="2" borderId="8" xfId="0" applyFont="1" applyFill="1" applyBorder="1" applyAlignment="1">
      <alignment horizontal="left" vertical="center" wrapText="1"/>
    </xf>
    <xf numFmtId="0" fontId="4" fillId="2" borderId="8" xfId="0" applyFont="1" applyFill="1" applyBorder="1" applyAlignment="1">
      <alignment vertical="center" wrapText="1"/>
    </xf>
    <xf numFmtId="0" fontId="7" fillId="2" borderId="8"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vertical="center" wrapText="1"/>
    </xf>
    <xf numFmtId="0" fontId="9" fillId="2" borderId="7" xfId="0" applyFont="1" applyFill="1" applyBorder="1" applyAlignment="1">
      <alignment vertical="center" wrapText="1"/>
    </xf>
    <xf numFmtId="0" fontId="17" fillId="0" borderId="0" xfId="0" applyFont="1"/>
    <xf numFmtId="0" fontId="4" fillId="0" borderId="4" xfId="0" applyFont="1" applyFill="1" applyBorder="1" applyAlignment="1">
      <alignment horizontal="left" vertical="center" wrapText="1"/>
    </xf>
    <xf numFmtId="0" fontId="4" fillId="0" borderId="6" xfId="0" applyFont="1" applyFill="1" applyBorder="1" applyAlignment="1">
      <alignment vertical="center" wrapText="1"/>
    </xf>
    <xf numFmtId="0" fontId="0" fillId="0" borderId="0" xfId="0" applyFill="1"/>
    <xf numFmtId="0" fontId="16" fillId="0" borderId="0" xfId="0" applyFont="1"/>
    <xf numFmtId="0" fontId="23" fillId="0" borderId="0" xfId="0" applyFont="1" applyFill="1" applyBorder="1" applyAlignment="1">
      <alignment horizontal="right"/>
    </xf>
    <xf numFmtId="0" fontId="23" fillId="0" borderId="0" xfId="0" applyFont="1" applyFill="1" applyBorder="1"/>
    <xf numFmtId="0" fontId="23" fillId="0" borderId="0" xfId="0" applyFont="1" applyFill="1" applyBorder="1" applyAlignment="1"/>
    <xf numFmtId="0" fontId="11" fillId="0" borderId="0" xfId="0" applyFont="1" applyAlignment="1">
      <alignment vertical="center"/>
    </xf>
    <xf numFmtId="0" fontId="16" fillId="0" borderId="0" xfId="0" applyFont="1" applyAlignment="1">
      <alignment horizontal="left"/>
    </xf>
    <xf numFmtId="0" fontId="15" fillId="0" borderId="0" xfId="0" applyFont="1" applyAlignment="1">
      <alignment horizontal="left"/>
    </xf>
    <xf numFmtId="0" fontId="15" fillId="0" borderId="0" xfId="0" applyFont="1"/>
    <xf numFmtId="0" fontId="16" fillId="0" borderId="27" xfId="0" applyFont="1" applyBorder="1" applyAlignment="1">
      <alignment vertical="top"/>
    </xf>
    <xf numFmtId="0" fontId="16" fillId="0" borderId="21" xfId="0" applyFont="1" applyBorder="1" applyAlignment="1">
      <alignment vertical="top"/>
    </xf>
    <xf numFmtId="7" fontId="16" fillId="0" borderId="13" xfId="0" applyNumberFormat="1" applyFont="1" applyBorder="1" applyAlignment="1">
      <alignment horizontal="center" vertical="top"/>
    </xf>
    <xf numFmtId="7" fontId="16" fillId="0" borderId="19" xfId="0" applyNumberFormat="1" applyFont="1" applyBorder="1" applyAlignment="1">
      <alignment horizontal="center" vertical="top"/>
    </xf>
    <xf numFmtId="0" fontId="16" fillId="0" borderId="2"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horizontal="center" vertical="top"/>
    </xf>
    <xf numFmtId="0" fontId="16" fillId="0" borderId="24" xfId="0" applyFont="1" applyBorder="1" applyAlignment="1">
      <alignment horizontal="center" vertical="top"/>
    </xf>
    <xf numFmtId="0" fontId="16" fillId="0" borderId="1" xfId="0" applyFont="1" applyBorder="1" applyAlignment="1">
      <alignment vertical="top"/>
    </xf>
    <xf numFmtId="0" fontId="16" fillId="0" borderId="12" xfId="0" quotePrefix="1" applyFont="1" applyBorder="1" applyAlignment="1">
      <alignment vertical="top"/>
    </xf>
    <xf numFmtId="44" fontId="16" fillId="3" borderId="11" xfId="1" applyFont="1" applyFill="1" applyBorder="1" applyAlignment="1">
      <alignment horizontal="center" vertical="top"/>
    </xf>
    <xf numFmtId="44" fontId="16" fillId="3" borderId="14" xfId="1" applyFont="1" applyFill="1" applyBorder="1" applyAlignment="1">
      <alignment horizontal="center" vertical="top"/>
    </xf>
    <xf numFmtId="0" fontId="16" fillId="0" borderId="25" xfId="0" applyFont="1" applyBorder="1" applyAlignment="1">
      <alignment vertical="top"/>
    </xf>
    <xf numFmtId="0" fontId="16" fillId="0" borderId="18" xfId="0" applyFont="1" applyBorder="1" applyAlignment="1">
      <alignment vertical="top"/>
    </xf>
    <xf numFmtId="165" fontId="16" fillId="0" borderId="15" xfId="0" applyNumberFormat="1" applyFont="1" applyBorder="1" applyAlignment="1">
      <alignment horizontal="center" vertical="top"/>
    </xf>
    <xf numFmtId="0" fontId="16" fillId="0" borderId="26" xfId="0" applyFont="1" applyBorder="1" applyAlignment="1">
      <alignment vertical="top"/>
    </xf>
    <xf numFmtId="0" fontId="16" fillId="0" borderId="20" xfId="0" applyFont="1" applyBorder="1" applyAlignment="1">
      <alignment vertical="top"/>
    </xf>
    <xf numFmtId="44" fontId="16" fillId="0" borderId="8" xfId="1" applyFont="1" applyBorder="1" applyAlignment="1">
      <alignment horizontal="center" vertical="top"/>
    </xf>
    <xf numFmtId="44" fontId="16" fillId="0" borderId="17" xfId="1" applyFont="1" applyBorder="1" applyAlignment="1">
      <alignment horizontal="center" vertical="top"/>
    </xf>
    <xf numFmtId="0" fontId="16" fillId="0" borderId="15" xfId="0" applyFont="1" applyBorder="1" applyAlignment="1">
      <alignment horizontal="center" vertical="top"/>
    </xf>
    <xf numFmtId="0" fontId="16" fillId="0" borderId="16" xfId="0" applyFont="1" applyBorder="1" applyAlignment="1">
      <alignment horizontal="center" vertical="top"/>
    </xf>
    <xf numFmtId="0" fontId="27" fillId="0" borderId="0" xfId="0" applyFont="1"/>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6" fontId="17" fillId="0" borderId="7"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6" fontId="11" fillId="0" borderId="7" xfId="0" applyNumberFormat="1" applyFont="1" applyBorder="1" applyAlignment="1">
      <alignment horizontal="center" vertical="center"/>
    </xf>
    <xf numFmtId="0" fontId="28" fillId="0" borderId="7" xfId="0" applyFont="1" applyBorder="1" applyAlignment="1">
      <alignment horizontal="center" vertical="center" wrapText="1"/>
    </xf>
    <xf numFmtId="8" fontId="28" fillId="0" borderId="7" xfId="0" applyNumberFormat="1" applyFont="1" applyBorder="1" applyAlignment="1">
      <alignment horizontal="center" vertical="center"/>
    </xf>
    <xf numFmtId="0" fontId="28" fillId="0" borderId="7" xfId="0" applyFont="1" applyBorder="1" applyAlignment="1">
      <alignment horizontal="center" vertical="center"/>
    </xf>
    <xf numFmtId="0" fontId="28" fillId="0" borderId="4" xfId="0" applyFont="1" applyBorder="1" applyAlignment="1">
      <alignment vertical="center" wrapText="1"/>
    </xf>
    <xf numFmtId="0" fontId="28" fillId="0" borderId="7" xfId="0" applyFont="1" applyBorder="1" applyAlignment="1">
      <alignment horizontal="right" vertical="center"/>
    </xf>
    <xf numFmtId="6" fontId="28" fillId="0" borderId="7" xfId="0" applyNumberFormat="1" applyFont="1" applyBorder="1" applyAlignment="1">
      <alignment horizontal="right" vertical="center"/>
    </xf>
    <xf numFmtId="0" fontId="29" fillId="0" borderId="4" xfId="0" applyFont="1" applyBorder="1" applyAlignment="1">
      <alignment vertical="center"/>
    </xf>
    <xf numFmtId="0" fontId="30" fillId="0" borderId="7" xfId="0" applyFont="1" applyBorder="1" applyAlignment="1">
      <alignment horizontal="center" vertical="center"/>
    </xf>
    <xf numFmtId="6" fontId="29" fillId="0" borderId="7" xfId="0" applyNumberFormat="1" applyFont="1" applyBorder="1" applyAlignment="1">
      <alignment horizontal="right" vertical="center"/>
    </xf>
    <xf numFmtId="0" fontId="28" fillId="0" borderId="7" xfId="0" applyFont="1" applyBorder="1" applyAlignment="1">
      <alignment vertical="center"/>
    </xf>
    <xf numFmtId="0" fontId="25" fillId="0" borderId="7" xfId="0" applyFont="1" applyBorder="1" applyAlignment="1">
      <alignment horizontal="center" vertical="center" wrapText="1"/>
    </xf>
    <xf numFmtId="8" fontId="25" fillId="0" borderId="7" xfId="0" applyNumberFormat="1"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vertical="center" wrapText="1"/>
    </xf>
    <xf numFmtId="0" fontId="25" fillId="0" borderId="7" xfId="0" applyFont="1" applyBorder="1" applyAlignment="1">
      <alignment horizontal="right" vertical="center"/>
    </xf>
    <xf numFmtId="6" fontId="25" fillId="0" borderId="7" xfId="0" applyNumberFormat="1" applyFont="1" applyBorder="1" applyAlignment="1">
      <alignment horizontal="right" vertical="center"/>
    </xf>
    <xf numFmtId="0" fontId="24" fillId="0" borderId="4" xfId="0" applyFont="1" applyBorder="1" applyAlignment="1">
      <alignment vertical="center"/>
    </xf>
    <xf numFmtId="0" fontId="31" fillId="0" borderId="7" xfId="0" applyFont="1" applyBorder="1" applyAlignment="1">
      <alignment horizontal="center" vertical="center"/>
    </xf>
    <xf numFmtId="0" fontId="32" fillId="0" borderId="0" xfId="0" applyFont="1"/>
    <xf numFmtId="0" fontId="28" fillId="0" borderId="4" xfId="0" applyFont="1" applyBorder="1" applyAlignment="1">
      <alignment vertical="center"/>
    </xf>
    <xf numFmtId="0" fontId="21" fillId="0" borderId="0" xfId="0" applyFont="1" applyAlignment="1">
      <alignment horizontal="left"/>
    </xf>
    <xf numFmtId="0" fontId="35" fillId="0" borderId="0" xfId="0" applyFont="1" applyAlignment="1">
      <alignment horizontal="left"/>
    </xf>
    <xf numFmtId="0" fontId="36" fillId="4" borderId="28" xfId="3" applyFont="1"/>
    <xf numFmtId="0" fontId="0" fillId="4" borderId="28" xfId="3" applyFont="1"/>
    <xf numFmtId="0" fontId="35" fillId="0" borderId="0" xfId="0" applyFont="1"/>
    <xf numFmtId="0" fontId="16" fillId="0" borderId="2" xfId="0" applyFont="1" applyBorder="1" applyAlignment="1">
      <alignment vertical="top" wrapText="1"/>
    </xf>
    <xf numFmtId="0" fontId="16" fillId="0" borderId="22" xfId="0" applyFont="1" applyBorder="1" applyAlignment="1">
      <alignment vertical="top" wrapText="1"/>
    </xf>
    <xf numFmtId="0" fontId="16" fillId="0" borderId="23" xfId="0" applyFont="1" applyBorder="1" applyAlignment="1">
      <alignment horizontal="center" vertical="top" wrapText="1"/>
    </xf>
    <xf numFmtId="0" fontId="16" fillId="0" borderId="24" xfId="0" applyFont="1" applyBorder="1" applyAlignment="1">
      <alignment horizontal="center" vertical="top" wrapText="1"/>
    </xf>
    <xf numFmtId="0" fontId="16" fillId="0" borderId="1" xfId="0" applyFont="1" applyBorder="1" applyAlignment="1">
      <alignment vertical="top" wrapText="1"/>
    </xf>
    <xf numFmtId="0" fontId="16" fillId="0" borderId="12" xfId="0" quotePrefix="1" applyFont="1" applyBorder="1" applyAlignment="1">
      <alignment vertical="top" wrapText="1"/>
    </xf>
    <xf numFmtId="44" fontId="16" fillId="3" borderId="11" xfId="1" applyFont="1" applyFill="1" applyBorder="1" applyAlignment="1">
      <alignment horizontal="center" vertical="top" wrapText="1"/>
    </xf>
    <xf numFmtId="44" fontId="16" fillId="3" borderId="14" xfId="1" applyFont="1" applyFill="1" applyBorder="1" applyAlignment="1">
      <alignment horizontal="center" vertical="top" wrapText="1"/>
    </xf>
    <xf numFmtId="0" fontId="16" fillId="0" borderId="25" xfId="0" applyFont="1" applyBorder="1" applyAlignment="1">
      <alignment vertical="top" wrapText="1"/>
    </xf>
    <xf numFmtId="0" fontId="16" fillId="0" borderId="18" xfId="0" applyFont="1" applyBorder="1" applyAlignment="1">
      <alignment vertical="top" wrapText="1"/>
    </xf>
    <xf numFmtId="165" fontId="16" fillId="0" borderId="15" xfId="0" applyNumberFormat="1" applyFont="1" applyBorder="1" applyAlignment="1">
      <alignment horizontal="center" vertical="top" wrapText="1"/>
    </xf>
    <xf numFmtId="0" fontId="16" fillId="0" borderId="26" xfId="0" applyFont="1" applyBorder="1" applyAlignment="1">
      <alignment vertical="top" wrapText="1"/>
    </xf>
    <xf numFmtId="0" fontId="16" fillId="0" borderId="20" xfId="0" applyFont="1" applyBorder="1" applyAlignment="1">
      <alignment vertical="top" wrapText="1"/>
    </xf>
    <xf numFmtId="44" fontId="16" fillId="0" borderId="8" xfId="1" applyFont="1" applyBorder="1" applyAlignment="1">
      <alignment horizontal="center" vertical="top" wrapText="1"/>
    </xf>
    <xf numFmtId="44" fontId="16" fillId="0" borderId="17" xfId="1" applyFont="1" applyBorder="1" applyAlignment="1">
      <alignment horizontal="center" vertical="top" wrapText="1"/>
    </xf>
    <xf numFmtId="0" fontId="16" fillId="0" borderId="27" xfId="0" applyFont="1" applyBorder="1" applyAlignment="1">
      <alignment vertical="top" wrapText="1"/>
    </xf>
    <xf numFmtId="0" fontId="16" fillId="0" borderId="21" xfId="0" applyFont="1" applyBorder="1" applyAlignment="1">
      <alignment vertical="top" wrapText="1"/>
    </xf>
    <xf numFmtId="7" fontId="16" fillId="0" borderId="13" xfId="0" applyNumberFormat="1" applyFont="1" applyBorder="1" applyAlignment="1">
      <alignment horizontal="center" vertical="top" wrapText="1"/>
    </xf>
    <xf numFmtId="7" fontId="16" fillId="0" borderId="19" xfId="0" applyNumberFormat="1" applyFont="1" applyBorder="1" applyAlignment="1">
      <alignment horizontal="center" vertical="top" wrapText="1"/>
    </xf>
    <xf numFmtId="0" fontId="16" fillId="0" borderId="15" xfId="0" applyFont="1" applyBorder="1" applyAlignment="1">
      <alignment horizontal="center" vertical="top" wrapText="1"/>
    </xf>
    <xf numFmtId="0" fontId="16" fillId="0" borderId="16" xfId="0" applyFont="1" applyBorder="1" applyAlignment="1">
      <alignment horizontal="center" vertical="top" wrapText="1"/>
    </xf>
    <xf numFmtId="0" fontId="22" fillId="0" borderId="0" xfId="2" applyAlignment="1" applyProtection="1"/>
    <xf numFmtId="0" fontId="37" fillId="0" borderId="0" xfId="0" applyFont="1" applyAlignment="1">
      <alignment horizontal="left"/>
    </xf>
    <xf numFmtId="0" fontId="36" fillId="0" borderId="0" xfId="0" applyFont="1"/>
    <xf numFmtId="0" fontId="36" fillId="5" borderId="0" xfId="0" applyFont="1" applyFill="1"/>
    <xf numFmtId="0" fontId="39" fillId="0" borderId="0" xfId="0" applyFont="1" applyAlignment="1">
      <alignment horizontal="center"/>
    </xf>
    <xf numFmtId="0" fontId="40" fillId="0" borderId="0" xfId="0" applyFont="1" applyFill="1" applyBorder="1"/>
    <xf numFmtId="8" fontId="23" fillId="0" borderId="0" xfId="0" applyNumberFormat="1" applyFont="1" applyFill="1" applyBorder="1"/>
    <xf numFmtId="0" fontId="23" fillId="0" borderId="0" xfId="0" applyNumberFormat="1" applyFont="1" applyFill="1" applyBorder="1"/>
    <xf numFmtId="0" fontId="29" fillId="0" borderId="0" xfId="0" applyFont="1"/>
    <xf numFmtId="0" fontId="32" fillId="0" borderId="0" xfId="0" applyFont="1" applyFill="1"/>
    <xf numFmtId="6" fontId="25" fillId="0" borderId="30" xfId="0" applyNumberFormat="1" applyFont="1" applyBorder="1" applyAlignment="1">
      <alignment horizontal="right" vertical="center"/>
    </xf>
    <xf numFmtId="6" fontId="24" fillId="0" borderId="30" xfId="0" applyNumberFormat="1" applyFont="1" applyBorder="1" applyAlignment="1">
      <alignment horizontal="right" vertical="center"/>
    </xf>
    <xf numFmtId="166" fontId="23" fillId="0" borderId="8" xfId="0" applyNumberFormat="1" applyFont="1" applyFill="1" applyBorder="1" applyAlignment="1">
      <alignment vertical="center"/>
    </xf>
    <xf numFmtId="166" fontId="42" fillId="0" borderId="8" xfId="0" applyNumberFormat="1" applyFont="1" applyFill="1" applyBorder="1" applyAlignment="1">
      <alignment vertical="center"/>
    </xf>
    <xf numFmtId="6" fontId="29" fillId="0" borderId="30" xfId="0" applyNumberFormat="1" applyFont="1" applyBorder="1" applyAlignment="1">
      <alignment horizontal="right" vertical="center"/>
    </xf>
    <xf numFmtId="0" fontId="0" fillId="0" borderId="1" xfId="0" applyBorder="1"/>
    <xf numFmtId="0" fontId="43" fillId="0" borderId="5" xfId="0" applyFont="1" applyBorder="1" applyAlignment="1">
      <alignment horizontal="center" vertical="center" wrapText="1"/>
    </xf>
    <xf numFmtId="0" fontId="44" fillId="0" borderId="4" xfId="0" applyFont="1" applyBorder="1" applyAlignment="1">
      <alignment vertical="center"/>
    </xf>
    <xf numFmtId="0" fontId="44" fillId="0" borderId="7" xfId="0" applyFont="1" applyBorder="1" applyAlignment="1">
      <alignment horizontal="center" vertical="center"/>
    </xf>
    <xf numFmtId="6" fontId="44" fillId="0" borderId="7" xfId="0" applyNumberFormat="1" applyFont="1" applyBorder="1" applyAlignment="1">
      <alignment vertical="center"/>
    </xf>
    <xf numFmtId="0" fontId="45" fillId="0" borderId="0" xfId="0" applyFont="1" applyAlignment="1">
      <alignment vertical="center"/>
    </xf>
    <xf numFmtId="1" fontId="44" fillId="0" borderId="7" xfId="0" applyNumberFormat="1" applyFont="1" applyBorder="1" applyAlignment="1">
      <alignment horizontal="center" vertical="center"/>
    </xf>
    <xf numFmtId="1" fontId="25" fillId="0" borderId="7" xfId="0" applyNumberFormat="1" applyFont="1" applyBorder="1" applyAlignment="1">
      <alignment vertical="center"/>
    </xf>
    <xf numFmtId="1" fontId="28" fillId="0" borderId="7" xfId="0" applyNumberFormat="1" applyFont="1" applyBorder="1" applyAlignment="1">
      <alignment vertical="center"/>
    </xf>
    <xf numFmtId="1" fontId="28" fillId="0" borderId="7" xfId="0" applyNumberFormat="1" applyFont="1" applyBorder="1" applyAlignment="1">
      <alignment horizontal="right" vertical="center"/>
    </xf>
    <xf numFmtId="1" fontId="17" fillId="0" borderId="7" xfId="0" applyNumberFormat="1" applyFont="1" applyBorder="1" applyAlignment="1">
      <alignment horizontal="center" vertical="center"/>
    </xf>
    <xf numFmtId="1" fontId="0" fillId="0" borderId="0" xfId="0" applyNumberFormat="1"/>
    <xf numFmtId="0" fontId="10" fillId="0" borderId="0" xfId="0" applyFont="1" applyFill="1" applyBorder="1"/>
    <xf numFmtId="0" fontId="36" fillId="0" borderId="0" xfId="0" applyFont="1" applyFill="1" applyBorder="1"/>
    <xf numFmtId="0" fontId="28" fillId="0" borderId="0" xfId="0" applyFont="1"/>
    <xf numFmtId="164" fontId="28" fillId="0" borderId="7" xfId="0" applyNumberFormat="1" applyFont="1" applyBorder="1" applyAlignment="1">
      <alignment vertical="center"/>
    </xf>
    <xf numFmtId="1" fontId="11" fillId="0" borderId="7" xfId="0" applyNumberFormat="1" applyFont="1" applyBorder="1" applyAlignment="1">
      <alignment horizontal="center" vertical="center"/>
    </xf>
    <xf numFmtId="166" fontId="23" fillId="0" borderId="0" xfId="0" applyNumberFormat="1" applyFont="1" applyFill="1" applyBorder="1"/>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7" fillId="0" borderId="3" xfId="0" applyFont="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6" fillId="0" borderId="0" xfId="0" applyFont="1" applyAlignment="1">
      <alignment horizontal="left" wrapText="1"/>
    </xf>
  </cellXfs>
  <cellStyles count="4">
    <cellStyle name="Currency" xfId="1" builtinId="4"/>
    <cellStyle name="Hyperlink" xfId="2" builtinId="8"/>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http://www.bls.gov/oes/current/naics4_999100.htm" TargetMode="External"/><Relationship Id="rId1" Type="http://schemas.openxmlformats.org/officeDocument/2006/relationships/hyperlink" Target="http://www.bls.gov/oes/current/naics4_999300.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pane xSplit="1" ySplit="4" topLeftCell="B5" activePane="bottomRight" state="frozen"/>
      <selection pane="topRight" activeCell="B1" sqref="B1"/>
      <selection pane="bottomLeft" activeCell="A5" sqref="A5"/>
      <selection pane="bottomRight" activeCell="K7" sqref="K7"/>
    </sheetView>
  </sheetViews>
  <sheetFormatPr defaultRowHeight="15" x14ac:dyDescent="0.25"/>
  <cols>
    <col min="1" max="1" width="23.140625" style="8" customWidth="1"/>
    <col min="2" max="2" width="15.140625" customWidth="1"/>
    <col min="3" max="3" width="11.5703125" customWidth="1"/>
    <col min="4" max="4" width="18.140625" customWidth="1"/>
    <col min="5" max="5" width="13.140625" customWidth="1"/>
    <col min="6" max="6" width="14.42578125" customWidth="1"/>
    <col min="7" max="7" width="13.140625" customWidth="1"/>
  </cols>
  <sheetData>
    <row r="1" spans="1:9" ht="43.35" customHeight="1" x14ac:dyDescent="0.25">
      <c r="A1" s="5"/>
      <c r="B1" s="155" t="s">
        <v>1</v>
      </c>
      <c r="C1" s="155" t="s">
        <v>2</v>
      </c>
      <c r="D1" s="155" t="s">
        <v>3</v>
      </c>
      <c r="E1" s="155" t="s">
        <v>4</v>
      </c>
      <c r="F1" s="155" t="s">
        <v>5</v>
      </c>
      <c r="G1" s="155" t="s">
        <v>6</v>
      </c>
      <c r="H1" s="155" t="s">
        <v>7</v>
      </c>
    </row>
    <row r="2" spans="1:9" x14ac:dyDescent="0.25">
      <c r="A2" s="6" t="s">
        <v>0</v>
      </c>
      <c r="B2" s="156"/>
      <c r="C2" s="156"/>
      <c r="D2" s="156"/>
      <c r="E2" s="156"/>
      <c r="F2" s="156"/>
      <c r="G2" s="156"/>
      <c r="H2" s="156"/>
    </row>
    <row r="3" spans="1:9" x14ac:dyDescent="0.25">
      <c r="A3" s="6"/>
      <c r="B3" s="156"/>
      <c r="C3" s="156"/>
      <c r="D3" s="156"/>
      <c r="E3" s="156"/>
      <c r="F3" s="156"/>
      <c r="G3" s="156"/>
      <c r="H3" s="156"/>
    </row>
    <row r="4" spans="1:9" ht="15.75" thickBot="1" x14ac:dyDescent="0.3">
      <c r="A4" s="7"/>
      <c r="B4" s="157"/>
      <c r="C4" s="157"/>
      <c r="D4" s="157"/>
      <c r="E4" s="157"/>
      <c r="F4" s="157"/>
      <c r="G4" s="157"/>
      <c r="H4" s="157"/>
    </row>
    <row r="5" spans="1:9" ht="34.5" thickBot="1" x14ac:dyDescent="0.3">
      <c r="A5" s="9" t="s">
        <v>8</v>
      </c>
      <c r="B5" s="1" t="s">
        <v>9</v>
      </c>
      <c r="C5" s="1" t="s">
        <v>10</v>
      </c>
      <c r="D5" s="1" t="s">
        <v>11</v>
      </c>
      <c r="E5" s="1" t="s">
        <v>12</v>
      </c>
      <c r="F5" s="1" t="s">
        <v>13</v>
      </c>
      <c r="G5" s="1" t="s">
        <v>14</v>
      </c>
      <c r="H5" s="1" t="s">
        <v>15</v>
      </c>
    </row>
    <row r="6" spans="1:9" ht="23.25" thickBot="1" x14ac:dyDescent="0.3">
      <c r="A6" s="9" t="s">
        <v>8</v>
      </c>
      <c r="B6" s="12">
        <f>10/60</f>
        <v>0.16666666666666666</v>
      </c>
      <c r="C6" s="1">
        <f>30/60</f>
        <v>0.5</v>
      </c>
      <c r="D6" s="1">
        <v>1</v>
      </c>
      <c r="E6" s="1">
        <v>1</v>
      </c>
      <c r="F6" s="1">
        <f>45/60</f>
        <v>0.75</v>
      </c>
      <c r="G6" s="1">
        <f>15/60</f>
        <v>0.25</v>
      </c>
      <c r="H6" s="12">
        <f>SUM(B6:G6)</f>
        <v>3.6666666666666665</v>
      </c>
      <c r="I6" t="s">
        <v>48</v>
      </c>
    </row>
    <row r="7" spans="1:9" ht="45.75" thickBot="1" x14ac:dyDescent="0.3">
      <c r="A7" s="31" t="s">
        <v>16</v>
      </c>
      <c r="B7" s="32" t="s">
        <v>12</v>
      </c>
      <c r="C7" s="32" t="s">
        <v>17</v>
      </c>
      <c r="D7" s="32" t="s">
        <v>18</v>
      </c>
      <c r="E7" s="32" t="s">
        <v>19</v>
      </c>
      <c r="F7" s="32" t="s">
        <v>19</v>
      </c>
      <c r="G7" s="32" t="s">
        <v>20</v>
      </c>
      <c r="H7" s="32" t="s">
        <v>21</v>
      </c>
    </row>
    <row r="8" spans="1:9" ht="23.25" thickBot="1" x14ac:dyDescent="0.3">
      <c r="A8" s="31" t="s">
        <v>16</v>
      </c>
      <c r="B8" s="32">
        <v>1</v>
      </c>
      <c r="C8" s="32">
        <v>1.5</v>
      </c>
      <c r="D8" s="32">
        <v>5</v>
      </c>
      <c r="E8" s="33">
        <v>14</v>
      </c>
      <c r="F8" s="33">
        <v>14</v>
      </c>
      <c r="G8" s="32">
        <v>2</v>
      </c>
      <c r="H8" s="32">
        <f>SUM(B8:G8)</f>
        <v>37.5</v>
      </c>
    </row>
    <row r="9" spans="1:9" ht="147" thickBot="1" x14ac:dyDescent="0.3">
      <c r="A9" s="9" t="s">
        <v>22</v>
      </c>
      <c r="B9" s="1" t="s">
        <v>23</v>
      </c>
      <c r="C9" s="1" t="s">
        <v>24</v>
      </c>
      <c r="D9" s="1" t="s">
        <v>25</v>
      </c>
      <c r="E9" s="1" t="s">
        <v>26</v>
      </c>
      <c r="F9" s="1" t="s">
        <v>26</v>
      </c>
      <c r="G9" s="1" t="s">
        <v>26</v>
      </c>
      <c r="H9" s="1" t="s">
        <v>27</v>
      </c>
    </row>
    <row r="10" spans="1:9" s="37" customFormat="1" ht="23.25" thickBot="1" x14ac:dyDescent="0.3">
      <c r="A10" s="35" t="s">
        <v>22</v>
      </c>
      <c r="B10" s="36">
        <v>0.5</v>
      </c>
      <c r="C10" s="36">
        <v>4</v>
      </c>
      <c r="D10" s="36">
        <v>16</v>
      </c>
      <c r="E10" s="36">
        <v>0.5</v>
      </c>
      <c r="F10" s="36">
        <v>0.5</v>
      </c>
      <c r="G10" s="36">
        <v>0.5</v>
      </c>
      <c r="H10" s="36">
        <f>SUM(B10:G10)</f>
        <v>22</v>
      </c>
    </row>
    <row r="11" spans="1:9" ht="56.45" customHeight="1" x14ac:dyDescent="0.25">
      <c r="A11" s="159" t="s">
        <v>28</v>
      </c>
      <c r="B11" s="164" t="s">
        <v>29</v>
      </c>
      <c r="C11" s="166" t="s">
        <v>30</v>
      </c>
      <c r="D11" s="166" t="s">
        <v>31</v>
      </c>
      <c r="E11" s="166" t="s">
        <v>32</v>
      </c>
      <c r="F11" s="166" t="s">
        <v>33</v>
      </c>
      <c r="G11" s="166" t="s">
        <v>34</v>
      </c>
      <c r="H11" s="166" t="s">
        <v>35</v>
      </c>
    </row>
    <row r="12" spans="1:9" x14ac:dyDescent="0.25">
      <c r="A12" s="160"/>
      <c r="B12" s="165"/>
      <c r="C12" s="167"/>
      <c r="D12" s="167"/>
      <c r="E12" s="167"/>
      <c r="F12" s="167"/>
      <c r="G12" s="167"/>
      <c r="H12" s="167"/>
    </row>
    <row r="13" spans="1:9" ht="33.75" x14ac:dyDescent="0.25">
      <c r="A13" s="28" t="s">
        <v>28</v>
      </c>
      <c r="B13" s="29">
        <v>2</v>
      </c>
      <c r="C13" s="30">
        <v>8</v>
      </c>
      <c r="D13" s="30">
        <v>8</v>
      </c>
      <c r="E13" s="30">
        <v>8</v>
      </c>
      <c r="F13" s="30">
        <v>4</v>
      </c>
      <c r="G13" s="30">
        <v>1</v>
      </c>
      <c r="H13" s="30">
        <f>SUM(B13:G13)</f>
        <v>31</v>
      </c>
    </row>
    <row r="14" spans="1:9" ht="20.45" customHeight="1" x14ac:dyDescent="0.25">
      <c r="A14" s="161" t="s">
        <v>36</v>
      </c>
      <c r="B14" s="162" t="s">
        <v>37</v>
      </c>
      <c r="C14" s="3" t="s">
        <v>39</v>
      </c>
      <c r="D14" s="3"/>
      <c r="E14" s="3"/>
      <c r="F14" s="3"/>
      <c r="G14" s="3"/>
      <c r="H14" s="158" t="s">
        <v>47</v>
      </c>
    </row>
    <row r="15" spans="1:9" ht="22.5" x14ac:dyDescent="0.25">
      <c r="A15" s="161"/>
      <c r="B15" s="163"/>
      <c r="C15" s="3" t="s">
        <v>40</v>
      </c>
      <c r="D15" s="3" t="s">
        <v>40</v>
      </c>
      <c r="E15" s="3" t="s">
        <v>40</v>
      </c>
      <c r="F15" s="3" t="s">
        <v>40</v>
      </c>
      <c r="G15" s="3" t="s">
        <v>40</v>
      </c>
      <c r="H15" s="158"/>
    </row>
    <row r="16" spans="1:9" ht="22.5" x14ac:dyDescent="0.25">
      <c r="A16" s="161"/>
      <c r="B16" s="3" t="s">
        <v>38</v>
      </c>
      <c r="C16" s="3" t="s">
        <v>41</v>
      </c>
      <c r="D16" s="3" t="s">
        <v>42</v>
      </c>
      <c r="E16" s="3" t="s">
        <v>44</v>
      </c>
      <c r="F16" s="3" t="s">
        <v>45</v>
      </c>
      <c r="G16" s="3" t="s">
        <v>46</v>
      </c>
      <c r="H16" s="158"/>
    </row>
    <row r="17" spans="1:9" x14ac:dyDescent="0.25">
      <c r="A17" s="161"/>
      <c r="B17" s="3" t="s">
        <v>39</v>
      </c>
      <c r="C17" s="2"/>
      <c r="D17" s="3" t="s">
        <v>43</v>
      </c>
      <c r="E17" s="3" t="s">
        <v>43</v>
      </c>
      <c r="F17" s="3" t="s">
        <v>43</v>
      </c>
      <c r="G17" s="4"/>
      <c r="H17" s="158"/>
    </row>
    <row r="18" spans="1:9" x14ac:dyDescent="0.25">
      <c r="A18" s="161"/>
      <c r="B18" s="3"/>
      <c r="C18" s="4"/>
      <c r="D18" s="4"/>
      <c r="E18" s="4"/>
      <c r="F18" s="4"/>
      <c r="G18" s="4"/>
      <c r="H18" s="158"/>
    </row>
    <row r="19" spans="1:9" ht="33.75" x14ac:dyDescent="0.25">
      <c r="A19" s="10" t="s">
        <v>36</v>
      </c>
      <c r="B19" s="11">
        <v>0.5</v>
      </c>
      <c r="C19" s="11">
        <v>0.5</v>
      </c>
      <c r="D19" s="11">
        <v>2</v>
      </c>
      <c r="E19" s="11">
        <v>6.5</v>
      </c>
      <c r="F19" s="11">
        <v>4.5</v>
      </c>
      <c r="G19" s="27">
        <f>25/60</f>
        <v>0.41666666666666669</v>
      </c>
      <c r="H19" s="13">
        <f>SUM(B19:G19)</f>
        <v>14.416666666666666</v>
      </c>
      <c r="I19" t="s">
        <v>49</v>
      </c>
    </row>
    <row r="21" spans="1:9" x14ac:dyDescent="0.25">
      <c r="A21" t="s">
        <v>98</v>
      </c>
      <c r="C21" s="26" t="s">
        <v>103</v>
      </c>
    </row>
    <row r="22" spans="1:9" x14ac:dyDescent="0.25">
      <c r="A22" t="s">
        <v>102</v>
      </c>
    </row>
    <row r="23" spans="1:9" x14ac:dyDescent="0.25">
      <c r="A23" t="s">
        <v>101</v>
      </c>
    </row>
    <row r="24" spans="1:9" x14ac:dyDescent="0.25">
      <c r="A24"/>
    </row>
    <row r="25" spans="1:9" x14ac:dyDescent="0.25">
      <c r="A25"/>
    </row>
    <row r="26" spans="1:9" x14ac:dyDescent="0.25">
      <c r="A26"/>
    </row>
    <row r="27" spans="1:9" x14ac:dyDescent="0.25">
      <c r="A27"/>
    </row>
  </sheetData>
  <mergeCells count="18">
    <mergeCell ref="D1:D4"/>
    <mergeCell ref="E1:E4"/>
    <mergeCell ref="F1:F4"/>
    <mergeCell ref="H14:H18"/>
    <mergeCell ref="A11:A12"/>
    <mergeCell ref="A14:A18"/>
    <mergeCell ref="B14:B15"/>
    <mergeCell ref="G1:G4"/>
    <mergeCell ref="H1:H4"/>
    <mergeCell ref="B11:B12"/>
    <mergeCell ref="C11:C12"/>
    <mergeCell ref="D11:D12"/>
    <mergeCell ref="E11:E12"/>
    <mergeCell ref="F11:F12"/>
    <mergeCell ref="G11:G12"/>
    <mergeCell ref="H11:H12"/>
    <mergeCell ref="B1:B4"/>
    <mergeCell ref="C1:C4"/>
  </mergeCells>
  <pageMargins left="0.7" right="0.7" top="0.75" bottom="0.75" header="0.3" footer="0.3"/>
  <pageSetup scale="9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workbookViewId="0">
      <selection activeCell="L10" sqref="L10"/>
    </sheetView>
  </sheetViews>
  <sheetFormatPr defaultRowHeight="15" x14ac:dyDescent="0.25"/>
  <cols>
    <col min="2" max="2" width="10.5703125" customWidth="1"/>
    <col min="3" max="3" width="10.140625" customWidth="1"/>
    <col min="4" max="4" width="11.140625" customWidth="1"/>
    <col min="5" max="5" width="11.42578125" customWidth="1"/>
    <col min="6" max="6" width="12" customWidth="1"/>
    <col min="7" max="7" width="12.42578125" customWidth="1"/>
    <col min="8" max="8" width="12" customWidth="1"/>
  </cols>
  <sheetData>
    <row r="1" spans="1:8" ht="15.75" x14ac:dyDescent="0.25">
      <c r="D1" s="16" t="s">
        <v>60</v>
      </c>
    </row>
    <row r="2" spans="1:8" ht="15.75" x14ac:dyDescent="0.25">
      <c r="D2" s="17" t="s">
        <v>61</v>
      </c>
    </row>
    <row r="3" spans="1:8" ht="15.75" x14ac:dyDescent="0.25">
      <c r="D3" s="17" t="s">
        <v>62</v>
      </c>
    </row>
    <row r="4" spans="1:8" ht="55.35" customHeight="1" x14ac:dyDescent="0.25">
      <c r="A4" s="18" t="s">
        <v>50</v>
      </c>
      <c r="B4" s="18" t="s">
        <v>51</v>
      </c>
      <c r="C4" s="18" t="s">
        <v>52</v>
      </c>
      <c r="D4" s="18" t="s">
        <v>53</v>
      </c>
      <c r="E4" s="18" t="s">
        <v>54</v>
      </c>
      <c r="F4" s="18" t="s">
        <v>63</v>
      </c>
      <c r="G4" s="18" t="s">
        <v>55</v>
      </c>
      <c r="H4" s="18" t="s">
        <v>56</v>
      </c>
    </row>
    <row r="5" spans="1:8" x14ac:dyDescent="0.25">
      <c r="A5" s="19">
        <v>2009</v>
      </c>
      <c r="B5" s="18">
        <v>13</v>
      </c>
      <c r="C5" s="18">
        <v>5</v>
      </c>
      <c r="D5" s="18">
        <v>3</v>
      </c>
      <c r="E5" s="18">
        <v>3</v>
      </c>
      <c r="F5" s="18">
        <v>5</v>
      </c>
      <c r="G5" s="18">
        <v>2</v>
      </c>
      <c r="H5" s="18">
        <v>21</v>
      </c>
    </row>
    <row r="6" spans="1:8" x14ac:dyDescent="0.25">
      <c r="A6" s="19">
        <v>2008</v>
      </c>
      <c r="B6" s="19">
        <v>6</v>
      </c>
      <c r="C6" s="19">
        <v>3</v>
      </c>
      <c r="D6" s="19">
        <v>4</v>
      </c>
      <c r="E6" s="19">
        <v>3</v>
      </c>
      <c r="F6" s="19">
        <v>3</v>
      </c>
      <c r="G6" s="19">
        <v>2</v>
      </c>
      <c r="H6" s="19">
        <v>13</v>
      </c>
    </row>
    <row r="7" spans="1:8" x14ac:dyDescent="0.25">
      <c r="A7" s="19">
        <v>2007</v>
      </c>
      <c r="B7" s="19">
        <v>8</v>
      </c>
      <c r="C7" s="19">
        <v>3</v>
      </c>
      <c r="D7" s="19">
        <v>6</v>
      </c>
      <c r="E7" s="19">
        <v>5</v>
      </c>
      <c r="F7" s="19">
        <v>8</v>
      </c>
      <c r="G7" s="19">
        <v>3</v>
      </c>
      <c r="H7" s="19">
        <v>22</v>
      </c>
    </row>
    <row r="8" spans="1:8" x14ac:dyDescent="0.25">
      <c r="A8" s="19">
        <v>2006</v>
      </c>
      <c r="B8" s="19">
        <v>10</v>
      </c>
      <c r="C8" s="19">
        <v>3</v>
      </c>
      <c r="D8" s="19">
        <v>12</v>
      </c>
      <c r="E8" s="19">
        <v>4</v>
      </c>
      <c r="F8" s="19">
        <v>3</v>
      </c>
      <c r="G8" s="19">
        <v>3</v>
      </c>
      <c r="H8" s="19">
        <v>25</v>
      </c>
    </row>
    <row r="9" spans="1:8" x14ac:dyDescent="0.25">
      <c r="A9" s="19">
        <v>2005</v>
      </c>
      <c r="B9" s="19">
        <v>6</v>
      </c>
      <c r="C9" s="19">
        <v>6</v>
      </c>
      <c r="D9" s="19">
        <v>1</v>
      </c>
      <c r="E9" s="19">
        <v>1</v>
      </c>
      <c r="F9" s="19">
        <v>2</v>
      </c>
      <c r="G9" s="19">
        <v>2</v>
      </c>
      <c r="H9" s="19">
        <v>9</v>
      </c>
    </row>
    <row r="10" spans="1:8" x14ac:dyDescent="0.25">
      <c r="A10" s="19" t="s">
        <v>57</v>
      </c>
      <c r="B10" s="19">
        <v>12</v>
      </c>
      <c r="C10" s="19">
        <v>12</v>
      </c>
      <c r="D10" s="19" t="s">
        <v>58</v>
      </c>
      <c r="E10" s="19" t="s">
        <v>58</v>
      </c>
      <c r="F10" s="19">
        <v>3</v>
      </c>
      <c r="G10" s="19">
        <v>3</v>
      </c>
      <c r="H10" s="19">
        <v>15</v>
      </c>
    </row>
    <row r="11" spans="1:8" x14ac:dyDescent="0.25">
      <c r="A11" s="19">
        <v>2003</v>
      </c>
      <c r="B11" s="19">
        <v>16</v>
      </c>
      <c r="C11" s="19">
        <v>16</v>
      </c>
      <c r="D11" s="19" t="s">
        <v>58</v>
      </c>
      <c r="E11" s="19" t="s">
        <v>58</v>
      </c>
      <c r="F11" s="19">
        <v>5</v>
      </c>
      <c r="G11" s="19">
        <v>5</v>
      </c>
      <c r="H11" s="19">
        <v>21</v>
      </c>
    </row>
    <row r="12" spans="1:8" x14ac:dyDescent="0.25">
      <c r="A12" s="19">
        <v>2002</v>
      </c>
      <c r="B12" s="19">
        <v>14</v>
      </c>
      <c r="C12" s="19">
        <v>14</v>
      </c>
      <c r="D12" s="19" t="s">
        <v>58</v>
      </c>
      <c r="E12" s="19" t="s">
        <v>58</v>
      </c>
      <c r="F12" s="19">
        <v>7</v>
      </c>
      <c r="G12" s="19">
        <v>7</v>
      </c>
      <c r="H12" s="19">
        <v>21</v>
      </c>
    </row>
    <row r="13" spans="1:8" x14ac:dyDescent="0.25">
      <c r="A13" s="19">
        <v>2001</v>
      </c>
      <c r="B13" s="19">
        <v>17</v>
      </c>
      <c r="C13" s="19">
        <v>17</v>
      </c>
      <c r="D13" s="19" t="s">
        <v>58</v>
      </c>
      <c r="E13" s="19" t="s">
        <v>58</v>
      </c>
      <c r="F13" s="19" t="s">
        <v>58</v>
      </c>
      <c r="G13" s="19" t="s">
        <v>58</v>
      </c>
      <c r="H13" s="19">
        <v>17</v>
      </c>
    </row>
    <row r="14" spans="1:8" x14ac:dyDescent="0.25">
      <c r="A14" s="19">
        <v>2000</v>
      </c>
      <c r="B14" s="19">
        <v>10</v>
      </c>
      <c r="C14" s="19">
        <v>10</v>
      </c>
      <c r="D14" s="19" t="s">
        <v>58</v>
      </c>
      <c r="E14" s="19" t="s">
        <v>58</v>
      </c>
      <c r="F14" s="19" t="s">
        <v>58</v>
      </c>
      <c r="G14" s="19" t="s">
        <v>58</v>
      </c>
      <c r="H14" s="19">
        <v>10</v>
      </c>
    </row>
    <row r="15" spans="1:8" x14ac:dyDescent="0.25">
      <c r="A15" s="18" t="s">
        <v>59</v>
      </c>
      <c r="B15" s="18">
        <v>112</v>
      </c>
      <c r="C15" s="18">
        <v>89</v>
      </c>
      <c r="D15" s="18">
        <v>25</v>
      </c>
      <c r="E15" s="18">
        <v>16</v>
      </c>
      <c r="F15" s="18">
        <v>36</v>
      </c>
      <c r="G15" s="18">
        <v>27</v>
      </c>
      <c r="H15" s="18">
        <v>173</v>
      </c>
    </row>
    <row r="16" spans="1:8" x14ac:dyDescent="0.25">
      <c r="A16" s="20" t="s">
        <v>64</v>
      </c>
    </row>
    <row r="17" spans="1:6" x14ac:dyDescent="0.25">
      <c r="A17" s="20" t="s">
        <v>65</v>
      </c>
    </row>
    <row r="18" spans="1:6" x14ac:dyDescent="0.25">
      <c r="A18" s="20" t="s">
        <v>66</v>
      </c>
    </row>
    <row r="19" spans="1:6" ht="15.75" thickBot="1" x14ac:dyDescent="0.3"/>
    <row r="20" spans="1:6" ht="29.25" thickBot="1" x14ac:dyDescent="0.3">
      <c r="D20" s="21" t="s">
        <v>50</v>
      </c>
      <c r="E20" s="22" t="s">
        <v>67</v>
      </c>
      <c r="F20" s="22" t="s">
        <v>68</v>
      </c>
    </row>
    <row r="21" spans="1:6" ht="15.75" thickBot="1" x14ac:dyDescent="0.3">
      <c r="D21" s="25" t="s">
        <v>69</v>
      </c>
      <c r="E21" s="15">
        <v>2</v>
      </c>
      <c r="F21" s="15">
        <v>1</v>
      </c>
    </row>
    <row r="22" spans="1:6" ht="15.75" thickBot="1" x14ac:dyDescent="0.3">
      <c r="D22" s="23">
        <v>2009</v>
      </c>
      <c r="E22" s="14">
        <v>18</v>
      </c>
      <c r="F22" s="14">
        <v>12</v>
      </c>
    </row>
    <row r="23" spans="1:6" ht="15.75" thickBot="1" x14ac:dyDescent="0.3">
      <c r="D23" s="23">
        <v>2008</v>
      </c>
      <c r="E23" s="15">
        <v>14</v>
      </c>
      <c r="F23" s="15">
        <v>12</v>
      </c>
    </row>
    <row r="24" spans="1:6" ht="15.75" thickBot="1" x14ac:dyDescent="0.3">
      <c r="D24" s="23">
        <v>2007</v>
      </c>
      <c r="E24" s="15">
        <v>42</v>
      </c>
      <c r="F24" s="15">
        <v>6</v>
      </c>
    </row>
    <row r="25" spans="1:6" ht="15.75" thickBot="1" x14ac:dyDescent="0.3">
      <c r="D25" s="23">
        <v>2006</v>
      </c>
      <c r="E25" s="15">
        <v>3</v>
      </c>
      <c r="F25" s="15">
        <v>7</v>
      </c>
    </row>
    <row r="26" spans="1:6" ht="15.75" thickBot="1" x14ac:dyDescent="0.3">
      <c r="D26" s="23">
        <v>2005</v>
      </c>
      <c r="E26" s="15">
        <v>3</v>
      </c>
      <c r="F26" s="15">
        <v>2</v>
      </c>
    </row>
    <row r="27" spans="1:6" ht="15.75" thickBot="1" x14ac:dyDescent="0.3">
      <c r="D27" s="23">
        <v>2004</v>
      </c>
      <c r="E27" s="15">
        <v>12</v>
      </c>
      <c r="F27" s="15">
        <v>11</v>
      </c>
    </row>
    <row r="28" spans="1:6" ht="15.75" thickBot="1" x14ac:dyDescent="0.3">
      <c r="D28" s="23">
        <v>2003</v>
      </c>
      <c r="E28" s="15">
        <v>29</v>
      </c>
      <c r="F28" s="15">
        <v>15</v>
      </c>
    </row>
    <row r="29" spans="1:6" ht="15.75" thickBot="1" x14ac:dyDescent="0.3">
      <c r="D29" s="23">
        <v>2002</v>
      </c>
      <c r="E29" s="15">
        <v>2</v>
      </c>
      <c r="F29" s="15">
        <v>9</v>
      </c>
    </row>
    <row r="30" spans="1:6" ht="15.75" thickBot="1" x14ac:dyDescent="0.3">
      <c r="D30" s="23">
        <v>2001</v>
      </c>
      <c r="E30" s="15" t="s">
        <v>58</v>
      </c>
      <c r="F30" s="15" t="s">
        <v>58</v>
      </c>
    </row>
    <row r="31" spans="1:6" ht="15.75" thickBot="1" x14ac:dyDescent="0.3">
      <c r="D31" s="23">
        <v>2000</v>
      </c>
      <c r="E31" s="15" t="s">
        <v>58</v>
      </c>
      <c r="F31" s="15" t="s">
        <v>58</v>
      </c>
    </row>
    <row r="32" spans="1:6" ht="15.75" thickBot="1" x14ac:dyDescent="0.3">
      <c r="D32" s="24" t="s">
        <v>59</v>
      </c>
      <c r="E32" s="14">
        <v>125</v>
      </c>
      <c r="F32" s="14">
        <v>75</v>
      </c>
    </row>
    <row r="33" spans="2:6" ht="41.45" customHeight="1" thickBot="1" x14ac:dyDescent="0.3">
      <c r="D33" s="168" t="s">
        <v>70</v>
      </c>
      <c r="E33" s="169"/>
      <c r="F33" s="14">
        <v>383</v>
      </c>
    </row>
    <row r="35" spans="2:6" x14ac:dyDescent="0.25">
      <c r="B35" s="20" t="s">
        <v>72</v>
      </c>
    </row>
    <row r="36" spans="2:6" x14ac:dyDescent="0.25">
      <c r="B36" s="20" t="s">
        <v>73</v>
      </c>
    </row>
    <row r="37" spans="2:6" x14ac:dyDescent="0.25">
      <c r="B37" s="20" t="s">
        <v>74</v>
      </c>
    </row>
    <row r="38" spans="2:6" x14ac:dyDescent="0.25">
      <c r="B38" s="20" t="s">
        <v>71</v>
      </c>
    </row>
  </sheetData>
  <mergeCells count="1">
    <mergeCell ref="D33:E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6"/>
  <sheetViews>
    <sheetView topLeftCell="A67" workbookViewId="0">
      <selection activeCell="D91" sqref="D91"/>
    </sheetView>
  </sheetViews>
  <sheetFormatPr defaultColWidth="9.140625" defaultRowHeight="12.75" x14ac:dyDescent="0.2"/>
  <cols>
    <col min="1" max="1" width="43.140625" style="40" bestFit="1" customWidth="1"/>
    <col min="2" max="2" width="11.140625" style="40" bestFit="1" customWidth="1"/>
    <col min="3" max="16384" width="9.140625" style="40"/>
  </cols>
  <sheetData>
    <row r="1" spans="1:6" x14ac:dyDescent="0.2">
      <c r="A1" s="127" t="s">
        <v>169</v>
      </c>
    </row>
    <row r="2" spans="1:6" ht="15.75" x14ac:dyDescent="0.25">
      <c r="A2" s="44" t="s">
        <v>99</v>
      </c>
      <c r="B2" s="96" t="s">
        <v>156</v>
      </c>
    </row>
    <row r="3" spans="1:6" ht="15.75" x14ac:dyDescent="0.25">
      <c r="A3" s="45" t="s">
        <v>100</v>
      </c>
      <c r="B3" s="34"/>
    </row>
    <row r="4" spans="1:6" ht="16.5" thickBot="1" x14ac:dyDescent="0.3">
      <c r="A4" s="67" t="s">
        <v>138</v>
      </c>
    </row>
    <row r="5" spans="1:6" ht="16.350000000000001" customHeight="1" thickBot="1" x14ac:dyDescent="0.25">
      <c r="A5" s="170" t="s">
        <v>105</v>
      </c>
      <c r="B5" s="173" t="s">
        <v>92</v>
      </c>
      <c r="C5" s="174"/>
      <c r="D5" s="175"/>
      <c r="E5" s="173" t="s">
        <v>59</v>
      </c>
      <c r="F5" s="175"/>
    </row>
    <row r="6" spans="1:6" ht="26.25" thickBot="1" x14ac:dyDescent="0.25">
      <c r="A6" s="171"/>
      <c r="B6" s="76" t="s">
        <v>93</v>
      </c>
      <c r="C6" s="76" t="s">
        <v>78</v>
      </c>
      <c r="D6" s="76" t="s">
        <v>79</v>
      </c>
      <c r="E6" s="176" t="s">
        <v>43</v>
      </c>
      <c r="F6" s="176" t="s">
        <v>94</v>
      </c>
    </row>
    <row r="7" spans="1:6" ht="13.5" thickBot="1" x14ac:dyDescent="0.25">
      <c r="A7" s="171"/>
      <c r="B7" s="77">
        <f>'Attach G_2022 wage'!C10</f>
        <v>113.34048090040926</v>
      </c>
      <c r="C7" s="77">
        <f>'Attach G_2022 wage'!D10</f>
        <v>77.864519099590723</v>
      </c>
      <c r="D7" s="77">
        <f>'Attach G_2022 wage'!E10</f>
        <v>50.866268758526601</v>
      </c>
      <c r="E7" s="177"/>
      <c r="F7" s="177"/>
    </row>
    <row r="8" spans="1:6" ht="13.5" thickBot="1" x14ac:dyDescent="0.25">
      <c r="A8" s="172"/>
      <c r="B8" s="78" t="s">
        <v>95</v>
      </c>
      <c r="C8" s="78" t="s">
        <v>95</v>
      </c>
      <c r="D8" s="78" t="s">
        <v>95</v>
      </c>
      <c r="E8" s="178"/>
      <c r="F8" s="178"/>
    </row>
    <row r="9" spans="1:6" ht="13.5" thickBot="1" x14ac:dyDescent="0.25">
      <c r="A9" s="82" t="s">
        <v>1</v>
      </c>
      <c r="B9" s="78">
        <v>0.2</v>
      </c>
      <c r="C9" s="78">
        <v>0</v>
      </c>
      <c r="D9" s="78">
        <v>0</v>
      </c>
      <c r="E9" s="80">
        <v>0.2</v>
      </c>
      <c r="F9" s="81">
        <f>$B$7*B9+$C$7*C9+$D$7*D9</f>
        <v>22.668096180081854</v>
      </c>
    </row>
    <row r="10" spans="1:6" ht="13.5" thickBot="1" x14ac:dyDescent="0.25">
      <c r="A10" s="82" t="s">
        <v>2</v>
      </c>
      <c r="B10" s="78">
        <v>0.5</v>
      </c>
      <c r="C10" s="78">
        <v>0</v>
      </c>
      <c r="D10" s="78">
        <v>0</v>
      </c>
      <c r="E10" s="80">
        <v>0.5</v>
      </c>
      <c r="F10" s="81">
        <f>$B$7*B10+$C$7*C10+$D$7*D10</f>
        <v>56.670240450204631</v>
      </c>
    </row>
    <row r="11" spans="1:6" ht="13.5" thickBot="1" x14ac:dyDescent="0.25">
      <c r="A11" s="82" t="s">
        <v>3</v>
      </c>
      <c r="B11" s="78">
        <v>1</v>
      </c>
      <c r="C11" s="78">
        <v>0</v>
      </c>
      <c r="D11" s="78">
        <v>0</v>
      </c>
      <c r="E11" s="80">
        <v>1</v>
      </c>
      <c r="F11" s="81">
        <f>$B$7*B11+$C$7*C11+$D$7*D11</f>
        <v>113.34048090040926</v>
      </c>
    </row>
    <row r="12" spans="1:6" ht="13.5" thickBot="1" x14ac:dyDescent="0.25">
      <c r="A12" s="82" t="s">
        <v>4</v>
      </c>
      <c r="B12" s="78">
        <v>1</v>
      </c>
      <c r="C12" s="78">
        <v>0</v>
      </c>
      <c r="D12" s="78">
        <v>0</v>
      </c>
      <c r="E12" s="80">
        <v>1</v>
      </c>
      <c r="F12" s="81">
        <f t="shared" ref="F12:F15" si="0">$B$7*B12+$C$7*C12+$D$7*D12</f>
        <v>113.34048090040926</v>
      </c>
    </row>
    <row r="13" spans="1:6" ht="13.5" thickBot="1" x14ac:dyDescent="0.25">
      <c r="A13" s="82" t="s">
        <v>5</v>
      </c>
      <c r="B13" s="78">
        <v>0.8</v>
      </c>
      <c r="C13" s="78">
        <v>0</v>
      </c>
      <c r="D13" s="78">
        <v>0</v>
      </c>
      <c r="E13" s="80">
        <v>0.8</v>
      </c>
      <c r="F13" s="81">
        <f t="shared" si="0"/>
        <v>90.672384720327415</v>
      </c>
    </row>
    <row r="14" spans="1:6" ht="13.5" thickBot="1" x14ac:dyDescent="0.25">
      <c r="A14" s="82" t="s">
        <v>96</v>
      </c>
      <c r="B14" s="78">
        <v>0.3</v>
      </c>
      <c r="C14" s="78">
        <v>0</v>
      </c>
      <c r="D14" s="78">
        <v>0</v>
      </c>
      <c r="E14" s="80">
        <v>0.3</v>
      </c>
      <c r="F14" s="81">
        <f t="shared" si="0"/>
        <v>34.002144270122777</v>
      </c>
    </row>
    <row r="15" spans="1:6" s="41" customFormat="1" ht="13.5" thickBot="1" x14ac:dyDescent="0.25">
      <c r="A15" s="95" t="s">
        <v>132</v>
      </c>
      <c r="B15" s="83">
        <v>3.8</v>
      </c>
      <c r="C15" s="83">
        <v>0</v>
      </c>
      <c r="D15" s="83">
        <v>0</v>
      </c>
      <c r="E15" s="80">
        <v>3.8</v>
      </c>
      <c r="F15" s="81">
        <f t="shared" si="0"/>
        <v>430.69382742155517</v>
      </c>
    </row>
    <row r="16" spans="1:6" ht="13.5" thickBot="1" x14ac:dyDescent="0.25">
      <c r="A16" s="95" t="s">
        <v>131</v>
      </c>
      <c r="B16" s="78"/>
      <c r="C16" s="78"/>
      <c r="D16" s="78"/>
      <c r="E16" s="85">
        <f>E15*'Table1 respondent summary'!B5</f>
        <v>95</v>
      </c>
      <c r="F16" s="84">
        <f>F15*'Table1 respondent summary'!B5</f>
        <v>10767.345685538879</v>
      </c>
    </row>
    <row r="20" spans="1:6" ht="16.5" thickBot="1" x14ac:dyDescent="0.3">
      <c r="A20" s="67" t="s">
        <v>139</v>
      </c>
    </row>
    <row r="21" spans="1:6" ht="13.5" thickBot="1" x14ac:dyDescent="0.25">
      <c r="A21" s="170" t="s">
        <v>105</v>
      </c>
      <c r="B21" s="173" t="s">
        <v>92</v>
      </c>
      <c r="C21" s="174"/>
      <c r="D21" s="175"/>
      <c r="E21" s="173" t="s">
        <v>59</v>
      </c>
      <c r="F21" s="175"/>
    </row>
    <row r="22" spans="1:6" ht="13.5" thickBot="1" x14ac:dyDescent="0.25">
      <c r="A22" s="171"/>
      <c r="B22" s="78" t="s">
        <v>93</v>
      </c>
      <c r="C22" s="76" t="s">
        <v>78</v>
      </c>
      <c r="D22" s="76" t="s">
        <v>79</v>
      </c>
      <c r="E22" s="176" t="s">
        <v>43</v>
      </c>
      <c r="F22" s="176" t="s">
        <v>94</v>
      </c>
    </row>
    <row r="23" spans="1:6" ht="13.5" thickBot="1" x14ac:dyDescent="0.25">
      <c r="A23" s="171"/>
      <c r="B23" s="77">
        <f>'Attach G_2022 wage'!C10</f>
        <v>113.34048090040926</v>
      </c>
      <c r="C23" s="77">
        <f>'Attach G_2022 wage'!D10</f>
        <v>77.864519099590723</v>
      </c>
      <c r="D23" s="77">
        <f>'Attach G_2022 wage'!E10</f>
        <v>50.866268758526601</v>
      </c>
      <c r="E23" s="177"/>
      <c r="F23" s="177"/>
    </row>
    <row r="24" spans="1:6" ht="13.5" thickBot="1" x14ac:dyDescent="0.25">
      <c r="A24" s="172"/>
      <c r="B24" s="78" t="s">
        <v>95</v>
      </c>
      <c r="C24" s="78" t="s">
        <v>95</v>
      </c>
      <c r="D24" s="78" t="s">
        <v>95</v>
      </c>
      <c r="E24" s="178"/>
      <c r="F24" s="178"/>
    </row>
    <row r="25" spans="1:6" ht="13.5" thickBot="1" x14ac:dyDescent="0.25">
      <c r="A25" s="82" t="s">
        <v>1</v>
      </c>
      <c r="B25" s="78">
        <v>1</v>
      </c>
      <c r="C25" s="78">
        <v>0</v>
      </c>
      <c r="D25" s="78">
        <v>0</v>
      </c>
      <c r="E25" s="80">
        <v>1</v>
      </c>
      <c r="F25" s="81">
        <f>$B$7*B25+$C$7*C25+$D$7*D25</f>
        <v>113.34048090040926</v>
      </c>
    </row>
    <row r="26" spans="1:6" ht="13.5" thickBot="1" x14ac:dyDescent="0.25">
      <c r="A26" s="82" t="s">
        <v>2</v>
      </c>
      <c r="B26" s="78">
        <v>1.5</v>
      </c>
      <c r="C26" s="78">
        <v>0</v>
      </c>
      <c r="D26" s="78">
        <v>0</v>
      </c>
      <c r="E26" s="80">
        <v>1.5</v>
      </c>
      <c r="F26" s="81">
        <f t="shared" ref="F26:F31" si="1">$B$7*B26+$C$7*C26+$D$7*D26</f>
        <v>170.01072135061389</v>
      </c>
    </row>
    <row r="27" spans="1:6" ht="13.5" thickBot="1" x14ac:dyDescent="0.25">
      <c r="A27" s="82" t="s">
        <v>3</v>
      </c>
      <c r="B27" s="78">
        <v>5</v>
      </c>
      <c r="C27" s="78">
        <v>0</v>
      </c>
      <c r="D27" s="78">
        <v>0</v>
      </c>
      <c r="E27" s="80">
        <v>5</v>
      </c>
      <c r="F27" s="81">
        <f t="shared" si="1"/>
        <v>566.70240450204631</v>
      </c>
    </row>
    <row r="28" spans="1:6" ht="13.5" thickBot="1" x14ac:dyDescent="0.25">
      <c r="A28" s="82" t="s">
        <v>4</v>
      </c>
      <c r="B28" s="78">
        <v>14</v>
      </c>
      <c r="C28" s="78">
        <v>0</v>
      </c>
      <c r="D28" s="78">
        <v>0</v>
      </c>
      <c r="E28" s="80">
        <v>14</v>
      </c>
      <c r="F28" s="81">
        <f t="shared" si="1"/>
        <v>1586.7667326057297</v>
      </c>
    </row>
    <row r="29" spans="1:6" ht="13.5" thickBot="1" x14ac:dyDescent="0.25">
      <c r="A29" s="82" t="s">
        <v>5</v>
      </c>
      <c r="B29" s="78">
        <v>14</v>
      </c>
      <c r="C29" s="78">
        <v>0</v>
      </c>
      <c r="D29" s="78">
        <v>0</v>
      </c>
      <c r="E29" s="80">
        <v>14</v>
      </c>
      <c r="F29" s="81">
        <f t="shared" si="1"/>
        <v>1586.7667326057297</v>
      </c>
    </row>
    <row r="30" spans="1:6" ht="13.5" thickBot="1" x14ac:dyDescent="0.25">
      <c r="A30" s="82" t="s">
        <v>96</v>
      </c>
      <c r="B30" s="78">
        <v>2</v>
      </c>
      <c r="C30" s="78">
        <v>0</v>
      </c>
      <c r="D30" s="78">
        <v>0</v>
      </c>
      <c r="E30" s="80">
        <v>2</v>
      </c>
      <c r="F30" s="81">
        <f t="shared" si="1"/>
        <v>226.68096180081852</v>
      </c>
    </row>
    <row r="31" spans="1:6" ht="13.5" thickBot="1" x14ac:dyDescent="0.25">
      <c r="A31" s="95" t="s">
        <v>132</v>
      </c>
      <c r="B31" s="83">
        <v>37.5</v>
      </c>
      <c r="C31" s="83">
        <v>0</v>
      </c>
      <c r="D31" s="83">
        <v>0</v>
      </c>
      <c r="E31" s="80">
        <v>37.5</v>
      </c>
      <c r="F31" s="81">
        <f t="shared" si="1"/>
        <v>4250.2680337653474</v>
      </c>
    </row>
    <row r="32" spans="1:6" ht="13.5" thickBot="1" x14ac:dyDescent="0.25">
      <c r="A32" s="95" t="s">
        <v>131</v>
      </c>
      <c r="B32" s="78"/>
      <c r="C32" s="78"/>
      <c r="D32" s="78"/>
      <c r="E32" s="85">
        <f>E31*'Table1 respondent summary'!B6</f>
        <v>375</v>
      </c>
      <c r="F32" s="84">
        <f>F31*'Table1 respondent summary'!B6</f>
        <v>42502.680337653474</v>
      </c>
    </row>
    <row r="37" spans="1:9" ht="16.5" thickBot="1" x14ac:dyDescent="0.3">
      <c r="A37" s="67" t="s">
        <v>140</v>
      </c>
    </row>
    <row r="38" spans="1:9" ht="13.5" thickBot="1" x14ac:dyDescent="0.25">
      <c r="A38" s="170" t="s">
        <v>105</v>
      </c>
      <c r="B38" s="173" t="s">
        <v>92</v>
      </c>
      <c r="C38" s="174"/>
      <c r="D38" s="175"/>
      <c r="E38" s="173" t="s">
        <v>59</v>
      </c>
      <c r="F38" s="175"/>
    </row>
    <row r="39" spans="1:9" ht="26.25" thickBot="1" x14ac:dyDescent="0.25">
      <c r="A39" s="171"/>
      <c r="B39" s="76" t="s">
        <v>93</v>
      </c>
      <c r="C39" s="76" t="s">
        <v>78</v>
      </c>
      <c r="D39" s="76" t="s">
        <v>79</v>
      </c>
      <c r="E39" s="176" t="s">
        <v>43</v>
      </c>
      <c r="F39" s="176" t="s">
        <v>94</v>
      </c>
    </row>
    <row r="40" spans="1:9" ht="13.5" thickBot="1" x14ac:dyDescent="0.25">
      <c r="A40" s="171"/>
      <c r="B40" s="77">
        <f>'Attach G_2022 wage'!C10</f>
        <v>113.34048090040926</v>
      </c>
      <c r="C40" s="77">
        <f>'Attach G_2022 wage'!D10</f>
        <v>77.864519099590723</v>
      </c>
      <c r="D40" s="77">
        <f>'Attach G_2022 wage'!E10</f>
        <v>50.866268758526601</v>
      </c>
      <c r="E40" s="177"/>
      <c r="F40" s="177"/>
    </row>
    <row r="41" spans="1:9" ht="13.5" thickBot="1" x14ac:dyDescent="0.25">
      <c r="A41" s="172"/>
      <c r="B41" s="78" t="s">
        <v>95</v>
      </c>
      <c r="C41" s="78" t="s">
        <v>95</v>
      </c>
      <c r="D41" s="78" t="s">
        <v>95</v>
      </c>
      <c r="E41" s="178"/>
      <c r="F41" s="178"/>
    </row>
    <row r="42" spans="1:9" ht="13.5" thickBot="1" x14ac:dyDescent="0.25">
      <c r="A42" s="82" t="s">
        <v>1</v>
      </c>
      <c r="B42" s="78">
        <v>0.5</v>
      </c>
      <c r="C42" s="78">
        <v>0</v>
      </c>
      <c r="D42" s="78">
        <v>0</v>
      </c>
      <c r="E42" s="80">
        <v>0.5</v>
      </c>
      <c r="F42" s="81">
        <f t="shared" ref="F42:F48" si="2">$B$7*B42+$C$7*C42+$D$7*D42</f>
        <v>56.670240450204631</v>
      </c>
      <c r="H42" s="128"/>
      <c r="I42" s="129"/>
    </row>
    <row r="43" spans="1:9" ht="13.5" thickBot="1" x14ac:dyDescent="0.25">
      <c r="A43" s="82" t="s">
        <v>2</v>
      </c>
      <c r="B43" s="78">
        <v>2</v>
      </c>
      <c r="C43" s="78">
        <v>2</v>
      </c>
      <c r="D43" s="78">
        <v>0</v>
      </c>
      <c r="E43" s="80">
        <v>4</v>
      </c>
      <c r="F43" s="81">
        <f t="shared" si="2"/>
        <v>382.40999999999997</v>
      </c>
    </row>
    <row r="44" spans="1:9" ht="13.5" thickBot="1" x14ac:dyDescent="0.25">
      <c r="A44" s="82" t="s">
        <v>3</v>
      </c>
      <c r="B44" s="78">
        <v>8</v>
      </c>
      <c r="C44" s="78">
        <v>8</v>
      </c>
      <c r="D44" s="78">
        <v>0</v>
      </c>
      <c r="E44" s="80">
        <v>16</v>
      </c>
      <c r="F44" s="81">
        <f t="shared" si="2"/>
        <v>1529.6399999999999</v>
      </c>
    </row>
    <row r="45" spans="1:9" ht="13.5" thickBot="1" x14ac:dyDescent="0.25">
      <c r="A45" s="82" t="s">
        <v>4</v>
      </c>
      <c r="B45" s="78">
        <v>3</v>
      </c>
      <c r="C45" s="78">
        <v>0</v>
      </c>
      <c r="D45" s="78">
        <v>0</v>
      </c>
      <c r="E45" s="80">
        <v>3</v>
      </c>
      <c r="F45" s="81">
        <f t="shared" si="2"/>
        <v>340.02144270122778</v>
      </c>
    </row>
    <row r="46" spans="1:9" ht="13.5" thickBot="1" x14ac:dyDescent="0.25">
      <c r="A46" s="82" t="s">
        <v>5</v>
      </c>
      <c r="B46" s="78">
        <v>3</v>
      </c>
      <c r="C46" s="78">
        <v>0</v>
      </c>
      <c r="D46" s="78">
        <v>0</v>
      </c>
      <c r="E46" s="80">
        <v>3</v>
      </c>
      <c r="F46" s="81">
        <f t="shared" si="2"/>
        <v>340.02144270122778</v>
      </c>
    </row>
    <row r="47" spans="1:9" ht="13.5" thickBot="1" x14ac:dyDescent="0.25">
      <c r="A47" s="82" t="s">
        <v>96</v>
      </c>
      <c r="B47" s="78">
        <v>1</v>
      </c>
      <c r="C47" s="78">
        <v>0</v>
      </c>
      <c r="D47" s="78">
        <v>0</v>
      </c>
      <c r="E47" s="80">
        <v>1</v>
      </c>
      <c r="F47" s="81">
        <f t="shared" si="2"/>
        <v>113.34048090040926</v>
      </c>
    </row>
    <row r="48" spans="1:9" ht="13.5" thickBot="1" x14ac:dyDescent="0.25">
      <c r="A48" s="95" t="s">
        <v>132</v>
      </c>
      <c r="B48" s="83">
        <v>17.5</v>
      </c>
      <c r="C48" s="83">
        <v>10</v>
      </c>
      <c r="D48" s="78">
        <v>0</v>
      </c>
      <c r="E48" s="80">
        <v>27.5</v>
      </c>
      <c r="F48" s="81">
        <f t="shared" si="2"/>
        <v>2762.1036067530695</v>
      </c>
    </row>
    <row r="49" spans="1:6" ht="13.5" thickBot="1" x14ac:dyDescent="0.25">
      <c r="A49" s="95" t="s">
        <v>131</v>
      </c>
      <c r="B49" s="80"/>
      <c r="C49" s="78"/>
      <c r="D49" s="78"/>
      <c r="E49" s="145">
        <f>E48*'Table1 respondent summary'!B7</f>
        <v>247.5</v>
      </c>
      <c r="F49" s="84">
        <f>F48*'Table1 respondent summary'!B7</f>
        <v>24858.932460777625</v>
      </c>
    </row>
    <row r="54" spans="1:6" ht="16.5" thickBot="1" x14ac:dyDescent="0.3">
      <c r="A54" s="67" t="s">
        <v>141</v>
      </c>
    </row>
    <row r="55" spans="1:6" ht="13.5" thickBot="1" x14ac:dyDescent="0.25">
      <c r="A55" s="170" t="s">
        <v>105</v>
      </c>
      <c r="B55" s="173" t="s">
        <v>92</v>
      </c>
      <c r="C55" s="174"/>
      <c r="D55" s="175"/>
      <c r="E55" s="173" t="s">
        <v>59</v>
      </c>
      <c r="F55" s="175"/>
    </row>
    <row r="56" spans="1:6" ht="26.25" thickBot="1" x14ac:dyDescent="0.25">
      <c r="A56" s="171"/>
      <c r="B56" s="76" t="s">
        <v>93</v>
      </c>
      <c r="C56" s="76" t="s">
        <v>78</v>
      </c>
      <c r="D56" s="76" t="s">
        <v>79</v>
      </c>
      <c r="E56" s="176" t="s">
        <v>43</v>
      </c>
      <c r="F56" s="176" t="s">
        <v>94</v>
      </c>
    </row>
    <row r="57" spans="1:6" ht="13.5" thickBot="1" x14ac:dyDescent="0.25">
      <c r="A57" s="171"/>
      <c r="B57" s="77">
        <f>'Attach G_2022 wage'!C10</f>
        <v>113.34048090040926</v>
      </c>
      <c r="C57" s="77">
        <f>'Attach G_2022 wage'!D10</f>
        <v>77.864519099590723</v>
      </c>
      <c r="D57" s="77">
        <f>'Attach G_2022 wage'!E10</f>
        <v>50.866268758526601</v>
      </c>
      <c r="E57" s="177"/>
      <c r="F57" s="177"/>
    </row>
    <row r="58" spans="1:6" ht="13.5" thickBot="1" x14ac:dyDescent="0.25">
      <c r="A58" s="172"/>
      <c r="B58" s="78" t="s">
        <v>95</v>
      </c>
      <c r="C58" s="78" t="s">
        <v>95</v>
      </c>
      <c r="D58" s="78" t="s">
        <v>95</v>
      </c>
      <c r="E58" s="178"/>
      <c r="F58" s="178"/>
    </row>
    <row r="59" spans="1:6" ht="13.5" thickBot="1" x14ac:dyDescent="0.25">
      <c r="A59" s="82" t="s">
        <v>1</v>
      </c>
      <c r="B59" s="78">
        <v>2</v>
      </c>
      <c r="C59" s="78">
        <v>0</v>
      </c>
      <c r="D59" s="78">
        <v>0</v>
      </c>
      <c r="E59" s="80">
        <v>2</v>
      </c>
      <c r="F59" s="81">
        <f t="shared" ref="F59:F65" si="3">$B$7*B59+$C$7*C59+$D$7*D59</f>
        <v>226.68096180081852</v>
      </c>
    </row>
    <row r="60" spans="1:6" ht="13.5" thickBot="1" x14ac:dyDescent="0.25">
      <c r="A60" s="82" t="s">
        <v>2</v>
      </c>
      <c r="B60" s="78">
        <v>4</v>
      </c>
      <c r="C60" s="78">
        <v>4</v>
      </c>
      <c r="D60" s="78">
        <v>0</v>
      </c>
      <c r="E60" s="80">
        <v>8</v>
      </c>
      <c r="F60" s="81">
        <f t="shared" si="3"/>
        <v>764.81999999999994</v>
      </c>
    </row>
    <row r="61" spans="1:6" ht="13.5" thickBot="1" x14ac:dyDescent="0.25">
      <c r="A61" s="82" t="s">
        <v>3</v>
      </c>
      <c r="B61" s="78">
        <v>4</v>
      </c>
      <c r="C61" s="78">
        <v>4</v>
      </c>
      <c r="D61" s="78">
        <v>0</v>
      </c>
      <c r="E61" s="80">
        <v>8</v>
      </c>
      <c r="F61" s="81">
        <f t="shared" si="3"/>
        <v>764.81999999999994</v>
      </c>
    </row>
    <row r="62" spans="1:6" ht="13.5" thickBot="1" x14ac:dyDescent="0.25">
      <c r="A62" s="82" t="s">
        <v>4</v>
      </c>
      <c r="B62" s="78">
        <v>4</v>
      </c>
      <c r="C62" s="78">
        <v>4</v>
      </c>
      <c r="D62" s="78">
        <v>0</v>
      </c>
      <c r="E62" s="80">
        <v>8</v>
      </c>
      <c r="F62" s="81">
        <f t="shared" si="3"/>
        <v>764.81999999999994</v>
      </c>
    </row>
    <row r="63" spans="1:6" ht="13.5" thickBot="1" x14ac:dyDescent="0.25">
      <c r="A63" s="82" t="s">
        <v>5</v>
      </c>
      <c r="B63" s="78">
        <v>2</v>
      </c>
      <c r="C63" s="78">
        <v>2</v>
      </c>
      <c r="D63" s="78">
        <v>0</v>
      </c>
      <c r="E63" s="80">
        <v>4</v>
      </c>
      <c r="F63" s="81">
        <f t="shared" si="3"/>
        <v>382.40999999999997</v>
      </c>
    </row>
    <row r="64" spans="1:6" ht="13.5" thickBot="1" x14ac:dyDescent="0.25">
      <c r="A64" s="82" t="s">
        <v>96</v>
      </c>
      <c r="B64" s="78">
        <v>1</v>
      </c>
      <c r="C64" s="78">
        <v>0</v>
      </c>
      <c r="D64" s="78">
        <v>0</v>
      </c>
      <c r="E64" s="80">
        <v>1</v>
      </c>
      <c r="F64" s="81">
        <f t="shared" si="3"/>
        <v>113.34048090040926</v>
      </c>
    </row>
    <row r="65" spans="1:6" ht="13.5" thickBot="1" x14ac:dyDescent="0.25">
      <c r="A65" s="95" t="s">
        <v>132</v>
      </c>
      <c r="B65" s="83">
        <v>17</v>
      </c>
      <c r="C65" s="83">
        <v>14</v>
      </c>
      <c r="D65" s="83">
        <v>0</v>
      </c>
      <c r="E65" s="80">
        <v>31</v>
      </c>
      <c r="F65" s="81">
        <f t="shared" si="3"/>
        <v>3016.8914427012273</v>
      </c>
    </row>
    <row r="66" spans="1:6" ht="13.5" thickBot="1" x14ac:dyDescent="0.25">
      <c r="A66" s="95" t="s">
        <v>131</v>
      </c>
      <c r="B66" s="78"/>
      <c r="C66" s="78"/>
      <c r="D66" s="78"/>
      <c r="E66" s="85">
        <f>E65*'Table1 respondent summary'!B8</f>
        <v>124</v>
      </c>
      <c r="F66" s="84">
        <f>F65*'Table1 respondent summary'!B8</f>
        <v>12067.565770804909</v>
      </c>
    </row>
    <row r="71" spans="1:6" ht="16.5" thickBot="1" x14ac:dyDescent="0.3">
      <c r="A71" s="67" t="s">
        <v>142</v>
      </c>
    </row>
    <row r="72" spans="1:6" ht="13.5" thickBot="1" x14ac:dyDescent="0.25">
      <c r="A72" s="170" t="s">
        <v>104</v>
      </c>
      <c r="B72" s="173" t="s">
        <v>92</v>
      </c>
      <c r="C72" s="174"/>
      <c r="D72" s="175"/>
      <c r="E72" s="173" t="s">
        <v>59</v>
      </c>
      <c r="F72" s="175"/>
    </row>
    <row r="73" spans="1:6" ht="26.25" thickBot="1" x14ac:dyDescent="0.25">
      <c r="A73" s="171"/>
      <c r="B73" s="76" t="s">
        <v>93</v>
      </c>
      <c r="C73" s="76" t="s">
        <v>78</v>
      </c>
      <c r="D73" s="76" t="s">
        <v>79</v>
      </c>
      <c r="E73" s="176" t="s">
        <v>43</v>
      </c>
      <c r="F73" s="176" t="s">
        <v>94</v>
      </c>
    </row>
    <row r="74" spans="1:6" ht="13.5" thickBot="1" x14ac:dyDescent="0.25">
      <c r="A74" s="171"/>
      <c r="B74" s="77">
        <f>'Attach G_2022 wage'!C10</f>
        <v>113.34048090040926</v>
      </c>
      <c r="C74" s="77">
        <f>'Attach G_2022 wage'!D10</f>
        <v>77.864519099590723</v>
      </c>
      <c r="D74" s="77">
        <f>'Attach G_2022 wage'!E10</f>
        <v>50.866268758526601</v>
      </c>
      <c r="E74" s="177"/>
      <c r="F74" s="177"/>
    </row>
    <row r="75" spans="1:6" ht="13.5" thickBot="1" x14ac:dyDescent="0.25">
      <c r="A75" s="172"/>
      <c r="B75" s="78" t="s">
        <v>95</v>
      </c>
      <c r="C75" s="78" t="s">
        <v>95</v>
      </c>
      <c r="D75" s="78" t="s">
        <v>95</v>
      </c>
      <c r="E75" s="178"/>
      <c r="F75" s="178"/>
    </row>
    <row r="76" spans="1:6" ht="13.5" thickBot="1" x14ac:dyDescent="0.25">
      <c r="A76" s="82" t="s">
        <v>1</v>
      </c>
      <c r="B76" s="78">
        <v>0.5</v>
      </c>
      <c r="C76" s="83">
        <v>0</v>
      </c>
      <c r="D76" s="83">
        <v>0</v>
      </c>
      <c r="E76" s="80">
        <v>0.5</v>
      </c>
      <c r="F76" s="81">
        <f t="shared" ref="F76:F81" si="4">$B$7*B76+$C$7*C76+$D$7*D76</f>
        <v>56.670240450204631</v>
      </c>
    </row>
    <row r="77" spans="1:6" ht="13.5" thickBot="1" x14ac:dyDescent="0.25">
      <c r="A77" s="82" t="s">
        <v>2</v>
      </c>
      <c r="B77" s="78">
        <v>0.5</v>
      </c>
      <c r="C77" s="83">
        <v>0</v>
      </c>
      <c r="D77" s="83">
        <v>0</v>
      </c>
      <c r="E77" s="80">
        <v>0.5</v>
      </c>
      <c r="F77" s="81">
        <f t="shared" si="4"/>
        <v>56.670240450204631</v>
      </c>
    </row>
    <row r="78" spans="1:6" ht="13.5" thickBot="1" x14ac:dyDescent="0.25">
      <c r="A78" s="82" t="s">
        <v>3</v>
      </c>
      <c r="B78" s="78">
        <v>2</v>
      </c>
      <c r="C78" s="83">
        <v>0</v>
      </c>
      <c r="D78" s="83">
        <v>0</v>
      </c>
      <c r="E78" s="80">
        <v>2</v>
      </c>
      <c r="F78" s="81">
        <f t="shared" si="4"/>
        <v>226.68096180081852</v>
      </c>
    </row>
    <row r="79" spans="1:6" ht="13.5" thickBot="1" x14ac:dyDescent="0.25">
      <c r="A79" s="82" t="s">
        <v>4</v>
      </c>
      <c r="B79" s="78">
        <v>6.5</v>
      </c>
      <c r="C79" s="83">
        <v>0</v>
      </c>
      <c r="D79" s="83">
        <v>0</v>
      </c>
      <c r="E79" s="80">
        <v>6.5</v>
      </c>
      <c r="F79" s="81">
        <f t="shared" si="4"/>
        <v>736.71312585266014</v>
      </c>
    </row>
    <row r="80" spans="1:6" ht="13.5" thickBot="1" x14ac:dyDescent="0.25">
      <c r="A80" s="82" t="s">
        <v>5</v>
      </c>
      <c r="B80" s="78">
        <v>4.5</v>
      </c>
      <c r="C80" s="83">
        <v>0</v>
      </c>
      <c r="D80" s="83">
        <v>0</v>
      </c>
      <c r="E80" s="80">
        <v>4.5</v>
      </c>
      <c r="F80" s="81">
        <f t="shared" si="4"/>
        <v>510.03216405184168</v>
      </c>
    </row>
    <row r="81" spans="1:9" ht="13.5" thickBot="1" x14ac:dyDescent="0.25">
      <c r="A81" s="82" t="s">
        <v>96</v>
      </c>
      <c r="B81" s="78">
        <v>0.4</v>
      </c>
      <c r="C81" s="83">
        <v>0</v>
      </c>
      <c r="D81" s="83">
        <v>0</v>
      </c>
      <c r="E81" s="80">
        <v>0.4</v>
      </c>
      <c r="F81" s="81">
        <f t="shared" si="4"/>
        <v>45.336192360163707</v>
      </c>
    </row>
    <row r="82" spans="1:9" ht="13.5" thickBot="1" x14ac:dyDescent="0.25">
      <c r="A82" s="95" t="s">
        <v>132</v>
      </c>
      <c r="B82" s="83">
        <f>SUM(B76:B81)</f>
        <v>14.4</v>
      </c>
      <c r="C82" s="83">
        <v>0</v>
      </c>
      <c r="D82" s="83">
        <v>0</v>
      </c>
      <c r="E82" s="80">
        <f>SUM(E76:E81)</f>
        <v>14.4</v>
      </c>
      <c r="F82" s="81">
        <f>$B$7*B82+$C$7*C82+$D$7*D82</f>
        <v>1632.1029249658934</v>
      </c>
    </row>
    <row r="83" spans="1:9" ht="13.5" thickBot="1" x14ac:dyDescent="0.25">
      <c r="A83" s="95" t="s">
        <v>131</v>
      </c>
      <c r="B83" s="85"/>
      <c r="C83" s="85"/>
      <c r="D83" s="85"/>
      <c r="E83" s="152">
        <f>E82*'Table1 respondent summary'!B9</f>
        <v>72</v>
      </c>
      <c r="F83" s="84">
        <f>F82*'Table1 respondent summary'!B9</f>
        <v>8160.5146248294668</v>
      </c>
    </row>
    <row r="84" spans="1:9" x14ac:dyDescent="0.2">
      <c r="D84" s="150"/>
      <c r="E84" s="150">
        <v>77</v>
      </c>
      <c r="F84" s="150" t="s">
        <v>182</v>
      </c>
      <c r="G84" s="150"/>
      <c r="I84" s="150"/>
    </row>
    <row r="85" spans="1:9" x14ac:dyDescent="0.2">
      <c r="D85" s="150"/>
      <c r="E85" s="150">
        <v>72</v>
      </c>
      <c r="F85" s="150" t="s">
        <v>179</v>
      </c>
      <c r="G85" s="150"/>
      <c r="H85" s="150"/>
    </row>
    <row r="86" spans="1:9" x14ac:dyDescent="0.2">
      <c r="D86" s="151" t="s">
        <v>181</v>
      </c>
      <c r="E86" s="150"/>
      <c r="F86" s="150"/>
      <c r="G86" s="150"/>
      <c r="H86" s="150"/>
    </row>
  </sheetData>
  <mergeCells count="25">
    <mergeCell ref="A5:A8"/>
    <mergeCell ref="B5:D5"/>
    <mergeCell ref="E5:F5"/>
    <mergeCell ref="E6:E8"/>
    <mergeCell ref="F6:F8"/>
    <mergeCell ref="A21:A24"/>
    <mergeCell ref="B21:D21"/>
    <mergeCell ref="E21:F21"/>
    <mergeCell ref="E22:E24"/>
    <mergeCell ref="F22:F24"/>
    <mergeCell ref="A38:A41"/>
    <mergeCell ref="B38:D38"/>
    <mergeCell ref="E38:F38"/>
    <mergeCell ref="E39:E41"/>
    <mergeCell ref="F39:F41"/>
    <mergeCell ref="A55:A58"/>
    <mergeCell ref="B55:D55"/>
    <mergeCell ref="E55:F55"/>
    <mergeCell ref="E56:E58"/>
    <mergeCell ref="F56:F58"/>
    <mergeCell ref="A72:A75"/>
    <mergeCell ref="B72:D72"/>
    <mergeCell ref="E72:F72"/>
    <mergeCell ref="E73:E75"/>
    <mergeCell ref="F73:F75"/>
  </mergeCells>
  <pageMargins left="0.7" right="0.7" top="0.75" bottom="0.7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08B2F-CDC8-4637-BC65-A17B8E592886}">
  <dimension ref="A1:D10"/>
  <sheetViews>
    <sheetView workbookViewId="0">
      <selection activeCell="B5" sqref="B5"/>
    </sheetView>
  </sheetViews>
  <sheetFormatPr defaultColWidth="8.7109375" defaultRowHeight="15.75" x14ac:dyDescent="0.25"/>
  <cols>
    <col min="1" max="1" width="26.140625" style="34" bestFit="1" customWidth="1"/>
    <col min="2" max="2" width="12.5703125" style="34" bestFit="1" customWidth="1"/>
    <col min="3" max="3" width="15.140625" style="34" bestFit="1" customWidth="1"/>
    <col min="4" max="4" width="11.5703125" style="34" bestFit="1" customWidth="1"/>
    <col min="5" max="16384" width="8.7109375" style="34"/>
  </cols>
  <sheetData>
    <row r="1" spans="1:4" x14ac:dyDescent="0.25">
      <c r="A1" s="44" t="s">
        <v>99</v>
      </c>
      <c r="B1" s="96" t="s">
        <v>156</v>
      </c>
    </row>
    <row r="2" spans="1:4" x14ac:dyDescent="0.25">
      <c r="A2" s="45" t="s">
        <v>100</v>
      </c>
    </row>
    <row r="3" spans="1:4" ht="16.5" thickBot="1" x14ac:dyDescent="0.3">
      <c r="A3" s="42" t="s">
        <v>137</v>
      </c>
    </row>
    <row r="4" spans="1:4" ht="16.5" thickBot="1" x14ac:dyDescent="0.3">
      <c r="A4" s="68" t="s">
        <v>134</v>
      </c>
      <c r="B4" s="69" t="s">
        <v>115</v>
      </c>
      <c r="C4" s="69" t="s">
        <v>135</v>
      </c>
      <c r="D4" s="69" t="s">
        <v>136</v>
      </c>
    </row>
    <row r="5" spans="1:4" ht="16.5" thickBot="1" x14ac:dyDescent="0.3">
      <c r="A5" s="70" t="s">
        <v>106</v>
      </c>
      <c r="B5" s="71">
        <v>25</v>
      </c>
      <c r="C5" s="71">
        <f>'respondent burden'!E16</f>
        <v>95</v>
      </c>
      <c r="D5" s="72">
        <f>'respondent burden'!F16</f>
        <v>10767.345685538879</v>
      </c>
    </row>
    <row r="6" spans="1:4" ht="16.5" thickBot="1" x14ac:dyDescent="0.3">
      <c r="A6" s="70" t="s">
        <v>107</v>
      </c>
      <c r="B6" s="71">
        <v>10</v>
      </c>
      <c r="C6" s="71">
        <f>'respondent burden'!E32</f>
        <v>375</v>
      </c>
      <c r="D6" s="72">
        <f>'respondent burden'!F32</f>
        <v>42502.680337653474</v>
      </c>
    </row>
    <row r="7" spans="1:4" ht="16.5" thickBot="1" x14ac:dyDescent="0.3">
      <c r="A7" s="70" t="s">
        <v>108</v>
      </c>
      <c r="B7" s="71">
        <v>9</v>
      </c>
      <c r="C7" s="147">
        <f>'respondent burden'!E49</f>
        <v>247.5</v>
      </c>
      <c r="D7" s="72">
        <f>'respondent burden'!F49</f>
        <v>24858.932460777625</v>
      </c>
    </row>
    <row r="8" spans="1:4" ht="16.5" thickBot="1" x14ac:dyDescent="0.3">
      <c r="A8" s="70" t="s">
        <v>109</v>
      </c>
      <c r="B8" s="71">
        <v>4</v>
      </c>
      <c r="C8" s="71">
        <f>'respondent burden'!E66</f>
        <v>124</v>
      </c>
      <c r="D8" s="72">
        <f>'respondent burden'!F66</f>
        <v>12067.565770804909</v>
      </c>
    </row>
    <row r="9" spans="1:4" ht="16.5" thickBot="1" x14ac:dyDescent="0.3">
      <c r="A9" s="70" t="s">
        <v>110</v>
      </c>
      <c r="B9" s="71">
        <v>5</v>
      </c>
      <c r="C9" s="71">
        <f>'respondent burden'!E83</f>
        <v>72</v>
      </c>
      <c r="D9" s="72">
        <f>'respondent burden'!F83</f>
        <v>8160.5146248294668</v>
      </c>
    </row>
    <row r="10" spans="1:4" ht="16.5" thickBot="1" x14ac:dyDescent="0.3">
      <c r="A10" s="73" t="s">
        <v>59</v>
      </c>
      <c r="B10" s="74">
        <v>53</v>
      </c>
      <c r="C10" s="153">
        <f>SUM(C5:C9)</f>
        <v>913.5</v>
      </c>
      <c r="D10" s="75">
        <f>SUM(D5:D9)</f>
        <v>98357.038879604355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9"/>
  <sheetViews>
    <sheetView tabSelected="1" zoomScaleNormal="100" workbookViewId="0">
      <selection activeCell="J14" sqref="J14"/>
    </sheetView>
  </sheetViews>
  <sheetFormatPr defaultColWidth="9.140625" defaultRowHeight="12.75" x14ac:dyDescent="0.2"/>
  <cols>
    <col min="1" max="1" width="42.42578125" style="40" customWidth="1"/>
    <col min="2" max="2" width="11.42578125" style="40" bestFit="1" customWidth="1"/>
    <col min="3" max="6" width="9.140625" style="40"/>
    <col min="7" max="7" width="11.140625" style="40" customWidth="1"/>
    <col min="8" max="16384" width="9.140625" style="40"/>
  </cols>
  <sheetData>
    <row r="1" spans="1:9" x14ac:dyDescent="0.2">
      <c r="A1" s="127" t="s">
        <v>170</v>
      </c>
    </row>
    <row r="2" spans="1:9" ht="13.5" thickBot="1" x14ac:dyDescent="0.25">
      <c r="A2" s="130" t="s">
        <v>171</v>
      </c>
      <c r="B2" s="39"/>
    </row>
    <row r="3" spans="1:9" ht="16.350000000000001" customHeight="1" thickBot="1" x14ac:dyDescent="0.25">
      <c r="A3" s="179" t="s">
        <v>105</v>
      </c>
      <c r="B3" s="182" t="s">
        <v>92</v>
      </c>
      <c r="C3" s="183"/>
      <c r="D3" s="184"/>
      <c r="E3" s="182" t="s">
        <v>59</v>
      </c>
      <c r="F3" s="184"/>
    </row>
    <row r="4" spans="1:9" ht="13.5" thickBot="1" x14ac:dyDescent="0.25">
      <c r="A4" s="180"/>
      <c r="B4" s="88" t="s">
        <v>93</v>
      </c>
      <c r="C4" s="86" t="s">
        <v>78</v>
      </c>
      <c r="D4" s="86" t="s">
        <v>79</v>
      </c>
      <c r="E4" s="185" t="s">
        <v>43</v>
      </c>
      <c r="F4" s="185" t="s">
        <v>94</v>
      </c>
    </row>
    <row r="5" spans="1:9" ht="13.5" thickBot="1" x14ac:dyDescent="0.25">
      <c r="A5" s="180"/>
      <c r="B5" s="87">
        <f>'Attach G_2022 wage'!C30</f>
        <v>143.94719304229193</v>
      </c>
      <c r="C5" s="87">
        <f>'Attach G_2022 wage'!D30</f>
        <v>95.493811391541612</v>
      </c>
      <c r="D5" s="87">
        <f>'Attach G_2022 wage'!E30</f>
        <v>52.996565484311049</v>
      </c>
      <c r="E5" s="186"/>
      <c r="F5" s="186"/>
    </row>
    <row r="6" spans="1:9" ht="13.5" thickBot="1" x14ac:dyDescent="0.25">
      <c r="A6" s="181"/>
      <c r="B6" s="88" t="s">
        <v>95</v>
      </c>
      <c r="C6" s="88" t="s">
        <v>95</v>
      </c>
      <c r="D6" s="88" t="s">
        <v>95</v>
      </c>
      <c r="E6" s="187"/>
      <c r="F6" s="187"/>
    </row>
    <row r="7" spans="1:9" ht="26.25" thickBot="1" x14ac:dyDescent="0.25">
      <c r="A7" s="89" t="s">
        <v>124</v>
      </c>
      <c r="B7" s="88">
        <v>0</v>
      </c>
      <c r="C7" s="88">
        <v>0.13</v>
      </c>
      <c r="D7" s="88">
        <v>0</v>
      </c>
      <c r="E7" s="90">
        <v>0.13</v>
      </c>
      <c r="F7" s="132">
        <f>$B$5*B7+$C$5*C7+$D$5*D7</f>
        <v>12.41419548090041</v>
      </c>
      <c r="G7" s="134">
        <v>12.41419548090041</v>
      </c>
      <c r="I7" s="154"/>
    </row>
    <row r="8" spans="1:9" ht="26.25" thickBot="1" x14ac:dyDescent="0.25">
      <c r="A8" s="89" t="s">
        <v>125</v>
      </c>
      <c r="B8" s="88">
        <v>0.05</v>
      </c>
      <c r="C8" s="88">
        <v>0.08</v>
      </c>
      <c r="D8" s="88">
        <v>0</v>
      </c>
      <c r="E8" s="90">
        <v>0.13</v>
      </c>
      <c r="F8" s="132">
        <f t="shared" ref="F8:F10" si="0">$B$5*B8+$C$5*C8+$D$5*D8</f>
        <v>14.836864563437926</v>
      </c>
      <c r="G8" s="134">
        <v>14.836864563437926</v>
      </c>
    </row>
    <row r="9" spans="1:9" ht="39" thickBot="1" x14ac:dyDescent="0.25">
      <c r="A9" s="89" t="s">
        <v>123</v>
      </c>
      <c r="B9" s="88">
        <v>0</v>
      </c>
      <c r="C9" s="88">
        <v>0.03</v>
      </c>
      <c r="D9" s="88">
        <v>0</v>
      </c>
      <c r="E9" s="90">
        <v>0.03</v>
      </c>
      <c r="F9" s="132">
        <f t="shared" si="0"/>
        <v>2.8648143417462482</v>
      </c>
      <c r="G9" s="134">
        <v>2.8648143417462482</v>
      </c>
    </row>
    <row r="10" spans="1:9" s="41" customFormat="1" ht="13.5" thickBot="1" x14ac:dyDescent="0.25">
      <c r="A10" s="92" t="s">
        <v>132</v>
      </c>
      <c r="B10" s="93">
        <v>0.05</v>
      </c>
      <c r="C10" s="93">
        <v>0.24</v>
      </c>
      <c r="D10" s="93">
        <v>0</v>
      </c>
      <c r="E10" s="90">
        <v>0.28999999999999998</v>
      </c>
      <c r="F10" s="132">
        <f t="shared" si="0"/>
        <v>30.115874386084581</v>
      </c>
      <c r="G10" s="134">
        <v>30.115874386084599</v>
      </c>
    </row>
    <row r="11" spans="1:9" ht="13.5" thickBot="1" x14ac:dyDescent="0.25">
      <c r="A11" s="92" t="s">
        <v>131</v>
      </c>
      <c r="B11" s="88"/>
      <c r="C11" s="88"/>
      <c r="D11" s="88"/>
      <c r="E11" s="144">
        <f>E10*'Table1 respondent summary'!B5</f>
        <v>7.2499999999999991</v>
      </c>
      <c r="F11" s="133">
        <f>F10*'Table1 respondent summary'!B5</f>
        <v>752.89685965211447</v>
      </c>
      <c r="G11" s="135">
        <v>752.89685965211447</v>
      </c>
    </row>
    <row r="16" spans="1:9" ht="15.75" thickBot="1" x14ac:dyDescent="0.3">
      <c r="A16" s="94" t="s">
        <v>143</v>
      </c>
    </row>
    <row r="17" spans="1:6" ht="13.5" thickBot="1" x14ac:dyDescent="0.25">
      <c r="A17" s="170" t="s">
        <v>105</v>
      </c>
      <c r="B17" s="173" t="s">
        <v>92</v>
      </c>
      <c r="C17" s="174"/>
      <c r="D17" s="175"/>
      <c r="E17" s="173" t="s">
        <v>59</v>
      </c>
      <c r="F17" s="175"/>
    </row>
    <row r="18" spans="1:6" ht="13.5" thickBot="1" x14ac:dyDescent="0.25">
      <c r="A18" s="171"/>
      <c r="B18" s="78" t="s">
        <v>93</v>
      </c>
      <c r="C18" s="76" t="s">
        <v>78</v>
      </c>
      <c r="D18" s="76" t="s">
        <v>79</v>
      </c>
      <c r="E18" s="176" t="s">
        <v>43</v>
      </c>
      <c r="F18" s="176" t="s">
        <v>94</v>
      </c>
    </row>
    <row r="19" spans="1:6" ht="13.5" thickBot="1" x14ac:dyDescent="0.25">
      <c r="A19" s="171"/>
      <c r="B19" s="77">
        <f>'Attach G_2022 wage'!C30</f>
        <v>143.94719304229193</v>
      </c>
      <c r="C19" s="77">
        <f>'Attach G_2022 wage'!D30</f>
        <v>95.493811391541612</v>
      </c>
      <c r="D19" s="77">
        <f>'Attach G_2022 wage'!E30</f>
        <v>52.996565484311049</v>
      </c>
      <c r="E19" s="177"/>
      <c r="F19" s="177"/>
    </row>
    <row r="20" spans="1:6" ht="13.5" thickBot="1" x14ac:dyDescent="0.25">
      <c r="A20" s="172"/>
      <c r="B20" s="78" t="s">
        <v>95</v>
      </c>
      <c r="C20" s="78" t="s">
        <v>95</v>
      </c>
      <c r="D20" s="78" t="s">
        <v>95</v>
      </c>
      <c r="E20" s="178"/>
      <c r="F20" s="178"/>
    </row>
    <row r="21" spans="1:6" ht="26.25" thickBot="1" x14ac:dyDescent="0.25">
      <c r="A21" s="79" t="s">
        <v>124</v>
      </c>
      <c r="B21" s="78">
        <v>0</v>
      </c>
      <c r="C21" s="78">
        <v>0.17</v>
      </c>
      <c r="D21" s="78">
        <v>0</v>
      </c>
      <c r="E21" s="80">
        <v>0.17</v>
      </c>
      <c r="F21" s="91">
        <f t="shared" ref="F21:F24" si="1">$B$5*B21+$C$5*C21+$D$5*D21</f>
        <v>16.233947936562075</v>
      </c>
    </row>
    <row r="22" spans="1:6" ht="39" thickBot="1" x14ac:dyDescent="0.25">
      <c r="A22" s="79" t="s">
        <v>125</v>
      </c>
      <c r="B22" s="78">
        <v>0.05</v>
      </c>
      <c r="C22" s="78">
        <v>0.08</v>
      </c>
      <c r="D22" s="78">
        <v>0</v>
      </c>
      <c r="E22" s="80">
        <v>0.13</v>
      </c>
      <c r="F22" s="91">
        <f t="shared" si="1"/>
        <v>14.836864563437926</v>
      </c>
    </row>
    <row r="23" spans="1:6" ht="39" thickBot="1" x14ac:dyDescent="0.25">
      <c r="A23" s="79" t="s">
        <v>123</v>
      </c>
      <c r="B23" s="78">
        <v>0</v>
      </c>
      <c r="C23" s="78">
        <v>0.03</v>
      </c>
      <c r="D23" s="78">
        <v>0</v>
      </c>
      <c r="E23" s="80">
        <v>0.03</v>
      </c>
      <c r="F23" s="91">
        <f t="shared" si="1"/>
        <v>2.8648143417462482</v>
      </c>
    </row>
    <row r="24" spans="1:6" ht="13.5" thickBot="1" x14ac:dyDescent="0.25">
      <c r="A24" s="82" t="s">
        <v>132</v>
      </c>
      <c r="B24" s="83">
        <v>0.05</v>
      </c>
      <c r="C24" s="83">
        <v>0.28000000000000003</v>
      </c>
      <c r="D24" s="83">
        <v>0</v>
      </c>
      <c r="E24" s="80">
        <v>0.33</v>
      </c>
      <c r="F24" s="91">
        <f t="shared" si="1"/>
        <v>33.935626841746249</v>
      </c>
    </row>
    <row r="25" spans="1:6" ht="13.5" thickBot="1" x14ac:dyDescent="0.25">
      <c r="A25" s="82" t="s">
        <v>131</v>
      </c>
      <c r="B25" s="85"/>
      <c r="C25" s="85"/>
      <c r="D25" s="85"/>
      <c r="E25" s="145">
        <f>E24*'Table1 respondent summary'!B6</f>
        <v>3.3000000000000003</v>
      </c>
      <c r="F25" s="91">
        <f>F24*'Table1 respondent summary'!B6</f>
        <v>339.3562684174625</v>
      </c>
    </row>
    <row r="31" spans="1:6" ht="15.75" thickBot="1" x14ac:dyDescent="0.3">
      <c r="A31" s="131" t="s">
        <v>144</v>
      </c>
    </row>
    <row r="32" spans="1:6" ht="13.5" thickBot="1" x14ac:dyDescent="0.25">
      <c r="A32" s="170" t="s">
        <v>105</v>
      </c>
      <c r="B32" s="173" t="s">
        <v>92</v>
      </c>
      <c r="C32" s="174"/>
      <c r="D32" s="175"/>
      <c r="E32" s="173" t="s">
        <v>59</v>
      </c>
      <c r="F32" s="175"/>
    </row>
    <row r="33" spans="1:6" ht="26.25" thickBot="1" x14ac:dyDescent="0.25">
      <c r="A33" s="171"/>
      <c r="B33" s="76" t="s">
        <v>93</v>
      </c>
      <c r="C33" s="76" t="s">
        <v>78</v>
      </c>
      <c r="D33" s="76" t="s">
        <v>79</v>
      </c>
      <c r="E33" s="176" t="s">
        <v>43</v>
      </c>
      <c r="F33" s="176" t="s">
        <v>94</v>
      </c>
    </row>
    <row r="34" spans="1:6" ht="13.5" thickBot="1" x14ac:dyDescent="0.25">
      <c r="A34" s="171"/>
      <c r="B34" s="77">
        <f>'Attach G_2022 wage'!C30</f>
        <v>143.94719304229193</v>
      </c>
      <c r="C34" s="77">
        <f>'Attach G_2022 wage'!D30</f>
        <v>95.493811391541612</v>
      </c>
      <c r="D34" s="77">
        <f>'Attach G_2022 wage'!E30</f>
        <v>52.996565484311049</v>
      </c>
      <c r="E34" s="177"/>
      <c r="F34" s="177"/>
    </row>
    <row r="35" spans="1:6" ht="13.5" thickBot="1" x14ac:dyDescent="0.25">
      <c r="A35" s="172"/>
      <c r="B35" s="78" t="s">
        <v>95</v>
      </c>
      <c r="C35" s="78" t="s">
        <v>95</v>
      </c>
      <c r="D35" s="78" t="s">
        <v>95</v>
      </c>
      <c r="E35" s="178"/>
      <c r="F35" s="178"/>
    </row>
    <row r="36" spans="1:6" ht="39" thickBot="1" x14ac:dyDescent="0.25">
      <c r="A36" s="79" t="s">
        <v>126</v>
      </c>
      <c r="B36" s="78">
        <v>0</v>
      </c>
      <c r="C36" s="78">
        <v>0.08</v>
      </c>
      <c r="D36" s="78">
        <v>0</v>
      </c>
      <c r="E36" s="80">
        <v>0.08</v>
      </c>
      <c r="F36" s="91">
        <f t="shared" ref="F36:F46" si="2">$B$5*B36+$C$5*C36+$D$5*D36</f>
        <v>7.6395049113233293</v>
      </c>
    </row>
    <row r="37" spans="1:6" ht="51.75" thickBot="1" x14ac:dyDescent="0.25">
      <c r="A37" s="79" t="s">
        <v>133</v>
      </c>
      <c r="B37" s="78">
        <v>0</v>
      </c>
      <c r="C37" s="78">
        <v>0.08</v>
      </c>
      <c r="D37" s="78">
        <v>0</v>
      </c>
      <c r="E37" s="80">
        <v>0.08</v>
      </c>
      <c r="F37" s="91">
        <f t="shared" si="2"/>
        <v>7.6395049113233293</v>
      </c>
    </row>
    <row r="38" spans="1:6" ht="64.5" thickBot="1" x14ac:dyDescent="0.25">
      <c r="A38" s="79" t="s">
        <v>127</v>
      </c>
      <c r="B38" s="78">
        <v>0.25</v>
      </c>
      <c r="C38" s="78">
        <v>0.25</v>
      </c>
      <c r="D38" s="78">
        <v>0</v>
      </c>
      <c r="E38" s="80">
        <v>0.5</v>
      </c>
      <c r="F38" s="91">
        <f t="shared" si="2"/>
        <v>59.860251108458385</v>
      </c>
    </row>
    <row r="39" spans="1:6" ht="39" thickBot="1" x14ac:dyDescent="0.25">
      <c r="A39" s="79" t="s">
        <v>130</v>
      </c>
      <c r="B39" s="78">
        <v>0</v>
      </c>
      <c r="C39" s="78">
        <v>0.08</v>
      </c>
      <c r="D39" s="78">
        <v>0</v>
      </c>
      <c r="E39" s="80">
        <v>0.08</v>
      </c>
      <c r="F39" s="91">
        <f t="shared" si="2"/>
        <v>7.6395049113233293</v>
      </c>
    </row>
    <row r="40" spans="1:6" ht="115.5" thickBot="1" x14ac:dyDescent="0.25">
      <c r="A40" s="79" t="s">
        <v>145</v>
      </c>
      <c r="B40" s="78">
        <v>0</v>
      </c>
      <c r="C40" s="78">
        <v>5</v>
      </c>
      <c r="D40" s="78">
        <v>0</v>
      </c>
      <c r="E40" s="80">
        <v>5</v>
      </c>
      <c r="F40" s="91">
        <f t="shared" si="2"/>
        <v>477.46905695770806</v>
      </c>
    </row>
    <row r="41" spans="1:6" ht="39" thickBot="1" x14ac:dyDescent="0.25">
      <c r="A41" s="79" t="s">
        <v>146</v>
      </c>
      <c r="B41" s="78">
        <v>0.5</v>
      </c>
      <c r="C41" s="78">
        <v>0.5</v>
      </c>
      <c r="D41" s="78">
        <v>0</v>
      </c>
      <c r="E41" s="80">
        <v>1</v>
      </c>
      <c r="F41" s="91">
        <f t="shared" si="2"/>
        <v>119.72050221691677</v>
      </c>
    </row>
    <row r="42" spans="1:6" ht="26.25" thickBot="1" x14ac:dyDescent="0.25">
      <c r="A42" s="79" t="s">
        <v>128</v>
      </c>
      <c r="B42" s="78">
        <v>0</v>
      </c>
      <c r="C42" s="78">
        <v>0.5</v>
      </c>
      <c r="D42" s="78">
        <v>0</v>
      </c>
      <c r="E42" s="80">
        <v>0.5</v>
      </c>
      <c r="F42" s="91">
        <f t="shared" si="2"/>
        <v>47.746905695770806</v>
      </c>
    </row>
    <row r="43" spans="1:6" ht="90" thickBot="1" x14ac:dyDescent="0.25">
      <c r="A43" s="79" t="s">
        <v>129</v>
      </c>
      <c r="B43" s="78">
        <v>0</v>
      </c>
      <c r="C43" s="78">
        <v>0.5</v>
      </c>
      <c r="D43" s="78">
        <v>0</v>
      </c>
      <c r="E43" s="80">
        <v>0.5</v>
      </c>
      <c r="F43" s="91">
        <f t="shared" si="2"/>
        <v>47.746905695770806</v>
      </c>
    </row>
    <row r="44" spans="1:6" ht="51.75" thickBot="1" x14ac:dyDescent="0.25">
      <c r="A44" s="79" t="s">
        <v>147</v>
      </c>
      <c r="B44" s="78">
        <v>0</v>
      </c>
      <c r="C44" s="78">
        <v>0.17</v>
      </c>
      <c r="D44" s="78">
        <v>0</v>
      </c>
      <c r="E44" s="80">
        <v>0.17</v>
      </c>
      <c r="F44" s="91">
        <f t="shared" si="2"/>
        <v>16.233947936562075</v>
      </c>
    </row>
    <row r="45" spans="1:6" ht="102.75" thickBot="1" x14ac:dyDescent="0.25">
      <c r="A45" s="79" t="s">
        <v>148</v>
      </c>
      <c r="B45" s="78">
        <v>0.5</v>
      </c>
      <c r="C45" s="78">
        <v>1</v>
      </c>
      <c r="D45" s="78">
        <v>0</v>
      </c>
      <c r="E45" s="80">
        <v>1.5</v>
      </c>
      <c r="F45" s="91">
        <f t="shared" si="2"/>
        <v>167.46740791268758</v>
      </c>
    </row>
    <row r="46" spans="1:6" ht="13.5" thickBot="1" x14ac:dyDescent="0.25">
      <c r="A46" s="82" t="s">
        <v>132</v>
      </c>
      <c r="B46" s="83">
        <v>1.25</v>
      </c>
      <c r="C46" s="83">
        <v>8.17</v>
      </c>
      <c r="D46" s="83">
        <v>0</v>
      </c>
      <c r="E46" s="80">
        <v>9.42</v>
      </c>
      <c r="F46" s="91">
        <f t="shared" si="2"/>
        <v>960.11843037175993</v>
      </c>
    </row>
    <row r="47" spans="1:6" ht="13.5" thickBot="1" x14ac:dyDescent="0.25">
      <c r="A47" s="82" t="s">
        <v>131</v>
      </c>
      <c r="B47" s="85"/>
      <c r="C47" s="85"/>
      <c r="D47" s="85"/>
      <c r="E47" s="146">
        <f>E46*'Table1 respondent summary'!B7</f>
        <v>84.78</v>
      </c>
      <c r="F47" s="84">
        <f>F46*'Table1 respondent summary'!B7</f>
        <v>8641.0658733458386</v>
      </c>
    </row>
    <row r="52" spans="1:7" ht="15.75" thickBot="1" x14ac:dyDescent="0.3">
      <c r="A52" s="94" t="s">
        <v>149</v>
      </c>
    </row>
    <row r="53" spans="1:7" ht="13.5" thickBot="1" x14ac:dyDescent="0.25">
      <c r="A53" s="170" t="s">
        <v>105</v>
      </c>
      <c r="B53" s="173" t="s">
        <v>92</v>
      </c>
      <c r="C53" s="174"/>
      <c r="D53" s="175"/>
      <c r="E53" s="173" t="s">
        <v>59</v>
      </c>
      <c r="F53" s="175"/>
    </row>
    <row r="54" spans="1:7" ht="26.25" thickBot="1" x14ac:dyDescent="0.25">
      <c r="A54" s="171"/>
      <c r="B54" s="76" t="s">
        <v>93</v>
      </c>
      <c r="C54" s="76" t="s">
        <v>78</v>
      </c>
      <c r="D54" s="76" t="s">
        <v>79</v>
      </c>
      <c r="E54" s="176" t="s">
        <v>43</v>
      </c>
      <c r="F54" s="176" t="s">
        <v>94</v>
      </c>
    </row>
    <row r="55" spans="1:7" ht="13.5" thickBot="1" x14ac:dyDescent="0.25">
      <c r="A55" s="171"/>
      <c r="B55" s="77">
        <f>'Attach G_2022 wage'!C30</f>
        <v>143.94719304229193</v>
      </c>
      <c r="C55" s="77">
        <f>'Attach G_2022 wage'!D30</f>
        <v>95.493811391541612</v>
      </c>
      <c r="D55" s="77">
        <f>'Attach G_2022 wage'!E30</f>
        <v>52.996565484311049</v>
      </c>
      <c r="E55" s="177"/>
      <c r="F55" s="177"/>
    </row>
    <row r="56" spans="1:7" ht="13.5" thickBot="1" x14ac:dyDescent="0.25">
      <c r="A56" s="172"/>
      <c r="B56" s="78" t="s">
        <v>95</v>
      </c>
      <c r="C56" s="78" t="s">
        <v>95</v>
      </c>
      <c r="D56" s="78" t="s">
        <v>95</v>
      </c>
      <c r="E56" s="178"/>
      <c r="F56" s="178"/>
    </row>
    <row r="57" spans="1:7" ht="39" thickBot="1" x14ac:dyDescent="0.25">
      <c r="A57" s="79" t="s">
        <v>126</v>
      </c>
      <c r="B57" s="78">
        <v>0</v>
      </c>
      <c r="C57" s="78">
        <v>0.08</v>
      </c>
      <c r="D57" s="78">
        <v>0</v>
      </c>
      <c r="E57" s="80">
        <v>0.08</v>
      </c>
      <c r="F57" s="132">
        <f t="shared" ref="F57:F67" si="3">$B$5*B57+$C$5*C57+$D$5*D57</f>
        <v>7.6395049113233293</v>
      </c>
      <c r="G57" s="134">
        <v>7.6395049113233293</v>
      </c>
    </row>
    <row r="58" spans="1:7" ht="51.75" thickBot="1" x14ac:dyDescent="0.25">
      <c r="A58" s="79" t="s">
        <v>133</v>
      </c>
      <c r="B58" s="78">
        <v>0</v>
      </c>
      <c r="C58" s="78">
        <v>0.08</v>
      </c>
      <c r="D58" s="78">
        <v>0</v>
      </c>
      <c r="E58" s="80">
        <v>0.08</v>
      </c>
      <c r="F58" s="132">
        <f t="shared" si="3"/>
        <v>7.6395049113233293</v>
      </c>
      <c r="G58" s="134">
        <v>7.6395049113233293</v>
      </c>
    </row>
    <row r="59" spans="1:7" ht="64.5" thickBot="1" x14ac:dyDescent="0.25">
      <c r="A59" s="79" t="s">
        <v>127</v>
      </c>
      <c r="B59" s="78">
        <v>0.25</v>
      </c>
      <c r="C59" s="78">
        <v>0.25</v>
      </c>
      <c r="D59" s="78">
        <v>0</v>
      </c>
      <c r="E59" s="80">
        <v>0.5</v>
      </c>
      <c r="F59" s="132">
        <f t="shared" si="3"/>
        <v>59.860251108458385</v>
      </c>
      <c r="G59" s="134">
        <v>59.860251108458385</v>
      </c>
    </row>
    <row r="60" spans="1:7" ht="39" thickBot="1" x14ac:dyDescent="0.25">
      <c r="A60" s="79" t="s">
        <v>150</v>
      </c>
      <c r="B60" s="78">
        <v>0</v>
      </c>
      <c r="C60" s="78">
        <v>0.08</v>
      </c>
      <c r="D60" s="78">
        <v>0</v>
      </c>
      <c r="E60" s="80">
        <v>0.08</v>
      </c>
      <c r="F60" s="132">
        <f t="shared" si="3"/>
        <v>7.6395049113233293</v>
      </c>
      <c r="G60" s="134">
        <v>7.6395049113233293</v>
      </c>
    </row>
    <row r="61" spans="1:7" ht="115.5" thickBot="1" x14ac:dyDescent="0.25">
      <c r="A61" s="79" t="s">
        <v>145</v>
      </c>
      <c r="B61" s="78">
        <v>0</v>
      </c>
      <c r="C61" s="78">
        <v>5</v>
      </c>
      <c r="D61" s="78">
        <v>0</v>
      </c>
      <c r="E61" s="80">
        <v>5</v>
      </c>
      <c r="F61" s="132">
        <f t="shared" si="3"/>
        <v>477.46905695770806</v>
      </c>
      <c r="G61" s="134">
        <v>477.46905695770806</v>
      </c>
    </row>
    <row r="62" spans="1:7" ht="39" thickBot="1" x14ac:dyDescent="0.25">
      <c r="A62" s="79" t="s">
        <v>146</v>
      </c>
      <c r="B62" s="78">
        <v>0.5</v>
      </c>
      <c r="C62" s="78">
        <v>0.5</v>
      </c>
      <c r="D62" s="78">
        <v>0</v>
      </c>
      <c r="E62" s="80">
        <v>1</v>
      </c>
      <c r="F62" s="132">
        <f t="shared" si="3"/>
        <v>119.72050221691677</v>
      </c>
      <c r="G62" s="134">
        <v>119.72050221691677</v>
      </c>
    </row>
    <row r="63" spans="1:7" ht="26.25" thickBot="1" x14ac:dyDescent="0.25">
      <c r="A63" s="79" t="s">
        <v>128</v>
      </c>
      <c r="B63" s="78">
        <v>0</v>
      </c>
      <c r="C63" s="78">
        <v>0.5</v>
      </c>
      <c r="D63" s="78">
        <v>0</v>
      </c>
      <c r="E63" s="80">
        <v>0.5</v>
      </c>
      <c r="F63" s="132">
        <f t="shared" si="3"/>
        <v>47.746905695770806</v>
      </c>
      <c r="G63" s="134">
        <v>47.746905695770806</v>
      </c>
    </row>
    <row r="64" spans="1:7" ht="90" thickBot="1" x14ac:dyDescent="0.25">
      <c r="A64" s="79" t="s">
        <v>129</v>
      </c>
      <c r="B64" s="78">
        <v>0</v>
      </c>
      <c r="C64" s="78">
        <v>0.5</v>
      </c>
      <c r="D64" s="78">
        <v>0</v>
      </c>
      <c r="E64" s="80">
        <v>0.5</v>
      </c>
      <c r="F64" s="132">
        <f t="shared" si="3"/>
        <v>47.746905695770806</v>
      </c>
      <c r="G64" s="134">
        <v>47.746905695770806</v>
      </c>
    </row>
    <row r="65" spans="1:7" ht="39" thickBot="1" x14ac:dyDescent="0.25">
      <c r="A65" s="79" t="s">
        <v>151</v>
      </c>
      <c r="B65" s="78">
        <v>0</v>
      </c>
      <c r="C65" s="78">
        <v>0.17</v>
      </c>
      <c r="D65" s="78">
        <v>0</v>
      </c>
      <c r="E65" s="80">
        <v>0.17</v>
      </c>
      <c r="F65" s="132">
        <f t="shared" si="3"/>
        <v>16.233947936562075</v>
      </c>
      <c r="G65" s="134">
        <v>16.233947936562075</v>
      </c>
    </row>
    <row r="66" spans="1:7" ht="102.75" thickBot="1" x14ac:dyDescent="0.25">
      <c r="A66" s="79" t="s">
        <v>152</v>
      </c>
      <c r="B66" s="78">
        <v>0.5</v>
      </c>
      <c r="C66" s="78">
        <v>1</v>
      </c>
      <c r="D66" s="78">
        <v>0</v>
      </c>
      <c r="E66" s="80">
        <v>1.5</v>
      </c>
      <c r="F66" s="132">
        <f t="shared" si="3"/>
        <v>167.46740791268758</v>
      </c>
      <c r="G66" s="134">
        <v>167.46740791268758</v>
      </c>
    </row>
    <row r="67" spans="1:7" ht="13.5" thickBot="1" x14ac:dyDescent="0.25">
      <c r="A67" s="82" t="s">
        <v>132</v>
      </c>
      <c r="B67" s="83">
        <v>1.25</v>
      </c>
      <c r="C67" s="83">
        <v>8.16</v>
      </c>
      <c r="D67" s="83">
        <v>0</v>
      </c>
      <c r="E67" s="80">
        <v>9.41</v>
      </c>
      <c r="F67" s="132">
        <f t="shared" si="3"/>
        <v>959.1634922578445</v>
      </c>
      <c r="G67" s="134">
        <v>959.1634922578445</v>
      </c>
    </row>
    <row r="68" spans="1:7" ht="13.5" thickBot="1" x14ac:dyDescent="0.25">
      <c r="A68" s="82" t="s">
        <v>131</v>
      </c>
      <c r="B68" s="78"/>
      <c r="C68" s="78"/>
      <c r="D68" s="78"/>
      <c r="E68" s="146">
        <f>E67*'Table1 respondent summary'!B8</f>
        <v>37.64</v>
      </c>
      <c r="F68" s="136">
        <f>F67*'Table1 respondent summary'!B8</f>
        <v>3836.653969031378</v>
      </c>
      <c r="G68" s="134">
        <v>3836.653969031378</v>
      </c>
    </row>
    <row r="73" spans="1:7" ht="15.75" thickBot="1" x14ac:dyDescent="0.3">
      <c r="A73" s="94" t="s">
        <v>153</v>
      </c>
    </row>
    <row r="74" spans="1:7" ht="13.5" thickBot="1" x14ac:dyDescent="0.25">
      <c r="A74" s="170" t="s">
        <v>105</v>
      </c>
      <c r="B74" s="173" t="s">
        <v>92</v>
      </c>
      <c r="C74" s="174"/>
      <c r="D74" s="175"/>
      <c r="E74" s="173" t="s">
        <v>59</v>
      </c>
      <c r="F74" s="175"/>
    </row>
    <row r="75" spans="1:7" ht="26.25" thickBot="1" x14ac:dyDescent="0.25">
      <c r="A75" s="171"/>
      <c r="B75" s="76" t="s">
        <v>93</v>
      </c>
      <c r="C75" s="76" t="s">
        <v>78</v>
      </c>
      <c r="D75" s="76" t="s">
        <v>79</v>
      </c>
      <c r="E75" s="176" t="s">
        <v>43</v>
      </c>
      <c r="F75" s="176" t="s">
        <v>94</v>
      </c>
    </row>
    <row r="76" spans="1:7" ht="13.5" thickBot="1" x14ac:dyDescent="0.25">
      <c r="A76" s="171"/>
      <c r="B76" s="77">
        <f>'Attach G_2022 wage'!C30</f>
        <v>143.94719304229193</v>
      </c>
      <c r="C76" s="77">
        <f>'Attach G_2022 wage'!D30</f>
        <v>95.493811391541612</v>
      </c>
      <c r="D76" s="77">
        <f>'Attach G_2022 wage'!E30</f>
        <v>52.996565484311049</v>
      </c>
      <c r="E76" s="177"/>
      <c r="F76" s="177"/>
    </row>
    <row r="77" spans="1:7" ht="13.5" thickBot="1" x14ac:dyDescent="0.25">
      <c r="A77" s="172"/>
      <c r="B77" s="78" t="s">
        <v>95</v>
      </c>
      <c r="C77" s="78" t="s">
        <v>95</v>
      </c>
      <c r="D77" s="78" t="s">
        <v>95</v>
      </c>
      <c r="E77" s="178"/>
      <c r="F77" s="178"/>
    </row>
    <row r="78" spans="1:7" ht="39" thickBot="1" x14ac:dyDescent="0.25">
      <c r="A78" s="79" t="s">
        <v>126</v>
      </c>
      <c r="B78" s="78">
        <v>0</v>
      </c>
      <c r="C78" s="78">
        <v>0.08</v>
      </c>
      <c r="D78" s="78">
        <v>0</v>
      </c>
      <c r="E78" s="80">
        <v>0.08</v>
      </c>
      <c r="F78" s="91">
        <f t="shared" ref="F78:F88" si="4">$B$5*B78+$C$5*C78+$D$5*D78</f>
        <v>7.6395049113233293</v>
      </c>
    </row>
    <row r="79" spans="1:7" ht="51.75" thickBot="1" x14ac:dyDescent="0.25">
      <c r="A79" s="79" t="s">
        <v>133</v>
      </c>
      <c r="B79" s="78">
        <v>0</v>
      </c>
      <c r="C79" s="78">
        <v>0.08</v>
      </c>
      <c r="D79" s="78">
        <v>0</v>
      </c>
      <c r="E79" s="80">
        <v>0.08</v>
      </c>
      <c r="F79" s="91">
        <f t="shared" si="4"/>
        <v>7.6395049113233293</v>
      </c>
    </row>
    <row r="80" spans="1:7" ht="64.5" thickBot="1" x14ac:dyDescent="0.25">
      <c r="A80" s="79" t="s">
        <v>127</v>
      </c>
      <c r="B80" s="78">
        <v>0.25</v>
      </c>
      <c r="C80" s="78">
        <v>0.25</v>
      </c>
      <c r="D80" s="78">
        <v>0</v>
      </c>
      <c r="E80" s="80">
        <v>0.5</v>
      </c>
      <c r="F80" s="91">
        <f t="shared" si="4"/>
        <v>59.860251108458385</v>
      </c>
    </row>
    <row r="81" spans="1:6" ht="39" thickBot="1" x14ac:dyDescent="0.25">
      <c r="A81" s="79" t="s">
        <v>150</v>
      </c>
      <c r="B81" s="78">
        <v>0</v>
      </c>
      <c r="C81" s="78">
        <v>0.08</v>
      </c>
      <c r="D81" s="78">
        <v>0</v>
      </c>
      <c r="E81" s="80">
        <v>0.08</v>
      </c>
      <c r="F81" s="91">
        <f t="shared" si="4"/>
        <v>7.6395049113233293</v>
      </c>
    </row>
    <row r="82" spans="1:6" ht="115.5" thickBot="1" x14ac:dyDescent="0.25">
      <c r="A82" s="79" t="s">
        <v>145</v>
      </c>
      <c r="B82" s="78">
        <v>0</v>
      </c>
      <c r="C82" s="78">
        <v>4.5</v>
      </c>
      <c r="D82" s="78">
        <v>0</v>
      </c>
      <c r="E82" s="80">
        <v>4.5</v>
      </c>
      <c r="F82" s="91">
        <f t="shared" si="4"/>
        <v>429.72215126193726</v>
      </c>
    </row>
    <row r="83" spans="1:6" ht="26.25" thickBot="1" x14ac:dyDescent="0.25">
      <c r="A83" s="79" t="s">
        <v>154</v>
      </c>
      <c r="B83" s="78">
        <v>0.5</v>
      </c>
      <c r="C83" s="78">
        <v>0.5</v>
      </c>
      <c r="D83" s="78">
        <v>0</v>
      </c>
      <c r="E83" s="80">
        <v>1</v>
      </c>
      <c r="F83" s="91">
        <f t="shared" si="4"/>
        <v>119.72050221691677</v>
      </c>
    </row>
    <row r="84" spans="1:6" ht="26.25" thickBot="1" x14ac:dyDescent="0.25">
      <c r="A84" s="79" t="s">
        <v>128</v>
      </c>
      <c r="B84" s="78">
        <v>0</v>
      </c>
      <c r="C84" s="78">
        <v>0.5</v>
      </c>
      <c r="D84" s="78">
        <v>0</v>
      </c>
      <c r="E84" s="80">
        <v>0.5</v>
      </c>
      <c r="F84" s="91">
        <f t="shared" si="4"/>
        <v>47.746905695770806</v>
      </c>
    </row>
    <row r="85" spans="1:6" ht="90" thickBot="1" x14ac:dyDescent="0.25">
      <c r="A85" s="79" t="s">
        <v>129</v>
      </c>
      <c r="B85" s="78">
        <v>0</v>
      </c>
      <c r="C85" s="78">
        <v>0.5</v>
      </c>
      <c r="D85" s="78">
        <v>0</v>
      </c>
      <c r="E85" s="80">
        <v>0.5</v>
      </c>
      <c r="F85" s="91">
        <f t="shared" si="4"/>
        <v>47.746905695770806</v>
      </c>
    </row>
    <row r="86" spans="1:6" ht="39" thickBot="1" x14ac:dyDescent="0.25">
      <c r="A86" s="79" t="s">
        <v>151</v>
      </c>
      <c r="B86" s="78">
        <v>0</v>
      </c>
      <c r="C86" s="78">
        <v>0.17</v>
      </c>
      <c r="D86" s="78">
        <v>0</v>
      </c>
      <c r="E86" s="80">
        <v>0.17</v>
      </c>
      <c r="F86" s="91">
        <f t="shared" si="4"/>
        <v>16.233947936562075</v>
      </c>
    </row>
    <row r="87" spans="1:6" ht="102.75" thickBot="1" x14ac:dyDescent="0.25">
      <c r="A87" s="79" t="s">
        <v>148</v>
      </c>
      <c r="B87" s="78">
        <v>0.5</v>
      </c>
      <c r="C87" s="78">
        <v>1</v>
      </c>
      <c r="D87" s="78">
        <v>0</v>
      </c>
      <c r="E87" s="80">
        <v>1.5</v>
      </c>
      <c r="F87" s="91">
        <f t="shared" si="4"/>
        <v>167.46740791268758</v>
      </c>
    </row>
    <row r="88" spans="1:6" ht="13.5" thickBot="1" x14ac:dyDescent="0.25">
      <c r="A88" s="82" t="s">
        <v>132</v>
      </c>
      <c r="B88" s="83">
        <v>1.25</v>
      </c>
      <c r="C88" s="83">
        <v>7.67</v>
      </c>
      <c r="D88" s="83">
        <v>0</v>
      </c>
      <c r="E88" s="80">
        <v>8.92</v>
      </c>
      <c r="F88" s="91">
        <f t="shared" si="4"/>
        <v>912.37152467598912</v>
      </c>
    </row>
    <row r="89" spans="1:6" ht="13.5" thickBot="1" x14ac:dyDescent="0.25">
      <c r="A89" s="82" t="s">
        <v>131</v>
      </c>
      <c r="B89" s="85"/>
      <c r="C89" s="85"/>
      <c r="D89" s="85"/>
      <c r="E89" s="146">
        <f>E88*'Table1 respondent summary'!B9</f>
        <v>44.6</v>
      </c>
      <c r="F89" s="84">
        <f>F88*'Table1 respondent summary'!B9</f>
        <v>4561.8576233799458</v>
      </c>
    </row>
  </sheetData>
  <mergeCells count="25">
    <mergeCell ref="A3:A6"/>
    <mergeCell ref="B3:D3"/>
    <mergeCell ref="E3:F3"/>
    <mergeCell ref="E4:E6"/>
    <mergeCell ref="F4:F6"/>
    <mergeCell ref="A17:A20"/>
    <mergeCell ref="B17:D17"/>
    <mergeCell ref="E17:F17"/>
    <mergeCell ref="E18:E20"/>
    <mergeCell ref="F18:F20"/>
    <mergeCell ref="A32:A35"/>
    <mergeCell ref="B32:D32"/>
    <mergeCell ref="E32:F32"/>
    <mergeCell ref="E33:E35"/>
    <mergeCell ref="F33:F35"/>
    <mergeCell ref="A53:A56"/>
    <mergeCell ref="B53:D53"/>
    <mergeCell ref="E53:F53"/>
    <mergeCell ref="E54:E56"/>
    <mergeCell ref="F54:F56"/>
    <mergeCell ref="A74:A77"/>
    <mergeCell ref="B74:D74"/>
    <mergeCell ref="E74:F74"/>
    <mergeCell ref="E75:E77"/>
    <mergeCell ref="F75:F7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5E3AC-B910-4CCE-BB94-49AD63488778}">
  <dimension ref="A1:C10"/>
  <sheetViews>
    <sheetView workbookViewId="0">
      <selection activeCell="M10" sqref="M10"/>
    </sheetView>
  </sheetViews>
  <sheetFormatPr defaultRowHeight="15" x14ac:dyDescent="0.25"/>
  <cols>
    <col min="1" max="1" width="26.85546875" bestFit="1" customWidth="1"/>
    <col min="2" max="3" width="7.42578125" bestFit="1" customWidth="1"/>
  </cols>
  <sheetData>
    <row r="1" spans="1:3" ht="16.5" thickBot="1" x14ac:dyDescent="0.3">
      <c r="A1" s="142" t="s">
        <v>177</v>
      </c>
    </row>
    <row r="2" spans="1:3" ht="60.75" thickBot="1" x14ac:dyDescent="0.3">
      <c r="A2" s="137"/>
      <c r="B2" s="138" t="s">
        <v>111</v>
      </c>
      <c r="C2" s="138" t="s">
        <v>97</v>
      </c>
    </row>
    <row r="3" spans="1:3" ht="15.75" thickBot="1" x14ac:dyDescent="0.3">
      <c r="A3" s="139" t="s">
        <v>172</v>
      </c>
      <c r="B3" s="143">
        <f>'Agency burden'!E11</f>
        <v>7.2499999999999991</v>
      </c>
      <c r="C3" s="141">
        <f>'Agency burden'!F11</f>
        <v>752.89685965211447</v>
      </c>
    </row>
    <row r="4" spans="1:3" ht="15.75" thickBot="1" x14ac:dyDescent="0.3">
      <c r="A4" s="139" t="s">
        <v>173</v>
      </c>
      <c r="B4" s="143">
        <f>'Agency burden'!E25</f>
        <v>3.3000000000000003</v>
      </c>
      <c r="C4" s="141">
        <f>'Agency burden'!F25</f>
        <v>339.3562684174625</v>
      </c>
    </row>
    <row r="5" spans="1:3" ht="15.75" thickBot="1" x14ac:dyDescent="0.3">
      <c r="A5" s="139" t="s">
        <v>174</v>
      </c>
      <c r="B5" s="143">
        <f>'Agency burden'!E47</f>
        <v>84.78</v>
      </c>
      <c r="C5" s="141">
        <f>'Agency burden'!F47</f>
        <v>8641.0658733458386</v>
      </c>
    </row>
    <row r="6" spans="1:3" ht="15.75" thickBot="1" x14ac:dyDescent="0.3">
      <c r="A6" s="139" t="s">
        <v>175</v>
      </c>
      <c r="B6" s="140">
        <v>41</v>
      </c>
      <c r="C6" s="141">
        <f>'Agency burden'!F68</f>
        <v>3836.653969031378</v>
      </c>
    </row>
    <row r="7" spans="1:3" ht="15.75" thickBot="1" x14ac:dyDescent="0.3">
      <c r="A7" s="139" t="s">
        <v>176</v>
      </c>
      <c r="B7" s="140">
        <v>48</v>
      </c>
      <c r="C7" s="141">
        <f>'Agency burden'!F89</f>
        <v>4561.8576233799458</v>
      </c>
    </row>
    <row r="8" spans="1:3" x14ac:dyDescent="0.25">
      <c r="B8" s="148">
        <f>SUM(B3:B7)</f>
        <v>184.32999999999998</v>
      </c>
      <c r="C8" s="149" t="s">
        <v>180</v>
      </c>
    </row>
    <row r="9" spans="1:3" x14ac:dyDescent="0.25">
      <c r="B9">
        <v>181</v>
      </c>
      <c r="C9" t="s">
        <v>179</v>
      </c>
    </row>
    <row r="10" spans="1:3" x14ac:dyDescent="0.25">
      <c r="B10" t="s">
        <v>178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6DE7-DEDB-4DDF-8681-757CFE21660E}">
  <dimension ref="A1:F39"/>
  <sheetViews>
    <sheetView topLeftCell="A11" workbookViewId="0">
      <selection activeCell="K19" sqref="K19"/>
    </sheetView>
  </sheetViews>
  <sheetFormatPr defaultRowHeight="15" x14ac:dyDescent="0.25"/>
  <cols>
    <col min="1" max="1" width="24" bestFit="1" customWidth="1"/>
    <col min="2" max="2" width="31.5703125" bestFit="1" customWidth="1"/>
    <col min="3" max="3" width="10.5703125" bestFit="1" customWidth="1"/>
    <col min="4" max="4" width="9.42578125" bestFit="1" customWidth="1"/>
    <col min="5" max="5" width="14.7109375" bestFit="1" customWidth="1"/>
  </cols>
  <sheetData>
    <row r="1" spans="1:6" ht="18" x14ac:dyDescent="0.25">
      <c r="A1" s="97" t="s">
        <v>99</v>
      </c>
      <c r="B1" s="98" t="s">
        <v>155</v>
      </c>
      <c r="C1" s="99"/>
    </row>
    <row r="2" spans="1:6" ht="18.75" thickBot="1" x14ac:dyDescent="0.3">
      <c r="A2" s="100" t="s">
        <v>100</v>
      </c>
    </row>
    <row r="3" spans="1:6" ht="16.5" thickBot="1" x14ac:dyDescent="0.3">
      <c r="A3" s="50" t="s">
        <v>75</v>
      </c>
      <c r="B3" s="51" t="s">
        <v>76</v>
      </c>
      <c r="C3" s="52" t="s">
        <v>77</v>
      </c>
      <c r="D3" s="52" t="s">
        <v>78</v>
      </c>
      <c r="E3" s="53" t="s">
        <v>79</v>
      </c>
    </row>
    <row r="4" spans="1:6" ht="19.5" thickBot="1" x14ac:dyDescent="0.3">
      <c r="A4" s="54" t="s">
        <v>118</v>
      </c>
      <c r="B4" s="55" t="s">
        <v>80</v>
      </c>
      <c r="C4" s="56">
        <v>52.14</v>
      </c>
      <c r="D4" s="56">
        <v>35.82</v>
      </c>
      <c r="E4" s="57">
        <v>23.4</v>
      </c>
    </row>
    <row r="5" spans="1:6" ht="18.75" x14ac:dyDescent="0.25">
      <c r="A5" s="58" t="s">
        <v>119</v>
      </c>
      <c r="B5" s="59" t="s">
        <v>81</v>
      </c>
      <c r="C5" s="60">
        <v>0.449181446111869</v>
      </c>
      <c r="D5" s="60">
        <f>$C$5</f>
        <v>0.449181446111869</v>
      </c>
      <c r="E5" s="60">
        <f>$C$5</f>
        <v>0.449181446111869</v>
      </c>
    </row>
    <row r="6" spans="1:6" ht="15.75" x14ac:dyDescent="0.25">
      <c r="A6" s="61" t="s">
        <v>82</v>
      </c>
      <c r="B6" s="62" t="s">
        <v>83</v>
      </c>
      <c r="C6" s="63">
        <f>+C4*C5</f>
        <v>23.420320600272849</v>
      </c>
      <c r="D6" s="63">
        <f>+D4*D5</f>
        <v>16.089679399727146</v>
      </c>
      <c r="E6" s="64">
        <f>+E4*E5</f>
        <v>10.510845839017733</v>
      </c>
    </row>
    <row r="7" spans="1:6" ht="16.5" thickBot="1" x14ac:dyDescent="0.3">
      <c r="A7" s="46" t="s">
        <v>84</v>
      </c>
      <c r="B7" s="47" t="s">
        <v>85</v>
      </c>
      <c r="C7" s="48">
        <f>+C4+C6</f>
        <v>75.560320600272846</v>
      </c>
      <c r="D7" s="48">
        <f>+D4+D6</f>
        <v>51.909679399727146</v>
      </c>
      <c r="E7" s="49">
        <f>+E4+E6</f>
        <v>33.910845839017732</v>
      </c>
    </row>
    <row r="8" spans="1:6" ht="18.75" x14ac:dyDescent="0.25">
      <c r="A8" s="58" t="s">
        <v>120</v>
      </c>
      <c r="B8" s="59" t="s">
        <v>86</v>
      </c>
      <c r="C8" s="65" t="s">
        <v>87</v>
      </c>
      <c r="D8" s="65" t="s">
        <v>87</v>
      </c>
      <c r="E8" s="66" t="s">
        <v>87</v>
      </c>
    </row>
    <row r="9" spans="1:6" ht="15.75" x14ac:dyDescent="0.25">
      <c r="A9" s="61" t="s">
        <v>88</v>
      </c>
      <c r="B9" s="62" t="s">
        <v>89</v>
      </c>
      <c r="C9" s="63">
        <f>+C7*C8</f>
        <v>37.780160300136423</v>
      </c>
      <c r="D9" s="63">
        <f>+D7*D8</f>
        <v>25.954839699863573</v>
      </c>
      <c r="E9" s="64">
        <f>+E7*E8</f>
        <v>16.955422919508866</v>
      </c>
    </row>
    <row r="10" spans="1:6" ht="16.5" thickBot="1" x14ac:dyDescent="0.3">
      <c r="A10" s="46" t="s">
        <v>90</v>
      </c>
      <c r="B10" s="47" t="s">
        <v>91</v>
      </c>
      <c r="C10" s="48">
        <f>+C7+C9</f>
        <v>113.34048090040926</v>
      </c>
      <c r="D10" s="48">
        <f>+D7+D9</f>
        <v>77.864519099590723</v>
      </c>
      <c r="E10" s="49">
        <f>+E7+E9</f>
        <v>50.866268758526601</v>
      </c>
    </row>
    <row r="12" spans="1:6" ht="15.75" x14ac:dyDescent="0.25">
      <c r="A12" s="38" t="s">
        <v>112</v>
      </c>
      <c r="B12" s="122" t="s">
        <v>113</v>
      </c>
      <c r="E12" s="123" t="s">
        <v>156</v>
      </c>
      <c r="F12" s="124" t="s">
        <v>39</v>
      </c>
    </row>
    <row r="13" spans="1:6" ht="15.75" x14ac:dyDescent="0.25">
      <c r="A13" s="38" t="s">
        <v>114</v>
      </c>
      <c r="B13" s="122"/>
      <c r="E13" s="124" t="s">
        <v>157</v>
      </c>
    </row>
    <row r="14" spans="1:6" ht="15.75" x14ac:dyDescent="0.25">
      <c r="A14" s="38" t="s">
        <v>158</v>
      </c>
      <c r="B14" s="122"/>
    </row>
    <row r="15" spans="1:6" ht="15.75" x14ac:dyDescent="0.25">
      <c r="A15" s="38" t="s">
        <v>159</v>
      </c>
      <c r="B15" s="38" t="s">
        <v>160</v>
      </c>
    </row>
    <row r="16" spans="1:6" ht="15.75" x14ac:dyDescent="0.25">
      <c r="A16" s="38" t="s">
        <v>161</v>
      </c>
      <c r="B16" s="38" t="s">
        <v>162</v>
      </c>
    </row>
    <row r="17" spans="1:6" ht="15.75" x14ac:dyDescent="0.25">
      <c r="A17" s="38" t="s">
        <v>163</v>
      </c>
      <c r="B17" s="38" t="s">
        <v>164</v>
      </c>
      <c r="E17" t="s">
        <v>165</v>
      </c>
    </row>
    <row r="18" spans="1:6" ht="15.75" x14ac:dyDescent="0.25">
      <c r="A18" s="38" t="s">
        <v>166</v>
      </c>
    </row>
    <row r="19" spans="1:6" ht="15.75" x14ac:dyDescent="0.25">
      <c r="A19" s="188" t="s">
        <v>167</v>
      </c>
      <c r="B19" s="188"/>
      <c r="C19" s="188"/>
      <c r="D19" s="188"/>
      <c r="E19" s="188"/>
    </row>
    <row r="21" spans="1:6" ht="18" x14ac:dyDescent="0.25">
      <c r="A21" s="97" t="s">
        <v>116</v>
      </c>
      <c r="B21" s="125" t="s">
        <v>155</v>
      </c>
    </row>
    <row r="22" spans="1:6" ht="18.75" thickBot="1" x14ac:dyDescent="0.3">
      <c r="A22" s="100" t="s">
        <v>117</v>
      </c>
      <c r="C22" s="126"/>
    </row>
    <row r="23" spans="1:6" ht="16.5" thickBot="1" x14ac:dyDescent="0.3">
      <c r="A23" s="101" t="s">
        <v>75</v>
      </c>
      <c r="B23" s="102" t="s">
        <v>76</v>
      </c>
      <c r="C23" s="103" t="s">
        <v>77</v>
      </c>
      <c r="D23" s="103" t="s">
        <v>78</v>
      </c>
      <c r="E23" s="104" t="s">
        <v>79</v>
      </c>
    </row>
    <row r="24" spans="1:6" ht="19.5" thickBot="1" x14ac:dyDescent="0.3">
      <c r="A24" s="105" t="s">
        <v>118</v>
      </c>
      <c r="B24" s="106" t="s">
        <v>80</v>
      </c>
      <c r="C24" s="107">
        <v>66.22</v>
      </c>
      <c r="D24" s="107">
        <v>43.93</v>
      </c>
      <c r="E24" s="108">
        <v>24.38</v>
      </c>
    </row>
    <row r="25" spans="1:6" ht="18.75" x14ac:dyDescent="0.25">
      <c r="A25" s="109" t="s">
        <v>119</v>
      </c>
      <c r="B25" s="110" t="s">
        <v>81</v>
      </c>
      <c r="C25" s="111">
        <v>0.449181446111869</v>
      </c>
      <c r="D25" s="111">
        <f>$C$5</f>
        <v>0.449181446111869</v>
      </c>
      <c r="E25" s="111">
        <f>$C$5</f>
        <v>0.449181446111869</v>
      </c>
    </row>
    <row r="26" spans="1:6" ht="15.75" x14ac:dyDescent="0.25">
      <c r="A26" s="112" t="s">
        <v>82</v>
      </c>
      <c r="B26" s="113" t="s">
        <v>83</v>
      </c>
      <c r="C26" s="114">
        <f>+C24*C25</f>
        <v>29.744795361527963</v>
      </c>
      <c r="D26" s="114">
        <f>+D24*D25</f>
        <v>19.732540927694405</v>
      </c>
      <c r="E26" s="115">
        <f>+E24*E25</f>
        <v>10.951043656207366</v>
      </c>
    </row>
    <row r="27" spans="1:6" ht="16.5" thickBot="1" x14ac:dyDescent="0.3">
      <c r="A27" s="116" t="s">
        <v>84</v>
      </c>
      <c r="B27" s="117" t="s">
        <v>85</v>
      </c>
      <c r="C27" s="118">
        <f>+C24+C26</f>
        <v>95.964795361527962</v>
      </c>
      <c r="D27" s="118">
        <f>+D24+D26</f>
        <v>63.662540927694408</v>
      </c>
      <c r="E27" s="119">
        <f>+E24+E26</f>
        <v>35.331043656207363</v>
      </c>
    </row>
    <row r="28" spans="1:6" ht="18.75" x14ac:dyDescent="0.25">
      <c r="A28" s="109" t="s">
        <v>120</v>
      </c>
      <c r="B28" s="110" t="s">
        <v>86</v>
      </c>
      <c r="C28" s="120" t="s">
        <v>87</v>
      </c>
      <c r="D28" s="120" t="s">
        <v>87</v>
      </c>
      <c r="E28" s="121" t="s">
        <v>87</v>
      </c>
    </row>
    <row r="29" spans="1:6" ht="15.75" x14ac:dyDescent="0.25">
      <c r="A29" s="112" t="s">
        <v>88</v>
      </c>
      <c r="B29" s="113" t="s">
        <v>89</v>
      </c>
      <c r="C29" s="114">
        <f>+C27*C28</f>
        <v>47.982397680763981</v>
      </c>
      <c r="D29" s="114">
        <f>+D27*D28</f>
        <v>31.831270463847204</v>
      </c>
      <c r="E29" s="115">
        <f>+E27*E28</f>
        <v>17.665521828103682</v>
      </c>
    </row>
    <row r="30" spans="1:6" ht="32.25" thickBot="1" x14ac:dyDescent="0.3">
      <c r="A30" s="116" t="s">
        <v>90</v>
      </c>
      <c r="B30" s="117" t="s">
        <v>91</v>
      </c>
      <c r="C30" s="118">
        <f>+C27+C29</f>
        <v>143.94719304229193</v>
      </c>
      <c r="D30" s="118">
        <f>+D27+D29</f>
        <v>95.493811391541612</v>
      </c>
      <c r="E30" s="119">
        <f>+E27+E29</f>
        <v>52.996565484311049</v>
      </c>
    </row>
    <row r="32" spans="1:6" ht="15.75" x14ac:dyDescent="0.25">
      <c r="A32" s="38" t="s">
        <v>112</v>
      </c>
      <c r="B32" s="122" t="s">
        <v>121</v>
      </c>
      <c r="E32" s="123" t="s">
        <v>156</v>
      </c>
      <c r="F32" s="124" t="s">
        <v>39</v>
      </c>
    </row>
    <row r="33" spans="1:5" ht="15.75" x14ac:dyDescent="0.25">
      <c r="A33" s="38" t="s">
        <v>122</v>
      </c>
      <c r="B33" s="43"/>
      <c r="E33" s="124" t="s">
        <v>157</v>
      </c>
    </row>
    <row r="34" spans="1:5" ht="15.75" x14ac:dyDescent="0.25">
      <c r="A34" s="38" t="s">
        <v>158</v>
      </c>
      <c r="B34" s="122"/>
    </row>
    <row r="35" spans="1:5" ht="15.75" x14ac:dyDescent="0.25">
      <c r="A35" s="38" t="s">
        <v>159</v>
      </c>
      <c r="B35" s="38" t="s">
        <v>160</v>
      </c>
    </row>
    <row r="36" spans="1:5" ht="15.75" x14ac:dyDescent="0.25">
      <c r="A36" s="38" t="s">
        <v>161</v>
      </c>
      <c r="B36" s="38" t="s">
        <v>162</v>
      </c>
      <c r="E36" t="s">
        <v>168</v>
      </c>
    </row>
    <row r="37" spans="1:5" ht="15.75" x14ac:dyDescent="0.25">
      <c r="A37" s="38" t="s">
        <v>163</v>
      </c>
      <c r="B37" s="38" t="s">
        <v>164</v>
      </c>
    </row>
    <row r="38" spans="1:5" ht="15.75" x14ac:dyDescent="0.25">
      <c r="A38" s="38" t="s">
        <v>166</v>
      </c>
    </row>
    <row r="39" spans="1:5" ht="15.75" x14ac:dyDescent="0.25">
      <c r="A39" s="188" t="s">
        <v>167</v>
      </c>
      <c r="B39" s="188"/>
      <c r="C39" s="188"/>
      <c r="D39" s="188"/>
      <c r="E39" s="188"/>
    </row>
  </sheetData>
  <mergeCells count="2">
    <mergeCell ref="A19:E19"/>
    <mergeCell ref="A39:E39"/>
  </mergeCells>
  <hyperlinks>
    <hyperlink ref="B12" r:id="rId1" xr:uid="{1BC9B178-08B5-4F66-8709-4FA08DAE33D6}"/>
    <hyperlink ref="B32" r:id="rId2" xr:uid="{EC0C8F64-78EF-4E13-9E26-05F74CEAA06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CategoryDescription xmlns="http://schemas.microsoft.com/sharepoint.v3" xsi:nil="true"/>
    <TaxCatchAll xmlns="4ffa91fb-a0ff-4ac5-b2db-65c790d184a4" xsi:nil="true"/>
    <FRN_x0020_List_x0020_Item_x0020_ID xmlns="118f882f-1e32-4cf2-ad69-9de43d57f4c6">4619</FRN_x0020_List_x0020_Item_x0020_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E8F945D3E4F86649B7BD7D579B37A57A" ma:contentTypeVersion="14" ma:contentTypeDescription="Create a new document." ma:contentTypeScope="" ma:versionID="4ca9ae3a18f3799ae7de94c87e38686a">
  <xsd:schema xmlns:xsd="http://www.w3.org/2001/XMLSchema" xmlns:xs="http://www.w3.org/2001/XMLSchema" xmlns:p="http://schemas.microsoft.com/office/2006/metadata/properties" xmlns:ns1="http://schemas.microsoft.com/sharepoint/v3" xmlns:ns2="http://schemas.microsoft.com/sharepoint.v3" xmlns:ns3="4ffa91fb-a0ff-4ac5-b2db-65c790d184a4" xmlns:ns4="118f882f-1e32-4cf2-ad69-9de43d57f4c6" xmlns:ns5="a5d1ca4e-0a3f-4119-b619-e20b93ebd1aa" targetNamespace="http://schemas.microsoft.com/office/2006/metadata/properties" ma:root="true" ma:fieldsID="8eb7a2a63042dd8acd52b8cd74bf6d63" ns1:_="" ns2:_="" ns3:_="" ns4:_="" ns5:_="">
    <xsd:import namespace="http://schemas.microsoft.com/sharepoint/v3"/>
    <xsd:import namespace="http://schemas.microsoft.com/sharepoint.v3"/>
    <xsd:import namespace="4ffa91fb-a0ff-4ac5-b2db-65c790d184a4"/>
    <xsd:import namespace="118f882f-1e32-4cf2-ad69-9de43d57f4c6"/>
    <xsd:import namespace="a5d1ca4e-0a3f-4119-b619-e20b93ebd1aa"/>
    <xsd:element name="properties">
      <xsd:complexType>
        <xsd:sequence>
          <xsd:element name="documentManagement">
            <xsd:complexType>
              <xsd:all>
                <xsd:element ref="ns2:CategoryDescription" minOccurs="0"/>
                <xsd:element ref="ns3:TaxCatchAllLabel" minOccurs="0"/>
                <xsd:element ref="ns3:TaxCatchAll" minOccurs="0"/>
                <xsd:element ref="ns4:FRN_x0020_List_x0020_Item_x0020_ID"/>
                <xsd:element ref="ns5:SharedWithUsers" minOccurs="0"/>
                <xsd:element ref="ns5:SharedWithDetails" minOccurs="0"/>
                <xsd:element ref="ns4:MediaServiceMetadata" minOccurs="0"/>
                <xsd:element ref="ns4:MediaServiceFastMetadata" minOccurs="0"/>
                <xsd:element ref="ns4:MediaServiceAutoKeyPoints" minOccurs="0"/>
                <xsd:element ref="ns4:MediaServiceKeyPoints" minOccurs="0"/>
                <xsd:element ref="ns1:_ip_UnifiedCompliancePolicyProperties" minOccurs="0"/>
                <xsd:element ref="ns1:_ip_UnifiedCompliancePolicyUIAction"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TaxCatchAllLabel" ma:index="6" nillable="true" ma:displayName="Taxonomy Catch All Column1" ma:hidden="true" ma:list="{12331871-f22f-4f1e-b241-7c04b4cb386a}" ma:internalName="TaxCatchAllLabel" ma:readOnly="true" ma:showField="CatchAllDataLabel" ma:web="a5d1ca4e-0a3f-4119-b619-e20b93ebd1aa">
      <xsd:complexType>
        <xsd:complexContent>
          <xsd:extension base="dms:MultiChoiceLookup">
            <xsd:sequence>
              <xsd:element name="Value" type="dms:Lookup" maxOccurs="unbounded" minOccurs="0" nillable="true"/>
            </xsd:sequence>
          </xsd:extension>
        </xsd:complexContent>
      </xsd:complexType>
    </xsd:element>
    <xsd:element name="TaxCatchAll" ma:index="7" nillable="true" ma:displayName="Taxonomy Catch All Column" ma:hidden="true" ma:list="{12331871-f22f-4f1e-b241-7c04b4cb386a}" ma:internalName="TaxCatchAll" ma:showField="CatchAllData" ma:web="a5d1ca4e-0a3f-4119-b619-e20b93ebd1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8f882f-1e32-4cf2-ad69-9de43d57f4c6" elementFormDefault="qualified">
    <xsd:import namespace="http://schemas.microsoft.com/office/2006/documentManagement/types"/>
    <xsd:import namespace="http://schemas.microsoft.com/office/infopath/2007/PartnerControls"/>
    <xsd:element name="FRN_x0020_List_x0020_Item_x0020_ID" ma:index="11" ma:displayName="FRN List Item ID" ma:indexed="true" ma:internalName="FRN_x0020_List_x0020_Item_x0020_ID">
      <xsd:simpleType>
        <xsd:restriction base="dms:Text">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d1ca4e-0a3f-4119-b619-e20b93ebd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C94820-709D-4956-98FA-1916A5166755}">
  <ds:schemaRefs>
    <ds:schemaRef ds:uri="http://purl.org/dc/dcmitype/"/>
    <ds:schemaRef ds:uri="http://schemas.microsoft.com/sharepoint/v3"/>
    <ds:schemaRef ds:uri="http://www.w3.org/XML/1998/namespac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a5d1ca4e-0a3f-4119-b619-e20b93ebd1aa"/>
    <ds:schemaRef ds:uri="118f882f-1e32-4cf2-ad69-9de43d57f4c6"/>
    <ds:schemaRef ds:uri="4ffa91fb-a0ff-4ac5-b2db-65c790d184a4"/>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D5B97A17-0061-48DE-88C5-0B0150B92277}">
  <ds:schemaRefs>
    <ds:schemaRef ds:uri="http://schemas.microsoft.com/sharepoint/v3/contenttype/forms"/>
  </ds:schemaRefs>
</ds:datastoreItem>
</file>

<file path=customXml/itemProps3.xml><?xml version="1.0" encoding="utf-8"?>
<ds:datastoreItem xmlns:ds="http://schemas.openxmlformats.org/officeDocument/2006/customXml" ds:itemID="{017218C3-DBE7-4B3D-8138-D5C99566D004}">
  <ds:schemaRefs>
    <ds:schemaRef ds:uri="Microsoft.SharePoint.Taxonomy.ContentTypeSync"/>
  </ds:schemaRefs>
</ds:datastoreItem>
</file>

<file path=customXml/itemProps4.xml><?xml version="1.0" encoding="utf-8"?>
<ds:datastoreItem xmlns:ds="http://schemas.openxmlformats.org/officeDocument/2006/customXml" ds:itemID="{7FB61FA4-6564-47B0-84E7-AD69FE9DF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4ffa91fb-a0ff-4ac5-b2db-65c790d184a4"/>
    <ds:schemaRef ds:uri="118f882f-1e32-4cf2-ad69-9de43d57f4c6"/>
    <ds:schemaRef ds:uri="a5d1ca4e-0a3f-4119-b619-e20b93ebd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burden</vt:lpstr>
      <vt:lpstr>counts</vt:lpstr>
      <vt:lpstr>respondent burden</vt:lpstr>
      <vt:lpstr>Table1 respondent summary</vt:lpstr>
      <vt:lpstr>Agency burden</vt:lpstr>
      <vt:lpstr>Table12 Agency summary</vt:lpstr>
      <vt:lpstr>Attach G_2022 wage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Andrew Lee</dc:creator>
  <cp:lastModifiedBy>Johnson, Amaris</cp:lastModifiedBy>
  <cp:lastPrinted>2015-10-08T17:59:56Z</cp:lastPrinted>
  <dcterms:created xsi:type="dcterms:W3CDTF">2015-10-06T14:48:51Z</dcterms:created>
  <dcterms:modified xsi:type="dcterms:W3CDTF">2024-02-28T23:03:17Z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0x010100E8F945D3E4F86649B7BD7D579B37A57A</vt:lpwstr>
  </property>
</Properties>
</file>