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3 ICR materials/"/>
    </mc:Choice>
  </mc:AlternateContent>
  <xr:revisionPtr revIDLastSave="298" documentId="8_{EEDA6C06-EED4-4442-A5E7-4751B99C93F1}" xr6:coauthVersionLast="47" xr6:coauthVersionMax="47" xr10:uidLastSave="{49623FC4-9EE6-4075-B628-7F8EF60C5584}"/>
  <bookViews>
    <workbookView xWindow="-30015" yWindow="1245" windowWidth="24240" windowHeight="14595" xr2:uid="{E2F3149E-79A0-4245-A329-CA36B213AF09}"/>
  </bookViews>
  <sheets>
    <sheet name="Annual Respondent Burden&amp;Costs" sheetId="2" r:id="rId1"/>
    <sheet name="Annual Agnecy Cost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25" i="2"/>
  <c r="H8" i="2"/>
  <c r="F8" i="2"/>
  <c r="B8" i="2"/>
  <c r="P4" i="2"/>
  <c r="P5" i="2"/>
  <c r="P6" i="2"/>
  <c r="P7" i="2"/>
  <c r="P8" i="2"/>
  <c r="E8" i="2"/>
  <c r="K8" i="2"/>
  <c r="K7" i="2"/>
  <c r="K4" i="2"/>
  <c r="K5" i="2"/>
  <c r="K6" i="2"/>
  <c r="E5" i="2"/>
  <c r="B12" i="2"/>
  <c r="B16" i="2"/>
  <c r="F12" i="2"/>
  <c r="H12" i="2"/>
  <c r="F16" i="2"/>
  <c r="H16" i="2"/>
  <c r="G10" i="1"/>
  <c r="H10" i="1"/>
  <c r="D8" i="2"/>
  <c r="G4" i="1"/>
  <c r="N5" i="2"/>
  <c r="N6" i="2"/>
  <c r="N7" i="2"/>
  <c r="N4" i="2"/>
  <c r="H9" i="1"/>
  <c r="G5" i="1"/>
  <c r="G6" i="1"/>
  <c r="G7" i="1"/>
  <c r="G8" i="1"/>
  <c r="G9" i="1"/>
  <c r="H14" i="1"/>
  <c r="H12" i="1"/>
  <c r="M6" i="1"/>
  <c r="J7" i="2"/>
  <c r="O7" i="2" s="1"/>
  <c r="J6" i="2"/>
  <c r="O6" i="2" s="1"/>
  <c r="N8" i="2" l="1"/>
  <c r="M16" i="2"/>
  <c r="D16" i="2"/>
  <c r="M12" i="2"/>
  <c r="D12" i="2"/>
  <c r="J15" i="2"/>
  <c r="O15" i="2" s="1"/>
  <c r="J14" i="2"/>
  <c r="O14" i="2" s="1"/>
  <c r="J11" i="2"/>
  <c r="O11" i="2" s="1"/>
  <c r="J10" i="2"/>
  <c r="O10" i="2" s="1"/>
  <c r="J5" i="2"/>
  <c r="O5" i="2" s="1"/>
  <c r="J4" i="2"/>
  <c r="U6" i="2"/>
  <c r="U5" i="2"/>
  <c r="U4" i="2"/>
  <c r="U3" i="2"/>
  <c r="M5" i="1"/>
  <c r="M4" i="1"/>
  <c r="M7" i="1" s="1"/>
  <c r="C5" i="2" l="1"/>
  <c r="C15" i="2"/>
  <c r="C11" i="2"/>
  <c r="C4" i="2"/>
  <c r="C8" i="2" s="1"/>
  <c r="C6" i="2"/>
  <c r="C14" i="2"/>
  <c r="C16" i="2" s="1"/>
  <c r="C7" i="2"/>
  <c r="C10" i="2"/>
  <c r="C12" i="2" s="1"/>
  <c r="G6" i="2"/>
  <c r="G10" i="2"/>
  <c r="G14" i="2"/>
  <c r="G7" i="2"/>
  <c r="G11" i="2"/>
  <c r="G15" i="2"/>
  <c r="G4" i="2"/>
  <c r="G5" i="2"/>
  <c r="I5" i="2"/>
  <c r="I6" i="2"/>
  <c r="I10" i="2"/>
  <c r="I14" i="2"/>
  <c r="I16" i="2" s="1"/>
  <c r="I15" i="2"/>
  <c r="I4" i="2"/>
  <c r="I8" i="2" s="1"/>
  <c r="I7" i="2"/>
  <c r="I11" i="2"/>
  <c r="O4" i="2"/>
  <c r="O8" i="2" s="1"/>
  <c r="J8" i="2"/>
  <c r="C5" i="1"/>
  <c r="D5" i="1" s="1"/>
  <c r="H5" i="1" s="1"/>
  <c r="C6" i="1"/>
  <c r="D6" i="1" s="1"/>
  <c r="H6" i="1" s="1"/>
  <c r="C7" i="1"/>
  <c r="D7" i="1" s="1"/>
  <c r="H7" i="1" s="1"/>
  <c r="C9" i="1"/>
  <c r="D9" i="1" s="1"/>
  <c r="C8" i="1"/>
  <c r="D8" i="1" s="1"/>
  <c r="C4" i="1"/>
  <c r="D4" i="1" s="1"/>
  <c r="E7" i="2"/>
  <c r="E6" i="2"/>
  <c r="C19" i="2"/>
  <c r="E19" i="2"/>
  <c r="G19" i="2"/>
  <c r="I19" i="2"/>
  <c r="O12" i="2"/>
  <c r="J16" i="2"/>
  <c r="O16" i="2"/>
  <c r="M17" i="2"/>
  <c r="J12" i="2"/>
  <c r="E15" i="2"/>
  <c r="E14" i="2"/>
  <c r="E11" i="2"/>
  <c r="E4" i="2"/>
  <c r="E10" i="2"/>
  <c r="H13" i="1"/>
  <c r="H15" i="1" s="1"/>
  <c r="G16" i="2" l="1"/>
  <c r="G12" i="2"/>
  <c r="G8" i="2"/>
  <c r="I12" i="2"/>
  <c r="H4" i="1"/>
  <c r="H8" i="1"/>
  <c r="O17" i="2"/>
  <c r="E16" i="2"/>
  <c r="E12" i="2"/>
  <c r="K10" i="2"/>
  <c r="K11" i="2"/>
  <c r="K14" i="2"/>
  <c r="K15" i="2"/>
  <c r="P15" i="2" l="1"/>
  <c r="N15" i="2"/>
  <c r="P11" i="2"/>
  <c r="N11" i="2"/>
  <c r="P14" i="2"/>
  <c r="N14" i="2"/>
  <c r="P10" i="2"/>
  <c r="N10" i="2"/>
  <c r="H16" i="1"/>
  <c r="K16" i="2"/>
  <c r="K12" i="2"/>
  <c r="N16" i="2" l="1"/>
  <c r="P16" i="2"/>
  <c r="N12" i="2"/>
  <c r="N17" i="2" s="1"/>
  <c r="P12" i="2"/>
  <c r="P17" i="2" l="1"/>
  <c r="C26" i="2" s="1"/>
</calcChain>
</file>

<file path=xl/sharedStrings.xml><?xml version="1.0" encoding="utf-8"?>
<sst xmlns="http://schemas.openxmlformats.org/spreadsheetml/2006/main" count="88" uniqueCount="65">
  <si>
    <t>Activity Description</t>
  </si>
  <si>
    <t>Legal
per activity</t>
  </si>
  <si>
    <t>Managerial
per activity</t>
  </si>
  <si>
    <t>Technical
per activity</t>
  </si>
  <si>
    <t>Clerical
per activity</t>
  </si>
  <si>
    <t>Hours/Activity</t>
  </si>
  <si>
    <t>Cost/Activity</t>
  </si>
  <si>
    <t>Total Annual Hours</t>
  </si>
  <si>
    <t>Total Annual Costs</t>
  </si>
  <si>
    <t>Respondent Wage Rates</t>
  </si>
  <si>
    <t>Occationally</t>
  </si>
  <si>
    <t>Hours</t>
  </si>
  <si>
    <t>Costs*</t>
  </si>
  <si>
    <t>Cost*</t>
  </si>
  <si>
    <t>Hourly Rate</t>
  </si>
  <si>
    <t>Benefits and Overhead</t>
  </si>
  <si>
    <t>Loaded Hourly Rate</t>
  </si>
  <si>
    <t>Once</t>
  </si>
  <si>
    <t>Reporting Requirements</t>
  </si>
  <si>
    <t>Legal</t>
  </si>
  <si>
    <t>Monthly</t>
  </si>
  <si>
    <t>Manager</t>
  </si>
  <si>
    <t>Quarterly</t>
  </si>
  <si>
    <t>Technical</t>
  </si>
  <si>
    <t>Annually</t>
  </si>
  <si>
    <t>Clerical</t>
  </si>
  <si>
    <t>Subtotal</t>
  </si>
  <si>
    <t>Recordkeeping Requirements</t>
  </si>
  <si>
    <t>Third Party Disclosure Requirements</t>
  </si>
  <si>
    <t>Total</t>
  </si>
  <si>
    <t>Summary Table</t>
  </si>
  <si>
    <t>Number of Respondents</t>
  </si>
  <si>
    <t>Percent of Respondents that are Small Enities</t>
  </si>
  <si>
    <t>Number of Responses</t>
  </si>
  <si>
    <t>Hour Burden</t>
  </si>
  <si>
    <t>Cost Burden</t>
  </si>
  <si>
    <t>Annual Activities per Respondent</t>
  </si>
  <si>
    <t>Respondents</t>
  </si>
  <si>
    <t>Annual Activities or Responses</t>
  </si>
  <si>
    <t>Federal Wage Rates</t>
  </si>
  <si>
    <t>Benefits</t>
  </si>
  <si>
    <t>Federal Oversight</t>
  </si>
  <si>
    <t>* The cost to employ Federal government workers was obtained from the Office of Personel Management (OPM).  The OPM wage rates were increase by 60% to account for benefits.</t>
  </si>
  <si>
    <t>Develop material for ETEP Section 1 - List of Federal entities in Tribal territory</t>
  </si>
  <si>
    <t>Develop material for ETEP Section 3 - List of EPA Program Priorities</t>
  </si>
  <si>
    <t>Other collaboration with Tribe in original creation of ETEP</t>
  </si>
  <si>
    <t>ETEP Annual Check-Ins</t>
  </si>
  <si>
    <t>Collaborate with Tribes or intertribal consortia to create original GAP work plan</t>
  </si>
  <si>
    <t>EPA Project Officer - GS 13-5</t>
  </si>
  <si>
    <t>Seattle, WA</t>
  </si>
  <si>
    <t xml:space="preserve">St. Louis, MO </t>
  </si>
  <si>
    <t xml:space="preserve">Richmond, VA </t>
  </si>
  <si>
    <t>Average</t>
  </si>
  <si>
    <t>Agency Capital, Contractor, and Other O&amp;M Costs</t>
  </si>
  <si>
    <t>ETEP creation</t>
  </si>
  <si>
    <t>ETEP annual check-in</t>
  </si>
  <si>
    <t>Subtotal Average Annual Agency Labor</t>
  </si>
  <si>
    <t>Subtotal Average AnnualAgency Non-Labor</t>
  </si>
  <si>
    <t>Total Annual Labor Hours</t>
  </si>
  <si>
    <t>GAP Work Plan Annual Check-Ins</t>
  </si>
  <si>
    <t>none</t>
  </si>
  <si>
    <t>Total Annual Responses</t>
  </si>
  <si>
    <t>Work plan creation</t>
  </si>
  <si>
    <t>Work plan annual check-in</t>
  </si>
  <si>
    <t xml:space="preserve">* The respondent wage rates were obtained from the Bureau of Labor Statistics (BLS) and increased by 110% to account for overhead and benefits.  The respondent wage rates per labor category are as follows.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</si>
</sst>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9" fontId="0" fillId="0" borderId="18" xfId="0" applyNumberFormat="1" applyBorder="1" applyAlignment="1">
      <alignment horizontal="center" wrapText="1"/>
    </xf>
    <xf numFmtId="9" fontId="0" fillId="0" borderId="22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9" fontId="0" fillId="0" borderId="0" xfId="0" applyNumberForma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4" borderId="8" xfId="0" applyFont="1" applyFill="1" applyBorder="1" applyAlignment="1">
      <alignment horizontal="center" wrapText="1"/>
    </xf>
    <xf numFmtId="0" fontId="0" fillId="4" borderId="24" xfId="0" applyFont="1" applyFill="1" applyBorder="1" applyAlignment="1">
      <alignment horizontal="center" wrapText="1"/>
    </xf>
    <xf numFmtId="164" fontId="0" fillId="0" borderId="39" xfId="0" applyNumberFormat="1" applyFont="1" applyBorder="1" applyAlignment="1">
      <alignment horizontal="center" wrapText="1"/>
    </xf>
    <xf numFmtId="0" fontId="0" fillId="4" borderId="28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5" borderId="28" xfId="0" applyFont="1" applyFill="1" applyBorder="1" applyAlignment="1">
      <alignment wrapText="1"/>
    </xf>
    <xf numFmtId="0" fontId="0" fillId="5" borderId="30" xfId="0" applyFont="1" applyFill="1" applyBorder="1" applyAlignment="1">
      <alignment horizontal="center" wrapText="1"/>
    </xf>
    <xf numFmtId="0" fontId="0" fillId="5" borderId="8" xfId="0" applyFont="1" applyFill="1" applyBorder="1" applyAlignment="1">
      <alignment horizontal="center" wrapText="1"/>
    </xf>
    <xf numFmtId="0" fontId="1" fillId="3" borderId="41" xfId="0" applyFont="1" applyFill="1" applyBorder="1" applyAlignment="1">
      <alignment wrapText="1"/>
    </xf>
    <xf numFmtId="0" fontId="1" fillId="3" borderId="24" xfId="0" applyFont="1" applyFill="1" applyBorder="1" applyAlignment="1">
      <alignment horizontal="center" wrapText="1"/>
    </xf>
    <xf numFmtId="0" fontId="1" fillId="3" borderId="42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4" fontId="0" fillId="0" borderId="6" xfId="0" applyNumberFormat="1" applyBorder="1" applyAlignment="1">
      <alignment horizont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wrapText="1"/>
    </xf>
    <xf numFmtId="164" fontId="0" fillId="0" borderId="8" xfId="0" applyNumberFormat="1" applyFont="1" applyBorder="1" applyAlignment="1">
      <alignment horizontal="center" wrapText="1"/>
    </xf>
    <xf numFmtId="9" fontId="0" fillId="0" borderId="8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9" fontId="0" fillId="0" borderId="10" xfId="0" applyNumberFormat="1" applyBorder="1" applyAlignment="1">
      <alignment horizontal="center" wrapText="1"/>
    </xf>
    <xf numFmtId="164" fontId="0" fillId="0" borderId="11" xfId="0" applyNumberFormat="1" applyFont="1" applyBorder="1" applyAlignment="1">
      <alignment horizontal="center" wrapText="1"/>
    </xf>
    <xf numFmtId="164" fontId="0" fillId="0" borderId="13" xfId="0" applyNumberFormat="1" applyFont="1" applyBorder="1" applyAlignment="1">
      <alignment horizontal="center" wrapText="1"/>
    </xf>
    <xf numFmtId="9" fontId="0" fillId="0" borderId="15" xfId="0" applyNumberFormat="1" applyBorder="1" applyAlignment="1">
      <alignment horizontal="center" wrapText="1"/>
    </xf>
    <xf numFmtId="164" fontId="0" fillId="0" borderId="16" xfId="0" applyNumberFormat="1" applyFont="1" applyBorder="1" applyAlignment="1">
      <alignment horizontal="center" wrapText="1"/>
    </xf>
    <xf numFmtId="164" fontId="0" fillId="5" borderId="10" xfId="0" applyNumberFormat="1" applyFont="1" applyFill="1" applyBorder="1" applyAlignment="1">
      <alignment horizontal="center" wrapText="1"/>
    </xf>
    <xf numFmtId="164" fontId="0" fillId="5" borderId="8" xfId="0" applyNumberFormat="1" applyFont="1" applyFill="1" applyBorder="1" applyAlignment="1">
      <alignment horizontal="center" wrapText="1"/>
    </xf>
    <xf numFmtId="164" fontId="0" fillId="5" borderId="15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164" fontId="0" fillId="4" borderId="8" xfId="0" applyNumberFormat="1" applyFont="1" applyFill="1" applyBorder="1" applyAlignment="1">
      <alignment horizontal="center" wrapText="1"/>
    </xf>
    <xf numFmtId="164" fontId="0" fillId="4" borderId="24" xfId="0" applyNumberFormat="1" applyFont="1" applyFill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164" fontId="0" fillId="5" borderId="30" xfId="0" applyNumberFormat="1" applyFont="1" applyFill="1" applyBorder="1" applyAlignment="1">
      <alignment horizontal="center" wrapText="1"/>
    </xf>
    <xf numFmtId="0" fontId="0" fillId="0" borderId="30" xfId="0" applyNumberFormat="1" applyFont="1" applyBorder="1" applyAlignment="1">
      <alignment horizontal="center" wrapText="1"/>
    </xf>
    <xf numFmtId="0" fontId="0" fillId="5" borderId="30" xfId="0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1" fillId="2" borderId="36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2" borderId="31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8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164" fontId="0" fillId="0" borderId="15" xfId="0" applyNumberForma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2" borderId="48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164" fontId="0" fillId="5" borderId="18" xfId="0" applyNumberFormat="1" applyFill="1" applyBorder="1" applyAlignment="1">
      <alignment horizontal="center" wrapText="1"/>
    </xf>
    <xf numFmtId="164" fontId="0" fillId="5" borderId="21" xfId="0" applyNumberForma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7" xfId="4" applyBorder="1" applyAlignment="1">
      <alignment horizontal="center" wrapText="1"/>
    </xf>
    <xf numFmtId="44" fontId="0" fillId="0" borderId="18" xfId="2" applyFont="1" applyBorder="1" applyAlignment="1">
      <alignment wrapText="1"/>
    </xf>
    <xf numFmtId="44" fontId="0" fillId="0" borderId="21" xfId="2" applyFont="1" applyBorder="1" applyAlignment="1">
      <alignment wrapText="1"/>
    </xf>
    <xf numFmtId="44" fontId="0" fillId="0" borderId="23" xfId="0" applyNumberFormat="1" applyBorder="1" applyAlignment="1">
      <alignment wrapText="1"/>
    </xf>
    <xf numFmtId="44" fontId="0" fillId="0" borderId="8" xfId="0" applyNumberForma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44" fontId="0" fillId="5" borderId="8" xfId="2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5" borderId="12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5" borderId="43" xfId="0" applyFill="1" applyBorder="1" applyAlignment="1">
      <alignment horizontal="center" wrapText="1"/>
    </xf>
    <xf numFmtId="44" fontId="0" fillId="0" borderId="24" xfId="0" applyNumberFormat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0" fillId="5" borderId="42" xfId="0" applyFill="1" applyBorder="1" applyAlignment="1">
      <alignment horizontal="center" wrapText="1"/>
    </xf>
    <xf numFmtId="0" fontId="1" fillId="0" borderId="45" xfId="0" applyFont="1" applyBorder="1" applyAlignment="1">
      <alignment horizontal="right" wrapText="1"/>
    </xf>
    <xf numFmtId="0" fontId="0" fillId="0" borderId="55" xfId="0" applyFill="1" applyBorder="1" applyAlignment="1">
      <alignment horizontal="center" wrapText="1"/>
    </xf>
    <xf numFmtId="44" fontId="0" fillId="0" borderId="56" xfId="0" applyNumberFormat="1" applyBorder="1" applyAlignment="1">
      <alignment horizontal="center" wrapText="1"/>
    </xf>
    <xf numFmtId="44" fontId="1" fillId="0" borderId="56" xfId="0" applyNumberFormat="1" applyFont="1" applyBorder="1" applyAlignment="1">
      <alignment horizontal="center" wrapText="1"/>
    </xf>
    <xf numFmtId="0" fontId="0" fillId="0" borderId="56" xfId="0" applyFill="1" applyBorder="1" applyAlignment="1">
      <alignment horizontal="center" wrapText="1"/>
    </xf>
    <xf numFmtId="0" fontId="0" fillId="0" borderId="57" xfId="0" applyFill="1" applyBorder="1" applyAlignment="1">
      <alignment horizontal="center" wrapText="1"/>
    </xf>
    <xf numFmtId="164" fontId="1" fillId="0" borderId="58" xfId="0" applyNumberFormat="1" applyFont="1" applyFill="1" applyBorder="1" applyAlignment="1">
      <alignment horizontal="center" wrapText="1"/>
    </xf>
    <xf numFmtId="0" fontId="0" fillId="0" borderId="52" xfId="0" applyBorder="1" applyAlignment="1">
      <alignment wrapText="1"/>
    </xf>
    <xf numFmtId="0" fontId="0" fillId="0" borderId="17" xfId="0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44" fontId="0" fillId="5" borderId="18" xfId="2" applyFont="1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0" fillId="5" borderId="29" xfId="0" applyFill="1" applyBorder="1" applyAlignment="1">
      <alignment horizontal="center" wrapText="1"/>
    </xf>
    <xf numFmtId="164" fontId="0" fillId="0" borderId="21" xfId="0" applyNumberFormat="1" applyBorder="1" applyAlignment="1">
      <alignment horizontal="center" wrapText="1"/>
    </xf>
    <xf numFmtId="0" fontId="1" fillId="0" borderId="54" xfId="0" applyFont="1" applyBorder="1" applyAlignment="1">
      <alignment horizontal="right" wrapText="1"/>
    </xf>
    <xf numFmtId="0" fontId="0" fillId="0" borderId="43" xfId="0" applyFill="1" applyBorder="1" applyAlignment="1">
      <alignment horizontal="center" wrapText="1"/>
    </xf>
    <xf numFmtId="0" fontId="0" fillId="3" borderId="45" xfId="0" applyFill="1" applyBorder="1" applyAlignment="1">
      <alignment wrapText="1"/>
    </xf>
    <xf numFmtId="0" fontId="1" fillId="3" borderId="50" xfId="0" applyFont="1" applyFill="1" applyBorder="1" applyAlignment="1">
      <alignment wrapText="1"/>
    </xf>
    <xf numFmtId="0" fontId="0" fillId="3" borderId="59" xfId="0" applyFill="1" applyBorder="1" applyAlignment="1">
      <alignment horizontal="center" wrapText="1"/>
    </xf>
    <xf numFmtId="0" fontId="0" fillId="3" borderId="51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164" fontId="1" fillId="3" borderId="47" xfId="0" applyNumberFormat="1" applyFont="1" applyFill="1" applyBorder="1" applyAlignment="1">
      <alignment horizontal="center" wrapText="1"/>
    </xf>
    <xf numFmtId="164" fontId="2" fillId="0" borderId="44" xfId="0" applyNumberFormat="1" applyFont="1" applyFill="1" applyBorder="1" applyAlignment="1">
      <alignment horizontal="center" wrapText="1"/>
    </xf>
    <xf numFmtId="0" fontId="0" fillId="5" borderId="28" xfId="0" applyFill="1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43" fontId="0" fillId="5" borderId="30" xfId="1" applyFont="1" applyFill="1" applyBorder="1" applyAlignment="1">
      <alignment horizontal="center" wrapText="1"/>
    </xf>
    <xf numFmtId="43" fontId="0" fillId="0" borderId="30" xfId="0" applyNumberFormat="1" applyFont="1" applyBorder="1" applyAlignment="1">
      <alignment horizontal="center" wrapText="1"/>
    </xf>
    <xf numFmtId="43" fontId="0" fillId="4" borderId="8" xfId="0" applyNumberFormat="1" applyFont="1" applyFill="1" applyBorder="1" applyAlignment="1">
      <alignment horizontal="center" wrapText="1"/>
    </xf>
    <xf numFmtId="9" fontId="0" fillId="5" borderId="8" xfId="3" applyFont="1" applyFill="1" applyBorder="1" applyAlignment="1">
      <alignment horizontal="center" wrapText="1"/>
    </xf>
    <xf numFmtId="9" fontId="0" fillId="5" borderId="13" xfId="3" applyFont="1" applyFill="1" applyBorder="1" applyAlignment="1">
      <alignment horizont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44" fontId="0" fillId="0" borderId="0" xfId="2" applyFont="1" applyAlignment="1">
      <alignment wrapText="1"/>
    </xf>
    <xf numFmtId="0" fontId="0" fillId="3" borderId="62" xfId="0" applyFont="1" applyFill="1" applyBorder="1" applyAlignment="1">
      <alignment wrapText="1"/>
    </xf>
    <xf numFmtId="0" fontId="0" fillId="3" borderId="63" xfId="0" applyFont="1" applyFill="1" applyBorder="1" applyAlignment="1">
      <alignment horizontal="center" wrapText="1"/>
    </xf>
    <xf numFmtId="164" fontId="0" fillId="3" borderId="63" xfId="0" applyNumberFormat="1" applyFont="1" applyFill="1" applyBorder="1" applyAlignment="1">
      <alignment horizontal="center" wrapText="1"/>
    </xf>
    <xf numFmtId="0" fontId="0" fillId="3" borderId="64" xfId="0" applyFont="1" applyFill="1" applyBorder="1" applyAlignment="1">
      <alignment horizontal="center" wrapText="1"/>
    </xf>
    <xf numFmtId="164" fontId="0" fillId="6" borderId="39" xfId="0" applyNumberFormat="1" applyFont="1" applyFill="1" applyBorder="1" applyAlignment="1">
      <alignment horizontal="center" wrapText="1"/>
    </xf>
    <xf numFmtId="44" fontId="1" fillId="3" borderId="16" xfId="2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m.gov/policy-data-oversight/pay-leave/salaries-wages/salary-tables/24Tables/html/RCH_h.aspx" TargetMode="External"/><Relationship Id="rId2" Type="http://schemas.openxmlformats.org/officeDocument/2006/relationships/hyperlink" Target="https://www.opm.gov/policy-data-oversight/pay-leave/salaries-wages/salary-tables/24Tables/html/SEA_h.aspx" TargetMode="External"/><Relationship Id="rId1" Type="http://schemas.openxmlformats.org/officeDocument/2006/relationships/hyperlink" Target="https://www.opm.gov/policy-data-oversight/pay-leave/salaries-wages/salary-tables/24Tables/html/SL_h.aspx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4A26-03F6-4259-969F-A5FC26BEEA49}">
  <dimension ref="A1:AA28"/>
  <sheetViews>
    <sheetView tabSelected="1" topLeftCell="A7" workbookViewId="0">
      <selection activeCell="K24" sqref="K24"/>
    </sheetView>
  </sheetViews>
  <sheetFormatPr defaultColWidth="8.7109375" defaultRowHeight="15" customHeight="1" x14ac:dyDescent="0.25"/>
  <cols>
    <col min="1" max="1" width="27.28515625" style="1" customWidth="1"/>
    <col min="2" max="2" width="8.7109375" style="2"/>
    <col min="3" max="4" width="8.7109375" style="2" customWidth="1"/>
    <col min="5" max="5" width="11.140625" style="2" customWidth="1"/>
    <col min="6" max="8" width="8.7109375" style="2" customWidth="1"/>
    <col min="9" max="9" width="8.7109375" style="2"/>
    <col min="10" max="10" width="13.42578125" style="2" customWidth="1"/>
    <col min="11" max="12" width="13.140625" style="2" customWidth="1"/>
    <col min="13" max="16" width="13.5703125" style="2" customWidth="1"/>
    <col min="17" max="17" width="8.7109375" style="2"/>
    <col min="18" max="19" width="8.7109375" style="1"/>
    <col min="20" max="20" width="9.5703125" style="1" customWidth="1"/>
    <col min="21" max="23" width="8.7109375" style="1"/>
    <col min="24" max="24" width="27.5703125" style="1" customWidth="1"/>
    <col min="25" max="26" width="8.7109375" style="1"/>
    <col min="27" max="27" width="11.5703125" style="1" customWidth="1"/>
    <col min="28" max="16384" width="8.7109375" style="1"/>
  </cols>
  <sheetData>
    <row r="1" spans="1:27" s="18" customFormat="1" ht="36" customHeight="1" x14ac:dyDescent="0.25">
      <c r="A1" s="67" t="s">
        <v>0</v>
      </c>
      <c r="B1" s="146" t="s">
        <v>1</v>
      </c>
      <c r="C1" s="147"/>
      <c r="D1" s="68" t="s">
        <v>2</v>
      </c>
      <c r="E1" s="69"/>
      <c r="F1" s="146" t="s">
        <v>3</v>
      </c>
      <c r="G1" s="147"/>
      <c r="H1" s="146" t="s">
        <v>4</v>
      </c>
      <c r="I1" s="147"/>
      <c r="J1" s="70" t="s">
        <v>5</v>
      </c>
      <c r="K1" s="87" t="s">
        <v>6</v>
      </c>
      <c r="L1" s="91" t="s">
        <v>36</v>
      </c>
      <c r="M1" s="91" t="s">
        <v>37</v>
      </c>
      <c r="N1" s="75" t="s">
        <v>61</v>
      </c>
      <c r="O1" s="75" t="s">
        <v>7</v>
      </c>
      <c r="P1" s="61" t="s">
        <v>8</v>
      </c>
      <c r="Q1" s="17"/>
      <c r="R1" s="62" t="s">
        <v>9</v>
      </c>
      <c r="S1" s="63"/>
      <c r="T1" s="63"/>
      <c r="U1" s="64"/>
      <c r="X1" s="1"/>
      <c r="Y1" s="1"/>
      <c r="AA1" s="24" t="s">
        <v>10</v>
      </c>
    </row>
    <row r="2" spans="1:27" s="18" customFormat="1" ht="60.75" thickBot="1" x14ac:dyDescent="0.3">
      <c r="A2" s="90"/>
      <c r="B2" s="4" t="s">
        <v>11</v>
      </c>
      <c r="C2" s="5" t="s">
        <v>12</v>
      </c>
      <c r="D2" s="4" t="s">
        <v>11</v>
      </c>
      <c r="E2" s="5" t="s">
        <v>13</v>
      </c>
      <c r="F2" s="4" t="s">
        <v>11</v>
      </c>
      <c r="G2" s="5" t="s">
        <v>13</v>
      </c>
      <c r="H2" s="4" t="s">
        <v>11</v>
      </c>
      <c r="I2" s="5" t="s">
        <v>13</v>
      </c>
      <c r="J2" s="89"/>
      <c r="K2" s="88"/>
      <c r="L2" s="92"/>
      <c r="M2" s="92"/>
      <c r="N2" s="92"/>
      <c r="O2" s="92"/>
      <c r="P2" s="93"/>
      <c r="Q2" s="17"/>
      <c r="R2" s="36"/>
      <c r="S2" s="37" t="s">
        <v>14</v>
      </c>
      <c r="T2" s="37" t="s">
        <v>15</v>
      </c>
      <c r="U2" s="38" t="s">
        <v>16</v>
      </c>
      <c r="X2" s="15"/>
      <c r="Y2" s="15"/>
      <c r="AA2" s="18" t="s">
        <v>17</v>
      </c>
    </row>
    <row r="3" spans="1:27" x14ac:dyDescent="0.25">
      <c r="A3" s="149" t="s">
        <v>18</v>
      </c>
      <c r="B3" s="150"/>
      <c r="C3" s="151"/>
      <c r="D3" s="150"/>
      <c r="E3" s="151"/>
      <c r="F3" s="150"/>
      <c r="G3" s="151"/>
      <c r="H3" s="150"/>
      <c r="I3" s="151"/>
      <c r="J3" s="150"/>
      <c r="K3" s="151"/>
      <c r="L3" s="151"/>
      <c r="M3" s="150"/>
      <c r="N3" s="150"/>
      <c r="O3" s="150"/>
      <c r="P3" s="152"/>
      <c r="R3" s="42" t="s">
        <v>19</v>
      </c>
      <c r="S3" s="48"/>
      <c r="T3" s="43">
        <v>1.1000000000000001</v>
      </c>
      <c r="U3" s="44">
        <f>S3*(100%+T3)</f>
        <v>0</v>
      </c>
      <c r="X3" s="15"/>
      <c r="Y3" s="15"/>
      <c r="AA3" s="1" t="s">
        <v>20</v>
      </c>
    </row>
    <row r="4" spans="1:27" x14ac:dyDescent="0.25">
      <c r="A4" s="138" t="s">
        <v>62</v>
      </c>
      <c r="B4" s="27">
        <v>0</v>
      </c>
      <c r="C4" s="40">
        <f>B4*$U$3</f>
        <v>0</v>
      </c>
      <c r="D4" s="60">
        <v>8</v>
      </c>
      <c r="E4" s="40">
        <f>D4*$U$4</f>
        <v>867.21600000000001</v>
      </c>
      <c r="F4" s="27">
        <v>0</v>
      </c>
      <c r="G4" s="40">
        <f>F4*$U$5</f>
        <v>0</v>
      </c>
      <c r="H4" s="27">
        <v>0</v>
      </c>
      <c r="I4" s="40">
        <f>H4*$U$6</f>
        <v>0</v>
      </c>
      <c r="J4" s="19">
        <f>SUM(B4,D4,F4,H4)</f>
        <v>8</v>
      </c>
      <c r="K4" s="40">
        <f t="shared" ref="K4:K7" si="0">SUM(C4,E4,G4,I4)</f>
        <v>867.21600000000001</v>
      </c>
      <c r="L4" s="141">
        <v>0.25</v>
      </c>
      <c r="M4" s="26">
        <v>25</v>
      </c>
      <c r="N4" s="142">
        <f>M4*L4</f>
        <v>6.25</v>
      </c>
      <c r="O4" s="56">
        <f>J4*L4*M4</f>
        <v>50</v>
      </c>
      <c r="P4" s="22">
        <f>K4*L4*M4</f>
        <v>5420.1</v>
      </c>
      <c r="R4" s="7" t="s">
        <v>21</v>
      </c>
      <c r="S4" s="49">
        <v>51.62</v>
      </c>
      <c r="T4" s="41">
        <v>1.1000000000000001</v>
      </c>
      <c r="U4" s="45">
        <f>S4*(100%+T4)</f>
        <v>108.402</v>
      </c>
      <c r="AA4" s="1" t="s">
        <v>22</v>
      </c>
    </row>
    <row r="5" spans="1:27" ht="30" x14ac:dyDescent="0.25">
      <c r="A5" s="138" t="s">
        <v>63</v>
      </c>
      <c r="B5" s="27">
        <v>0</v>
      </c>
      <c r="C5" s="40">
        <f>B5*$U$3</f>
        <v>0</v>
      </c>
      <c r="D5" s="60">
        <v>1</v>
      </c>
      <c r="E5" s="40">
        <f>D5*$U$4</f>
        <v>108.402</v>
      </c>
      <c r="F5" s="27">
        <v>0</v>
      </c>
      <c r="G5" s="40">
        <f>F5*$U$5</f>
        <v>0</v>
      </c>
      <c r="H5" s="27">
        <v>0</v>
      </c>
      <c r="I5" s="40">
        <f>H5*$U$6</f>
        <v>0</v>
      </c>
      <c r="J5" s="19">
        <f>SUM(B5,D5,F5,H5)</f>
        <v>1</v>
      </c>
      <c r="K5" s="40">
        <f t="shared" si="0"/>
        <v>108.402</v>
      </c>
      <c r="L5" s="141">
        <v>0.75</v>
      </c>
      <c r="M5" s="26">
        <v>25</v>
      </c>
      <c r="N5" s="142">
        <f t="shared" ref="N5:N7" si="1">M5*L5</f>
        <v>18.75</v>
      </c>
      <c r="O5" s="56">
        <f>J5*L5*M5</f>
        <v>18.75</v>
      </c>
      <c r="P5" s="22">
        <f>K5*L5*M5</f>
        <v>2032.5375000000001</v>
      </c>
      <c r="R5" s="7" t="s">
        <v>23</v>
      </c>
      <c r="S5" s="49"/>
      <c r="T5" s="41">
        <v>1.1000000000000001</v>
      </c>
      <c r="U5" s="45">
        <f>S5*(100%+T5)</f>
        <v>0</v>
      </c>
      <c r="AA5" s="1" t="s">
        <v>24</v>
      </c>
    </row>
    <row r="6" spans="1:27" ht="15.75" thickBot="1" x14ac:dyDescent="0.3">
      <c r="A6" s="138" t="s">
        <v>54</v>
      </c>
      <c r="B6" s="27">
        <v>0</v>
      </c>
      <c r="C6" s="40">
        <f>B6*$U$3</f>
        <v>0</v>
      </c>
      <c r="D6" s="60">
        <v>20</v>
      </c>
      <c r="E6" s="40">
        <f>D6*$U$4</f>
        <v>2168.04</v>
      </c>
      <c r="F6" s="27">
        <v>0</v>
      </c>
      <c r="G6" s="40">
        <f>F6*$U$5</f>
        <v>0</v>
      </c>
      <c r="H6" s="27">
        <v>0</v>
      </c>
      <c r="I6" s="40">
        <f>H6*$U$6</f>
        <v>0</v>
      </c>
      <c r="J6" s="19">
        <f>SUM(B6,D6,F6,H6)</f>
        <v>20</v>
      </c>
      <c r="K6" s="40">
        <f>SUM(C6,E6,G6,I6)</f>
        <v>2168.04</v>
      </c>
      <c r="L6" s="141">
        <v>0.25</v>
      </c>
      <c r="M6" s="26">
        <v>25</v>
      </c>
      <c r="N6" s="142">
        <f t="shared" si="1"/>
        <v>6.25</v>
      </c>
      <c r="O6" s="56">
        <f>J6*L6*M6</f>
        <v>125</v>
      </c>
      <c r="P6" s="22">
        <f>K6*L6*M6</f>
        <v>13550.25</v>
      </c>
      <c r="R6" s="3" t="s">
        <v>25</v>
      </c>
      <c r="S6" s="50"/>
      <c r="T6" s="46">
        <v>1.1000000000000001</v>
      </c>
      <c r="U6" s="47">
        <f>S6*(100%+T6)</f>
        <v>0</v>
      </c>
    </row>
    <row r="7" spans="1:27" x14ac:dyDescent="0.25">
      <c r="A7" s="138" t="s">
        <v>55</v>
      </c>
      <c r="B7" s="27">
        <v>0</v>
      </c>
      <c r="C7" s="40">
        <f>B7*$U$3</f>
        <v>0</v>
      </c>
      <c r="D7" s="60">
        <v>1</v>
      </c>
      <c r="E7" s="40">
        <f>D7*$U$4</f>
        <v>108.402</v>
      </c>
      <c r="F7" s="27">
        <v>0</v>
      </c>
      <c r="G7" s="40">
        <f>F7*$U$5</f>
        <v>0</v>
      </c>
      <c r="H7" s="27">
        <v>0</v>
      </c>
      <c r="I7" s="40">
        <f>H7*$U$6</f>
        <v>0</v>
      </c>
      <c r="J7" s="19">
        <f>SUM(B7,D7,F7,H7)</f>
        <v>1</v>
      </c>
      <c r="K7" s="40">
        <f t="shared" si="0"/>
        <v>108.402</v>
      </c>
      <c r="L7" s="141">
        <v>0.75</v>
      </c>
      <c r="M7" s="26">
        <v>25</v>
      </c>
      <c r="N7" s="142">
        <f t="shared" si="1"/>
        <v>18.75</v>
      </c>
      <c r="O7" s="56">
        <f>J7*L7*M7</f>
        <v>18.75</v>
      </c>
      <c r="P7" s="22">
        <f>K7*L7*M7</f>
        <v>2032.5375000000001</v>
      </c>
      <c r="R7" s="14"/>
      <c r="S7" s="51"/>
      <c r="T7" s="16"/>
      <c r="U7" s="39"/>
    </row>
    <row r="8" spans="1:27" x14ac:dyDescent="0.25">
      <c r="A8" s="23" t="s">
        <v>26</v>
      </c>
      <c r="B8" s="20">
        <f>SUM(B4:B7)</f>
        <v>0</v>
      </c>
      <c r="C8" s="52">
        <f>SUM(C4:C5)</f>
        <v>0</v>
      </c>
      <c r="D8" s="20">
        <f>SUM(D4:D7)</f>
        <v>30</v>
      </c>
      <c r="E8" s="52">
        <f>SUM(E4:E7)</f>
        <v>3252.06</v>
      </c>
      <c r="F8" s="20">
        <f>SUM(F4:F7)</f>
        <v>0</v>
      </c>
      <c r="G8" s="52">
        <f>SUM(G4:G5)</f>
        <v>0</v>
      </c>
      <c r="H8" s="20">
        <f>SUM(H4:H7)</f>
        <v>0</v>
      </c>
      <c r="I8" s="52">
        <f>SUM(I4:I5)</f>
        <v>0</v>
      </c>
      <c r="J8" s="20">
        <f>SUM(J4:J7)</f>
        <v>30</v>
      </c>
      <c r="K8" s="52">
        <f>SUM(K4:K7)</f>
        <v>3252.06</v>
      </c>
      <c r="L8" s="52"/>
      <c r="M8" s="20">
        <v>25</v>
      </c>
      <c r="N8" s="143">
        <f>SUM(N4:N7)</f>
        <v>50</v>
      </c>
      <c r="O8" s="20">
        <f>SUM(O4:O7)</f>
        <v>212.5</v>
      </c>
      <c r="P8" s="153">
        <f>SUM(P4:P7)</f>
        <v>23035.424999999999</v>
      </c>
      <c r="U8" s="15"/>
    </row>
    <row r="9" spans="1:27" ht="30" x14ac:dyDescent="0.25">
      <c r="A9" s="149" t="s">
        <v>27</v>
      </c>
      <c r="B9" s="150"/>
      <c r="C9" s="151"/>
      <c r="D9" s="150"/>
      <c r="E9" s="151"/>
      <c r="F9" s="150"/>
      <c r="G9" s="151"/>
      <c r="H9" s="150"/>
      <c r="I9" s="151"/>
      <c r="J9" s="150"/>
      <c r="K9" s="151"/>
      <c r="L9" s="151"/>
      <c r="M9" s="150"/>
      <c r="N9" s="150"/>
      <c r="O9" s="150"/>
      <c r="P9" s="152"/>
    </row>
    <row r="10" spans="1:27" x14ac:dyDescent="0.25">
      <c r="A10" s="25" t="s">
        <v>60</v>
      </c>
      <c r="B10" s="27">
        <v>0</v>
      </c>
      <c r="C10" s="40">
        <f>B10*$U$3</f>
        <v>0</v>
      </c>
      <c r="D10" s="27">
        <v>0</v>
      </c>
      <c r="E10" s="40">
        <f>D10*$U$4</f>
        <v>0</v>
      </c>
      <c r="F10" s="27">
        <v>0</v>
      </c>
      <c r="G10" s="40">
        <f>F10*$U$5</f>
        <v>0</v>
      </c>
      <c r="H10" s="27">
        <v>0</v>
      </c>
      <c r="I10" s="40">
        <f>H10*$U$6</f>
        <v>0</v>
      </c>
      <c r="J10" s="19">
        <f>SUM(B10,D10,F10,H10)</f>
        <v>0</v>
      </c>
      <c r="K10" s="40">
        <f>SUM(C10,E10,G10,J10)</f>
        <v>0</v>
      </c>
      <c r="L10" s="55"/>
      <c r="M10" s="26"/>
      <c r="N10" s="56">
        <f>I10*K10*L10</f>
        <v>0</v>
      </c>
      <c r="O10" s="56">
        <f>J10*L10*M10</f>
        <v>0</v>
      </c>
      <c r="P10" s="22">
        <f>K10*L10*M10</f>
        <v>0</v>
      </c>
    </row>
    <row r="11" spans="1:27" x14ac:dyDescent="0.25">
      <c r="A11" s="25"/>
      <c r="B11" s="27">
        <v>0</v>
      </c>
      <c r="C11" s="40">
        <f>B11*$U$3</f>
        <v>0</v>
      </c>
      <c r="D11" s="27">
        <v>0</v>
      </c>
      <c r="E11" s="40">
        <f>D11*$U$4</f>
        <v>0</v>
      </c>
      <c r="F11" s="27">
        <v>0</v>
      </c>
      <c r="G11" s="40">
        <f>F11*$U$5</f>
        <v>0</v>
      </c>
      <c r="H11" s="27">
        <v>0</v>
      </c>
      <c r="I11" s="40">
        <f>H11*$U$6</f>
        <v>0</v>
      </c>
      <c r="J11" s="19">
        <f>SUM(B11,D11,F11,H11)</f>
        <v>0</v>
      </c>
      <c r="K11" s="40">
        <f>SUM(C11,E11,G11,J11)</f>
        <v>0</v>
      </c>
      <c r="L11" s="55"/>
      <c r="M11" s="26"/>
      <c r="N11" s="56">
        <f>I11*K11*L11</f>
        <v>0</v>
      </c>
      <c r="O11" s="56">
        <f>J11*L11*M11</f>
        <v>0</v>
      </c>
      <c r="P11" s="22">
        <f>K11*L11*M11</f>
        <v>0</v>
      </c>
      <c r="X11" s="18"/>
      <c r="Y11" s="18"/>
    </row>
    <row r="12" spans="1:27" x14ac:dyDescent="0.25">
      <c r="A12" s="23" t="s">
        <v>26</v>
      </c>
      <c r="B12" s="20">
        <f>SUM(B10:B11)</f>
        <v>0</v>
      </c>
      <c r="C12" s="52">
        <f t="shared" ref="C12:P12" si="2">SUM(C10:C11)</f>
        <v>0</v>
      </c>
      <c r="D12" s="20">
        <f t="shared" si="2"/>
        <v>0</v>
      </c>
      <c r="E12" s="52">
        <f t="shared" si="2"/>
        <v>0</v>
      </c>
      <c r="F12" s="20">
        <f t="shared" si="2"/>
        <v>0</v>
      </c>
      <c r="G12" s="52">
        <f t="shared" si="2"/>
        <v>0</v>
      </c>
      <c r="H12" s="20">
        <f t="shared" si="2"/>
        <v>0</v>
      </c>
      <c r="I12" s="52">
        <f t="shared" si="2"/>
        <v>0</v>
      </c>
      <c r="J12" s="20">
        <f t="shared" si="2"/>
        <v>0</v>
      </c>
      <c r="K12" s="52">
        <f t="shared" si="2"/>
        <v>0</v>
      </c>
      <c r="L12" s="52"/>
      <c r="M12" s="20">
        <f t="shared" si="2"/>
        <v>0</v>
      </c>
      <c r="N12" s="20">
        <f t="shared" ref="N12" si="3">SUM(N10:N11)</f>
        <v>0</v>
      </c>
      <c r="O12" s="20">
        <f t="shared" si="2"/>
        <v>0</v>
      </c>
      <c r="P12" s="153">
        <f t="shared" si="2"/>
        <v>0</v>
      </c>
    </row>
    <row r="13" spans="1:27" ht="30" x14ac:dyDescent="0.25">
      <c r="A13" s="149" t="s">
        <v>28</v>
      </c>
      <c r="B13" s="150"/>
      <c r="C13" s="151"/>
      <c r="D13" s="150"/>
      <c r="E13" s="151"/>
      <c r="F13" s="150"/>
      <c r="G13" s="151"/>
      <c r="H13" s="150"/>
      <c r="I13" s="151"/>
      <c r="J13" s="150"/>
      <c r="K13" s="151"/>
      <c r="L13" s="151"/>
      <c r="M13" s="150"/>
      <c r="N13" s="150"/>
      <c r="O13" s="150"/>
      <c r="P13" s="152"/>
    </row>
    <row r="14" spans="1:27" x14ac:dyDescent="0.25">
      <c r="A14" s="25" t="s">
        <v>60</v>
      </c>
      <c r="B14" s="27">
        <v>0</v>
      </c>
      <c r="C14" s="40">
        <f>B14*$U$3</f>
        <v>0</v>
      </c>
      <c r="D14" s="27">
        <v>0</v>
      </c>
      <c r="E14" s="40">
        <f>D14*$U$4</f>
        <v>0</v>
      </c>
      <c r="F14" s="27">
        <v>0</v>
      </c>
      <c r="G14" s="40">
        <f>F14*$U$5</f>
        <v>0</v>
      </c>
      <c r="H14" s="27">
        <v>0</v>
      </c>
      <c r="I14" s="40">
        <f>H14*$U$6</f>
        <v>0</v>
      </c>
      <c r="J14" s="19">
        <f>SUM(B14,D14,F14,H14)</f>
        <v>0</v>
      </c>
      <c r="K14" s="40">
        <f>SUM(C14,E14,G14,J14)</f>
        <v>0</v>
      </c>
      <c r="L14" s="55"/>
      <c r="M14" s="26"/>
      <c r="N14" s="56">
        <f>I14*K14*L14</f>
        <v>0</v>
      </c>
      <c r="O14" s="56">
        <f>J14*L14*M14</f>
        <v>0</v>
      </c>
      <c r="P14" s="22">
        <f>K14*L14*M14</f>
        <v>0</v>
      </c>
    </row>
    <row r="15" spans="1:27" x14ac:dyDescent="0.25">
      <c r="A15" s="25"/>
      <c r="B15" s="27">
        <v>0</v>
      </c>
      <c r="C15" s="40">
        <f>B15*$U$3</f>
        <v>0</v>
      </c>
      <c r="D15" s="27">
        <v>0</v>
      </c>
      <c r="E15" s="40">
        <f>D15*$U$4</f>
        <v>0</v>
      </c>
      <c r="F15" s="27">
        <v>0</v>
      </c>
      <c r="G15" s="40">
        <f>F15*$U$5</f>
        <v>0</v>
      </c>
      <c r="H15" s="27">
        <v>0</v>
      </c>
      <c r="I15" s="40">
        <f>H15*$U$6</f>
        <v>0</v>
      </c>
      <c r="J15" s="19">
        <f>SUM(B15,D15,F15,H15)</f>
        <v>0</v>
      </c>
      <c r="K15" s="40">
        <f>SUM(C15,E15,G15,J15)</f>
        <v>0</v>
      </c>
      <c r="L15" s="55"/>
      <c r="M15" s="26"/>
      <c r="N15" s="56">
        <f>I15*K15*L15</f>
        <v>0</v>
      </c>
      <c r="O15" s="56">
        <f>J15*L15*M15</f>
        <v>0</v>
      </c>
      <c r="P15" s="22">
        <f>K15*L15*M15</f>
        <v>0</v>
      </c>
      <c r="R15" s="18"/>
      <c r="S15" s="18"/>
      <c r="T15" s="18"/>
      <c r="U15" s="18"/>
      <c r="V15" s="18"/>
      <c r="W15" s="18"/>
    </row>
    <row r="16" spans="1:27" x14ac:dyDescent="0.25">
      <c r="A16" s="23" t="s">
        <v>26</v>
      </c>
      <c r="B16" s="21">
        <f>SUM(B14:B15)</f>
        <v>0</v>
      </c>
      <c r="C16" s="53">
        <f t="shared" ref="C16:P16" si="4">SUM(C14:C15)</f>
        <v>0</v>
      </c>
      <c r="D16" s="21">
        <f t="shared" si="4"/>
        <v>0</v>
      </c>
      <c r="E16" s="53">
        <f t="shared" si="4"/>
        <v>0</v>
      </c>
      <c r="F16" s="21">
        <f t="shared" si="4"/>
        <v>0</v>
      </c>
      <c r="G16" s="53">
        <f t="shared" si="4"/>
        <v>0</v>
      </c>
      <c r="H16" s="21">
        <f t="shared" si="4"/>
        <v>0</v>
      </c>
      <c r="I16" s="53">
        <f t="shared" si="4"/>
        <v>0</v>
      </c>
      <c r="J16" s="21">
        <f t="shared" si="4"/>
        <v>0</v>
      </c>
      <c r="K16" s="53">
        <f t="shared" si="4"/>
        <v>0</v>
      </c>
      <c r="L16" s="53"/>
      <c r="M16" s="21">
        <f t="shared" si="4"/>
        <v>0</v>
      </c>
      <c r="N16" s="21">
        <f t="shared" ref="N16" si="5">SUM(N14:N15)</f>
        <v>0</v>
      </c>
      <c r="O16" s="21">
        <f t="shared" si="4"/>
        <v>0</v>
      </c>
      <c r="P16" s="22">
        <f t="shared" si="4"/>
        <v>0</v>
      </c>
    </row>
    <row r="17" spans="1:25" s="18" customFormat="1" ht="15.75" thickBot="1" x14ac:dyDescent="0.3">
      <c r="A17" s="28" t="s">
        <v>29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  <c r="M17" s="30">
        <f>SUM(M8,M12,M16)</f>
        <v>25</v>
      </c>
      <c r="N17" s="30">
        <f>SUM(N8,N12,N16)</f>
        <v>50</v>
      </c>
      <c r="O17" s="30">
        <f>SUM(O8,O12,O16)</f>
        <v>212.5</v>
      </c>
      <c r="P17" s="154">
        <f>SUM(P8,P12,P16)</f>
        <v>23035.424999999999</v>
      </c>
      <c r="Q17" s="17"/>
      <c r="R17" s="148"/>
      <c r="S17" s="1"/>
      <c r="T17" s="1"/>
      <c r="U17" s="1"/>
      <c r="V17" s="1"/>
      <c r="W17" s="1"/>
      <c r="X17" s="1"/>
      <c r="Y17" s="1"/>
    </row>
    <row r="18" spans="1:25" ht="27.6" customHeight="1" x14ac:dyDescent="0.25">
      <c r="A18" s="34"/>
      <c r="B18" s="65" t="s">
        <v>64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6"/>
    </row>
    <row r="19" spans="1:25" ht="15.75" thickBot="1" x14ac:dyDescent="0.3">
      <c r="A19" s="31"/>
      <c r="B19" s="32" t="s">
        <v>19</v>
      </c>
      <c r="C19" s="35">
        <f>U3</f>
        <v>0</v>
      </c>
      <c r="D19" s="32" t="s">
        <v>21</v>
      </c>
      <c r="E19" s="35">
        <f>U4</f>
        <v>108.402</v>
      </c>
      <c r="F19" s="58" t="s">
        <v>23</v>
      </c>
      <c r="G19" s="35">
        <f>U5</f>
        <v>0</v>
      </c>
      <c r="H19" s="32" t="s">
        <v>25</v>
      </c>
      <c r="I19" s="35">
        <f>U6</f>
        <v>0</v>
      </c>
      <c r="J19" s="32"/>
      <c r="K19" s="32"/>
      <c r="L19" s="32"/>
      <c r="M19" s="32"/>
      <c r="N19" s="32"/>
      <c r="O19" s="32"/>
      <c r="P19" s="33"/>
    </row>
    <row r="20" spans="1:25" ht="15.75" thickBot="1" x14ac:dyDescent="0.3">
      <c r="A20" s="15"/>
      <c r="B20" s="14"/>
      <c r="C20" s="54"/>
      <c r="D20" s="14"/>
      <c r="E20" s="54"/>
      <c r="F20" s="14"/>
      <c r="G20" s="54"/>
      <c r="H20" s="14"/>
      <c r="I20" s="54"/>
      <c r="J20" s="14"/>
      <c r="K20" s="14"/>
      <c r="L20" s="14"/>
      <c r="M20" s="14"/>
      <c r="N20" s="14"/>
      <c r="O20" s="14"/>
      <c r="P20" s="14"/>
    </row>
    <row r="21" spans="1:25" ht="15.75" thickBot="1" x14ac:dyDescent="0.3">
      <c r="A21" s="76" t="s">
        <v>30</v>
      </c>
      <c r="B21" s="77"/>
      <c r="C21" s="77"/>
      <c r="D21" s="78"/>
      <c r="E21" s="54"/>
      <c r="F21" s="14"/>
      <c r="G21" s="54"/>
      <c r="H21" s="14"/>
      <c r="I21" s="54"/>
      <c r="J21" s="14"/>
      <c r="K21" s="14"/>
      <c r="L21" s="14"/>
      <c r="M21" s="14"/>
      <c r="N21" s="14"/>
      <c r="O21" s="14"/>
      <c r="P21" s="14"/>
    </row>
    <row r="22" spans="1:25" x14ac:dyDescent="0.25">
      <c r="A22" s="79" t="s">
        <v>31</v>
      </c>
      <c r="B22" s="80"/>
      <c r="C22" s="94">
        <v>25</v>
      </c>
      <c r="D22" s="95"/>
      <c r="E22" s="54"/>
      <c r="F22" s="14"/>
      <c r="G22" s="54"/>
      <c r="H22" s="14"/>
      <c r="I22" s="54"/>
      <c r="J22" s="14"/>
      <c r="K22" s="14"/>
      <c r="L22" s="14"/>
      <c r="M22" s="14"/>
      <c r="N22" s="14"/>
      <c r="O22" s="14"/>
      <c r="P22" s="14"/>
    </row>
    <row r="23" spans="1:25" ht="29.1" customHeight="1" x14ac:dyDescent="0.25">
      <c r="A23" s="71" t="s">
        <v>32</v>
      </c>
      <c r="B23" s="72"/>
      <c r="C23" s="144">
        <v>1</v>
      </c>
      <c r="D23" s="145"/>
      <c r="E23" s="54"/>
      <c r="F23" s="14"/>
      <c r="G23" s="54"/>
      <c r="H23" s="14"/>
      <c r="I23" s="54"/>
      <c r="J23" s="14"/>
      <c r="K23" s="14"/>
      <c r="L23" s="14"/>
      <c r="M23" s="14"/>
      <c r="N23" s="14"/>
      <c r="O23" s="14"/>
      <c r="P23" s="14"/>
    </row>
    <row r="24" spans="1:25" x14ac:dyDescent="0.25">
      <c r="A24" s="71" t="s">
        <v>33</v>
      </c>
      <c r="B24" s="72"/>
      <c r="C24" s="73">
        <f>N17</f>
        <v>50</v>
      </c>
      <c r="D24" s="74"/>
    </row>
    <row r="25" spans="1:25" x14ac:dyDescent="0.25">
      <c r="A25" s="71" t="s">
        <v>34</v>
      </c>
      <c r="B25" s="72"/>
      <c r="C25" s="81">
        <f>O17</f>
        <v>212.5</v>
      </c>
      <c r="D25" s="82"/>
    </row>
    <row r="26" spans="1:25" ht="15.75" thickBot="1" x14ac:dyDescent="0.3">
      <c r="A26" s="83" t="s">
        <v>35</v>
      </c>
      <c r="B26" s="84"/>
      <c r="C26" s="85">
        <f>P17</f>
        <v>23035.424999999999</v>
      </c>
      <c r="D26" s="86"/>
    </row>
    <row r="27" spans="1:25" x14ac:dyDescent="0.25"/>
    <row r="28" spans="1:25" x14ac:dyDescent="0.25"/>
  </sheetData>
  <mergeCells count="25">
    <mergeCell ref="B18:P18"/>
    <mergeCell ref="A22:B22"/>
    <mergeCell ref="A23:B23"/>
    <mergeCell ref="A24:B24"/>
    <mergeCell ref="C22:D22"/>
    <mergeCell ref="C23:D23"/>
    <mergeCell ref="C24:D24"/>
    <mergeCell ref="A25:B25"/>
    <mergeCell ref="A26:B26"/>
    <mergeCell ref="C25:D25"/>
    <mergeCell ref="C26:D26"/>
    <mergeCell ref="A21:D21"/>
    <mergeCell ref="R1:U1"/>
    <mergeCell ref="J1:J2"/>
    <mergeCell ref="A1:A2"/>
    <mergeCell ref="B1:C1"/>
    <mergeCell ref="D1:E1"/>
    <mergeCell ref="F1:G1"/>
    <mergeCell ref="H1:I1"/>
    <mergeCell ref="L1:L2"/>
    <mergeCell ref="O1:O2"/>
    <mergeCell ref="M1:M2"/>
    <mergeCell ref="P1:P2"/>
    <mergeCell ref="K1:K2"/>
    <mergeCell ref="N1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C5DA-0B01-4864-83F6-202659235516}">
  <dimension ref="A1:N17"/>
  <sheetViews>
    <sheetView workbookViewId="0">
      <selection activeCell="K11" sqref="K11"/>
    </sheetView>
  </sheetViews>
  <sheetFormatPr defaultColWidth="8.7109375" defaultRowHeight="15" x14ac:dyDescent="0.25"/>
  <cols>
    <col min="1" max="1" width="44.7109375" style="1" customWidth="1"/>
    <col min="2" max="3" width="8.7109375" style="2"/>
    <col min="4" max="4" width="12.85546875" style="2" customWidth="1"/>
    <col min="5" max="5" width="11.28515625" style="2" customWidth="1"/>
    <col min="6" max="7" width="12.7109375" style="2" customWidth="1"/>
    <col min="8" max="8" width="11.140625" style="2" customWidth="1"/>
    <col min="9" max="9" width="8.7109375" style="2"/>
    <col min="10" max="10" width="17.140625" style="2" customWidth="1"/>
    <col min="11" max="11" width="11.5703125" style="2" customWidth="1"/>
    <col min="12" max="13" width="13.5703125" style="2" customWidth="1"/>
    <col min="14" max="14" width="8.7109375" style="2"/>
    <col min="15" max="18" width="8.7109375" style="1"/>
    <col min="19" max="19" width="9.5703125" style="1" customWidth="1"/>
    <col min="20" max="16384" width="8.7109375" style="1"/>
  </cols>
  <sheetData>
    <row r="1" spans="1:14" ht="44.1" customHeight="1" x14ac:dyDescent="0.25">
      <c r="A1" s="106" t="s">
        <v>0</v>
      </c>
      <c r="B1" s="96" t="s">
        <v>48</v>
      </c>
      <c r="C1" s="97"/>
      <c r="D1" s="91" t="s">
        <v>6</v>
      </c>
      <c r="E1" s="91" t="s">
        <v>38</v>
      </c>
      <c r="F1" s="91" t="s">
        <v>37</v>
      </c>
      <c r="G1" s="91" t="s">
        <v>58</v>
      </c>
      <c r="H1" s="91" t="s">
        <v>8</v>
      </c>
      <c r="J1" s="96" t="s">
        <v>39</v>
      </c>
      <c r="K1" s="155"/>
      <c r="L1" s="155"/>
      <c r="M1" s="97"/>
      <c r="N1" s="1"/>
    </row>
    <row r="2" spans="1:14" ht="30.75" thickBot="1" x14ac:dyDescent="0.3">
      <c r="A2" s="89"/>
      <c r="B2" s="4" t="s">
        <v>11</v>
      </c>
      <c r="C2" s="5" t="s">
        <v>13</v>
      </c>
      <c r="D2" s="92"/>
      <c r="E2" s="92"/>
      <c r="F2" s="92"/>
      <c r="G2" s="92"/>
      <c r="H2" s="92"/>
      <c r="J2" s="4"/>
      <c r="K2" s="156" t="s">
        <v>14</v>
      </c>
      <c r="L2" s="156" t="s">
        <v>40</v>
      </c>
      <c r="M2" s="5" t="s">
        <v>16</v>
      </c>
      <c r="N2" s="1"/>
    </row>
    <row r="3" spans="1:14" ht="30" x14ac:dyDescent="0.25">
      <c r="A3" s="132" t="s">
        <v>41</v>
      </c>
      <c r="B3" s="133"/>
      <c r="C3" s="133"/>
      <c r="D3" s="133"/>
      <c r="E3" s="133"/>
      <c r="F3" s="133"/>
      <c r="G3" s="133"/>
      <c r="H3" s="134"/>
      <c r="J3" s="9" t="s">
        <v>48</v>
      </c>
      <c r="K3" s="10"/>
      <c r="L3" s="12"/>
      <c r="M3" s="11"/>
      <c r="N3" s="1"/>
    </row>
    <row r="4" spans="1:14" ht="30" x14ac:dyDescent="0.25">
      <c r="A4" s="107" t="s">
        <v>43</v>
      </c>
      <c r="B4" s="108">
        <v>1</v>
      </c>
      <c r="C4" s="102">
        <f>B4*$M$7</f>
        <v>95.461333333333343</v>
      </c>
      <c r="D4" s="102">
        <f>B4*C4</f>
        <v>95.461333333333343</v>
      </c>
      <c r="E4" s="60">
        <v>0.25</v>
      </c>
      <c r="F4" s="57">
        <v>25</v>
      </c>
      <c r="G4" s="57">
        <f>B4*E4*F4</f>
        <v>6.25</v>
      </c>
      <c r="H4" s="6">
        <f>D4*E4*F4</f>
        <v>596.63333333333344</v>
      </c>
      <c r="J4" s="98" t="s">
        <v>49</v>
      </c>
      <c r="K4" s="99">
        <v>62.88</v>
      </c>
      <c r="L4" s="12">
        <v>0.6</v>
      </c>
      <c r="M4" s="100">
        <f>K4*(100%+L4)</f>
        <v>100.608</v>
      </c>
      <c r="N4" s="1"/>
    </row>
    <row r="5" spans="1:14" ht="30" x14ac:dyDescent="0.25">
      <c r="A5" s="107" t="s">
        <v>44</v>
      </c>
      <c r="B5" s="108">
        <v>1</v>
      </c>
      <c r="C5" s="102">
        <f>B5*$M$7</f>
        <v>95.461333333333343</v>
      </c>
      <c r="D5" s="102">
        <f t="shared" ref="D5:D9" si="0">B5*C5</f>
        <v>95.461333333333343</v>
      </c>
      <c r="E5" s="60">
        <v>0.25</v>
      </c>
      <c r="F5" s="57">
        <v>25</v>
      </c>
      <c r="G5" s="57">
        <f t="shared" ref="G5:G9" si="1">B5*E5*F5</f>
        <v>6.25</v>
      </c>
      <c r="H5" s="6">
        <f t="shared" ref="H5:H7" si="2">D5*E5*F5</f>
        <v>596.63333333333344</v>
      </c>
      <c r="J5" s="98" t="s">
        <v>50</v>
      </c>
      <c r="K5" s="99">
        <v>57.51</v>
      </c>
      <c r="L5" s="12">
        <v>0.6</v>
      </c>
      <c r="M5" s="100">
        <f>K5*(100%+L5)</f>
        <v>92.016000000000005</v>
      </c>
      <c r="N5" s="1"/>
    </row>
    <row r="6" spans="1:14" ht="30" x14ac:dyDescent="0.25">
      <c r="A6" s="107" t="s">
        <v>45</v>
      </c>
      <c r="B6" s="108">
        <v>3</v>
      </c>
      <c r="C6" s="102">
        <f t="shared" ref="C6:C9" si="3">B6*$M$7</f>
        <v>286.38400000000001</v>
      </c>
      <c r="D6" s="102">
        <f t="shared" si="0"/>
        <v>859.15200000000004</v>
      </c>
      <c r="E6" s="60">
        <v>0.25</v>
      </c>
      <c r="F6" s="57">
        <v>25</v>
      </c>
      <c r="G6" s="57">
        <f t="shared" si="1"/>
        <v>18.75</v>
      </c>
      <c r="H6" s="6">
        <f t="shared" si="2"/>
        <v>5369.7000000000007</v>
      </c>
      <c r="J6" s="98" t="s">
        <v>51</v>
      </c>
      <c r="K6" s="99">
        <v>58.6</v>
      </c>
      <c r="L6" s="12">
        <v>0.6</v>
      </c>
      <c r="M6" s="100">
        <f>K6*(100%+L6)</f>
        <v>93.76</v>
      </c>
      <c r="N6" s="1"/>
    </row>
    <row r="7" spans="1:14" ht="15.75" thickBot="1" x14ac:dyDescent="0.3">
      <c r="A7" s="107" t="s">
        <v>46</v>
      </c>
      <c r="B7" s="108">
        <v>1</v>
      </c>
      <c r="C7" s="102">
        <f t="shared" si="3"/>
        <v>95.461333333333343</v>
      </c>
      <c r="D7" s="102">
        <f t="shared" si="0"/>
        <v>95.461333333333343</v>
      </c>
      <c r="E7" s="60">
        <v>0.75</v>
      </c>
      <c r="F7" s="57">
        <v>25</v>
      </c>
      <c r="G7" s="57">
        <f t="shared" si="1"/>
        <v>18.75</v>
      </c>
      <c r="H7" s="6">
        <f t="shared" si="2"/>
        <v>1789.9</v>
      </c>
      <c r="J7" s="3" t="s">
        <v>52</v>
      </c>
      <c r="K7" s="8"/>
      <c r="L7" s="13"/>
      <c r="M7" s="101">
        <f>AVERAGE(M4:M6)</f>
        <v>95.461333333333343</v>
      </c>
      <c r="N7" s="1"/>
    </row>
    <row r="8" spans="1:14" ht="30" x14ac:dyDescent="0.25">
      <c r="A8" s="1" t="s">
        <v>47</v>
      </c>
      <c r="B8" s="108">
        <v>2</v>
      </c>
      <c r="C8" s="102">
        <f t="shared" si="3"/>
        <v>190.92266666666669</v>
      </c>
      <c r="D8" s="102">
        <f t="shared" si="0"/>
        <v>381.84533333333337</v>
      </c>
      <c r="E8" s="60">
        <v>0.25</v>
      </c>
      <c r="F8" s="57">
        <v>25</v>
      </c>
      <c r="G8" s="57">
        <f t="shared" si="1"/>
        <v>12.5</v>
      </c>
      <c r="H8" s="6">
        <f>D8*E8*F8</f>
        <v>2386.5333333333338</v>
      </c>
      <c r="J8" s="14"/>
      <c r="K8" s="15"/>
      <c r="L8" s="16"/>
      <c r="M8" s="15"/>
      <c r="N8" s="1"/>
    </row>
    <row r="9" spans="1:14" ht="15.75" thickBot="1" x14ac:dyDescent="0.3">
      <c r="A9" s="110" t="s">
        <v>59</v>
      </c>
      <c r="B9" s="111">
        <v>1</v>
      </c>
      <c r="C9" s="112">
        <f t="shared" si="3"/>
        <v>95.461333333333343</v>
      </c>
      <c r="D9" s="112">
        <f t="shared" si="0"/>
        <v>95.461333333333343</v>
      </c>
      <c r="E9" s="113">
        <v>0.75</v>
      </c>
      <c r="F9" s="114">
        <v>25</v>
      </c>
      <c r="G9" s="57">
        <f t="shared" si="1"/>
        <v>18.75</v>
      </c>
      <c r="H9" s="6">
        <f>D9*E9*F9</f>
        <v>1789.9</v>
      </c>
      <c r="K9" s="1"/>
      <c r="L9" s="1"/>
      <c r="M9" s="1"/>
      <c r="N9" s="1"/>
    </row>
    <row r="10" spans="1:14" ht="15.75" thickBot="1" x14ac:dyDescent="0.3">
      <c r="A10" s="115" t="s">
        <v>56</v>
      </c>
      <c r="B10" s="116"/>
      <c r="C10" s="117"/>
      <c r="D10" s="118"/>
      <c r="E10" s="119"/>
      <c r="F10" s="120"/>
      <c r="G10" s="120">
        <f>SUM(G4:G9)</f>
        <v>81.25</v>
      </c>
      <c r="H10" s="121">
        <f>SUM(H4:H9)</f>
        <v>12529.300000000001</v>
      </c>
      <c r="K10" s="1"/>
      <c r="L10" s="1"/>
      <c r="M10" s="1"/>
      <c r="N10" s="1"/>
    </row>
    <row r="11" spans="1:14" ht="30" x14ac:dyDescent="0.25">
      <c r="A11" s="132" t="s">
        <v>53</v>
      </c>
      <c r="B11" s="133"/>
      <c r="C11" s="133"/>
      <c r="D11" s="133"/>
      <c r="E11" s="133"/>
      <c r="F11" s="133"/>
      <c r="G11" s="133"/>
      <c r="H11" s="134"/>
      <c r="K11" s="1"/>
      <c r="L11" s="1"/>
      <c r="M11" s="1"/>
      <c r="N11" s="1"/>
    </row>
    <row r="12" spans="1:14" x14ac:dyDescent="0.25">
      <c r="A12" s="122" t="s">
        <v>60</v>
      </c>
      <c r="B12" s="123"/>
      <c r="C12" s="124"/>
      <c r="D12" s="125"/>
      <c r="E12" s="126"/>
      <c r="F12" s="127"/>
      <c r="G12" s="127"/>
      <c r="H12" s="128">
        <f>D12*E12*F12</f>
        <v>0</v>
      </c>
      <c r="K12" s="1"/>
      <c r="L12" s="1"/>
      <c r="M12" s="1"/>
      <c r="N12" s="1"/>
    </row>
    <row r="13" spans="1:14" x14ac:dyDescent="0.25">
      <c r="A13" s="107"/>
      <c r="B13" s="109"/>
      <c r="C13" s="59"/>
      <c r="D13" s="105"/>
      <c r="E13" s="60"/>
      <c r="F13" s="57"/>
      <c r="G13" s="57"/>
      <c r="H13" s="6">
        <f>D13*E13*F13</f>
        <v>0</v>
      </c>
      <c r="K13" s="1"/>
      <c r="L13" s="1"/>
      <c r="M13" s="1"/>
      <c r="N13" s="1"/>
    </row>
    <row r="14" spans="1:14" x14ac:dyDescent="0.25">
      <c r="A14" s="107"/>
      <c r="B14" s="109"/>
      <c r="C14" s="59"/>
      <c r="D14" s="105"/>
      <c r="E14" s="60"/>
      <c r="F14" s="57"/>
      <c r="G14" s="57"/>
      <c r="H14" s="6">
        <f>D14*E14*F14</f>
        <v>0</v>
      </c>
      <c r="K14" s="1"/>
      <c r="L14" s="1"/>
      <c r="M14" s="1"/>
      <c r="N14" s="1"/>
    </row>
    <row r="15" spans="1:14" ht="33.6" customHeight="1" thickBot="1" x14ac:dyDescent="0.3">
      <c r="A15" s="129" t="s">
        <v>57</v>
      </c>
      <c r="B15" s="130"/>
      <c r="C15" s="103"/>
      <c r="D15" s="103"/>
      <c r="E15" s="103"/>
      <c r="F15" s="104"/>
      <c r="G15" s="104"/>
      <c r="H15" s="137">
        <f>SUM(H12:H14)</f>
        <v>0</v>
      </c>
      <c r="K15" s="1"/>
      <c r="L15" s="1"/>
      <c r="M15" s="1"/>
      <c r="N15" s="1"/>
    </row>
    <row r="16" spans="1:14" ht="15.75" thickBot="1" x14ac:dyDescent="0.3">
      <c r="A16" s="131" t="s">
        <v>29</v>
      </c>
      <c r="B16" s="135"/>
      <c r="C16" s="135"/>
      <c r="D16" s="135"/>
      <c r="E16" s="135"/>
      <c r="F16" s="135"/>
      <c r="G16" s="135"/>
      <c r="H16" s="136">
        <f>H10+H15</f>
        <v>12529.300000000001</v>
      </c>
      <c r="I16" s="140"/>
      <c r="J16" s="14"/>
      <c r="K16" s="15"/>
      <c r="L16" s="15"/>
      <c r="M16" s="15"/>
      <c r="N16" s="15"/>
    </row>
    <row r="17" spans="1:14" x14ac:dyDescent="0.25">
      <c r="A17" s="65" t="s">
        <v>42</v>
      </c>
      <c r="B17" s="65"/>
      <c r="C17" s="65"/>
      <c r="D17" s="65"/>
      <c r="E17" s="65"/>
      <c r="F17" s="65"/>
      <c r="G17" s="65"/>
      <c r="H17" s="65"/>
      <c r="I17" s="139"/>
      <c r="J17" s="139"/>
      <c r="K17" s="139"/>
      <c r="L17" s="139"/>
      <c r="M17" s="139"/>
      <c r="N17" s="139"/>
    </row>
  </sheetData>
  <mergeCells count="9">
    <mergeCell ref="H1:H2"/>
    <mergeCell ref="A1:A2"/>
    <mergeCell ref="J1:M1"/>
    <mergeCell ref="A17:N17"/>
    <mergeCell ref="B1:C1"/>
    <mergeCell ref="D1:D2"/>
    <mergeCell ref="E1:E2"/>
    <mergeCell ref="F1:F2"/>
    <mergeCell ref="G1:G2"/>
  </mergeCells>
  <hyperlinks>
    <hyperlink ref="J5" r:id="rId1" xr:uid="{3652EA55-8F95-42D8-BBDF-B4DED2E2829F}"/>
    <hyperlink ref="J4" r:id="rId2" xr:uid="{32FA6FF6-B982-48C3-9529-41BF87EAB95F}"/>
    <hyperlink ref="J6" r:id="rId3" xr:uid="{FDFABC22-8021-498C-9A57-92E150DDF372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2023-04-15T01:39:24+00:00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Records_x0020_Date xmlns="45247b5e-ffbd-4f0c-88fc-bd54b4f5e0ea" xsi:nil="true"/>
    <_activity xmlns="ca497fff-9786-4e82-a531-681128f534e2" xsi:nil="true"/>
    <Records_x0020_Status xmlns="45247b5e-ffbd-4f0c-88fc-bd54b4f5e0ea">Pending</Records_x0020_Status>
  </documentManagement>
</p:properties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D9FA56227444F82B5527B419A1BA5" ma:contentTypeVersion="41" ma:contentTypeDescription="Create a new document." ma:contentTypeScope="" ma:versionID="e99b4176edc2f5628c46a730bdbd53c1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45247b5e-ffbd-4f0c-88fc-bd54b4f5e0ea" xmlns:ns7="ca497fff-9786-4e82-a531-681128f534e2" targetNamespace="http://schemas.microsoft.com/office/2006/metadata/properties" ma:root="true" ma:fieldsID="f5c5b1d17bffc4c59066828c91f0d17c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45247b5e-ffbd-4f0c-88fc-bd54b4f5e0ea"/>
    <xsd:import namespace="ca497fff-9786-4e82-a531-681128f534e2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6:LastSharedByUser" minOccurs="0"/>
                <xsd:element ref="ns6:LastSharedByTime" minOccurs="0"/>
                <xsd:element ref="ns7:MediaServiceMetadata" minOccurs="0"/>
                <xsd:element ref="ns7:MediaServiceFastMetadata" minOccurs="0"/>
                <xsd:element ref="ns6:Records_x0020_Status" minOccurs="0"/>
                <xsd:element ref="ns6:Records_x0020_Date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ServiceDateTaken" minOccurs="0"/>
                <xsd:element ref="ns7:MediaServiceLocation" minOccurs="0"/>
                <xsd:element ref="ns7:MediaLengthInSeconds" minOccurs="0"/>
                <xsd:element ref="ns1:_ip_UnifiedCompliancePolicyProperties" minOccurs="0"/>
                <xsd:element ref="ns1:_ip_UnifiedCompliancePolicyUIAction" minOccurs="0"/>
                <xsd:element ref="ns7:_activity" minOccurs="0"/>
                <xsd:element ref="ns7:MediaServiceObjectDetectorVersions" minOccurs="0"/>
                <xsd:element ref="ns7:MediaServiceSystemTags" minOccurs="0"/>
                <xsd:element ref="ns7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5f0ce704-f78d-4157-9c5d-47e9057648bd}" ma:internalName="TaxCatchAllLabel" ma:readOnly="true" ma:showField="CatchAllDataLabel" ma:web="45247b5e-ffbd-4f0c-88fc-bd54b4f5e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5f0ce704-f78d-4157-9c5d-47e9057648bd}" ma:internalName="TaxCatchAll" ma:showField="CatchAllData" ma:web="45247b5e-ffbd-4f0c-88fc-bd54b4f5e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47b5e-ffbd-4f0c-88fc-bd54b4f5e0ea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3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2" nillable="true" ma:displayName="Last Shared By Time" ma:description="" ma:internalName="LastSharedByTime" ma:readOnly="true">
      <xsd:simpleType>
        <xsd:restriction base="dms:DateTime"/>
      </xsd:simpleType>
    </xsd:element>
    <xsd:element name="Records_x0020_Status" ma:index="35" nillable="true" ma:displayName="Records Status" ma:default="Pending" ma:internalName="Records_x0020_Status">
      <xsd:simpleType>
        <xsd:restriction base="dms:Text"/>
      </xsd:simpleType>
    </xsd:element>
    <xsd:element name="Records_x0020_Date" ma:index="36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97fff-9786-4e82-a531-681128f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_activity" ma:index="46" nillable="true" ma:displayName="_activity" ma:hidden="true" ma:internalName="_activity">
      <xsd:simpleType>
        <xsd:restriction base="dms:Note"/>
      </xsd:simple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2D394-7970-431D-B79C-0755DD391BEC}">
  <ds:schemaRefs>
    <ds:schemaRef ds:uri="http://purl.org/dc/terms/"/>
    <ds:schemaRef ds:uri="http://schemas.microsoft.com/sharepoint.v3"/>
    <ds:schemaRef ds:uri="http://purl.org/dc/elements/1.1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45247b5e-ffbd-4f0c-88fc-bd54b4f5e0ea"/>
    <ds:schemaRef ds:uri="http://schemas.microsoft.com/office/infopath/2007/PartnerControls"/>
    <ds:schemaRef ds:uri="http://purl.org/dc/dcmitype/"/>
    <ds:schemaRef ds:uri="4ffa91fb-a0ff-4ac5-b2db-65c790d184a4"/>
    <ds:schemaRef ds:uri="http://schemas.openxmlformats.org/package/2006/metadata/core-properties"/>
    <ds:schemaRef ds:uri="ca497fff-9786-4e82-a531-681128f534e2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4D8A50F3-8522-44B7-9921-B1A6265A67B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27798BD-705D-437B-A8C0-7B41EE604C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C3E92F-A934-4557-AE80-89137438A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45247b5e-ffbd-4f0c-88fc-bd54b4f5e0ea"/>
    <ds:schemaRef ds:uri="ca497fff-9786-4e82-a531-681128f534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Respondent Burden&amp;Costs</vt:lpstr>
      <vt:lpstr>Annual Agnecy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Kerwin, Courtney</dc:creator>
  <cp:keywords/>
  <dc:description/>
  <cp:lastModifiedBy>Schultz, Eric</cp:lastModifiedBy>
  <cp:revision/>
  <dcterms:created xsi:type="dcterms:W3CDTF">2023-04-15T00:24:46Z</dcterms:created>
  <dcterms:modified xsi:type="dcterms:W3CDTF">2024-05-13T14:28:37Z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0x01010057CD9FA56227444F82B5527B419A1BA5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</Properties>
</file>