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nsva\pss\ORA\ORA WORKGROUPS\CNRAD Studies\SMO SY 23-24_DG\Post Award\OMB\OMB package\"/>
    </mc:Choice>
  </mc:AlternateContent>
  <xr:revisionPtr revIDLastSave="0" documentId="13_ncr:1_{695C7F2D-3C9A-4FD6-B50A-E6091C8ACDF9}" xr6:coauthVersionLast="47" xr6:coauthVersionMax="47" xr10:uidLastSave="{00000000-0000-0000-0000-000000000000}"/>
  <bookViews>
    <workbookView xWindow="-28920" yWindow="-120" windowWidth="29040" windowHeight="15840" xr2:uid="{50350234-1BE0-4658-B5F6-91BFDF294BE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H8" i="1"/>
  <c r="J8" i="1" s="1"/>
  <c r="P8" i="1" s="1"/>
  <c r="Q8" i="1" s="1"/>
  <c r="M9" i="1"/>
  <c r="O9" i="1" s="1"/>
  <c r="H9" i="1"/>
  <c r="J9" i="1" s="1"/>
  <c r="M7" i="1"/>
  <c r="H7" i="1"/>
  <c r="J7" i="1" s="1"/>
  <c r="P7" i="1" s="1"/>
  <c r="Q7" i="1" s="1"/>
  <c r="M6" i="1"/>
  <c r="H6" i="1"/>
  <c r="J6" i="1" s="1"/>
  <c r="P6" i="1" s="1"/>
  <c r="Q6" i="1" s="1"/>
  <c r="M5" i="1"/>
  <c r="O5" i="1" s="1"/>
  <c r="H5" i="1"/>
  <c r="J5" i="1" s="1"/>
  <c r="M4" i="1"/>
  <c r="O4" i="1" s="1"/>
  <c r="H4" i="1"/>
  <c r="J4" i="1" s="1"/>
  <c r="M14" i="1"/>
  <c r="O14" i="1" s="1"/>
  <c r="M13" i="1"/>
  <c r="O13" i="1" s="1"/>
  <c r="M12" i="1"/>
  <c r="O12" i="1" s="1"/>
  <c r="M10" i="1"/>
  <c r="O10" i="1" s="1"/>
  <c r="M11" i="1"/>
  <c r="O11" i="1" s="1"/>
  <c r="M3" i="1"/>
  <c r="O3" i="1" s="1"/>
  <c r="H14" i="1"/>
  <c r="J14" i="1" s="1"/>
  <c r="H13" i="1"/>
  <c r="J13" i="1" s="1"/>
  <c r="H12" i="1"/>
  <c r="J12" i="1" s="1"/>
  <c r="H10" i="1"/>
  <c r="J10" i="1" s="1"/>
  <c r="H11" i="1"/>
  <c r="J11" i="1" s="1"/>
  <c r="H3" i="1"/>
  <c r="J3" i="1" s="1"/>
  <c r="P9" i="1" l="1"/>
  <c r="Q9" i="1" s="1"/>
  <c r="P5" i="1"/>
  <c r="Q5" i="1" s="1"/>
  <c r="P4" i="1"/>
  <c r="Q4" i="1" s="1"/>
  <c r="P11" i="1"/>
  <c r="Q11" i="1" s="1"/>
  <c r="P14" i="1"/>
  <c r="Q14" i="1" s="1"/>
  <c r="P12" i="1"/>
  <c r="Q12" i="1" s="1"/>
  <c r="P3" i="1"/>
  <c r="Q3" i="1" s="1"/>
  <c r="P13" i="1"/>
  <c r="Q13" i="1" s="1"/>
  <c r="P10" i="1"/>
  <c r="Q10" i="1" s="1"/>
  <c r="M15" i="1" l="1"/>
  <c r="O15" i="1" l="1"/>
  <c r="H15" i="1"/>
  <c r="G15" i="1" s="1"/>
  <c r="P15" i="1" l="1"/>
  <c r="Q15" i="1" s="1"/>
  <c r="J15" i="1"/>
  <c r="I15" i="1" s="1"/>
  <c r="Q16" i="1" l="1"/>
  <c r="Q17" i="1" s="1"/>
</calcChain>
</file>

<file path=xl/sharedStrings.xml><?xml version="1.0" encoding="utf-8"?>
<sst xmlns="http://schemas.openxmlformats.org/spreadsheetml/2006/main" count="50" uniqueCount="45">
  <si>
    <t>Sample Size</t>
  </si>
  <si>
    <t>Number of respondents</t>
  </si>
  <si>
    <t>Frequency of response</t>
  </si>
  <si>
    <t>Total Annual responses</t>
  </si>
  <si>
    <t>Hours per response</t>
  </si>
  <si>
    <t>Annual burden (hours)</t>
  </si>
  <si>
    <t>Total Annual hour burden</t>
  </si>
  <si>
    <t>Advance email</t>
  </si>
  <si>
    <t>Responsive</t>
  </si>
  <si>
    <t>Non-Responsive</t>
  </si>
  <si>
    <t>All</t>
  </si>
  <si>
    <t>Number of non-respondents</t>
  </si>
  <si>
    <t>Respondent category</t>
  </si>
  <si>
    <t>State Government</t>
  </si>
  <si>
    <t>Type of respondent</t>
  </si>
  <si>
    <t>Instruments</t>
  </si>
  <si>
    <t>Appendix</t>
  </si>
  <si>
    <t>State CN Director</t>
  </si>
  <si>
    <t>Request for FY 2024 FNS-10 Administrative data</t>
  </si>
  <si>
    <t>Request for FY 2024 FNS-418 Administrative data</t>
  </si>
  <si>
    <t>Request for FY 2024 FNS-44 Administrative data</t>
  </si>
  <si>
    <t>Web survey about SY 2023-2024</t>
  </si>
  <si>
    <t>B</t>
  </si>
  <si>
    <t>C1</t>
  </si>
  <si>
    <t>C2</t>
  </si>
  <si>
    <t>C3</t>
  </si>
  <si>
    <t>D1</t>
  </si>
  <si>
    <t>D3</t>
  </si>
  <si>
    <t>D2</t>
  </si>
  <si>
    <t>D5</t>
  </si>
  <si>
    <t>Survey email</t>
  </si>
  <si>
    <t>D4</t>
  </si>
  <si>
    <t>Study support email from FNS Regional Office to State Agency</t>
  </si>
  <si>
    <t>Study brochure</t>
  </si>
  <si>
    <t>Survey reminder email</t>
  </si>
  <si>
    <t xml:space="preserve">Survey last chance post card </t>
  </si>
  <si>
    <t>D6</t>
  </si>
  <si>
    <t>D7</t>
  </si>
  <si>
    <t xml:space="preserve">Survey reminder phone script </t>
  </si>
  <si>
    <t>D8</t>
  </si>
  <si>
    <t>Admin data phone script</t>
  </si>
  <si>
    <t>Total annualized cost of respondent burden at an hourly rate of $52.43</t>
  </si>
  <si>
    <t>33% to account for fully loaded wage rate</t>
  </si>
  <si>
    <t>TOTAL (fully loaded)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</si>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</sst>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74">
    <xf numFmtId="0" fontId="0" fillId="0" borderId="0" xfId="0"/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0" xfId="0" applyFont="1"/>
    <xf numFmtId="0" fontId="3" fillId="0" borderId="30" xfId="0" applyFont="1" applyBorder="1" applyAlignment="1">
      <alignment horizontal="center" vertical="center" textRotation="90"/>
    </xf>
    <xf numFmtId="0" fontId="3" fillId="0" borderId="11" xfId="0" applyFont="1" applyBorder="1" applyAlignment="1">
      <alignment horizontal="center" vertical="center" textRotation="90"/>
    </xf>
    <xf numFmtId="0" fontId="3" fillId="0" borderId="31" xfId="0" applyFont="1" applyBorder="1" applyAlignment="1">
      <alignment horizontal="center" vertical="center" textRotation="90"/>
    </xf>
    <xf numFmtId="0" fontId="3" fillId="0" borderId="15" xfId="0" applyFont="1" applyBorder="1" applyAlignment="1">
      <alignment horizontal="center" vertical="center" textRotation="90"/>
    </xf>
    <xf numFmtId="0" fontId="3" fillId="0" borderId="18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19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/>
    <xf numFmtId="0" fontId="3" fillId="0" borderId="3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textRotation="90" wrapText="1"/>
    </xf>
    <xf numFmtId="0" fontId="3" fillId="0" borderId="33" xfId="0" applyFont="1" applyBorder="1" applyAlignment="1">
      <alignment horizontal="center" vertical="center" textRotation="90" wrapText="1"/>
    </xf>
    <xf numFmtId="0" fontId="3" fillId="0" borderId="26" xfId="0" applyFont="1" applyBorder="1" applyAlignment="1">
      <alignment horizontal="center" vertical="center" textRotation="90" wrapText="1"/>
    </xf>
    <xf numFmtId="0" fontId="3" fillId="0" borderId="34" xfId="0" applyFont="1" applyBorder="1" applyAlignment="1">
      <alignment horizontal="center" vertical="center" textRotation="90" wrapText="1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35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textRotation="90"/>
    </xf>
    <xf numFmtId="0" fontId="3" fillId="0" borderId="14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0" fillId="0" borderId="0" xfId="0" applyFont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" fontId="3" fillId="0" borderId="20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right" vertical="center" wrapText="1"/>
    </xf>
    <xf numFmtId="164" fontId="3" fillId="0" borderId="17" xfId="0" applyNumberFormat="1" applyFont="1" applyBorder="1" applyAlignment="1">
      <alignment horizontal="right" vertical="center" wrapText="1"/>
    </xf>
    <xf numFmtId="164" fontId="3" fillId="0" borderId="7" xfId="0" applyNumberFormat="1" applyFont="1" applyBorder="1" applyAlignment="1">
      <alignment horizontal="right" vertical="center"/>
    </xf>
    <xf numFmtId="164" fontId="3" fillId="0" borderId="8" xfId="0" applyNumberFormat="1" applyFont="1" applyBorder="1" applyAlignment="1">
      <alignment horizontal="right" vertical="center"/>
    </xf>
    <xf numFmtId="43" fontId="0" fillId="0" borderId="0" xfId="1" applyFont="1"/>
    <xf numFmtId="44" fontId="0" fillId="0" borderId="0" xfId="2" applyFont="1"/>
    <xf numFmtId="44" fontId="0" fillId="0" borderId="26" xfId="2" applyFont="1" applyBorder="1"/>
    <xf numFmtId="43" fontId="0" fillId="0" borderId="25" xfId="1" applyFont="1" applyBorder="1" applyAlignment="1">
      <alignment horizontal="center"/>
    </xf>
    <xf numFmtId="43" fontId="3" fillId="0" borderId="6" xfId="1" applyFont="1" applyBorder="1" applyAlignment="1">
      <alignment horizontal="center" vertical="center" textRotation="90" wrapText="1"/>
    </xf>
    <xf numFmtId="164" fontId="3" fillId="0" borderId="2" xfId="0" applyNumberFormat="1" applyFont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1" fontId="3" fillId="0" borderId="12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right" vertical="center" wrapText="1"/>
    </xf>
    <xf numFmtId="0" fontId="3" fillId="0" borderId="24" xfId="0" applyFont="1" applyFill="1" applyBorder="1" applyAlignment="1">
      <alignment horizontal="right" vertical="center" wrapText="1"/>
    </xf>
    <xf numFmtId="44" fontId="0" fillId="0" borderId="25" xfId="2" applyFont="1" applyBorder="1"/>
    <xf numFmtId="44" fontId="2" fillId="2" borderId="6" xfId="2" applyFont="1" applyFill="1" applyBorder="1"/>
    <xf numFmtId="3" fontId="2" fillId="2" borderId="19" xfId="3" applyNumberFormat="1" applyFont="1" applyBorder="1" applyAlignment="1">
      <alignment horizontal="center" vertical="center" wrapText="1"/>
    </xf>
    <xf numFmtId="3" fontId="2" fillId="2" borderId="22" xfId="3" applyNumberFormat="1" applyFont="1" applyBorder="1" applyAlignment="1">
      <alignment horizontal="center" vertical="center" wrapText="1"/>
    </xf>
    <xf numFmtId="164" fontId="2" fillId="2" borderId="5" xfId="3" applyNumberFormat="1" applyFont="1" applyBorder="1" applyAlignment="1">
      <alignment horizontal="center" vertical="center" wrapText="1"/>
    </xf>
    <xf numFmtId="3" fontId="2" fillId="2" borderId="5" xfId="3" applyNumberFormat="1" applyFont="1" applyBorder="1" applyAlignment="1">
      <alignment horizontal="center" vertical="center" wrapText="1"/>
    </xf>
    <xf numFmtId="164" fontId="2" fillId="2" borderId="5" xfId="3" applyNumberFormat="1" applyFont="1" applyBorder="1" applyAlignment="1">
      <alignment horizontal="right" vertical="center" wrapText="1"/>
    </xf>
    <xf numFmtId="165" fontId="2" fillId="2" borderId="19" xfId="3" applyNumberFormat="1" applyFont="1" applyBorder="1" applyAlignment="1">
      <alignment vertical="center" wrapText="1"/>
    </xf>
    <xf numFmtId="0" fontId="2" fillId="2" borderId="18" xfId="3" applyFont="1" applyBorder="1" applyAlignment="1">
      <alignment horizontal="center" vertical="center" wrapText="1"/>
    </xf>
    <xf numFmtId="1" fontId="2" fillId="2" borderId="5" xfId="3" applyNumberFormat="1" applyFont="1" applyBorder="1" applyAlignment="1">
      <alignment horizontal="center" vertical="center" wrapText="1"/>
    </xf>
    <xf numFmtId="1" fontId="2" fillId="2" borderId="19" xfId="3" applyNumberFormat="1" applyFont="1" applyBorder="1" applyAlignment="1">
      <alignment horizontal="center" vertical="center" wrapText="1"/>
    </xf>
    <xf numFmtId="165" fontId="2" fillId="2" borderId="6" xfId="3" applyNumberFormat="1" applyFont="1" applyBorder="1" applyAlignment="1">
      <alignment vertical="center" wrapText="1"/>
    </xf>
    <xf numFmtId="44" fontId="2" fillId="2" borderId="6" xfId="3" applyNumberFormat="1" applyFont="1" applyBorder="1"/>
    <xf numFmtId="0" fontId="2" fillId="0" borderId="23" xfId="3" applyFont="1" applyFill="1" applyBorder="1" applyAlignment="1">
      <alignment horizontal="right" vertical="center" wrapText="1"/>
    </xf>
    <xf numFmtId="0" fontId="2" fillId="0" borderId="24" xfId="3" applyFont="1" applyFill="1" applyBorder="1" applyAlignment="1">
      <alignment horizontal="right" vertical="center" wrapText="1"/>
    </xf>
    <xf numFmtId="0" fontId="2" fillId="0" borderId="22" xfId="3" applyFont="1" applyFill="1" applyBorder="1" applyAlignment="1">
      <alignment horizontal="right" vertical="center" wrapText="1"/>
    </xf>
    <xf numFmtId="44" fontId="0" fillId="0" borderId="0" xfId="0" applyNumberFormat="1" applyFont="1"/>
  </cellXfs>
  <cellStyles count="4">
    <cellStyle name="20% - Accent5" xfId="3" builtinId="46"/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29A30-621B-4B89-9AEE-4D41CEF190CA}">
  <dimension ref="A1:U17"/>
  <sheetViews>
    <sheetView tabSelected="1" zoomScaleNormal="100" workbookViewId="0">
      <selection activeCell="S3" sqref="S3:U13"/>
    </sheetView>
  </sheetViews>
  <sheetFormatPr defaultColWidth="26.85546875" defaultRowHeight="15" x14ac:dyDescent="0.25"/>
  <cols>
    <col min="1" max="2" width="4.7109375" style="5" customWidth="1"/>
    <col min="3" max="3" width="57" style="5" customWidth="1"/>
    <col min="4" max="7" width="4.7109375" style="29" customWidth="1"/>
    <col min="8" max="8" width="4" style="29" bestFit="1" customWidth="1"/>
    <col min="9" max="9" width="4.7109375" style="29" customWidth="1"/>
    <col min="10" max="10" width="6.140625" style="5" customWidth="1"/>
    <col min="11" max="15" width="4.7109375" style="5" customWidth="1"/>
    <col min="16" max="16" width="6.7109375" style="5" customWidth="1"/>
    <col min="17" max="17" width="12.7109375" style="46" customWidth="1"/>
    <col min="18" max="16384" width="26.85546875" style="5"/>
  </cols>
  <sheetData>
    <row r="1" spans="1:21" ht="15.75" thickBot="1" x14ac:dyDescent="0.3">
      <c r="A1" s="25" t="s">
        <v>12</v>
      </c>
      <c r="B1" s="25" t="s">
        <v>14</v>
      </c>
      <c r="C1" s="26" t="s">
        <v>15</v>
      </c>
      <c r="D1" s="6" t="s">
        <v>16</v>
      </c>
      <c r="E1" s="7" t="s">
        <v>0</v>
      </c>
      <c r="F1" s="1" t="s">
        <v>8</v>
      </c>
      <c r="G1" s="2"/>
      <c r="H1" s="2"/>
      <c r="I1" s="2"/>
      <c r="J1" s="3"/>
      <c r="K1" s="1" t="s">
        <v>9</v>
      </c>
      <c r="L1" s="2"/>
      <c r="M1" s="2"/>
      <c r="N1" s="2"/>
      <c r="O1" s="3"/>
      <c r="P1" s="4" t="s">
        <v>10</v>
      </c>
      <c r="Q1" s="49" t="s">
        <v>10</v>
      </c>
    </row>
    <row r="2" spans="1:21" ht="150.75" customHeight="1" thickBot="1" x14ac:dyDescent="0.3">
      <c r="A2" s="27"/>
      <c r="B2" s="27"/>
      <c r="C2" s="28"/>
      <c r="D2" s="8"/>
      <c r="E2" s="9"/>
      <c r="F2" s="10" t="s">
        <v>1</v>
      </c>
      <c r="G2" s="11" t="s">
        <v>2</v>
      </c>
      <c r="H2" s="11" t="s">
        <v>3</v>
      </c>
      <c r="I2" s="11" t="s">
        <v>4</v>
      </c>
      <c r="J2" s="12" t="s">
        <v>5</v>
      </c>
      <c r="K2" s="10" t="s">
        <v>11</v>
      </c>
      <c r="L2" s="11" t="s">
        <v>2</v>
      </c>
      <c r="M2" s="11" t="s">
        <v>3</v>
      </c>
      <c r="N2" s="11" t="s">
        <v>4</v>
      </c>
      <c r="O2" s="12" t="s">
        <v>5</v>
      </c>
      <c r="P2" s="13" t="s">
        <v>6</v>
      </c>
      <c r="Q2" s="50" t="s">
        <v>41</v>
      </c>
    </row>
    <row r="3" spans="1:21" ht="19.5" customHeight="1" x14ac:dyDescent="0.25">
      <c r="A3" s="19" t="s">
        <v>13</v>
      </c>
      <c r="B3" s="20" t="s">
        <v>17</v>
      </c>
      <c r="C3" s="14" t="s">
        <v>32</v>
      </c>
      <c r="D3" s="30" t="s">
        <v>26</v>
      </c>
      <c r="E3" s="33">
        <v>68</v>
      </c>
      <c r="F3" s="36">
        <v>68</v>
      </c>
      <c r="G3" s="39">
        <v>1</v>
      </c>
      <c r="H3" s="39">
        <f>F3*G3</f>
        <v>68</v>
      </c>
      <c r="I3" s="51">
        <v>0.05</v>
      </c>
      <c r="J3" s="42">
        <f>H3*I3</f>
        <v>3.4000000000000004</v>
      </c>
      <c r="K3" s="18">
        <v>0</v>
      </c>
      <c r="L3" s="39">
        <v>0</v>
      </c>
      <c r="M3" s="39">
        <f>K3*L3</f>
        <v>0</v>
      </c>
      <c r="N3" s="39">
        <v>0</v>
      </c>
      <c r="O3" s="33">
        <f>M3*N3</f>
        <v>0</v>
      </c>
      <c r="P3" s="44">
        <f>J3+O3</f>
        <v>3.4000000000000004</v>
      </c>
      <c r="Q3" s="48">
        <f>P3*52.43</f>
        <v>178.26200000000003</v>
      </c>
    </row>
    <row r="4" spans="1:21" ht="19.5" customHeight="1" x14ac:dyDescent="0.25">
      <c r="A4" s="21"/>
      <c r="B4" s="22"/>
      <c r="C4" s="14" t="s">
        <v>7</v>
      </c>
      <c r="D4" s="30" t="s">
        <v>28</v>
      </c>
      <c r="E4" s="33">
        <v>68</v>
      </c>
      <c r="F4" s="36">
        <v>68</v>
      </c>
      <c r="G4" s="39">
        <v>1</v>
      </c>
      <c r="H4" s="39">
        <f t="shared" ref="H4:H9" si="0">F4*G4</f>
        <v>68</v>
      </c>
      <c r="I4" s="51">
        <v>0.05</v>
      </c>
      <c r="J4" s="42">
        <f t="shared" ref="J4:J9" si="1">H4*I4</f>
        <v>3.4000000000000004</v>
      </c>
      <c r="K4" s="18">
        <v>0</v>
      </c>
      <c r="L4" s="39">
        <v>0</v>
      </c>
      <c r="M4" s="39">
        <f t="shared" ref="M4:M9" si="2">K4*L4</f>
        <v>0</v>
      </c>
      <c r="N4" s="39">
        <v>0</v>
      </c>
      <c r="O4" s="33">
        <f t="shared" ref="O4:O5" si="3">M4*N4</f>
        <v>0</v>
      </c>
      <c r="P4" s="44">
        <f t="shared" ref="P4:P9" si="4">J4+O4</f>
        <v>3.4000000000000004</v>
      </c>
      <c r="Q4" s="48">
        <f t="shared" ref="Q4:Q15" si="5">P4*52.43</f>
        <v>178.26200000000003</v>
      </c>
    </row>
    <row r="5" spans="1:21" ht="19.5" customHeight="1" x14ac:dyDescent="0.25">
      <c r="A5" s="21"/>
      <c r="B5" s="22"/>
      <c r="C5" s="14" t="s">
        <v>33</v>
      </c>
      <c r="D5" s="30" t="s">
        <v>27</v>
      </c>
      <c r="E5" s="33">
        <v>68</v>
      </c>
      <c r="F5" s="36">
        <v>68</v>
      </c>
      <c r="G5" s="39">
        <v>1</v>
      </c>
      <c r="H5" s="39">
        <f t="shared" si="0"/>
        <v>68</v>
      </c>
      <c r="I5" s="51">
        <v>0.05</v>
      </c>
      <c r="J5" s="42">
        <f t="shared" si="1"/>
        <v>3.4000000000000004</v>
      </c>
      <c r="K5" s="18">
        <v>0</v>
      </c>
      <c r="L5" s="39">
        <v>0</v>
      </c>
      <c r="M5" s="39">
        <f t="shared" si="2"/>
        <v>0</v>
      </c>
      <c r="N5" s="39">
        <v>0</v>
      </c>
      <c r="O5" s="33">
        <f t="shared" si="3"/>
        <v>0</v>
      </c>
      <c r="P5" s="44">
        <f t="shared" si="4"/>
        <v>3.4000000000000004</v>
      </c>
      <c r="Q5" s="48">
        <f t="shared" si="5"/>
        <v>178.26200000000003</v>
      </c>
      <c r="U5" s="47"/>
    </row>
    <row r="6" spans="1:21" ht="19.5" customHeight="1" x14ac:dyDescent="0.25">
      <c r="A6" s="21"/>
      <c r="B6" s="22"/>
      <c r="C6" s="14" t="s">
        <v>30</v>
      </c>
      <c r="D6" s="30" t="s">
        <v>31</v>
      </c>
      <c r="E6" s="33">
        <v>68</v>
      </c>
      <c r="F6" s="36">
        <v>68</v>
      </c>
      <c r="G6" s="39">
        <v>1</v>
      </c>
      <c r="H6" s="39">
        <f t="shared" si="0"/>
        <v>68</v>
      </c>
      <c r="I6" s="51">
        <v>0.05</v>
      </c>
      <c r="J6" s="42">
        <f t="shared" si="1"/>
        <v>3.4000000000000004</v>
      </c>
      <c r="K6" s="18">
        <v>0</v>
      </c>
      <c r="L6" s="39">
        <v>0</v>
      </c>
      <c r="M6" s="39">
        <f t="shared" si="2"/>
        <v>0</v>
      </c>
      <c r="N6" s="39">
        <v>0</v>
      </c>
      <c r="O6" s="34">
        <v>0</v>
      </c>
      <c r="P6" s="44">
        <f t="shared" si="4"/>
        <v>3.4000000000000004</v>
      </c>
      <c r="Q6" s="48">
        <f t="shared" si="5"/>
        <v>178.26200000000003</v>
      </c>
      <c r="U6" s="47"/>
    </row>
    <row r="7" spans="1:21" ht="19.5" customHeight="1" x14ac:dyDescent="0.25">
      <c r="A7" s="21"/>
      <c r="B7" s="22"/>
      <c r="C7" s="14" t="s">
        <v>34</v>
      </c>
      <c r="D7" s="30" t="s">
        <v>29</v>
      </c>
      <c r="E7" s="33">
        <v>34</v>
      </c>
      <c r="F7" s="37">
        <v>34</v>
      </c>
      <c r="G7" s="39">
        <v>4</v>
      </c>
      <c r="H7" s="41">
        <f t="shared" si="0"/>
        <v>136</v>
      </c>
      <c r="I7" s="51">
        <v>0.05</v>
      </c>
      <c r="J7" s="42">
        <f t="shared" si="1"/>
        <v>6.8000000000000007</v>
      </c>
      <c r="K7" s="53">
        <v>0</v>
      </c>
      <c r="L7" s="39">
        <v>0</v>
      </c>
      <c r="M7" s="39">
        <f t="shared" si="2"/>
        <v>0</v>
      </c>
      <c r="N7" s="39">
        <v>0</v>
      </c>
      <c r="O7" s="34">
        <v>0</v>
      </c>
      <c r="P7" s="44">
        <f t="shared" si="4"/>
        <v>6.8000000000000007</v>
      </c>
      <c r="Q7" s="48">
        <f t="shared" si="5"/>
        <v>356.52400000000006</v>
      </c>
      <c r="U7" s="73"/>
    </row>
    <row r="8" spans="1:21" ht="19.5" customHeight="1" x14ac:dyDescent="0.25">
      <c r="A8" s="21"/>
      <c r="B8" s="22"/>
      <c r="C8" s="14" t="s">
        <v>38</v>
      </c>
      <c r="D8" s="30" t="s">
        <v>36</v>
      </c>
      <c r="E8" s="34">
        <v>17</v>
      </c>
      <c r="F8" s="37">
        <v>17</v>
      </c>
      <c r="G8" s="39">
        <v>2</v>
      </c>
      <c r="H8" s="39">
        <f t="shared" si="0"/>
        <v>34</v>
      </c>
      <c r="I8" s="51">
        <v>0.08</v>
      </c>
      <c r="J8" s="42">
        <f t="shared" si="1"/>
        <v>2.72</v>
      </c>
      <c r="K8" s="53">
        <v>0</v>
      </c>
      <c r="L8" s="39">
        <v>0</v>
      </c>
      <c r="M8" s="39">
        <f t="shared" si="2"/>
        <v>0</v>
      </c>
      <c r="N8" s="39">
        <v>0</v>
      </c>
      <c r="O8" s="34">
        <v>0</v>
      </c>
      <c r="P8" s="44">
        <f t="shared" si="4"/>
        <v>2.72</v>
      </c>
      <c r="Q8" s="48">
        <f t="shared" si="5"/>
        <v>142.6096</v>
      </c>
    </row>
    <row r="9" spans="1:21" ht="19.5" customHeight="1" x14ac:dyDescent="0.25">
      <c r="A9" s="21"/>
      <c r="B9" s="22"/>
      <c r="C9" s="14" t="s">
        <v>35</v>
      </c>
      <c r="D9" s="30" t="s">
        <v>37</v>
      </c>
      <c r="E9" s="34">
        <v>8</v>
      </c>
      <c r="F9" s="37">
        <v>8</v>
      </c>
      <c r="G9" s="39">
        <v>1</v>
      </c>
      <c r="H9" s="39">
        <f t="shared" si="0"/>
        <v>8</v>
      </c>
      <c r="I9" s="51">
        <v>0.05</v>
      </c>
      <c r="J9" s="42">
        <f t="shared" si="1"/>
        <v>0.4</v>
      </c>
      <c r="K9" s="18">
        <v>0</v>
      </c>
      <c r="L9" s="39">
        <v>0</v>
      </c>
      <c r="M9" s="39">
        <f t="shared" si="2"/>
        <v>0</v>
      </c>
      <c r="N9" s="39">
        <v>0</v>
      </c>
      <c r="O9" s="33">
        <f t="shared" ref="O9" si="6">M9*N9</f>
        <v>0</v>
      </c>
      <c r="P9" s="44">
        <f t="shared" si="4"/>
        <v>0.4</v>
      </c>
      <c r="Q9" s="48">
        <f t="shared" si="5"/>
        <v>20.972000000000001</v>
      </c>
      <c r="U9" s="73"/>
    </row>
    <row r="10" spans="1:21" ht="19.5" customHeight="1" x14ac:dyDescent="0.25">
      <c r="A10" s="21"/>
      <c r="B10" s="22"/>
      <c r="C10" s="15" t="s">
        <v>40</v>
      </c>
      <c r="D10" s="31" t="s">
        <v>39</v>
      </c>
      <c r="E10" s="35">
        <v>68</v>
      </c>
      <c r="F10" s="38">
        <v>68</v>
      </c>
      <c r="G10" s="40">
        <v>1</v>
      </c>
      <c r="H10" s="40">
        <f>F10*G10</f>
        <v>68</v>
      </c>
      <c r="I10" s="52">
        <v>0.33</v>
      </c>
      <c r="J10" s="43">
        <f>H10*I10</f>
        <v>22.44</v>
      </c>
      <c r="K10" s="54">
        <v>0</v>
      </c>
      <c r="L10" s="40">
        <v>0</v>
      </c>
      <c r="M10" s="40">
        <f>K10*L10</f>
        <v>0</v>
      </c>
      <c r="N10" s="40">
        <v>0</v>
      </c>
      <c r="O10" s="35">
        <f>M10*N10</f>
        <v>0</v>
      </c>
      <c r="P10" s="45">
        <f>J10+O10</f>
        <v>22.44</v>
      </c>
      <c r="Q10" s="48">
        <f t="shared" si="5"/>
        <v>1176.5292000000002</v>
      </c>
      <c r="U10" s="73"/>
    </row>
    <row r="11" spans="1:21" ht="19.5" customHeight="1" x14ac:dyDescent="0.25">
      <c r="A11" s="21"/>
      <c r="B11" s="22"/>
      <c r="C11" s="16" t="s">
        <v>21</v>
      </c>
      <c r="D11" s="30" t="s">
        <v>22</v>
      </c>
      <c r="E11" s="33">
        <v>54</v>
      </c>
      <c r="F11" s="36">
        <v>54</v>
      </c>
      <c r="G11" s="39">
        <v>1</v>
      </c>
      <c r="H11" s="39">
        <f>F11*G11</f>
        <v>54</v>
      </c>
      <c r="I11" s="51">
        <v>0.5</v>
      </c>
      <c r="J11" s="42">
        <f>H11*I11</f>
        <v>27</v>
      </c>
      <c r="K11" s="18">
        <v>0</v>
      </c>
      <c r="L11" s="39">
        <v>0</v>
      </c>
      <c r="M11" s="39">
        <f>K11*L11</f>
        <v>0</v>
      </c>
      <c r="N11" s="39">
        <v>0</v>
      </c>
      <c r="O11" s="33">
        <f>M11*N11</f>
        <v>0</v>
      </c>
      <c r="P11" s="44">
        <f>J11+O11</f>
        <v>27</v>
      </c>
      <c r="Q11" s="48">
        <f t="shared" si="5"/>
        <v>1415.61</v>
      </c>
      <c r="U11" s="73"/>
    </row>
    <row r="12" spans="1:21" ht="19.5" customHeight="1" x14ac:dyDescent="0.25">
      <c r="A12" s="21"/>
      <c r="B12" s="22"/>
      <c r="C12" s="14" t="s">
        <v>18</v>
      </c>
      <c r="D12" s="32" t="s">
        <v>23</v>
      </c>
      <c r="E12" s="33">
        <v>55</v>
      </c>
      <c r="F12" s="36">
        <v>55</v>
      </c>
      <c r="G12" s="39">
        <v>1</v>
      </c>
      <c r="H12" s="39">
        <f t="shared" ref="H12:H14" si="7">F12*G12</f>
        <v>55</v>
      </c>
      <c r="I12" s="51">
        <v>6</v>
      </c>
      <c r="J12" s="42">
        <f t="shared" ref="J12:J14" si="8">H12*I12</f>
        <v>330</v>
      </c>
      <c r="K12" s="18">
        <v>0</v>
      </c>
      <c r="L12" s="39">
        <v>0</v>
      </c>
      <c r="M12" s="39">
        <f t="shared" ref="M12:M14" si="9">K12*L12</f>
        <v>0</v>
      </c>
      <c r="N12" s="39">
        <v>0</v>
      </c>
      <c r="O12" s="33">
        <f t="shared" ref="O12:O14" si="10">M12*N12</f>
        <v>0</v>
      </c>
      <c r="P12" s="44">
        <f t="shared" ref="P12:P14" si="11">J12+O12</f>
        <v>330</v>
      </c>
      <c r="Q12" s="48">
        <f t="shared" si="5"/>
        <v>17301.900000000001</v>
      </c>
      <c r="U12" s="73"/>
    </row>
    <row r="13" spans="1:21" ht="19.5" customHeight="1" x14ac:dyDescent="0.25">
      <c r="A13" s="21"/>
      <c r="B13" s="22"/>
      <c r="C13" s="14" t="s">
        <v>19</v>
      </c>
      <c r="D13" s="32" t="s">
        <v>24</v>
      </c>
      <c r="E13" s="33">
        <v>53</v>
      </c>
      <c r="F13" s="36">
        <v>53</v>
      </c>
      <c r="G13" s="39">
        <v>1</v>
      </c>
      <c r="H13" s="39">
        <f t="shared" si="7"/>
        <v>53</v>
      </c>
      <c r="I13" s="51">
        <v>4</v>
      </c>
      <c r="J13" s="42">
        <f t="shared" si="8"/>
        <v>212</v>
      </c>
      <c r="K13" s="18">
        <v>0</v>
      </c>
      <c r="L13" s="39">
        <v>0</v>
      </c>
      <c r="M13" s="39">
        <f t="shared" si="9"/>
        <v>0</v>
      </c>
      <c r="N13" s="39">
        <v>0</v>
      </c>
      <c r="O13" s="33">
        <f t="shared" si="10"/>
        <v>0</v>
      </c>
      <c r="P13" s="44">
        <f t="shared" si="11"/>
        <v>212</v>
      </c>
      <c r="Q13" s="48">
        <f t="shared" si="5"/>
        <v>11115.16</v>
      </c>
      <c r="U13" s="73"/>
    </row>
    <row r="14" spans="1:21" ht="19.5" customHeight="1" thickBot="1" x14ac:dyDescent="0.3">
      <c r="A14" s="23"/>
      <c r="B14" s="24"/>
      <c r="C14" s="17" t="s">
        <v>20</v>
      </c>
      <c r="D14" s="32" t="s">
        <v>25</v>
      </c>
      <c r="E14" s="33">
        <v>55</v>
      </c>
      <c r="F14" s="36">
        <v>55</v>
      </c>
      <c r="G14" s="39">
        <v>1</v>
      </c>
      <c r="H14" s="39">
        <f t="shared" si="7"/>
        <v>55</v>
      </c>
      <c r="I14" s="51">
        <v>6</v>
      </c>
      <c r="J14" s="42">
        <f t="shared" si="8"/>
        <v>330</v>
      </c>
      <c r="K14" s="18">
        <v>0</v>
      </c>
      <c r="L14" s="39">
        <v>0</v>
      </c>
      <c r="M14" s="39">
        <f t="shared" si="9"/>
        <v>0</v>
      </c>
      <c r="N14" s="39">
        <v>0</v>
      </c>
      <c r="O14" s="33">
        <f t="shared" si="10"/>
        <v>0</v>
      </c>
      <c r="P14" s="44">
        <f t="shared" si="11"/>
        <v>330</v>
      </c>
      <c r="Q14" s="48">
        <f t="shared" si="5"/>
        <v>17301.900000000001</v>
      </c>
    </row>
    <row r="15" spans="1:21" ht="15.75" customHeight="1" thickBot="1" x14ac:dyDescent="0.3">
      <c r="A15" s="70" t="s">
        <v>44</v>
      </c>
      <c r="B15" s="71"/>
      <c r="C15" s="71"/>
      <c r="D15" s="72"/>
      <c r="E15" s="59">
        <v>68</v>
      </c>
      <c r="F15" s="60">
        <v>68</v>
      </c>
      <c r="G15" s="61">
        <f>H15/F15</f>
        <v>10.808823529411764</v>
      </c>
      <c r="H15" s="62">
        <f>SUM(H3:H14)</f>
        <v>735</v>
      </c>
      <c r="I15" s="63">
        <f>J15/H15</f>
        <v>1.2856598639455783</v>
      </c>
      <c r="J15" s="64">
        <f>SUM(J3:J14)</f>
        <v>944.96</v>
      </c>
      <c r="K15" s="65">
        <v>0</v>
      </c>
      <c r="L15" s="66">
        <v>0</v>
      </c>
      <c r="M15" s="62">
        <f>SUM(M3:M14)</f>
        <v>0</v>
      </c>
      <c r="N15" s="66">
        <v>0</v>
      </c>
      <c r="O15" s="67">
        <f>SUM(O3:O14)</f>
        <v>0</v>
      </c>
      <c r="P15" s="68">
        <f>SUM(P3:P14)</f>
        <v>944.96</v>
      </c>
      <c r="Q15" s="69">
        <f t="shared" si="5"/>
        <v>49544.252800000002</v>
      </c>
    </row>
    <row r="16" spans="1:21" ht="15.75" customHeight="1" thickBot="1" x14ac:dyDescent="0.3">
      <c r="A16" s="55" t="s">
        <v>42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7">
        <f>Q15*0.33</f>
        <v>16349.603424000001</v>
      </c>
    </row>
    <row r="17" spans="1:17" ht="15" customHeight="1" thickBot="1" x14ac:dyDescent="0.3">
      <c r="A17" s="70" t="s">
        <v>43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58">
        <f>Q15+Q16</f>
        <v>65893.856224000003</v>
      </c>
    </row>
  </sheetData>
  <mergeCells count="12">
    <mergeCell ref="A16:P16"/>
    <mergeCell ref="A17:P17"/>
    <mergeCell ref="A15:D15"/>
    <mergeCell ref="F1:J1"/>
    <mergeCell ref="K1:O1"/>
    <mergeCell ref="A3:A14"/>
    <mergeCell ref="D1:D2"/>
    <mergeCell ref="A1:A2"/>
    <mergeCell ref="B1:B2"/>
    <mergeCell ref="C1:C2"/>
    <mergeCell ref="E1:E2"/>
    <mergeCell ref="B3:B14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FNS-OPS</dc:creator>
  <cp:lastModifiedBy>Darcy Gungor </cp:lastModifiedBy>
  <dcterms:created xsi:type="dcterms:W3CDTF">2023-01-03T14:06:04Z</dcterms:created>
  <dcterms:modified xsi:type="dcterms:W3CDTF">2024-08-05T18:03:32Z</dcterms:modified>
</cp:coreProperties>
</file>