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usnrc-my.sharepoint.com/personal/bpm_nrc_gov/Documents/Documents/"/>
    </mc:Choice>
  </mc:AlternateContent>
  <xr:revisionPtr revIDLastSave="0" documentId="8_{F0B6F47F-48D8-47E6-B4DD-DE3742F85EA7}" xr6:coauthVersionLast="47" xr6:coauthVersionMax="47" xr10:uidLastSave="{00000000-0000-0000-0000-000000000000}"/>
  <bookViews>
    <workbookView xWindow="-110" yWindow="-110" windowWidth="19420" windowHeight="10420" xr2:uid="{724E7615-CE95-416D-86DB-0AC8268CA98C}"/>
  </bookViews>
  <sheets>
    <sheet name="Reporting" sheetId="1" r:id="rId1"/>
    <sheet name="Recordkeeping" sheetId="2" r:id="rId2"/>
    <sheet name="Totals" sheetId="3" r:id="rId3"/>
    <sheet name="Costs to the gov't" sheetId="4" r:id="rId4"/>
  </sheets>
  <definedNames>
    <definedName name="_xlnm.Print_Area" localSheetId="3">'Costs to the gov''t'!$A$1:$D$39</definedName>
    <definedName name="_xlnm.Print_Area" localSheetId="1">Recordkeeping!$A$1:$E$6</definedName>
    <definedName name="_xlnm.Print_Area" localSheetId="0">Reporting!$A$1:$G$32</definedName>
    <definedName name="_xlnm.Print_Area" localSheetId="2">Totals!$A$1:$D$23</definedName>
    <definedName name="_xlnm.Print_Titles" localSheetId="3">'Costs to the gov''t'!$1:$2</definedName>
    <definedName name="_xlnm.Print_Titles" localSheetId="0">Reporting!$1:$2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9" i="3" l="1"/>
  <c r="B14" i="3"/>
  <c r="D3" i="3" l="1"/>
  <c r="C32" i="1"/>
  <c r="E21" i="1" l="1"/>
  <c r="G32" i="1" l="1"/>
  <c r="D38" i="4"/>
  <c r="D37" i="4"/>
  <c r="D36" i="4"/>
  <c r="D35" i="4"/>
  <c r="D34" i="4"/>
  <c r="D33" i="4"/>
  <c r="D32" i="4"/>
  <c r="D31" i="4"/>
  <c r="D30" i="4"/>
  <c r="D29" i="4"/>
  <c r="D28" i="4"/>
  <c r="D27" i="4"/>
  <c r="D26" i="4"/>
  <c r="D25" i="4"/>
  <c r="D24" i="4"/>
  <c r="D22" i="4"/>
  <c r="D21" i="4"/>
  <c r="D20" i="4"/>
  <c r="D19" i="4"/>
  <c r="D18" i="4"/>
  <c r="D17" i="4"/>
  <c r="D16" i="4"/>
  <c r="D15" i="4"/>
  <c r="D14" i="4"/>
  <c r="D13" i="4"/>
  <c r="D12" i="4"/>
  <c r="D10" i="4"/>
  <c r="D9" i="4"/>
  <c r="D6" i="4"/>
  <c r="D5" i="4"/>
  <c r="C39" i="4"/>
  <c r="D4" i="3"/>
  <c r="D39" i="4" l="1"/>
  <c r="C6" i="2" l="1"/>
  <c r="E22" i="1" l="1"/>
  <c r="E31" i="1" l="1"/>
  <c r="C4" i="3"/>
  <c r="B23" i="3" l="1"/>
  <c r="B22" i="3"/>
  <c r="E4" i="2"/>
  <c r="E5" i="2"/>
  <c r="E3" i="2"/>
  <c r="E29" i="1"/>
  <c r="E6" i="2" l="1"/>
  <c r="B4" i="3" s="1"/>
  <c r="E20" i="1"/>
  <c r="G20" i="1" s="1"/>
  <c r="G11" i="1"/>
  <c r="G21" i="1"/>
  <c r="G22" i="1"/>
  <c r="G6" i="1"/>
  <c r="E23" i="1"/>
  <c r="G23" i="1" s="1"/>
  <c r="E24" i="1"/>
  <c r="G24" i="1" s="1"/>
  <c r="E25" i="1"/>
  <c r="G25" i="1" s="1"/>
  <c r="E26" i="1"/>
  <c r="G26" i="1" s="1"/>
  <c r="E27" i="1"/>
  <c r="G27" i="1" s="1"/>
  <c r="E28" i="1"/>
  <c r="G28" i="1" s="1"/>
  <c r="G29" i="1"/>
  <c r="E30" i="1"/>
  <c r="G30" i="1" s="1"/>
  <c r="G31" i="1"/>
  <c r="E8" i="1"/>
  <c r="G8" i="1" s="1"/>
  <c r="E5" i="1"/>
  <c r="G5" i="1" s="1"/>
  <c r="E7" i="1"/>
  <c r="G7" i="1" s="1"/>
  <c r="E9" i="1"/>
  <c r="G9" i="1" s="1"/>
  <c r="E10" i="1"/>
  <c r="G10" i="1" s="1"/>
  <c r="E12" i="1"/>
  <c r="G12" i="1" s="1"/>
  <c r="E13" i="1"/>
  <c r="G13" i="1" s="1"/>
  <c r="E14" i="1"/>
  <c r="G14" i="1" s="1"/>
  <c r="E15" i="1"/>
  <c r="G15" i="1" s="1"/>
  <c r="E16" i="1"/>
  <c r="G16" i="1" s="1"/>
  <c r="E17" i="1"/>
  <c r="G17" i="1" s="1"/>
  <c r="E18" i="1"/>
  <c r="G18" i="1" s="1"/>
  <c r="E19" i="1"/>
  <c r="G19" i="1" s="1"/>
  <c r="E4" i="1"/>
  <c r="C13" i="3" l="1"/>
  <c r="D13" i="3" s="1"/>
  <c r="G4" i="1"/>
  <c r="E32" i="1"/>
  <c r="C3" i="3" s="1"/>
  <c r="C5" i="3" s="1"/>
  <c r="B3" i="3" l="1"/>
  <c r="C12" i="3" l="1"/>
  <c r="D12" i="3" s="1"/>
  <c r="B5" i="3"/>
  <c r="D5" i="3" s="1"/>
  <c r="C14" i="3" l="1"/>
  <c r="D14" i="3" s="1"/>
</calcChain>
</file>

<file path=xl/sharedStrings.xml><?xml version="1.0" encoding="utf-8"?>
<sst xmlns="http://schemas.openxmlformats.org/spreadsheetml/2006/main" count="183" uniqueCount="145">
  <si>
    <t>Section</t>
  </si>
  <si>
    <t>Responses per Respondent</t>
  </si>
  <si>
    <t>Description</t>
  </si>
  <si>
    <t>Respondents</t>
  </si>
  <si>
    <t>Responses</t>
  </si>
  <si>
    <t>Burden Hours per Response</t>
  </si>
  <si>
    <t>Total Burden</t>
  </si>
  <si>
    <t>Subcontractor. The CO shall require offerors and contractors to submit a representation statement from all subcontractors (other than a supply subcontractor) and consultants performing services in excess of
$10,000.</t>
  </si>
  <si>
    <t>Contractor clauses. Provides situations or relationships that may give rise to OCIO. (1) The offeror or contractor shall complete a section of the OCIO checklist in the solicitation, and (2) if the offeror or contractor shall disclose information that may give rise to OCIO.</t>
  </si>
  <si>
    <t>Follow-up by Government. The CO shall require each contractor to report any patents, copyrights, or royalties attained using any portion of the contract funds.</t>
  </si>
  <si>
    <t>Disallowing costs after incurrence. This provides current information regarding the process of disallowing costs under contracts.</t>
  </si>
  <si>
    <t>Security. It is the contractor's duty to safeguard National Security Information, Restricted Data, and Formerly Restricted Data, except as otherwise expressly provided.</t>
  </si>
  <si>
    <t>Security. Except as otherwise authorized in writing by the CO, the contractor shall insert provisions in all subcontracts and purchase orders.</t>
  </si>
  <si>
    <t>Security. When performing contract work, the contractor (subcontractors) shall classify all documents, materials, and equipment originated or generated by the contractor in accordance with guidance by the Commission.</t>
  </si>
  <si>
    <t>Site access badge requirement. The CORs shall assist the contractor in obtaining the badges for contractor personnel.</t>
  </si>
  <si>
    <t>Contractor organizational conflicts of interest (representation). The CO must insert this provision in applicable solicitations and contracts resulting from unsolicited proposals, including task orders and modifications to new work.</t>
  </si>
  <si>
    <t>Contractor organizational conflicts of interest. The contractor shall disclose all proposed new work involving NRC licensees or applicants which comes with the scope of work of the underlying contract. Also, if this contract involves work at a licensee or applicant site, the contractor agrees to exercise diligence to discover and disclose any new work at the licensee or applicant site.</t>
  </si>
  <si>
    <t>Contractor organizational conflicts of interest. The contractor shall disclose all proposed new work involving NRC licensees or applicants which comes with the scope of work of the underlying contract. Also, if this contract involves work at a licensee or applicant site.</t>
  </si>
  <si>
    <t>Bidder(s). Requires bidders to submit on request, statements concerning their ability to meet any of the minimum standards set forth in FAR 9.104, samples of work, and identifying information on clients.</t>
  </si>
  <si>
    <t>Disposals of proposals. After award of the contract, one copy of each unsuccessful proposals is retained by the NRC and unless requested by the contractor, all other copies well be destroyed.</t>
  </si>
  <si>
    <t>Key personnel. If key personnel become unavailable, the contractor shall immediately notify the CO and shall promptly replace the personnel.</t>
  </si>
  <si>
    <t>Key personnel. Requires a written request to the CO for approval of substitutions for key personnel.</t>
  </si>
  <si>
    <t>COR Authority. Requires the contractor to notify the CO in writing within five days after the receipt of any instruction or technical direction by the project officer that is not within the scope of work, and to request the CO to modify the contract accordingly.</t>
  </si>
  <si>
    <t>Proposal preparation. Provides proposal preparation instructions for Section L of NRC solicitations which inform offerors of technical and cost proposal content, presentation and format required by NRC.</t>
  </si>
  <si>
    <t>2052.216-72</t>
  </si>
  <si>
    <t>This section allows the contractor to given an oral presentation of his plan to complete the task order requirements. Instead of submitting a detailed written technical proposal.</t>
  </si>
  <si>
    <t>Publications of research results. The principal investigator(s) shall coordinate all such publications with and transmit a copy of the proposed article or paper to the NRC CO or COR prior to publication</t>
  </si>
  <si>
    <t>2052.235-71</t>
  </si>
  <si>
    <t>2052.235-70(c)</t>
  </si>
  <si>
    <t>Safety, health, and fire protection. The contractor shall take all reasonable precautions under a contract to protect the health and safety of its employees and the public to minimize danger from all hazards to life and property.</t>
  </si>
  <si>
    <t>TOTAL</t>
  </si>
  <si>
    <t>2009.570-5(b)</t>
  </si>
  <si>
    <t>2009.570-8</t>
  </si>
  <si>
    <t>2027.305-3(a) &amp; (b)</t>
  </si>
  <si>
    <t>2042.803(a)(2)(i)</t>
  </si>
  <si>
    <t>2042.803(b)</t>
  </si>
  <si>
    <t xml:space="preserve">2052.204-70(b)
</t>
  </si>
  <si>
    <t>2052.204-70(j)</t>
  </si>
  <si>
    <t>2052.204-70(k)</t>
  </si>
  <si>
    <t>2052.204-71</t>
  </si>
  <si>
    <t>2052.209-70</t>
  </si>
  <si>
    <t>2052.209-71(a)</t>
  </si>
  <si>
    <t>2052.209-72(c)(1)&amp; (d)(2)</t>
  </si>
  <si>
    <t>2052.209-72(d)(3)</t>
  </si>
  <si>
    <t>2052.209-72(f)</t>
  </si>
  <si>
    <t>2052.211-70</t>
  </si>
  <si>
    <t>2052.211-71</t>
  </si>
  <si>
    <t>2052.214-71</t>
  </si>
  <si>
    <t>2052.214-74 &amp; 215-74</t>
  </si>
  <si>
    <t>2052.215-70(b)</t>
  </si>
  <si>
    <t>2052.215-70(c)</t>
  </si>
  <si>
    <t>2052.215-71(f)</t>
  </si>
  <si>
    <t>2052.215-75, Alt1 &amp;</t>
  </si>
  <si>
    <t>Number of Recordkeepers</t>
  </si>
  <si>
    <t>Hours per Recordkeeper</t>
  </si>
  <si>
    <t>Security. When performing contract work, the contractor (and subcontractors) shall classify all documents, material, and equipment originated or generated by the contractor in accordance with guidance issued by the Commission.</t>
  </si>
  <si>
    <t>2052.227-70</t>
  </si>
  <si>
    <t>Drawing, designs, specifications, and other data. When drawings, designs, specifications, and other data will be developed and the NRC must retain full rights to them (except for the contractor's right to retain a copy for its own use), this clause will be included in the solicitation or contract.</t>
  </si>
  <si>
    <t>Resolving differing professional opinions. The procedure provides for the expression and resolution of differing professional opinions (DPOs) of health and safety related concerns of NRC contractors and contractor personnel on matters associated with a contract.</t>
  </si>
  <si>
    <t>2052.242-70</t>
  </si>
  <si>
    <t>2042.570-1 and 2052.242-70</t>
  </si>
  <si>
    <t>Reporting</t>
  </si>
  <si>
    <t>Recordkeeping</t>
  </si>
  <si>
    <t>Hours</t>
  </si>
  <si>
    <t>Table 1.
Burden Totals For NRCAR Information Collection</t>
  </si>
  <si>
    <t>Current Request</t>
  </si>
  <si>
    <t>Change</t>
  </si>
  <si>
    <t>Table 2. Burden Change</t>
  </si>
  <si>
    <t>Recordkeeping costs (Item #13)</t>
  </si>
  <si>
    <t>Contractor organizational conflicts of interest (representation). The CO must insert this provision in applicable solicitations and contracts resulting from unsolicited proposals, including task orders and modifications to new work. The offeror or contractor shall complete the organizational conflicts of interest (OCIO) checklist in the solicitation</t>
  </si>
  <si>
    <t>2009.570-3(b)(1)&amp;(2) and 2052.209-71(a)</t>
  </si>
  <si>
    <t>Situations or relationships. This section provides examples to identify and resolve contractor OCIO situation.</t>
  </si>
  <si>
    <t>Burden included in 2052.209-72(d)(2), (d)(3), and (f)</t>
  </si>
  <si>
    <t>2014.201-670(b)</t>
  </si>
  <si>
    <t>2014.201-670(b) and 2052.214-71</t>
  </si>
  <si>
    <t>Bidder. Requires all bidders to list previous/current contracts for a period of time specified by the CO in which the bidder was the prime or principal subcontractor. The information will assist the CO to make a determination of responsibility. Requires the bidder to provide information on previous and current contracts so that the contracting officer may determine responsibility.</t>
  </si>
  <si>
    <t>Differing Professional Opinions (DPOs). NRC employees and contractors shall express their concerns with the contractor's work for the NRC without fear of reprisal. Procedures for resolving differing professional opinions. The procedure provides for the expression and resolution of differing professional opinion of health and safety related concerns of NRC contractors and contractor’s personnel on matters associated with a contract</t>
  </si>
  <si>
    <t>Financial Status Report (FSR). Requires contractors to send a copy of each FSR to the Chief, Property Management Branch. Reference the acquisition of, or change in status of contractor held property purchased with government funds valued at the time of purchase at $50,000 or more.  Monthly letter status report (MLSR). The CO shall insert this clause in solicitations, contracts and order, when financial and technical status on a contract is required.</t>
  </si>
  <si>
    <t>2045.371(b) and 2052.211-70</t>
  </si>
  <si>
    <t>2052.211-72 and 2052.211-72 Alternate 1</t>
  </si>
  <si>
    <t>Financial Status Report. Provides detailed cost information and is analysis in concert with the technical progress report to ensure consisted of progress with cost expended. These reports are analyzed by staff to ensure all cost are allocable and allowable and to provide the basis for approval payment of the contractor's monthly invoices.  Financial Spending Plan Alternate 1 is used instead of 2052.211-72 when no contractor spending plan is required</t>
  </si>
  <si>
    <t>2052.214-72(e )</t>
  </si>
  <si>
    <t>2042.570-1 and 2052.242-71</t>
  </si>
  <si>
    <t xml:space="preserve">Section </t>
  </si>
  <si>
    <t>NRC Staff Hours</t>
  </si>
  <si>
    <t>2009.570-3(b)(1) &amp; (2)</t>
  </si>
  <si>
    <t>Criteria for recognizing contractor organizational conflicts of interest. The following situations or relationships may give rise to reorganizational conflicts of interest (OCIO): (1) The offeror or contractor shall complete the OCIO checklist in the solicitation (2) The offeror or contractor shall disclose information that may give rise to OCIO.</t>
  </si>
  <si>
    <t>2009.570-3(c)</t>
  </si>
  <si>
    <t>Situations or relationships. This section provides examples to identify and resolve contactor OCIO situations.</t>
  </si>
  <si>
    <t>Contract clauses. If it determined from the nature of the proposed contract that an OCIO exists, the CO may determine that the conflict can be avoided, or, after obtaining a waiver, neutralized through the use of an appropriate special contract clause.</t>
  </si>
  <si>
    <t>Subcontracts. The CO shall require offerors and contractors to submit a representation statement from all subcontractors (other than supply subcontractor) and consultants performing services in excess of $10,000.</t>
  </si>
  <si>
    <t>Bidders. Requires all bidders to list previous/current contacts for a period of time specified by the CO in which the bidder was the prime or principal subcontractor. The information will assist the CO to make a determination of responsibility.</t>
  </si>
  <si>
    <t>2042.570-1(d)</t>
  </si>
  <si>
    <t>Differing professional opinions (DPOs). The NRC's policy is to strive to encourage all NRC employees and contractors to promptly raise concerns and differing views without fear of reprisal through a DPO program.</t>
  </si>
  <si>
    <t>Disallowing costs after incurrence. If discussions do not resolve costs issues, the CO shall issue a notice advising the contractor of costs disallowed.</t>
  </si>
  <si>
    <t>Disallowing costs after incurrence. The CO should process the voucher or invoice for payment and advise the Office of the Chief Financial Officer to deduct the disallowed costs when scheduling the voucher for payment.</t>
  </si>
  <si>
    <t>2045.371-(b)</t>
  </si>
  <si>
    <t>2052.204-70(b)</t>
  </si>
  <si>
    <t>Security. It is the contractor's duty to Safeguard National Security Information, Restricted Data, and Formerly Restricted Data, except as otherwise expressly provided in a contract.</t>
  </si>
  <si>
    <t>Security. When performing contract work, the contractor (and subcontractors) shall classify all documents, material, and equipment originated or generated by the contractor in accordance with guidance issued by the Commission</t>
  </si>
  <si>
    <t>Site access badge requirements. The CORs shall assist the contractor in obtaining the badges for contractor personnel.</t>
  </si>
  <si>
    <t>Current/former agency employee involvement. Contractors are generally not to utilize current/former NRC employees and must complete a form that confirms that they are not using them.</t>
  </si>
  <si>
    <t>Contractor organizational conflicts of interest (representation). The CO must insert this provision in applicable solicitations and contracts resulting from unsolicited proposals, including task orders and modifications for new work.</t>
  </si>
  <si>
    <t>2052.209-72(c)(1) &amp; (d)(2)</t>
  </si>
  <si>
    <t>Contractor organizational conflicts of interest. The contractor shall include this clause, in subcontracts of any tier.</t>
  </si>
  <si>
    <t>Monthly letter status report (MLSR). The CO shall insert this clause in solicitations, contracts, and orders, when financial and technical status on a contract is required.</t>
  </si>
  <si>
    <t>Technical Progress Reports. Provided under cost-plus- fixed-fee contracts only, are necessary for staff assessment, surveillance and enforcement of technical performance.</t>
  </si>
  <si>
    <t>2052.211-72</t>
  </si>
  <si>
    <t>Financial Status Report. Provide detailed cost information and is analyzed in concert with the technical progress report to ensure consistence of progress with cost expended. These reports are allocable and allowable and to provide the basis for approving payment of the contractor's monthly invoices.</t>
  </si>
  <si>
    <t>2052.211-72, Alt 1</t>
  </si>
  <si>
    <t>This section is used instead of 2052.211-72 when no contractor spending plan is required.</t>
  </si>
  <si>
    <t>Bidder. Requires the bidder to provide information on previous and current contracts so that the CO may determine responsibility.</t>
  </si>
  <si>
    <t>2052.214-72(e)</t>
  </si>
  <si>
    <t>Bidder(s). Requires bidders to submit on request statements concerning their ability to meet any of the minimum standards set forth in FAR 9.104, samples of work, and identifying information on clients.</t>
  </si>
  <si>
    <t>Disposition of proposals. After award of the contract, one copy of each unsuccessful proposal is retained by the NRC and unless requested by the contractor, all other copies will be destroyed.</t>
  </si>
  <si>
    <t>COR Authority. If direction issues by the COR includes one of the categories in &amp; 2052.215-71© the contractor may not proceed, but shall notify the CO in writing within five (5) working days.</t>
  </si>
  <si>
    <t>2052.215-75, Alt 1 &amp; 2</t>
  </si>
  <si>
    <t>2052.215-77(a) &amp; (d)</t>
  </si>
  <si>
    <t>Foreign travel. This information collection requirement is used when a total travel expenditure ceiling is specified Section (b) requires that all foreign travel requests be submitted on NRC Form 445.</t>
  </si>
  <si>
    <t>Travel approvals and reimbursement. The level of cost detail submitted by contractor in response to Request for Task Order Proposal (RFTOP) would be based on the contract type and dollar value of the procurement.</t>
  </si>
  <si>
    <t>Publications of research results. The principal investigator(s) shall coordinate all such publications with, and transmit a copy of the proposed article or paper to the NRC CO or COR, prior to publication. Alternate 1, Where the information to be published addresses NRC policy, the NRC reserves the right to have the contractor add a disclaimer that "any findings expressed in this publication are those of the author(s) and do not necessarily reflect the view of the NRC."</t>
  </si>
  <si>
    <t>2052.215-78(b) &amp; (d) (cleared under Form 445)</t>
  </si>
  <si>
    <t>Resolving differing professional opinions. This shall be inserted in cost reimbursement solicitations and contracts for professional services. The NRC's policy is to strive to encourage all NRC employees and contractors to promptly raise concerns and differing views without fear of reprisal through a DPO program.</t>
  </si>
  <si>
    <t>Procedures for resolving differing professional opinions. The procedure provides for the expression and resolution of differing professional opinions (DPOs) of health and safety related concerns of NRC contractors and contractor personnel on matters associated with a contract.</t>
  </si>
  <si>
    <t>Cost included under 2052.209-71</t>
  </si>
  <si>
    <t>Cost included under 2052.209-72(d)2,(d)(3) &amp; (f)</t>
  </si>
  <si>
    <t>Cost included 2052.214-71</t>
  </si>
  <si>
    <t>Cost included under 2052.242-70 &amp; 2052.242-71</t>
  </si>
  <si>
    <t>Cost included 2052.211-72 &amp; 2052.211-72, Alt 1</t>
  </si>
  <si>
    <t>Financial Status Report (FSR). Requires contractors to send a copy of each FSR to the Chief, Property Management Branch, Reference the acquisition of or change in status of contractor held property purchased with government funds valued at the time of purchase of $50,000 or more</t>
  </si>
  <si>
    <t>Contractor organizational conflicts of interest. During the term of the contract, if the contractor has reason to believe that any arrangement with any firm may involve a potential OCOI, the contractor shall obtain the written approval of the CO before the execution of such a contractual arrangement. After award, if the contractor discovers OCOI with respect to this contract, it shall make an immediate disclosure in writing to the CO.</t>
  </si>
  <si>
    <t>Cost included under 2052.211-72</t>
  </si>
  <si>
    <t>Travel approval and reimbursement. All foreign travel must be approved in advance by the NRC on NRC Form 445.Request for Approval of Official Foreign Travel. The contractor must receive written approval from the NRC COR before taking travel that was unanticipated in the contract. It is the responsibility of the contractor to notify the CO when it learns that travel expenses will exceed the estimated costs. Alternate 1. All foreign travel must be approved in advance by the NRC. It is the responsibility of the contractor to notify the CO when it learns that travel expenses will exceed the estimated costs.</t>
  </si>
  <si>
    <t>Drawings, designs, specifications, and other data. When drawings, designs, specifications, and other data will be developed. The NRC must retain full rights to them (except for the contractor's right to retain a copy for its own use).This clause will be included in the solicitation or contract.</t>
  </si>
  <si>
    <t>Cost to the Federal government (Item #14)</t>
  </si>
  <si>
    <t>Cost</t>
  </si>
  <si>
    <t xml:space="preserve">2009.570-3(c) </t>
  </si>
  <si>
    <t>2052.242-71+A14</t>
  </si>
  <si>
    <t>Technical Progress Reports, submitted monthly. Provided under cost-plus-fixed-fee contracts only, are necessary for staff assessment, surveillance and enforcement of technical performance.</t>
  </si>
  <si>
    <t>Table 3  Annual Reporting Burden</t>
  </si>
  <si>
    <t>Table 4 Annual Recordkeeping Burden</t>
  </si>
  <si>
    <t>Table 5 Costs to the Federal Government</t>
  </si>
  <si>
    <t>Cost at $300/hr</t>
  </si>
  <si>
    <t>2021 submission</t>
  </si>
  <si>
    <t>If in disagreement with the disallowed cost, submit a written claim to the contracting officer for payment of the disallowed cost and explain why the cost should be reimbursed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</si>
</sst>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2" x14ac:knownFonts="1">
    <font>
      <sz val="11"/>
      <color theme="1"/>
      <name val="Arial"/>
      <family val="2"/>
    </font>
    <font>
      <sz val="11"/>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1">
    <xf numFmtId="0" fontId="0" fillId="0" borderId="0" xfId="0"/>
    <xf numFmtId="0" fontId="1" fillId="0" borderId="1" xfId="0" applyFont="1" applyBorder="1" applyAlignment="1">
      <alignment vertical="center" wrapText="1"/>
    </xf>
    <xf numFmtId="0" fontId="0" fillId="0" borderId="1" xfId="0" applyBorder="1"/>
    <xf numFmtId="164" fontId="0" fillId="0" borderId="1" xfId="1" applyNumberFormat="1" applyFont="1" applyBorder="1" applyAlignment="1">
      <alignment vertical="center" wrapText="1"/>
    </xf>
    <xf numFmtId="164" fontId="0" fillId="0" borderId="1" xfId="1" applyNumberFormat="1" applyFont="1" applyBorder="1" applyAlignment="1">
      <alignment vertical="top" wrapText="1"/>
    </xf>
    <xf numFmtId="43" fontId="0" fillId="0" borderId="1" xfId="1" applyFont="1" applyBorder="1" applyAlignment="1">
      <alignment vertical="top" wrapText="1"/>
    </xf>
    <xf numFmtId="0" fontId="0" fillId="0" borderId="1" xfId="0" applyBorder="1" applyAlignment="1">
      <alignment wrapText="1"/>
    </xf>
    <xf numFmtId="0" fontId="0" fillId="0" borderId="0" xfId="0" applyAlignment="1">
      <alignment wrapText="1"/>
    </xf>
    <xf numFmtId="43" fontId="0" fillId="0" borderId="1" xfId="0" applyNumberFormat="1" applyBorder="1"/>
    <xf numFmtId="43" fontId="0" fillId="0" borderId="0" xfId="0" applyNumberFormat="1"/>
    <xf numFmtId="2" fontId="0" fillId="0" borderId="1" xfId="0" applyNumberFormat="1" applyBorder="1"/>
    <xf numFmtId="164" fontId="0" fillId="0" borderId="1" xfId="0" applyNumberFormat="1" applyBorder="1"/>
    <xf numFmtId="165" fontId="0" fillId="0" borderId="0" xfId="2" applyNumberFormat="1" applyFont="1"/>
    <xf numFmtId="165" fontId="0" fillId="0" borderId="1" xfId="2" applyNumberFormat="1" applyFont="1" applyBorder="1"/>
    <xf numFmtId="43" fontId="0" fillId="0" borderId="1" xfId="1" applyFont="1" applyFill="1" applyBorder="1" applyAlignment="1">
      <alignment vertical="top" wrapText="1"/>
    </xf>
    <xf numFmtId="43" fontId="0" fillId="0" borderId="1" xfId="1" applyFont="1" applyFill="1" applyBorder="1"/>
    <xf numFmtId="165" fontId="0" fillId="0" borderId="1" xfId="0" applyNumberFormat="1" applyBorder="1"/>
    <xf numFmtId="0" fontId="0" fillId="2" borderId="1" xfId="0" applyFill="1" applyBorder="1"/>
    <xf numFmtId="164" fontId="0" fillId="0" borderId="0" xfId="0" applyNumberFormat="1" applyAlignment="1">
      <alignment wrapText="1"/>
    </xf>
    <xf numFmtId="164" fontId="0" fillId="0" borderId="1" xfId="1" applyNumberFormat="1" applyFont="1" applyFill="1" applyBorder="1"/>
    <xf numFmtId="164" fontId="0" fillId="0" borderId="1" xfId="1" applyNumberFormat="1" applyFont="1" applyFill="1" applyBorder="1" applyAlignment="1">
      <alignment vertical="center" wrapText="1"/>
    </xf>
    <xf numFmtId="164" fontId="0" fillId="0" borderId="1" xfId="1" applyNumberFormat="1" applyFont="1" applyFill="1" applyBorder="1" applyAlignment="1">
      <alignment vertical="top" wrapText="1"/>
    </xf>
    <xf numFmtId="164" fontId="0" fillId="0" borderId="1" xfId="1" applyNumberFormat="1" applyFont="1" applyFill="1" applyBorder="1" applyAlignment="1"/>
    <xf numFmtId="0" fontId="1" fillId="0" borderId="1" xfId="1" applyNumberFormat="1" applyFont="1" applyFill="1" applyBorder="1" applyAlignment="1">
      <alignment vertical="center" wrapText="1"/>
    </xf>
    <xf numFmtId="0" fontId="0" fillId="0" borderId="1" xfId="1" applyNumberFormat="1" applyFont="1" applyFill="1" applyBorder="1" applyAlignment="1">
      <alignment wrapText="1"/>
    </xf>
    <xf numFmtId="164" fontId="0" fillId="0" borderId="1" xfId="1" applyNumberFormat="1" applyFont="1" applyFill="1" applyBorder="1" applyAlignment="1">
      <alignment wrapText="1"/>
    </xf>
    <xf numFmtId="164" fontId="0" fillId="0" borderId="0" xfId="0" applyNumberFormat="1"/>
    <xf numFmtId="0" fontId="0" fillId="0" borderId="1" xfId="0" applyBorder="1" applyAlignment="1">
      <alignment horizontal="left"/>
    </xf>
    <xf numFmtId="164" fontId="0" fillId="0" borderId="1" xfId="0" applyNumberFormat="1" applyBorder="1" applyAlignment="1">
      <alignment horizontal="left" indent="4"/>
    </xf>
    <xf numFmtId="43" fontId="0" fillId="0" borderId="1" xfId="1" applyFont="1" applyBorder="1"/>
    <xf numFmtId="43" fontId="0" fillId="0" borderId="0" xfId="1" applyFont="1"/>
    <xf numFmtId="43" fontId="0" fillId="0" borderId="1" xfId="1" applyFont="1" applyBorder="1" applyAlignment="1">
      <alignment wrapText="1"/>
    </xf>
    <xf numFmtId="164" fontId="0" fillId="0" borderId="1" xfId="1" applyNumberFormat="1" applyFont="1" applyFill="1" applyBorder="1" applyAlignment="1">
      <alignment horizontal="center"/>
    </xf>
    <xf numFmtId="164" fontId="0" fillId="0" borderId="1" xfId="1" applyNumberFormat="1" applyFont="1" applyFill="1" applyBorder="1" applyAlignment="1">
      <alignment horizontal="center" vertical="center" wrapText="1"/>
    </xf>
    <xf numFmtId="164" fontId="0" fillId="0" borderId="1" xfId="1" applyNumberFormat="1" applyFont="1" applyBorder="1" applyAlignment="1">
      <alignment horizontal="center"/>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1" xfId="0" applyBorder="1" applyAlignment="1">
      <alignment horizontal="center"/>
    </xf>
    <xf numFmtId="0" fontId="1" fillId="0" borderId="1" xfId="0" applyFont="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A9291-C6F8-4904-821E-C7C3E8B9F399}">
  <dimension ref="A1:J33"/>
  <sheetViews>
    <sheetView tabSelected="1" zoomScale="75" zoomScaleNormal="75" workbookViewId="0">
      <pane ySplit="2" topLeftCell="A28" activePane="bottomLeft" state="frozen"/>
      <selection pane="bottomLeft" activeCell="I31" sqref="I31"/>
    </sheetView>
  </sheetViews>
  <sheetFormatPr defaultColWidth="8.83203125" defaultRowHeight="14" x14ac:dyDescent="0.3"/>
  <cols>
    <col min="1" max="1" width="35.58203125" customWidth="1"/>
    <col min="2" max="2" width="41.08203125" style="7" customWidth="1"/>
    <col min="3" max="5" width="12.08203125" customWidth="1"/>
    <col min="6" max="7" width="12.08203125" style="9" customWidth="1"/>
  </cols>
  <sheetData>
    <row r="1" spans="1:7" x14ac:dyDescent="0.3">
      <c r="A1" s="32" t="s">
        <v>139</v>
      </c>
      <c r="B1" s="32"/>
      <c r="C1" s="32"/>
      <c r="D1" s="32"/>
      <c r="E1" s="32"/>
      <c r="F1" s="32"/>
      <c r="G1" s="32"/>
    </row>
    <row r="2" spans="1:7" ht="42" x14ac:dyDescent="0.3">
      <c r="A2" s="20" t="s">
        <v>0</v>
      </c>
      <c r="B2" s="20" t="s">
        <v>2</v>
      </c>
      <c r="C2" s="20" t="s">
        <v>3</v>
      </c>
      <c r="D2" s="21" t="s">
        <v>1</v>
      </c>
      <c r="E2" s="21" t="s">
        <v>4</v>
      </c>
      <c r="F2" s="14" t="s">
        <v>5</v>
      </c>
      <c r="G2" s="14" t="s">
        <v>6</v>
      </c>
    </row>
    <row r="3" spans="1:7" ht="42" x14ac:dyDescent="0.3">
      <c r="A3" s="22" t="s">
        <v>136</v>
      </c>
      <c r="B3" s="23" t="s">
        <v>71</v>
      </c>
      <c r="C3" s="33" t="s">
        <v>72</v>
      </c>
      <c r="D3" s="33"/>
      <c r="E3" s="33"/>
      <c r="F3" s="33"/>
      <c r="G3" s="33"/>
    </row>
    <row r="4" spans="1:7" ht="84" x14ac:dyDescent="0.3">
      <c r="A4" s="22" t="s">
        <v>31</v>
      </c>
      <c r="B4" s="23" t="s">
        <v>8</v>
      </c>
      <c r="C4" s="19">
        <v>62</v>
      </c>
      <c r="D4" s="19">
        <v>1</v>
      </c>
      <c r="E4" s="19">
        <f>C4*D4</f>
        <v>62</v>
      </c>
      <c r="F4" s="15">
        <v>3</v>
      </c>
      <c r="G4" s="15">
        <f>E4*F4</f>
        <v>186</v>
      </c>
    </row>
    <row r="5" spans="1:7" ht="84" x14ac:dyDescent="0.3">
      <c r="A5" s="22" t="s">
        <v>32</v>
      </c>
      <c r="B5" s="24" t="s">
        <v>7</v>
      </c>
      <c r="C5" s="19">
        <v>8</v>
      </c>
      <c r="D5" s="19">
        <v>1</v>
      </c>
      <c r="E5" s="19">
        <f t="shared" ref="E5:E30" si="0">C5*D5</f>
        <v>8</v>
      </c>
      <c r="F5" s="15">
        <v>3</v>
      </c>
      <c r="G5" s="15">
        <f t="shared" ref="G5:G31" si="1">E5*F5</f>
        <v>24</v>
      </c>
    </row>
    <row r="6" spans="1:7" ht="126" x14ac:dyDescent="0.3">
      <c r="A6" s="22" t="s">
        <v>74</v>
      </c>
      <c r="B6" s="23" t="s">
        <v>75</v>
      </c>
      <c r="C6" s="19">
        <v>206</v>
      </c>
      <c r="D6" s="19">
        <v>1</v>
      </c>
      <c r="E6" s="19">
        <v>206</v>
      </c>
      <c r="F6" s="15">
        <v>0.5</v>
      </c>
      <c r="G6" s="15">
        <f>E6*F6</f>
        <v>103</v>
      </c>
    </row>
    <row r="7" spans="1:7" ht="56" x14ac:dyDescent="0.3">
      <c r="A7" s="22" t="s">
        <v>33</v>
      </c>
      <c r="B7" s="24" t="s">
        <v>9</v>
      </c>
      <c r="C7" s="19">
        <v>83</v>
      </c>
      <c r="D7" s="19">
        <v>1</v>
      </c>
      <c r="E7" s="19">
        <f t="shared" si="0"/>
        <v>83</v>
      </c>
      <c r="F7" s="15">
        <v>5</v>
      </c>
      <c r="G7" s="15">
        <f t="shared" si="1"/>
        <v>415</v>
      </c>
    </row>
    <row r="8" spans="1:7" ht="140" x14ac:dyDescent="0.3">
      <c r="A8" s="22" t="s">
        <v>82</v>
      </c>
      <c r="B8" s="24" t="s">
        <v>76</v>
      </c>
      <c r="C8" s="19">
        <v>6</v>
      </c>
      <c r="D8" s="19">
        <v>1</v>
      </c>
      <c r="E8" s="19">
        <f>C8*D8</f>
        <v>6</v>
      </c>
      <c r="F8" s="15">
        <v>5</v>
      </c>
      <c r="G8" s="15">
        <f>E8*F8</f>
        <v>30</v>
      </c>
    </row>
    <row r="9" spans="1:7" ht="56" x14ac:dyDescent="0.3">
      <c r="A9" s="22" t="s">
        <v>34</v>
      </c>
      <c r="B9" s="24" t="s">
        <v>144</v>
      </c>
      <c r="C9" s="19">
        <v>6</v>
      </c>
      <c r="D9" s="19">
        <v>1</v>
      </c>
      <c r="E9" s="19">
        <f t="shared" si="0"/>
        <v>6</v>
      </c>
      <c r="F9" s="15">
        <v>6</v>
      </c>
      <c r="G9" s="15">
        <f t="shared" si="1"/>
        <v>36</v>
      </c>
    </row>
    <row r="10" spans="1:7" ht="42" x14ac:dyDescent="0.3">
      <c r="A10" s="22" t="s">
        <v>35</v>
      </c>
      <c r="B10" s="24" t="s">
        <v>10</v>
      </c>
      <c r="C10" s="19">
        <v>6</v>
      </c>
      <c r="D10" s="19">
        <v>1</v>
      </c>
      <c r="E10" s="19">
        <f t="shared" si="0"/>
        <v>6</v>
      </c>
      <c r="F10" s="15">
        <v>2</v>
      </c>
      <c r="G10" s="15">
        <f t="shared" si="1"/>
        <v>12</v>
      </c>
    </row>
    <row r="11" spans="1:7" ht="140" x14ac:dyDescent="0.3">
      <c r="A11" s="25" t="s">
        <v>78</v>
      </c>
      <c r="B11" s="23" t="s">
        <v>77</v>
      </c>
      <c r="C11" s="19">
        <v>102</v>
      </c>
      <c r="D11" s="19">
        <v>4</v>
      </c>
      <c r="E11" s="19">
        <v>101</v>
      </c>
      <c r="F11" s="15">
        <v>0.5</v>
      </c>
      <c r="G11" s="15">
        <f>E11*F11</f>
        <v>50.5</v>
      </c>
    </row>
    <row r="12" spans="1:7" ht="56" x14ac:dyDescent="0.3">
      <c r="A12" s="25" t="s">
        <v>36</v>
      </c>
      <c r="B12" s="24" t="s">
        <v>11</v>
      </c>
      <c r="C12" s="19">
        <v>160</v>
      </c>
      <c r="D12" s="19">
        <v>1</v>
      </c>
      <c r="E12" s="19">
        <f t="shared" si="0"/>
        <v>160</v>
      </c>
      <c r="F12" s="15">
        <v>3</v>
      </c>
      <c r="G12" s="15">
        <f t="shared" si="1"/>
        <v>480</v>
      </c>
    </row>
    <row r="13" spans="1:7" ht="56" x14ac:dyDescent="0.3">
      <c r="A13" s="22" t="s">
        <v>37</v>
      </c>
      <c r="B13" s="24" t="s">
        <v>12</v>
      </c>
      <c r="C13" s="19">
        <v>130</v>
      </c>
      <c r="D13" s="19">
        <v>1</v>
      </c>
      <c r="E13" s="19">
        <f t="shared" si="0"/>
        <v>130</v>
      </c>
      <c r="F13" s="15">
        <v>1</v>
      </c>
      <c r="G13" s="15">
        <f t="shared" si="1"/>
        <v>130</v>
      </c>
    </row>
    <row r="14" spans="1:7" ht="70" x14ac:dyDescent="0.3">
      <c r="A14" s="22" t="s">
        <v>38</v>
      </c>
      <c r="B14" s="24" t="s">
        <v>13</v>
      </c>
      <c r="C14" s="19">
        <v>160</v>
      </c>
      <c r="D14" s="19">
        <v>1</v>
      </c>
      <c r="E14" s="19">
        <f t="shared" si="0"/>
        <v>160</v>
      </c>
      <c r="F14" s="15">
        <v>7</v>
      </c>
      <c r="G14" s="15">
        <f t="shared" si="1"/>
        <v>1120</v>
      </c>
    </row>
    <row r="15" spans="1:7" ht="42" x14ac:dyDescent="0.3">
      <c r="A15" s="22" t="s">
        <v>39</v>
      </c>
      <c r="B15" s="24" t="s">
        <v>14</v>
      </c>
      <c r="C15" s="19">
        <v>160</v>
      </c>
      <c r="D15" s="19">
        <v>1</v>
      </c>
      <c r="E15" s="19">
        <f t="shared" si="0"/>
        <v>160</v>
      </c>
      <c r="F15" s="15">
        <v>3</v>
      </c>
      <c r="G15" s="15">
        <f t="shared" si="1"/>
        <v>480</v>
      </c>
    </row>
    <row r="16" spans="1:7" ht="58" customHeight="1" x14ac:dyDescent="0.3">
      <c r="A16" s="22" t="s">
        <v>40</v>
      </c>
      <c r="B16" s="23" t="s">
        <v>101</v>
      </c>
      <c r="C16" s="19">
        <v>160</v>
      </c>
      <c r="D16" s="19">
        <v>1</v>
      </c>
      <c r="E16" s="19">
        <f t="shared" si="0"/>
        <v>160</v>
      </c>
      <c r="F16" s="15">
        <v>1</v>
      </c>
      <c r="G16" s="15">
        <f t="shared" si="1"/>
        <v>160</v>
      </c>
    </row>
    <row r="17" spans="1:10" ht="112" x14ac:dyDescent="0.3">
      <c r="A17" s="22" t="s">
        <v>70</v>
      </c>
      <c r="B17" s="23" t="s">
        <v>69</v>
      </c>
      <c r="C17" s="19">
        <v>160</v>
      </c>
      <c r="D17" s="19">
        <v>1</v>
      </c>
      <c r="E17" s="19">
        <f>C17*D17</f>
        <v>160</v>
      </c>
      <c r="F17" s="15">
        <v>0.25</v>
      </c>
      <c r="G17" s="15">
        <f>E17*F17</f>
        <v>40</v>
      </c>
    </row>
    <row r="18" spans="1:10" ht="70" x14ac:dyDescent="0.3">
      <c r="A18" s="22" t="s">
        <v>42</v>
      </c>
      <c r="B18" s="23" t="s">
        <v>15</v>
      </c>
      <c r="C18" s="19">
        <v>10</v>
      </c>
      <c r="D18" s="19">
        <v>1</v>
      </c>
      <c r="E18" s="19">
        <f t="shared" si="0"/>
        <v>10</v>
      </c>
      <c r="F18" s="15">
        <v>3</v>
      </c>
      <c r="G18" s="15">
        <f t="shared" si="1"/>
        <v>30</v>
      </c>
    </row>
    <row r="19" spans="1:10" ht="112" x14ac:dyDescent="0.3">
      <c r="A19" s="22" t="s">
        <v>43</v>
      </c>
      <c r="B19" s="23" t="s">
        <v>16</v>
      </c>
      <c r="C19" s="19">
        <v>116</v>
      </c>
      <c r="D19" s="19">
        <v>1</v>
      </c>
      <c r="E19" s="19">
        <f t="shared" si="0"/>
        <v>116</v>
      </c>
      <c r="F19" s="15">
        <v>1</v>
      </c>
      <c r="G19" s="15">
        <f t="shared" si="1"/>
        <v>116</v>
      </c>
    </row>
    <row r="20" spans="1:10" ht="84" x14ac:dyDescent="0.3">
      <c r="A20" s="22" t="s">
        <v>44</v>
      </c>
      <c r="B20" s="23" t="s">
        <v>17</v>
      </c>
      <c r="C20" s="19">
        <v>217</v>
      </c>
      <c r="D20" s="19">
        <v>1</v>
      </c>
      <c r="E20" s="19">
        <f t="shared" si="0"/>
        <v>217</v>
      </c>
      <c r="F20" s="15">
        <v>0.25</v>
      </c>
      <c r="G20" s="15">
        <f t="shared" si="1"/>
        <v>54.25</v>
      </c>
    </row>
    <row r="21" spans="1:10" ht="56" x14ac:dyDescent="0.3">
      <c r="A21" s="22" t="s">
        <v>46</v>
      </c>
      <c r="B21" s="23" t="s">
        <v>138</v>
      </c>
      <c r="C21" s="19">
        <v>150</v>
      </c>
      <c r="D21" s="19">
        <v>12</v>
      </c>
      <c r="E21" s="19">
        <f>C21*D21</f>
        <v>1800</v>
      </c>
      <c r="F21" s="15">
        <v>3</v>
      </c>
      <c r="G21" s="15">
        <f t="shared" si="1"/>
        <v>5400</v>
      </c>
      <c r="J21" s="26"/>
    </row>
    <row r="22" spans="1:10" ht="140" x14ac:dyDescent="0.3">
      <c r="A22" s="25" t="s">
        <v>79</v>
      </c>
      <c r="B22" s="23" t="s">
        <v>80</v>
      </c>
      <c r="C22" s="19">
        <v>117</v>
      </c>
      <c r="D22" s="19">
        <v>12</v>
      </c>
      <c r="E22" s="19">
        <f t="shared" si="0"/>
        <v>1404</v>
      </c>
      <c r="F22" s="15">
        <v>3</v>
      </c>
      <c r="G22" s="15">
        <f t="shared" si="1"/>
        <v>4212</v>
      </c>
    </row>
    <row r="23" spans="1:10" ht="70" x14ac:dyDescent="0.3">
      <c r="A23" s="22" t="s">
        <v>81</v>
      </c>
      <c r="B23" s="23" t="s">
        <v>18</v>
      </c>
      <c r="C23" s="19">
        <v>206</v>
      </c>
      <c r="D23" s="19">
        <v>1</v>
      </c>
      <c r="E23" s="19">
        <f t="shared" si="0"/>
        <v>206</v>
      </c>
      <c r="F23" s="15">
        <v>1</v>
      </c>
      <c r="G23" s="15">
        <f t="shared" si="1"/>
        <v>206</v>
      </c>
    </row>
    <row r="24" spans="1:10" ht="70" x14ac:dyDescent="0.3">
      <c r="A24" s="22" t="s">
        <v>48</v>
      </c>
      <c r="B24" s="23" t="s">
        <v>19</v>
      </c>
      <c r="C24" s="19">
        <v>206</v>
      </c>
      <c r="D24" s="19">
        <v>1</v>
      </c>
      <c r="E24" s="19">
        <f t="shared" si="0"/>
        <v>206</v>
      </c>
      <c r="F24" s="15">
        <v>0.25</v>
      </c>
      <c r="G24" s="15">
        <f t="shared" si="1"/>
        <v>51.5</v>
      </c>
    </row>
    <row r="25" spans="1:10" ht="56" x14ac:dyDescent="0.3">
      <c r="A25" s="22" t="s">
        <v>49</v>
      </c>
      <c r="B25" s="23" t="s">
        <v>20</v>
      </c>
      <c r="C25" s="19">
        <v>100</v>
      </c>
      <c r="D25" s="19">
        <v>1</v>
      </c>
      <c r="E25" s="19">
        <f t="shared" si="0"/>
        <v>100</v>
      </c>
      <c r="F25" s="15">
        <v>3</v>
      </c>
      <c r="G25" s="15">
        <f t="shared" si="1"/>
        <v>300</v>
      </c>
    </row>
    <row r="26" spans="1:10" ht="42" x14ac:dyDescent="0.3">
      <c r="A26" s="22" t="s">
        <v>50</v>
      </c>
      <c r="B26" s="23" t="s">
        <v>21</v>
      </c>
      <c r="C26" s="19">
        <v>100</v>
      </c>
      <c r="D26" s="19">
        <v>1</v>
      </c>
      <c r="E26" s="19">
        <f t="shared" si="0"/>
        <v>100</v>
      </c>
      <c r="F26" s="15">
        <v>3</v>
      </c>
      <c r="G26" s="15">
        <f t="shared" si="1"/>
        <v>300</v>
      </c>
    </row>
    <row r="27" spans="1:10" ht="84" x14ac:dyDescent="0.3">
      <c r="A27" s="22" t="s">
        <v>51</v>
      </c>
      <c r="B27" s="23" t="s">
        <v>22</v>
      </c>
      <c r="C27" s="19">
        <v>148</v>
      </c>
      <c r="D27" s="19">
        <v>1</v>
      </c>
      <c r="E27" s="19">
        <f t="shared" si="0"/>
        <v>148</v>
      </c>
      <c r="F27" s="15">
        <v>2</v>
      </c>
      <c r="G27" s="15">
        <f t="shared" si="1"/>
        <v>296</v>
      </c>
    </row>
    <row r="28" spans="1:10" ht="70" x14ac:dyDescent="0.3">
      <c r="A28" s="22" t="s">
        <v>52</v>
      </c>
      <c r="B28" s="23" t="s">
        <v>23</v>
      </c>
      <c r="C28" s="19">
        <v>139</v>
      </c>
      <c r="D28" s="19">
        <v>1</v>
      </c>
      <c r="E28" s="19">
        <f t="shared" si="0"/>
        <v>139</v>
      </c>
      <c r="F28" s="15">
        <v>2</v>
      </c>
      <c r="G28" s="15">
        <f t="shared" si="1"/>
        <v>278</v>
      </c>
    </row>
    <row r="29" spans="1:10" ht="56" x14ac:dyDescent="0.3">
      <c r="A29" s="22" t="s">
        <v>24</v>
      </c>
      <c r="B29" s="23" t="s">
        <v>25</v>
      </c>
      <c r="C29" s="19">
        <v>104</v>
      </c>
      <c r="D29" s="19">
        <v>1</v>
      </c>
      <c r="E29" s="19">
        <f t="shared" si="0"/>
        <v>104</v>
      </c>
      <c r="F29" s="15">
        <v>2</v>
      </c>
      <c r="G29" s="15">
        <f t="shared" si="1"/>
        <v>208</v>
      </c>
    </row>
    <row r="30" spans="1:10" ht="70" x14ac:dyDescent="0.3">
      <c r="A30" s="22" t="s">
        <v>28</v>
      </c>
      <c r="B30" s="24" t="s">
        <v>26</v>
      </c>
      <c r="C30" s="19">
        <v>77</v>
      </c>
      <c r="D30" s="19">
        <v>1</v>
      </c>
      <c r="E30" s="19">
        <f t="shared" si="0"/>
        <v>77</v>
      </c>
      <c r="F30" s="15">
        <v>0.5</v>
      </c>
      <c r="G30" s="15">
        <f t="shared" si="1"/>
        <v>38.5</v>
      </c>
    </row>
    <row r="31" spans="1:10" ht="70" x14ac:dyDescent="0.3">
      <c r="A31" s="22" t="s">
        <v>27</v>
      </c>
      <c r="B31" s="24" t="s">
        <v>29</v>
      </c>
      <c r="C31" s="19">
        <v>77</v>
      </c>
      <c r="D31" s="19">
        <v>1</v>
      </c>
      <c r="E31" s="19">
        <f>C31*D31</f>
        <v>77</v>
      </c>
      <c r="F31" s="15">
        <v>1</v>
      </c>
      <c r="G31" s="15">
        <f t="shared" si="1"/>
        <v>77</v>
      </c>
    </row>
    <row r="32" spans="1:10" x14ac:dyDescent="0.3">
      <c r="A32" s="22" t="s">
        <v>30</v>
      </c>
      <c r="B32" s="24"/>
      <c r="C32" s="19">
        <f>217+(633/3)</f>
        <v>428</v>
      </c>
      <c r="D32" s="19"/>
      <c r="E32" s="19">
        <f>SUM(E4:E31)</f>
        <v>6112</v>
      </c>
      <c r="F32" s="15"/>
      <c r="G32" s="15">
        <f>SUM(G4:G31)</f>
        <v>14833.75</v>
      </c>
    </row>
    <row r="33" spans="3:3" x14ac:dyDescent="0.3">
      <c r="C33" s="26"/>
    </row>
  </sheetData>
  <mergeCells count="2">
    <mergeCell ref="A1:G1"/>
    <mergeCell ref="C3:G3"/>
  </mergeCells>
  <pageMargins left="0.7" right="0.7" top="0.75" bottom="0.75" header="0.3" footer="0.3"/>
  <pageSetup scale="82"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ED891-42C2-4FF0-9DEA-B6FB35C1601C}">
  <dimension ref="A1:E43"/>
  <sheetViews>
    <sheetView topLeftCell="B1" zoomScale="75" zoomScaleNormal="75" workbookViewId="0">
      <selection activeCell="B11" sqref="B11"/>
    </sheetView>
  </sheetViews>
  <sheetFormatPr defaultRowHeight="14" x14ac:dyDescent="0.3"/>
  <cols>
    <col min="1" max="1" width="20.5" customWidth="1"/>
    <col min="2" max="2" width="41.08203125" style="7" customWidth="1"/>
    <col min="3" max="4" width="13.33203125" customWidth="1"/>
    <col min="5" max="5" width="13.33203125" style="9" customWidth="1"/>
  </cols>
  <sheetData>
    <row r="1" spans="1:5" x14ac:dyDescent="0.3">
      <c r="A1" s="34" t="s">
        <v>140</v>
      </c>
      <c r="B1" s="34"/>
      <c r="C1" s="34"/>
      <c r="D1" s="34"/>
      <c r="E1" s="34"/>
    </row>
    <row r="2" spans="1:5" ht="28" x14ac:dyDescent="0.3">
      <c r="A2" s="3" t="s">
        <v>0</v>
      </c>
      <c r="B2" s="3" t="s">
        <v>2</v>
      </c>
      <c r="C2" s="3" t="s">
        <v>53</v>
      </c>
      <c r="D2" s="4" t="s">
        <v>54</v>
      </c>
      <c r="E2" s="5" t="s">
        <v>6</v>
      </c>
    </row>
    <row r="3" spans="1:5" ht="70" x14ac:dyDescent="0.3">
      <c r="A3" s="2" t="s">
        <v>38</v>
      </c>
      <c r="B3" s="6" t="s">
        <v>55</v>
      </c>
      <c r="C3" s="17">
        <v>125</v>
      </c>
      <c r="D3" s="10">
        <v>20</v>
      </c>
      <c r="E3" s="8">
        <f>C3*D3</f>
        <v>2500</v>
      </c>
    </row>
    <row r="4" spans="1:5" ht="98" x14ac:dyDescent="0.3">
      <c r="A4" s="2" t="s">
        <v>56</v>
      </c>
      <c r="B4" s="6" t="s">
        <v>57</v>
      </c>
      <c r="C4" s="2">
        <v>15</v>
      </c>
      <c r="D4" s="10">
        <v>5</v>
      </c>
      <c r="E4" s="8">
        <f t="shared" ref="E4:E5" si="0">C4*D4</f>
        <v>75</v>
      </c>
    </row>
    <row r="5" spans="1:5" ht="84" x14ac:dyDescent="0.3">
      <c r="A5" s="6" t="s">
        <v>60</v>
      </c>
      <c r="B5" s="6" t="s">
        <v>58</v>
      </c>
      <c r="C5" s="2">
        <v>6</v>
      </c>
      <c r="D5" s="10">
        <v>0.5</v>
      </c>
      <c r="E5" s="8">
        <f t="shared" si="0"/>
        <v>3</v>
      </c>
    </row>
    <row r="6" spans="1:5" x14ac:dyDescent="0.3">
      <c r="A6" s="2" t="s">
        <v>30</v>
      </c>
      <c r="B6" s="6"/>
      <c r="C6" s="2">
        <f>SUM(C3:C5)</f>
        <v>146</v>
      </c>
      <c r="D6" s="10"/>
      <c r="E6" s="8">
        <f>SUM(E3:E5)</f>
        <v>2578</v>
      </c>
    </row>
    <row r="7" spans="1:5" x14ac:dyDescent="0.3">
      <c r="B7"/>
    </row>
    <row r="8" spans="1:5" x14ac:dyDescent="0.3">
      <c r="B8"/>
    </row>
    <row r="9" spans="1:5" x14ac:dyDescent="0.3">
      <c r="B9"/>
    </row>
    <row r="10" spans="1:5" x14ac:dyDescent="0.3">
      <c r="B10"/>
    </row>
    <row r="11" spans="1:5" x14ac:dyDescent="0.3">
      <c r="B11"/>
    </row>
    <row r="12" spans="1:5" x14ac:dyDescent="0.3">
      <c r="B12"/>
    </row>
    <row r="13" spans="1:5" x14ac:dyDescent="0.3">
      <c r="B13"/>
    </row>
    <row r="14" spans="1:5" x14ac:dyDescent="0.3">
      <c r="B14"/>
    </row>
    <row r="15" spans="1:5" x14ac:dyDescent="0.3">
      <c r="B15"/>
    </row>
    <row r="16" spans="1:5" x14ac:dyDescent="0.3">
      <c r="B16"/>
    </row>
    <row r="17" spans="2:2" x14ac:dyDescent="0.3">
      <c r="B17"/>
    </row>
    <row r="18" spans="2:2" x14ac:dyDescent="0.3">
      <c r="B18"/>
    </row>
    <row r="19" spans="2:2" x14ac:dyDescent="0.3">
      <c r="B19"/>
    </row>
    <row r="20" spans="2:2" x14ac:dyDescent="0.3">
      <c r="B20"/>
    </row>
    <row r="21" spans="2:2" x14ac:dyDescent="0.3">
      <c r="B21"/>
    </row>
    <row r="22" spans="2:2" x14ac:dyDescent="0.3">
      <c r="B22"/>
    </row>
    <row r="23" spans="2:2" x14ac:dyDescent="0.3">
      <c r="B23"/>
    </row>
    <row r="24" spans="2:2" x14ac:dyDescent="0.3">
      <c r="B24"/>
    </row>
    <row r="25" spans="2:2" x14ac:dyDescent="0.3">
      <c r="B25"/>
    </row>
    <row r="26" spans="2:2" x14ac:dyDescent="0.3">
      <c r="B26"/>
    </row>
    <row r="27" spans="2:2" x14ac:dyDescent="0.3">
      <c r="B27"/>
    </row>
    <row r="28" spans="2:2" x14ac:dyDescent="0.3">
      <c r="B28"/>
    </row>
    <row r="29" spans="2:2" x14ac:dyDescent="0.3">
      <c r="B29"/>
    </row>
    <row r="30" spans="2:2" x14ac:dyDescent="0.3">
      <c r="B30"/>
    </row>
    <row r="31" spans="2:2" x14ac:dyDescent="0.3">
      <c r="B31"/>
    </row>
    <row r="32" spans="2:2" x14ac:dyDescent="0.3">
      <c r="B32"/>
    </row>
    <row r="33" spans="2:2" x14ac:dyDescent="0.3">
      <c r="B33"/>
    </row>
    <row r="34" spans="2:2" x14ac:dyDescent="0.3">
      <c r="B34"/>
    </row>
    <row r="35" spans="2:2" x14ac:dyDescent="0.3">
      <c r="B35"/>
    </row>
    <row r="36" spans="2:2" x14ac:dyDescent="0.3">
      <c r="B36"/>
    </row>
    <row r="37" spans="2:2" x14ac:dyDescent="0.3">
      <c r="B37"/>
    </row>
    <row r="38" spans="2:2" x14ac:dyDescent="0.3">
      <c r="B38"/>
    </row>
    <row r="39" spans="2:2" x14ac:dyDescent="0.3">
      <c r="B39"/>
    </row>
    <row r="40" spans="2:2" x14ac:dyDescent="0.3">
      <c r="B40"/>
    </row>
    <row r="41" spans="2:2" x14ac:dyDescent="0.3">
      <c r="B41"/>
    </row>
    <row r="42" spans="2:2" x14ac:dyDescent="0.3">
      <c r="B42"/>
    </row>
    <row r="43" spans="2:2" x14ac:dyDescent="0.3">
      <c r="B43"/>
    </row>
  </sheetData>
  <mergeCells count="1">
    <mergeCell ref="A1:E1"/>
  </mergeCells>
  <pageMargins left="0.7" right="0.7" top="0.75" bottom="0.75" header="0.3" footer="0.3"/>
  <pageSetup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5D2F3-7363-46FF-A34F-DE560566BBD1}">
  <dimension ref="A1:G23"/>
  <sheetViews>
    <sheetView zoomScale="75" zoomScaleNormal="75" workbookViewId="0">
      <selection activeCell="C22" sqref="C22"/>
    </sheetView>
  </sheetViews>
  <sheetFormatPr defaultRowHeight="14" x14ac:dyDescent="0.3"/>
  <cols>
    <col min="1" max="1" width="15.83203125" customWidth="1"/>
    <col min="2" max="2" width="23.58203125" customWidth="1"/>
    <col min="3" max="3" width="18.75" customWidth="1"/>
    <col min="4" max="4" width="14.33203125" customWidth="1"/>
    <col min="6" max="6" width="10.4140625" bestFit="1" customWidth="1"/>
  </cols>
  <sheetData>
    <row r="1" spans="1:7" ht="27.65" customHeight="1" x14ac:dyDescent="0.3">
      <c r="A1" s="36" t="s">
        <v>64</v>
      </c>
      <c r="B1" s="37"/>
      <c r="C1" s="37"/>
      <c r="D1" s="38"/>
    </row>
    <row r="2" spans="1:7" x14ac:dyDescent="0.3">
      <c r="A2" s="2"/>
      <c r="B2" s="2" t="s">
        <v>63</v>
      </c>
      <c r="C2" s="2" t="s">
        <v>4</v>
      </c>
      <c r="D2" s="27" t="s">
        <v>142</v>
      </c>
    </row>
    <row r="3" spans="1:7" x14ac:dyDescent="0.3">
      <c r="A3" s="2" t="s">
        <v>61</v>
      </c>
      <c r="B3" s="8">
        <f>Reporting!G32</f>
        <v>14833.75</v>
      </c>
      <c r="C3" s="28">
        <f>Reporting!E32</f>
        <v>6112</v>
      </c>
      <c r="D3" s="13">
        <f>B3*300</f>
        <v>4450125</v>
      </c>
      <c r="F3" s="26"/>
    </row>
    <row r="4" spans="1:7" x14ac:dyDescent="0.3">
      <c r="A4" s="2" t="s">
        <v>62</v>
      </c>
      <c r="B4" s="8">
        <f>Recordkeeping!E6</f>
        <v>2578</v>
      </c>
      <c r="C4" s="11">
        <f>Recordkeeping!C6</f>
        <v>146</v>
      </c>
      <c r="D4" s="13">
        <f>B4*300</f>
        <v>773400</v>
      </c>
    </row>
    <row r="5" spans="1:7" x14ac:dyDescent="0.3">
      <c r="A5" s="2" t="s">
        <v>30</v>
      </c>
      <c r="B5" s="8">
        <f>SUM(B3:B4)</f>
        <v>17411.75</v>
      </c>
      <c r="C5" s="11">
        <f>SUM(C3:C4)</f>
        <v>6258</v>
      </c>
      <c r="D5" s="13">
        <f>B5*300</f>
        <v>5223525</v>
      </c>
    </row>
    <row r="7" spans="1:7" x14ac:dyDescent="0.3">
      <c r="G7" s="26"/>
    </row>
    <row r="10" spans="1:7" x14ac:dyDescent="0.3">
      <c r="B10" s="35" t="s">
        <v>67</v>
      </c>
      <c r="C10" s="35"/>
      <c r="D10" s="35"/>
    </row>
    <row r="11" spans="1:7" x14ac:dyDescent="0.3">
      <c r="B11" s="2" t="s">
        <v>143</v>
      </c>
      <c r="C11" s="2" t="s">
        <v>65</v>
      </c>
      <c r="D11" s="2" t="s">
        <v>66</v>
      </c>
    </row>
    <row r="12" spans="1:7" x14ac:dyDescent="0.3">
      <c r="A12" s="2" t="s">
        <v>61</v>
      </c>
      <c r="B12" s="29">
        <v>14833.75</v>
      </c>
      <c r="C12" s="8">
        <f>B3</f>
        <v>14833.75</v>
      </c>
      <c r="D12" s="11">
        <f>C12-B12</f>
        <v>0</v>
      </c>
    </row>
    <row r="13" spans="1:7" x14ac:dyDescent="0.3">
      <c r="A13" s="2" t="s">
        <v>62</v>
      </c>
      <c r="B13" s="29">
        <v>2578</v>
      </c>
      <c r="C13" s="8">
        <f>B4</f>
        <v>2578</v>
      </c>
      <c r="D13" s="11">
        <f t="shared" ref="D13:D14" si="0">C13-B13</f>
        <v>0</v>
      </c>
    </row>
    <row r="14" spans="1:7" x14ac:dyDescent="0.3">
      <c r="A14" s="2" t="s">
        <v>30</v>
      </c>
      <c r="B14" s="29">
        <f>SUM(B12:B13)</f>
        <v>17411.75</v>
      </c>
      <c r="C14" s="8">
        <f>B5</f>
        <v>17411.75</v>
      </c>
      <c r="D14" s="11">
        <f t="shared" si="0"/>
        <v>0</v>
      </c>
    </row>
    <row r="18" spans="1:2" x14ac:dyDescent="0.3">
      <c r="A18" t="s">
        <v>68</v>
      </c>
    </row>
    <row r="19" spans="1:2" x14ac:dyDescent="0.3">
      <c r="A19" s="12">
        <f>(B4*0.0004*300)</f>
        <v>309.36</v>
      </c>
    </row>
    <row r="21" spans="1:2" x14ac:dyDescent="0.3">
      <c r="A21" t="s">
        <v>134</v>
      </c>
    </row>
    <row r="22" spans="1:2" x14ac:dyDescent="0.3">
      <c r="A22" t="s">
        <v>63</v>
      </c>
      <c r="B22" s="30">
        <f>'Costs to the gov''t'!C39</f>
        <v>3146</v>
      </c>
    </row>
    <row r="23" spans="1:2" x14ac:dyDescent="0.3">
      <c r="A23" t="s">
        <v>135</v>
      </c>
      <c r="B23" s="12">
        <f>'Costs to the gov''t'!D39</f>
        <v>943800</v>
      </c>
    </row>
  </sheetData>
  <mergeCells count="2">
    <mergeCell ref="B10:D10"/>
    <mergeCell ref="A1:D1"/>
  </mergeCells>
  <pageMargins left="0.7" right="0.7"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5ABBA-0A09-4154-A35C-D6F07C67563A}">
  <dimension ref="A1:D42"/>
  <sheetViews>
    <sheetView zoomScale="75" zoomScaleNormal="75" workbookViewId="0">
      <pane ySplit="2" topLeftCell="A37" activePane="bottomLeft" state="frozen"/>
      <selection pane="bottomLeft" activeCell="D39" sqref="D39"/>
    </sheetView>
  </sheetViews>
  <sheetFormatPr defaultRowHeight="14" x14ac:dyDescent="0.3"/>
  <cols>
    <col min="1" max="1" width="26.83203125" customWidth="1"/>
    <col min="2" max="2" width="31.58203125" customWidth="1"/>
    <col min="3" max="3" width="17.33203125" style="7" customWidth="1"/>
    <col min="4" max="4" width="15" style="12" customWidth="1"/>
  </cols>
  <sheetData>
    <row r="1" spans="1:4" x14ac:dyDescent="0.3">
      <c r="A1" s="39" t="s">
        <v>141</v>
      </c>
      <c r="B1" s="39"/>
      <c r="C1" s="39"/>
      <c r="D1" s="39"/>
    </row>
    <row r="2" spans="1:4" x14ac:dyDescent="0.3">
      <c r="A2" s="2" t="s">
        <v>83</v>
      </c>
      <c r="B2" s="2" t="s">
        <v>2</v>
      </c>
      <c r="C2" s="6" t="s">
        <v>84</v>
      </c>
      <c r="D2" s="13" t="s">
        <v>142</v>
      </c>
    </row>
    <row r="3" spans="1:4" ht="140" x14ac:dyDescent="0.3">
      <c r="A3" s="1" t="s">
        <v>85</v>
      </c>
      <c r="B3" s="1" t="s">
        <v>86</v>
      </c>
      <c r="C3" s="35" t="s">
        <v>124</v>
      </c>
      <c r="D3" s="35"/>
    </row>
    <row r="4" spans="1:4" ht="56" x14ac:dyDescent="0.3">
      <c r="A4" s="1" t="s">
        <v>87</v>
      </c>
      <c r="B4" s="1" t="s">
        <v>88</v>
      </c>
      <c r="C4" s="40" t="s">
        <v>125</v>
      </c>
      <c r="D4" s="40"/>
    </row>
    <row r="5" spans="1:4" ht="98" x14ac:dyDescent="0.3">
      <c r="A5" s="1" t="s">
        <v>31</v>
      </c>
      <c r="B5" s="1" t="s">
        <v>89</v>
      </c>
      <c r="C5" s="6">
        <v>96</v>
      </c>
      <c r="D5" s="13">
        <f>C5*300</f>
        <v>28800</v>
      </c>
    </row>
    <row r="6" spans="1:4" ht="98" x14ac:dyDescent="0.3">
      <c r="A6" s="1" t="s">
        <v>32</v>
      </c>
      <c r="B6" s="1" t="s">
        <v>90</v>
      </c>
      <c r="C6" s="6">
        <v>77</v>
      </c>
      <c r="D6" s="13">
        <f>C6*300</f>
        <v>23100</v>
      </c>
    </row>
    <row r="7" spans="1:4" ht="98" x14ac:dyDescent="0.3">
      <c r="A7" s="1" t="s">
        <v>73</v>
      </c>
      <c r="B7" s="1" t="s">
        <v>91</v>
      </c>
      <c r="C7" s="35" t="s">
        <v>126</v>
      </c>
      <c r="D7" s="35"/>
    </row>
    <row r="8" spans="1:4" ht="98" x14ac:dyDescent="0.3">
      <c r="A8" s="1" t="s">
        <v>92</v>
      </c>
      <c r="B8" s="1" t="s">
        <v>93</v>
      </c>
      <c r="C8" s="35" t="s">
        <v>127</v>
      </c>
      <c r="D8" s="35"/>
    </row>
    <row r="9" spans="1:4" ht="70" x14ac:dyDescent="0.3">
      <c r="A9" s="1" t="s">
        <v>34</v>
      </c>
      <c r="B9" s="1" t="s">
        <v>94</v>
      </c>
      <c r="C9" s="6">
        <v>77</v>
      </c>
      <c r="D9" s="13">
        <f>C9*300</f>
        <v>23100</v>
      </c>
    </row>
    <row r="10" spans="1:4" ht="84" x14ac:dyDescent="0.3">
      <c r="A10" s="1" t="s">
        <v>35</v>
      </c>
      <c r="B10" s="1" t="s">
        <v>95</v>
      </c>
      <c r="C10" s="6">
        <v>96</v>
      </c>
      <c r="D10" s="13">
        <f>C10*300</f>
        <v>28800</v>
      </c>
    </row>
    <row r="11" spans="1:4" ht="112" x14ac:dyDescent="0.3">
      <c r="A11" s="1" t="s">
        <v>96</v>
      </c>
      <c r="B11" s="1" t="s">
        <v>129</v>
      </c>
      <c r="C11" s="35" t="s">
        <v>128</v>
      </c>
      <c r="D11" s="35"/>
    </row>
    <row r="12" spans="1:4" ht="84" x14ac:dyDescent="0.3">
      <c r="A12" s="1" t="s">
        <v>97</v>
      </c>
      <c r="B12" s="1" t="s">
        <v>98</v>
      </c>
      <c r="C12" s="6">
        <v>96</v>
      </c>
      <c r="D12" s="13">
        <f t="shared" ref="D12:D22" si="0">C12*300</f>
        <v>28800</v>
      </c>
    </row>
    <row r="13" spans="1:4" ht="56" x14ac:dyDescent="0.3">
      <c r="A13" s="1" t="s">
        <v>37</v>
      </c>
      <c r="B13" s="1" t="s">
        <v>12</v>
      </c>
      <c r="C13" s="6">
        <v>96</v>
      </c>
      <c r="D13" s="13">
        <f t="shared" si="0"/>
        <v>28800</v>
      </c>
    </row>
    <row r="14" spans="1:4" ht="98" x14ac:dyDescent="0.3">
      <c r="A14" s="1" t="s">
        <v>38</v>
      </c>
      <c r="B14" s="1" t="s">
        <v>99</v>
      </c>
      <c r="C14" s="6">
        <v>96</v>
      </c>
      <c r="D14" s="13">
        <f t="shared" si="0"/>
        <v>28800</v>
      </c>
    </row>
    <row r="15" spans="1:4" ht="56" x14ac:dyDescent="0.3">
      <c r="A15" s="1" t="s">
        <v>39</v>
      </c>
      <c r="B15" s="1" t="s">
        <v>100</v>
      </c>
      <c r="C15" s="6">
        <v>77</v>
      </c>
      <c r="D15" s="13">
        <f t="shared" si="0"/>
        <v>23100</v>
      </c>
    </row>
    <row r="16" spans="1:4" ht="84" x14ac:dyDescent="0.3">
      <c r="A16" s="1" t="s">
        <v>40</v>
      </c>
      <c r="B16" s="1" t="s">
        <v>101</v>
      </c>
      <c r="C16" s="6">
        <v>96</v>
      </c>
      <c r="D16" s="13">
        <f t="shared" si="0"/>
        <v>28800</v>
      </c>
    </row>
    <row r="17" spans="1:4" ht="98" x14ac:dyDescent="0.3">
      <c r="A17" s="1" t="s">
        <v>41</v>
      </c>
      <c r="B17" s="1" t="s">
        <v>102</v>
      </c>
      <c r="C17" s="6">
        <v>96</v>
      </c>
      <c r="D17" s="13">
        <f t="shared" si="0"/>
        <v>28800</v>
      </c>
    </row>
    <row r="18" spans="1:4" ht="182" x14ac:dyDescent="0.3">
      <c r="A18" s="1" t="s">
        <v>103</v>
      </c>
      <c r="B18" s="1" t="s">
        <v>130</v>
      </c>
      <c r="C18" s="6">
        <v>77</v>
      </c>
      <c r="D18" s="13">
        <f t="shared" si="0"/>
        <v>23100</v>
      </c>
    </row>
    <row r="19" spans="1:4" ht="42" x14ac:dyDescent="0.3">
      <c r="A19" s="1" t="s">
        <v>44</v>
      </c>
      <c r="B19" s="1" t="s">
        <v>104</v>
      </c>
      <c r="C19" s="6">
        <v>96</v>
      </c>
      <c r="D19" s="13">
        <f t="shared" si="0"/>
        <v>28800</v>
      </c>
    </row>
    <row r="20" spans="1:4" ht="70" x14ac:dyDescent="0.3">
      <c r="A20" s="1" t="s">
        <v>45</v>
      </c>
      <c r="B20" s="1" t="s">
        <v>105</v>
      </c>
      <c r="C20" s="6">
        <v>101</v>
      </c>
      <c r="D20" s="13">
        <f t="shared" si="0"/>
        <v>30300</v>
      </c>
    </row>
    <row r="21" spans="1:4" ht="84" x14ac:dyDescent="0.3">
      <c r="A21" s="1" t="s">
        <v>46</v>
      </c>
      <c r="B21" s="1" t="s">
        <v>106</v>
      </c>
      <c r="C21" s="6">
        <v>101</v>
      </c>
      <c r="D21" s="13">
        <f t="shared" si="0"/>
        <v>30300</v>
      </c>
    </row>
    <row r="22" spans="1:4" ht="126" x14ac:dyDescent="0.3">
      <c r="A22" s="1" t="s">
        <v>107</v>
      </c>
      <c r="B22" s="1" t="s">
        <v>108</v>
      </c>
      <c r="C22" s="6">
        <v>70</v>
      </c>
      <c r="D22" s="13">
        <f t="shared" si="0"/>
        <v>21000</v>
      </c>
    </row>
    <row r="23" spans="1:4" ht="42" x14ac:dyDescent="0.3">
      <c r="A23" s="1" t="s">
        <v>109</v>
      </c>
      <c r="B23" s="1" t="s">
        <v>110</v>
      </c>
      <c r="C23" s="35" t="s">
        <v>131</v>
      </c>
      <c r="D23" s="35"/>
    </row>
    <row r="24" spans="1:4" ht="56" x14ac:dyDescent="0.3">
      <c r="A24" s="1" t="s">
        <v>47</v>
      </c>
      <c r="B24" s="1" t="s">
        <v>111</v>
      </c>
      <c r="C24" s="6">
        <v>96</v>
      </c>
      <c r="D24" s="13">
        <f t="shared" ref="D24:D38" si="1">C24*300</f>
        <v>28800</v>
      </c>
    </row>
    <row r="25" spans="1:4" ht="84" x14ac:dyDescent="0.3">
      <c r="A25" s="1" t="s">
        <v>112</v>
      </c>
      <c r="B25" s="1" t="s">
        <v>113</v>
      </c>
      <c r="C25" s="6">
        <v>96</v>
      </c>
      <c r="D25" s="13">
        <f t="shared" si="1"/>
        <v>28800</v>
      </c>
    </row>
    <row r="26" spans="1:4" ht="84" x14ac:dyDescent="0.3">
      <c r="A26" s="1" t="s">
        <v>48</v>
      </c>
      <c r="B26" s="1" t="s">
        <v>114</v>
      </c>
      <c r="C26" s="6">
        <v>0</v>
      </c>
      <c r="D26" s="13">
        <f t="shared" si="1"/>
        <v>0</v>
      </c>
    </row>
    <row r="27" spans="1:4" ht="56" x14ac:dyDescent="0.3">
      <c r="A27" s="1" t="s">
        <v>49</v>
      </c>
      <c r="B27" s="1" t="s">
        <v>20</v>
      </c>
      <c r="C27" s="6">
        <v>77</v>
      </c>
      <c r="D27" s="13">
        <f t="shared" si="1"/>
        <v>23100</v>
      </c>
    </row>
    <row r="28" spans="1:4" ht="42" x14ac:dyDescent="0.3">
      <c r="A28" s="1" t="s">
        <v>50</v>
      </c>
      <c r="B28" s="1" t="s">
        <v>21</v>
      </c>
      <c r="C28" s="6">
        <v>77</v>
      </c>
      <c r="D28" s="13">
        <f t="shared" si="1"/>
        <v>23100</v>
      </c>
    </row>
    <row r="29" spans="1:4" ht="84" x14ac:dyDescent="0.3">
      <c r="A29" s="1" t="s">
        <v>51</v>
      </c>
      <c r="B29" s="1" t="s">
        <v>115</v>
      </c>
      <c r="C29" s="6">
        <v>96</v>
      </c>
      <c r="D29" s="13">
        <f t="shared" si="1"/>
        <v>28800</v>
      </c>
    </row>
    <row r="30" spans="1:4" ht="84" x14ac:dyDescent="0.3">
      <c r="A30" s="1" t="s">
        <v>116</v>
      </c>
      <c r="B30" s="1" t="s">
        <v>23</v>
      </c>
      <c r="C30" s="6">
        <v>348</v>
      </c>
      <c r="D30" s="13">
        <f t="shared" si="1"/>
        <v>104400</v>
      </c>
    </row>
    <row r="31" spans="1:4" ht="238" x14ac:dyDescent="0.3">
      <c r="A31" s="1" t="s">
        <v>117</v>
      </c>
      <c r="B31" s="1" t="s">
        <v>132</v>
      </c>
      <c r="C31" s="6">
        <v>96</v>
      </c>
      <c r="D31" s="13">
        <f t="shared" si="1"/>
        <v>28800</v>
      </c>
    </row>
    <row r="32" spans="1:4" ht="54.65" customHeight="1" x14ac:dyDescent="0.3">
      <c r="A32" s="1" t="s">
        <v>121</v>
      </c>
      <c r="B32" s="1" t="s">
        <v>118</v>
      </c>
      <c r="C32" s="6">
        <v>96</v>
      </c>
      <c r="D32" s="13">
        <f t="shared" si="1"/>
        <v>28800</v>
      </c>
    </row>
    <row r="33" spans="1:4" ht="84" x14ac:dyDescent="0.3">
      <c r="A33" s="1" t="s">
        <v>24</v>
      </c>
      <c r="B33" s="1" t="s">
        <v>119</v>
      </c>
      <c r="C33" s="6">
        <v>348</v>
      </c>
      <c r="D33" s="13">
        <f t="shared" si="1"/>
        <v>104400</v>
      </c>
    </row>
    <row r="34" spans="1:4" ht="126" x14ac:dyDescent="0.3">
      <c r="A34" s="1" t="s">
        <v>56</v>
      </c>
      <c r="B34" s="1" t="s">
        <v>133</v>
      </c>
      <c r="C34" s="6">
        <v>96</v>
      </c>
      <c r="D34" s="13">
        <f t="shared" si="1"/>
        <v>28800</v>
      </c>
    </row>
    <row r="35" spans="1:4" ht="196" x14ac:dyDescent="0.3">
      <c r="A35" s="1" t="s">
        <v>28</v>
      </c>
      <c r="B35" s="1" t="s">
        <v>120</v>
      </c>
      <c r="C35" s="6">
        <v>92</v>
      </c>
      <c r="D35" s="13">
        <f t="shared" si="1"/>
        <v>27600</v>
      </c>
    </row>
    <row r="36" spans="1:4" ht="98" x14ac:dyDescent="0.3">
      <c r="A36" s="1" t="s">
        <v>27</v>
      </c>
      <c r="B36" s="1" t="s">
        <v>29</v>
      </c>
      <c r="C36" s="6">
        <v>96</v>
      </c>
      <c r="D36" s="13">
        <f t="shared" si="1"/>
        <v>28800</v>
      </c>
    </row>
    <row r="37" spans="1:4" ht="140" x14ac:dyDescent="0.3">
      <c r="A37" s="1" t="s">
        <v>59</v>
      </c>
      <c r="B37" s="1" t="s">
        <v>122</v>
      </c>
      <c r="C37" s="6">
        <v>92</v>
      </c>
      <c r="D37" s="13">
        <f t="shared" si="1"/>
        <v>27600</v>
      </c>
    </row>
    <row r="38" spans="1:4" ht="112" x14ac:dyDescent="0.3">
      <c r="A38" s="1" t="s">
        <v>137</v>
      </c>
      <c r="B38" s="1" t="s">
        <v>123</v>
      </c>
      <c r="C38" s="6">
        <v>92</v>
      </c>
      <c r="D38" s="13">
        <f t="shared" si="1"/>
        <v>27600</v>
      </c>
    </row>
    <row r="39" spans="1:4" x14ac:dyDescent="0.3">
      <c r="A39" s="2" t="s">
        <v>30</v>
      </c>
      <c r="B39" s="2"/>
      <c r="C39" s="31">
        <f>SUM(C3:C38)</f>
        <v>3146</v>
      </c>
      <c r="D39" s="16">
        <f>SUM(D3:D38)</f>
        <v>943800</v>
      </c>
    </row>
    <row r="42" spans="1:4" x14ac:dyDescent="0.3">
      <c r="C42" s="18"/>
    </row>
  </sheetData>
  <mergeCells count="7">
    <mergeCell ref="C11:D11"/>
    <mergeCell ref="C23:D23"/>
    <mergeCell ref="A1:D1"/>
    <mergeCell ref="C3:D3"/>
    <mergeCell ref="C4:D4"/>
    <mergeCell ref="C7:D7"/>
    <mergeCell ref="C8:D8"/>
  </mergeCells>
  <pageMargins left="0.7" right="0.7" top="0.75" bottom="0.75" header="0.3" footer="0.3"/>
  <pageSetup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20634FE18BF34D9AC1A3A3D1A80A88" ma:contentTypeVersion="12" ma:contentTypeDescription="Create a new document." ma:contentTypeScope="" ma:versionID="47860b1eaaba4ce00a861cf432b361e9">
  <xsd:schema xmlns:xsd="http://www.w3.org/2001/XMLSchema" xmlns:xs="http://www.w3.org/2001/XMLSchema" xmlns:p="http://schemas.microsoft.com/office/2006/metadata/properties" xmlns:ns2="9c3852ff-29a8-443b-ac40-0b8860f8c76c" xmlns:ns3="28f3e3c4-5d9a-4a49-8350-f7391f17fca3" targetNamespace="http://schemas.microsoft.com/office/2006/metadata/properties" ma:root="true" ma:fieldsID="b55c9e67cd6e232db2342d2282c65dfd" ns2:_="" ns3:_="">
    <xsd:import namespace="9c3852ff-29a8-443b-ac40-0b8860f8c76c"/>
    <xsd:import namespace="28f3e3c4-5d9a-4a49-8350-f7391f17fca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3852ff-29a8-443b-ac40-0b8860f8c7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8f3e3c4-5d9a-4a49-8350-f7391f17fca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4D2524-D232-4AC5-8082-EB78A4FD16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3852ff-29a8-443b-ac40-0b8860f8c76c"/>
    <ds:schemaRef ds:uri="28f3e3c4-5d9a-4a49-8350-f7391f17fc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095A91-7C9F-4C62-A234-EB14209704B5}">
  <ds:schemaRefs>
    <ds:schemaRef ds:uri="http://schemas.microsoft.com/sharepoint/v3/contenttype/forms"/>
  </ds:schemaRefs>
</ds:datastoreItem>
</file>

<file path=customXml/itemProps3.xml><?xml version="1.0" encoding="utf-8"?>
<ds:datastoreItem xmlns:ds="http://schemas.openxmlformats.org/officeDocument/2006/customXml" ds:itemID="{BFB9E5B1-422D-4365-A1E3-B0362787BE5E}">
  <ds:schemaRefs>
    <ds:schemaRef ds:uri="http://purl.org/dc/terms/"/>
    <ds:schemaRef ds:uri="bb0d2465-af00-4b81-a931-20baeeea6c93"/>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microsoft.com/sharepoint/v3"/>
    <ds:schemaRef ds:uri="http://schemas.openxmlformats.org/package/2006/metadata/core-properties"/>
    <ds:schemaRef ds:uri="11fd957d-147f-41f6-a058-03b42122ddbc"/>
    <ds:schemaRef ds:uri="http://www.w3.org/XML/1998/namespace"/>
  </ds:schemaRefs>
</ds:datastoreItem>
</file>

<file path=docMetadata/LabelInfo.xml><?xml version="1.0" encoding="utf-8"?>
<clbl:labelList xmlns:clbl="http://schemas.microsoft.com/office/2020/mipLabelMetadata">
  <clbl:label id="{e8d01475-c3b5-436a-a065-5def4c64f52e}" enabled="0" method="" siteId="{e8d01475-c3b5-436a-a065-5def4c64f52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Reporting</vt:lpstr>
      <vt:lpstr>Recordkeeping</vt:lpstr>
      <vt:lpstr>Totals</vt:lpstr>
      <vt:lpstr>Costs to the gov't</vt:lpstr>
      <vt:lpstr>'Costs to the gov''t'!Print_Area</vt:lpstr>
      <vt:lpstr>Recordkeeping!Print_Area</vt:lpstr>
      <vt:lpstr>Reporting!Print_Area</vt:lpstr>
      <vt:lpstr>Totals!Print_Area</vt:lpstr>
      <vt:lpstr>'Costs to the gov''t'!Print_Titles</vt:lpstr>
      <vt:lpstr>Reporting!Print_Titles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Benney, Kristen</dc:creator>
  <cp:lastModifiedBy>Brenda Miles</cp:lastModifiedBy>
  <cp:lastPrinted>2020-09-09T18:03:32Z</cp:lastPrinted>
  <dcterms:created xsi:type="dcterms:W3CDTF">2020-08-13T18:15:32Z</dcterms:created>
  <dcterms:modified xsi:type="dcterms:W3CDTF">2024-08-07T18:43:20Z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0x0101007B20634FE18BF34D9AC1A3A3D1A80A88</vt:lpwstr>
  </property>
</Properties>
</file>