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.Rothstein\Documents\DPI folders\Paperwork Reduction Act\0970-0510 Generic Collection of Mandatory Financial Reports\"/>
    </mc:Choice>
  </mc:AlternateContent>
  <bookViews>
    <workbookView xWindow="0" yWindow="0" windowWidth="25200" windowHeight="11850"/>
  </bookViews>
  <sheets>
    <sheet name="Part 1 - Page 1" sheetId="1" r:id="rId1"/>
    <sheet name="Part 1 - Page 2" sheetId="8" r:id="rId2"/>
    <sheet name="Part 1 - Page 3" sheetId="4" r:id="rId3"/>
    <sheet name="Part 2" sheetId="2" r:id="rId4"/>
    <sheet name="Part 3 - Full Report" sheetId="5" r:id="rId5"/>
    <sheet name="Part 3 - EXP" sheetId="9" r:id="rId6"/>
    <sheet name="Part 3 - CAP" sheetId="10" r:id="rId7"/>
    <sheet name="Part 4" sheetId="7" r:id="rId8"/>
  </sheets>
  <definedNames>
    <definedName name="_Regression_Int" localSheetId="0" hidden="1">1</definedName>
    <definedName name="_xlnm.Print_Area" localSheetId="1">'Part 1 - Page 2'!$B$2:$AK$84</definedName>
    <definedName name="_xlnm.Print_Area" localSheetId="2">'Part 1 - Page 3'!$B$2:$AK$70</definedName>
    <definedName name="_xlnm.Print_Area" localSheetId="3">'Part 2'!$B$1:$AL$49</definedName>
    <definedName name="_xlnm.Print_Area" localSheetId="6">'Part 3 - CAP'!$A$1:$AV$146</definedName>
    <definedName name="_xlnm.Print_Area" localSheetId="5">'Part 3 - EXP'!$A$1:$AV$83</definedName>
    <definedName name="_xlnm.Print_Area" localSheetId="4">'Part 3 - Full Report'!$A$1:$AV$151</definedName>
    <definedName name="_xlnm.Print_Area" localSheetId="7">'Part 4'!$A$1:$AF$60</definedName>
    <definedName name="Print_Area_MI" localSheetId="6">#REF!</definedName>
    <definedName name="Print_Area_MI" localSheetId="5">#REF!</definedName>
    <definedName name="Print_Area_MI" localSheetId="7">#REF!</definedName>
    <definedName name="Print_Area_MI">'Part 1 - Page 1'!$A$4:$AJ$94</definedName>
  </definedNames>
  <calcPr calcId="162913"/>
</workbook>
</file>

<file path=xl/calcChain.xml><?xml version="1.0" encoding="utf-8"?>
<calcChain xmlns="http://schemas.openxmlformats.org/spreadsheetml/2006/main">
  <c r="H140" i="10" l="1"/>
  <c r="R203" i="5" l="1"/>
  <c r="R207" i="5" s="1"/>
  <c r="AB207" i="5" s="1"/>
  <c r="R197" i="5"/>
  <c r="R201" i="5" s="1"/>
  <c r="AB201" i="5" s="1"/>
  <c r="AQ181" i="5"/>
  <c r="AB181" i="5"/>
  <c r="W181" i="5"/>
  <c r="M181" i="5"/>
  <c r="AQ179" i="5"/>
  <c r="AB179" i="5"/>
  <c r="W179" i="5"/>
  <c r="AG179" i="5" s="1"/>
  <c r="M179" i="5"/>
  <c r="AQ177" i="5"/>
  <c r="AB177" i="5"/>
  <c r="W177" i="5"/>
  <c r="M177" i="5"/>
  <c r="AQ175" i="5"/>
  <c r="AB175" i="5"/>
  <c r="W175" i="5"/>
  <c r="M175" i="5"/>
  <c r="AQ173" i="5"/>
  <c r="AB173" i="5"/>
  <c r="W173" i="5"/>
  <c r="AG173" i="5" s="1"/>
  <c r="M173" i="5"/>
  <c r="AQ171" i="5"/>
  <c r="AQ183" i="5" s="1"/>
  <c r="AB171" i="5"/>
  <c r="W171" i="5"/>
  <c r="W183" i="5" s="1"/>
  <c r="M171" i="5"/>
  <c r="AL185" i="5"/>
  <c r="R185" i="5"/>
  <c r="H168" i="5"/>
  <c r="H185" i="5" s="1"/>
  <c r="AQ166" i="5"/>
  <c r="AB166" i="5"/>
  <c r="W166" i="5"/>
  <c r="M166" i="5"/>
  <c r="AQ164" i="5"/>
  <c r="AB164" i="5"/>
  <c r="W164" i="5"/>
  <c r="M164" i="5"/>
  <c r="AQ162" i="5"/>
  <c r="AB162" i="5"/>
  <c r="W162" i="5"/>
  <c r="AG162" i="5" s="1"/>
  <c r="M162" i="5"/>
  <c r="AQ160" i="5"/>
  <c r="AB160" i="5"/>
  <c r="W160" i="5"/>
  <c r="M160" i="5"/>
  <c r="AG160" i="5" s="1"/>
  <c r="AQ158" i="5"/>
  <c r="AB158" i="5"/>
  <c r="W158" i="5"/>
  <c r="M158" i="5"/>
  <c r="AQ156" i="5"/>
  <c r="AB156" i="5"/>
  <c r="W156" i="5"/>
  <c r="W168" i="5" s="1"/>
  <c r="M156" i="5"/>
  <c r="AB183" i="5" l="1"/>
  <c r="AQ168" i="5"/>
  <c r="AQ185" i="5" s="1"/>
  <c r="AQ188" i="5" s="1"/>
  <c r="M168" i="5"/>
  <c r="AG158" i="5"/>
  <c r="AG175" i="5"/>
  <c r="AG177" i="5"/>
  <c r="AG164" i="5"/>
  <c r="AG166" i="5"/>
  <c r="W185" i="5"/>
  <c r="AG171" i="5"/>
  <c r="AG181" i="5"/>
  <c r="AB168" i="5"/>
  <c r="M183" i="5"/>
  <c r="M185" i="5" s="1"/>
  <c r="AG156" i="5"/>
  <c r="AB185" i="5" l="1"/>
  <c r="AG168" i="5"/>
  <c r="AG185" i="5" s="1"/>
  <c r="AG183" i="5"/>
  <c r="H205" i="5" s="1"/>
  <c r="H199" i="5"/>
  <c r="AL140" i="10" l="1"/>
  <c r="R140" i="10"/>
  <c r="AQ132" i="10"/>
  <c r="AB132" i="10"/>
  <c r="W132" i="10"/>
  <c r="M132" i="10"/>
  <c r="AQ130" i="10"/>
  <c r="AB130" i="10"/>
  <c r="W130" i="10"/>
  <c r="M130" i="10"/>
  <c r="AL125" i="10"/>
  <c r="R125" i="10"/>
  <c r="AQ117" i="10"/>
  <c r="AB117" i="10"/>
  <c r="W117" i="10"/>
  <c r="M117" i="10"/>
  <c r="AQ115" i="10"/>
  <c r="AB115" i="10"/>
  <c r="W115" i="10"/>
  <c r="M115" i="10"/>
  <c r="AG115" i="10" l="1"/>
  <c r="AG117" i="10"/>
  <c r="AG130" i="10"/>
  <c r="AG132" i="10"/>
  <c r="V43" i="1"/>
  <c r="L43" i="1"/>
  <c r="AF49" i="1" l="1"/>
  <c r="V49" i="1"/>
  <c r="L49" i="1"/>
  <c r="AG44" i="8" l="1"/>
  <c r="W44" i="8"/>
  <c r="M44" i="8"/>
  <c r="AQ128" i="10" l="1"/>
  <c r="AQ138" i="10"/>
  <c r="AQ136" i="10"/>
  <c r="AQ134" i="10"/>
  <c r="AQ123" i="10"/>
  <c r="AQ121" i="10"/>
  <c r="AQ119" i="10"/>
  <c r="AQ113" i="10"/>
  <c r="AQ140" i="10" l="1"/>
  <c r="AQ125" i="10"/>
  <c r="AL142" i="10"/>
  <c r="R160" i="10"/>
  <c r="R164" i="10" s="1"/>
  <c r="AB164" i="10" s="1"/>
  <c r="R154" i="10"/>
  <c r="R158" i="10" s="1"/>
  <c r="AB158" i="10" s="1"/>
  <c r="AQ142" i="10" l="1"/>
  <c r="AQ145" i="10" s="1"/>
  <c r="W128" i="10"/>
  <c r="M128" i="10"/>
  <c r="M140" i="10" s="1"/>
  <c r="W113" i="10"/>
  <c r="W125" i="10" s="1"/>
  <c r="M113" i="10"/>
  <c r="H125" i="10"/>
  <c r="H142" i="10" s="1"/>
  <c r="AB138" i="10"/>
  <c r="W138" i="10"/>
  <c r="M138" i="10"/>
  <c r="AB136" i="10"/>
  <c r="W136" i="10"/>
  <c r="M136" i="10"/>
  <c r="AB134" i="10"/>
  <c r="W134" i="10"/>
  <c r="M134" i="10"/>
  <c r="AB128" i="10"/>
  <c r="AB140" i="10" s="1"/>
  <c r="AB123" i="10"/>
  <c r="W123" i="10"/>
  <c r="M123" i="10"/>
  <c r="AB121" i="10"/>
  <c r="W121" i="10"/>
  <c r="M121" i="10"/>
  <c r="AB119" i="10"/>
  <c r="W119" i="10"/>
  <c r="M119" i="10"/>
  <c r="AB113" i="10"/>
  <c r="W140" i="10" l="1"/>
  <c r="AB125" i="10"/>
  <c r="R142" i="10"/>
  <c r="AG119" i="10"/>
  <c r="AG136" i="10"/>
  <c r="W142" i="10"/>
  <c r="AG128" i="10"/>
  <c r="AG113" i="10"/>
  <c r="M125" i="10"/>
  <c r="M142" i="10" s="1"/>
  <c r="AG123" i="10"/>
  <c r="AG134" i="10"/>
  <c r="AG121" i="10"/>
  <c r="AG138" i="10"/>
  <c r="R75" i="10"/>
  <c r="AG140" i="10" l="1"/>
  <c r="AG125" i="10"/>
  <c r="AB142" i="10"/>
  <c r="H162" i="10"/>
  <c r="AF61" i="1"/>
  <c r="AF60" i="1"/>
  <c r="AF59" i="1"/>
  <c r="V61" i="1"/>
  <c r="V60" i="1"/>
  <c r="V59" i="1"/>
  <c r="L61" i="1"/>
  <c r="L60" i="1"/>
  <c r="L59" i="1"/>
  <c r="H156" i="10" l="1"/>
  <c r="AG142" i="10"/>
  <c r="AB95" i="10"/>
  <c r="AQ95" i="10" s="1"/>
  <c r="AB93" i="10"/>
  <c r="AQ93" i="10" s="1"/>
  <c r="AB91" i="10"/>
  <c r="AG91" i="10" s="1"/>
  <c r="R79" i="10"/>
  <c r="R73" i="10" s="1"/>
  <c r="R77" i="10"/>
  <c r="W77" i="10" s="1"/>
  <c r="W75" i="10"/>
  <c r="W69" i="10" s="1"/>
  <c r="AL67" i="10"/>
  <c r="AL79" i="10" s="1"/>
  <c r="AQ79" i="10" s="1"/>
  <c r="AB67" i="10"/>
  <c r="AL65" i="10"/>
  <c r="AL77" i="10" s="1"/>
  <c r="AB65" i="10"/>
  <c r="AL63" i="10"/>
  <c r="AL75" i="10" s="1"/>
  <c r="AQ75" i="10" s="1"/>
  <c r="AB63" i="10"/>
  <c r="AL47" i="10"/>
  <c r="R47" i="10"/>
  <c r="H47" i="10"/>
  <c r="AL45" i="10"/>
  <c r="R45" i="10"/>
  <c r="H45" i="10"/>
  <c r="AQ42" i="10"/>
  <c r="AB42" i="10"/>
  <c r="W42" i="10"/>
  <c r="M42" i="10"/>
  <c r="AQ40" i="10"/>
  <c r="AB40" i="10"/>
  <c r="W40" i="10"/>
  <c r="W47" i="10" s="1"/>
  <c r="M40" i="10"/>
  <c r="AZ39" i="10"/>
  <c r="AX39" i="10"/>
  <c r="AQ38" i="10"/>
  <c r="AB38" i="10"/>
  <c r="W38" i="10"/>
  <c r="M38" i="10"/>
  <c r="AZ37" i="10"/>
  <c r="AX37" i="10"/>
  <c r="AB77" i="10" s="1"/>
  <c r="AQ36" i="10"/>
  <c r="AB36" i="10"/>
  <c r="W36" i="10"/>
  <c r="M36" i="10"/>
  <c r="BB35" i="10"/>
  <c r="AZ35" i="10"/>
  <c r="AX35" i="10"/>
  <c r="AQ34" i="10"/>
  <c r="AB34" i="10"/>
  <c r="M34" i="10"/>
  <c r="AG34" i="10" s="1"/>
  <c r="AQ32" i="10"/>
  <c r="AB32" i="10"/>
  <c r="W32" i="10"/>
  <c r="M32" i="10"/>
  <c r="AQ30" i="10"/>
  <c r="AB30" i="10"/>
  <c r="W30" i="10"/>
  <c r="M30" i="10"/>
  <c r="AQ28" i="10"/>
  <c r="AB28" i="10"/>
  <c r="W28" i="10"/>
  <c r="M28" i="10"/>
  <c r="AQ26" i="10"/>
  <c r="AB26" i="10"/>
  <c r="W26" i="10"/>
  <c r="M26" i="10"/>
  <c r="AQ24" i="10"/>
  <c r="AB24" i="10"/>
  <c r="M24" i="10"/>
  <c r="M21" i="9"/>
  <c r="AX26" i="9" s="1"/>
  <c r="AG56" i="9" s="1"/>
  <c r="AB21" i="9"/>
  <c r="AQ21" i="9"/>
  <c r="M23" i="9"/>
  <c r="AX28" i="9" s="1"/>
  <c r="AG58" i="9" s="1"/>
  <c r="W23" i="9"/>
  <c r="AB23" i="9"/>
  <c r="AQ23" i="9"/>
  <c r="AQ34" i="9" s="1"/>
  <c r="M25" i="9"/>
  <c r="AG25" i="9" s="1"/>
  <c r="AB25" i="9" s="1"/>
  <c r="AQ25" i="9"/>
  <c r="AZ26" i="9"/>
  <c r="BB26" i="9"/>
  <c r="M27" i="9"/>
  <c r="AG27" i="9" s="1"/>
  <c r="AB27" i="9" s="1"/>
  <c r="W27" i="9"/>
  <c r="AQ27" i="9"/>
  <c r="AZ28" i="9"/>
  <c r="BB28" i="9"/>
  <c r="M29" i="9"/>
  <c r="W29" i="9"/>
  <c r="AB29" i="9"/>
  <c r="AQ29" i="9"/>
  <c r="AQ36" i="9" s="1"/>
  <c r="M31" i="9"/>
  <c r="W31" i="9"/>
  <c r="AB31" i="9"/>
  <c r="AG31" i="9"/>
  <c r="AQ31" i="9"/>
  <c r="H34" i="9"/>
  <c r="R34" i="9"/>
  <c r="W34" i="9"/>
  <c r="AL34" i="9"/>
  <c r="H36" i="9"/>
  <c r="R36" i="9"/>
  <c r="W36" i="9"/>
  <c r="AB36" i="9"/>
  <c r="AL36" i="9"/>
  <c r="AG48" i="9"/>
  <c r="AQ48" i="9"/>
  <c r="AG50" i="9"/>
  <c r="AQ50" i="9"/>
  <c r="R56" i="9"/>
  <c r="R52" i="9" s="1"/>
  <c r="W56" i="9"/>
  <c r="W52" i="9" s="1"/>
  <c r="R58" i="9"/>
  <c r="R54" i="9" s="1"/>
  <c r="W58" i="9"/>
  <c r="W54" i="9" s="1"/>
  <c r="AG68" i="9"/>
  <c r="AB68" i="9" s="1"/>
  <c r="AQ68" i="9" s="1"/>
  <c r="AG70" i="9"/>
  <c r="AB70" i="9" s="1"/>
  <c r="AQ70" i="9" s="1"/>
  <c r="H45" i="2"/>
  <c r="B45" i="2"/>
  <c r="H43" i="2"/>
  <c r="B43" i="2"/>
  <c r="H29" i="2"/>
  <c r="B29" i="2"/>
  <c r="AG60" i="8"/>
  <c r="AG58" i="8"/>
  <c r="W60" i="8"/>
  <c r="W58" i="8"/>
  <c r="M60" i="8"/>
  <c r="M58" i="8"/>
  <c r="M62" i="8" s="1"/>
  <c r="M65" i="8" s="1"/>
  <c r="AB62" i="8"/>
  <c r="R62" i="8"/>
  <c r="H62" i="8"/>
  <c r="AG50" i="8"/>
  <c r="W50" i="8"/>
  <c r="M50" i="8"/>
  <c r="W48" i="8"/>
  <c r="AG42" i="8"/>
  <c r="AG46" i="8"/>
  <c r="AG48" i="8"/>
  <c r="W46" i="8"/>
  <c r="W42" i="8"/>
  <c r="M48" i="8"/>
  <c r="M46" i="8"/>
  <c r="M42" i="8"/>
  <c r="AB52" i="8"/>
  <c r="R52" i="8"/>
  <c r="H52" i="8"/>
  <c r="AB31" i="8"/>
  <c r="W31" i="8"/>
  <c r="R31" i="8"/>
  <c r="W34" i="8" s="1"/>
  <c r="H31" i="8"/>
  <c r="AG25" i="8"/>
  <c r="W25" i="8"/>
  <c r="M25" i="8"/>
  <c r="AG23" i="8"/>
  <c r="W23" i="8"/>
  <c r="M23" i="8"/>
  <c r="AG21" i="8"/>
  <c r="W21" i="8"/>
  <c r="M21" i="8"/>
  <c r="AG17" i="8"/>
  <c r="AG31" i="8" s="1"/>
  <c r="AG34" i="8" s="1"/>
  <c r="M17" i="8"/>
  <c r="AA110" i="1"/>
  <c r="Q110" i="1"/>
  <c r="G110" i="1"/>
  <c r="AF106" i="1"/>
  <c r="V106" i="1"/>
  <c r="L106" i="1"/>
  <c r="AF104" i="1"/>
  <c r="AF102" i="1"/>
  <c r="V104" i="1"/>
  <c r="V102" i="1"/>
  <c r="V110" i="1" s="1"/>
  <c r="L104" i="1"/>
  <c r="L102" i="1"/>
  <c r="AF98" i="1"/>
  <c r="AF110" i="1" s="1"/>
  <c r="AF113" i="1" s="1"/>
  <c r="L98" i="1"/>
  <c r="L110" i="1" s="1"/>
  <c r="L113" i="1" s="1"/>
  <c r="AF81" i="1"/>
  <c r="V81" i="1"/>
  <c r="L81" i="1"/>
  <c r="AF79" i="1"/>
  <c r="AF77" i="1"/>
  <c r="V79" i="1"/>
  <c r="V77" i="1"/>
  <c r="L79" i="1"/>
  <c r="L77" i="1"/>
  <c r="AF71" i="1"/>
  <c r="AF70" i="1"/>
  <c r="AF69" i="1"/>
  <c r="V71" i="1"/>
  <c r="V70" i="1"/>
  <c r="V69" i="1"/>
  <c r="L71" i="1"/>
  <c r="L70" i="1"/>
  <c r="L69" i="1"/>
  <c r="AF76" i="1"/>
  <c r="AF75" i="1"/>
  <c r="AF74" i="1"/>
  <c r="V76" i="1"/>
  <c r="V75" i="1"/>
  <c r="V74" i="1"/>
  <c r="L76" i="1"/>
  <c r="L75" i="1"/>
  <c r="L74" i="1"/>
  <c r="AF66" i="1"/>
  <c r="AF65" i="1"/>
  <c r="AF64" i="1"/>
  <c r="V66" i="1"/>
  <c r="V65" i="1"/>
  <c r="V64" i="1"/>
  <c r="L66" i="1"/>
  <c r="L65" i="1"/>
  <c r="L64" i="1"/>
  <c r="AF55" i="1"/>
  <c r="AF53" i="1"/>
  <c r="AF51" i="1"/>
  <c r="AF47" i="1"/>
  <c r="V55" i="1"/>
  <c r="V53" i="1"/>
  <c r="V51" i="1"/>
  <c r="V47" i="1"/>
  <c r="L55" i="1"/>
  <c r="L53" i="1"/>
  <c r="L51" i="1"/>
  <c r="L47" i="1"/>
  <c r="AF45" i="1"/>
  <c r="Q45" i="1"/>
  <c r="G45" i="1"/>
  <c r="V41" i="1"/>
  <c r="V39" i="1"/>
  <c r="V37" i="1"/>
  <c r="L41" i="1"/>
  <c r="L39" i="1"/>
  <c r="L37" i="1"/>
  <c r="AF31" i="1"/>
  <c r="AA31" i="1"/>
  <c r="V31" i="1"/>
  <c r="Q31" i="1"/>
  <c r="L31" i="1"/>
  <c r="G31" i="1"/>
  <c r="AA25" i="1"/>
  <c r="V25" i="1"/>
  <c r="Q25" i="1"/>
  <c r="G25" i="1"/>
  <c r="AF23" i="1"/>
  <c r="AF21" i="1"/>
  <c r="AF19" i="1"/>
  <c r="L23" i="1"/>
  <c r="L21" i="1"/>
  <c r="L19" i="1"/>
  <c r="AF17" i="1"/>
  <c r="L17" i="1"/>
  <c r="V113" i="1" l="1"/>
  <c r="M31" i="8"/>
  <c r="M34" i="8" s="1"/>
  <c r="AQ45" i="10"/>
  <c r="AQ47" i="10"/>
  <c r="AG28" i="10"/>
  <c r="R71" i="10"/>
  <c r="AG40" i="10"/>
  <c r="AG38" i="10"/>
  <c r="AQ77" i="10"/>
  <c r="AL71" i="10"/>
  <c r="AQ71" i="10" s="1"/>
  <c r="AG36" i="10"/>
  <c r="W45" i="10"/>
  <c r="M47" i="10"/>
  <c r="AB79" i="10"/>
  <c r="AB73" i="10" s="1"/>
  <c r="AG42" i="10"/>
  <c r="AG47" i="10" s="1"/>
  <c r="AL69" i="10"/>
  <c r="AQ69" i="10" s="1"/>
  <c r="AL73" i="10"/>
  <c r="AQ73" i="10" s="1"/>
  <c r="AG26" i="10"/>
  <c r="AG30" i="10"/>
  <c r="AB45" i="10"/>
  <c r="R69" i="10"/>
  <c r="AB75" i="10"/>
  <c r="AB69" i="10" s="1"/>
  <c r="AQ91" i="10"/>
  <c r="V45" i="1"/>
  <c r="L45" i="1"/>
  <c r="L25" i="1"/>
  <c r="L35" i="1" s="1"/>
  <c r="V35" i="1"/>
  <c r="AF25" i="1"/>
  <c r="AF35" i="1" s="1"/>
  <c r="W75" i="9"/>
  <c r="W77" i="9" s="1"/>
  <c r="AB71" i="10"/>
  <c r="AB47" i="10"/>
  <c r="M45" i="10"/>
  <c r="W71" i="10"/>
  <c r="W79" i="10"/>
  <c r="W73" i="10" s="1"/>
  <c r="AG95" i="10"/>
  <c r="H77" i="10"/>
  <c r="AG93" i="10"/>
  <c r="AG24" i="10"/>
  <c r="AG32" i="10"/>
  <c r="R75" i="9"/>
  <c r="R77" i="9" s="1"/>
  <c r="AB34" i="9"/>
  <c r="M58" i="9"/>
  <c r="H58" i="9" s="1"/>
  <c r="M56" i="9"/>
  <c r="H56" i="9" s="1"/>
  <c r="M54" i="9"/>
  <c r="M36" i="9"/>
  <c r="M34" i="9"/>
  <c r="AG29" i="9"/>
  <c r="AG23" i="9"/>
  <c r="AG54" i="9" s="1"/>
  <c r="AG21" i="9"/>
  <c r="AQ58" i="9"/>
  <c r="AL58" i="9" s="1"/>
  <c r="AQ56" i="9"/>
  <c r="AL56" i="9" s="1"/>
  <c r="AG62" i="8"/>
  <c r="AG65" i="8" s="1"/>
  <c r="W62" i="8"/>
  <c r="W65" i="8" s="1"/>
  <c r="M52" i="8"/>
  <c r="M55" i="8" s="1"/>
  <c r="AG52" i="8"/>
  <c r="AG55" i="8" s="1"/>
  <c r="W52" i="8"/>
  <c r="W55" i="8" s="1"/>
  <c r="R100" i="10" l="1"/>
  <c r="AQ100" i="10"/>
  <c r="AQ102" i="10" s="1"/>
  <c r="R102" i="10"/>
  <c r="AL100" i="10"/>
  <c r="AL102" i="10" s="1"/>
  <c r="AQ106" i="10" s="1"/>
  <c r="H79" i="10"/>
  <c r="M79" i="10" s="1"/>
  <c r="AB100" i="10"/>
  <c r="W100" i="10"/>
  <c r="H75" i="10"/>
  <c r="H69" i="10" s="1"/>
  <c r="AG45" i="10"/>
  <c r="M77" i="10"/>
  <c r="H71" i="10"/>
  <c r="AQ52" i="9"/>
  <c r="H52" i="9"/>
  <c r="AB56" i="9"/>
  <c r="AG34" i="9"/>
  <c r="AG52" i="9"/>
  <c r="H54" i="9"/>
  <c r="AB54" i="9" s="1"/>
  <c r="AB58" i="9"/>
  <c r="AG75" i="9"/>
  <c r="AG77" i="9" s="1"/>
  <c r="AG36" i="9"/>
  <c r="AQ54" i="9"/>
  <c r="AL54" i="9" s="1"/>
  <c r="M52" i="9"/>
  <c r="M75" i="9" s="1"/>
  <c r="M77" i="9" s="1"/>
  <c r="H73" i="10" l="1"/>
  <c r="W102" i="10"/>
  <c r="AB102" i="10"/>
  <c r="M75" i="10"/>
  <c r="AG75" i="10" s="1"/>
  <c r="AG79" i="10"/>
  <c r="M73" i="10"/>
  <c r="AG73" i="10" s="1"/>
  <c r="AG77" i="10"/>
  <c r="M71" i="10"/>
  <c r="AG71" i="10" s="1"/>
  <c r="H100" i="10"/>
  <c r="AB52" i="9"/>
  <c r="AB75" i="9" s="1"/>
  <c r="AB77" i="9" s="1"/>
  <c r="H75" i="9"/>
  <c r="H77" i="9" s="1"/>
  <c r="AL52" i="9"/>
  <c r="AL75" i="9" s="1"/>
  <c r="AL77" i="9" s="1"/>
  <c r="AQ75" i="9"/>
  <c r="AQ77" i="9" s="1"/>
  <c r="H102" i="10" l="1"/>
  <c r="M69" i="10"/>
  <c r="M100" i="10" s="1"/>
  <c r="AQ81" i="9"/>
  <c r="M102" i="10" l="1"/>
  <c r="AG69" i="10"/>
  <c r="AG100" i="10" s="1"/>
  <c r="AF72" i="1"/>
  <c r="AA72" i="1"/>
  <c r="V72" i="1"/>
  <c r="Q72" i="1"/>
  <c r="L72" i="1"/>
  <c r="G72" i="1"/>
  <c r="AF67" i="1"/>
  <c r="AA67" i="1"/>
  <c r="V67" i="1"/>
  <c r="Q67" i="1"/>
  <c r="L67" i="1"/>
  <c r="G67" i="1"/>
  <c r="AF62" i="1"/>
  <c r="AA62" i="1"/>
  <c r="V62" i="1"/>
  <c r="Q62" i="1"/>
  <c r="L62" i="1"/>
  <c r="G62" i="1"/>
  <c r="AF57" i="1"/>
  <c r="AA57" i="1"/>
  <c r="V57" i="1"/>
  <c r="Q57" i="1"/>
  <c r="L57" i="1"/>
  <c r="G57" i="1"/>
  <c r="W45" i="7"/>
  <c r="AB45" i="7"/>
  <c r="W40" i="7"/>
  <c r="W42" i="7"/>
  <c r="R40" i="7"/>
  <c r="AB38" i="7"/>
  <c r="AB36" i="7"/>
  <c r="AB34" i="7"/>
  <c r="AB32" i="7"/>
  <c r="W25" i="7"/>
  <c r="AB23" i="7"/>
  <c r="R21" i="7"/>
  <c r="W21" i="7"/>
  <c r="AB15" i="7"/>
  <c r="AB40" i="7"/>
  <c r="R42" i="7"/>
  <c r="AB42" i="7"/>
  <c r="W27" i="7"/>
  <c r="W47" i="7"/>
  <c r="W49" i="7"/>
  <c r="AB21" i="7"/>
  <c r="R25" i="7"/>
  <c r="AB25" i="7"/>
  <c r="AB19" i="7"/>
  <c r="W29" i="7"/>
  <c r="R27" i="7"/>
  <c r="R47" i="7"/>
  <c r="AB27" i="7"/>
  <c r="R29" i="7"/>
  <c r="AB29" i="7"/>
  <c r="AB47" i="7"/>
  <c r="R49" i="7"/>
  <c r="AB49" i="7"/>
  <c r="W106" i="5"/>
  <c r="AQ27" i="5"/>
  <c r="AQ23" i="5"/>
  <c r="AB138" i="5"/>
  <c r="AQ138" i="5" s="1"/>
  <c r="AG138" i="5"/>
  <c r="AB136" i="5"/>
  <c r="AG136" i="5"/>
  <c r="AB134" i="5"/>
  <c r="AQ134" i="5"/>
  <c r="AG130" i="5"/>
  <c r="AB130" i="5"/>
  <c r="AQ130" i="5"/>
  <c r="AG128" i="5"/>
  <c r="AB128" i="5" s="1"/>
  <c r="AQ128" i="5" s="1"/>
  <c r="AB104" i="5"/>
  <c r="AL98" i="5"/>
  <c r="AL104" i="5" s="1"/>
  <c r="AL116" i="5" s="1"/>
  <c r="AB102" i="5"/>
  <c r="AL96" i="5"/>
  <c r="AL102" i="5"/>
  <c r="AL114" i="5"/>
  <c r="AL108" i="5" s="1"/>
  <c r="AQ108" i="5" s="1"/>
  <c r="AB100" i="5"/>
  <c r="AG73" i="5"/>
  <c r="AG71" i="5"/>
  <c r="AL59" i="5"/>
  <c r="R59" i="5"/>
  <c r="H59" i="5"/>
  <c r="AL57" i="5"/>
  <c r="R57" i="5"/>
  <c r="H57" i="5"/>
  <c r="AQ54" i="5"/>
  <c r="AB54" i="5"/>
  <c r="W54" i="5"/>
  <c r="M54" i="5"/>
  <c r="AQ52" i="5"/>
  <c r="AB52" i="5"/>
  <c r="W52" i="5"/>
  <c r="M52" i="5"/>
  <c r="AQ50" i="5"/>
  <c r="AB50" i="5"/>
  <c r="W50" i="5"/>
  <c r="M50" i="5"/>
  <c r="AQ48" i="5"/>
  <c r="AB48" i="5"/>
  <c r="W48" i="5"/>
  <c r="M48" i="5"/>
  <c r="AQ46" i="5"/>
  <c r="AB46" i="5"/>
  <c r="M46" i="5"/>
  <c r="AG46" i="5" s="1"/>
  <c r="AQ44" i="5"/>
  <c r="AB44" i="5"/>
  <c r="W44" i="5"/>
  <c r="AG44" i="5" s="1"/>
  <c r="M44" i="5"/>
  <c r="AQ42" i="5"/>
  <c r="AB42" i="5"/>
  <c r="W42" i="5"/>
  <c r="AG42" i="5" s="1"/>
  <c r="M42" i="5"/>
  <c r="AQ40" i="5"/>
  <c r="AB40" i="5"/>
  <c r="W40" i="5"/>
  <c r="M40" i="5"/>
  <c r="AQ38" i="5"/>
  <c r="AB38" i="5"/>
  <c r="AX49" i="5" s="1"/>
  <c r="AB114" i="5" s="1"/>
  <c r="W38" i="5"/>
  <c r="AG38" i="5" s="1"/>
  <c r="M38" i="5"/>
  <c r="AQ36" i="5"/>
  <c r="AB36" i="5"/>
  <c r="AB106" i="5" s="1"/>
  <c r="AX47" i="5"/>
  <c r="AB112" i="5" s="1"/>
  <c r="M36" i="5"/>
  <c r="AG36" i="5" s="1"/>
  <c r="AQ33" i="5"/>
  <c r="AB33" i="5"/>
  <c r="W33" i="5"/>
  <c r="W59" i="5" s="1"/>
  <c r="M33" i="5"/>
  <c r="AQ31" i="5"/>
  <c r="AB31" i="5"/>
  <c r="AB59" i="5"/>
  <c r="W31" i="5"/>
  <c r="M31" i="5"/>
  <c r="AG31" i="5" s="1"/>
  <c r="AQ29" i="5"/>
  <c r="W29" i="5"/>
  <c r="W57" i="5" s="1"/>
  <c r="M29" i="5"/>
  <c r="M27" i="5"/>
  <c r="AG27" i="5"/>
  <c r="AB27" i="5" s="1"/>
  <c r="AQ25" i="5"/>
  <c r="AQ69" i="5" s="1"/>
  <c r="AQ73" i="5" s="1"/>
  <c r="AB25" i="5"/>
  <c r="W25" i="5"/>
  <c r="M25" i="5"/>
  <c r="AG25" i="5" s="1"/>
  <c r="AB23" i="5"/>
  <c r="M23" i="5"/>
  <c r="AG23" i="5" s="1"/>
  <c r="AG48" i="5"/>
  <c r="AG50" i="5"/>
  <c r="AG52" i="5"/>
  <c r="AG40" i="5"/>
  <c r="AG54" i="5"/>
  <c r="AX51" i="5"/>
  <c r="AB116" i="5" s="1"/>
  <c r="AL94" i="5"/>
  <c r="AL100" i="5"/>
  <c r="AL112" i="5"/>
  <c r="AL106" i="5" s="1"/>
  <c r="AG134" i="5"/>
  <c r="AQ136" i="5"/>
  <c r="M59" i="5"/>
  <c r="AQ67" i="5"/>
  <c r="AQ71" i="5" s="1"/>
  <c r="AQ106" i="5" l="1"/>
  <c r="AB108" i="5"/>
  <c r="R114" i="5"/>
  <c r="W114" i="5" s="1"/>
  <c r="H114" i="5"/>
  <c r="M114" i="5" s="1"/>
  <c r="AG114" i="5" s="1"/>
  <c r="AB110" i="5"/>
  <c r="AQ143" i="5"/>
  <c r="AL110" i="5"/>
  <c r="AQ110" i="5" s="1"/>
  <c r="AQ116" i="5"/>
  <c r="R116" i="5"/>
  <c r="W116" i="5" s="1"/>
  <c r="H116" i="5"/>
  <c r="M116" i="5" s="1"/>
  <c r="H106" i="5"/>
  <c r="R106" i="5"/>
  <c r="R112" i="5"/>
  <c r="W112" i="5"/>
  <c r="H112" i="5"/>
  <c r="M112" i="5" s="1"/>
  <c r="AG29" i="5"/>
  <c r="AB29" i="5" s="1"/>
  <c r="AB57" i="5" s="1"/>
  <c r="AQ112" i="5"/>
  <c r="AQ81" i="5"/>
  <c r="AQ114" i="5"/>
  <c r="AQ57" i="5"/>
  <c r="AQ59" i="5"/>
  <c r="AG33" i="5"/>
  <c r="AG59" i="5" s="1"/>
  <c r="G87" i="1"/>
  <c r="AA87" i="1"/>
  <c r="AF90" i="1" s="1"/>
  <c r="L87" i="1"/>
  <c r="AF87" i="1"/>
  <c r="Q87" i="1"/>
  <c r="V87" i="1"/>
  <c r="AG102" i="10"/>
  <c r="L90" i="1"/>
  <c r="AQ79" i="5"/>
  <c r="AL79" i="5" s="1"/>
  <c r="AG57" i="5"/>
  <c r="AX28" i="5"/>
  <c r="AG79" i="5" s="1"/>
  <c r="M57" i="5"/>
  <c r="H108" i="5" l="1"/>
  <c r="M108" i="5" s="1"/>
  <c r="AG108" i="5" s="1"/>
  <c r="R108" i="5"/>
  <c r="W108" i="5" s="1"/>
  <c r="AQ75" i="5"/>
  <c r="R110" i="5"/>
  <c r="W110" i="5" s="1"/>
  <c r="H110" i="5"/>
  <c r="M110" i="5" s="1"/>
  <c r="AG110" i="5" s="1"/>
  <c r="AB143" i="5"/>
  <c r="AX30" i="5"/>
  <c r="AG81" i="5" s="1"/>
  <c r="M106" i="5"/>
  <c r="AQ77" i="5"/>
  <c r="AL77" i="5" s="1"/>
  <c r="AL81" i="5"/>
  <c r="AG112" i="5"/>
  <c r="R143" i="5"/>
  <c r="AG116" i="5"/>
  <c r="AL143" i="5"/>
  <c r="V90" i="1"/>
  <c r="AL75" i="5"/>
  <c r="AL141" i="5" s="1"/>
  <c r="AQ141" i="5"/>
  <c r="AQ145" i="5" s="1"/>
  <c r="M79" i="5"/>
  <c r="H79" i="5" s="1"/>
  <c r="AB79" i="5" s="1"/>
  <c r="W79" i="5"/>
  <c r="R79" i="5" s="1"/>
  <c r="AG75" i="5"/>
  <c r="W81" i="5" l="1"/>
  <c r="R81" i="5" s="1"/>
  <c r="M81" i="5"/>
  <c r="H81" i="5" s="1"/>
  <c r="AB81" i="5" s="1"/>
  <c r="AG77" i="5"/>
  <c r="M143" i="5"/>
  <c r="AG106" i="5"/>
  <c r="AG143" i="5" s="1"/>
  <c r="W143" i="5"/>
  <c r="AL145" i="5"/>
  <c r="AQ149" i="5" s="1"/>
  <c r="H143" i="5"/>
  <c r="W75" i="5"/>
  <c r="AG141" i="5"/>
  <c r="AG145" i="5" s="1"/>
  <c r="M75" i="5"/>
  <c r="R75" i="5"/>
  <c r="W77" i="5" l="1"/>
  <c r="M77" i="5"/>
  <c r="H77" i="5" s="1"/>
  <c r="R77" i="5"/>
  <c r="R141" i="5" s="1"/>
  <c r="R145" i="5" s="1"/>
  <c r="W141" i="5"/>
  <c r="W145" i="5" s="1"/>
  <c r="M141" i="5"/>
  <c r="M145" i="5" s="1"/>
  <c r="H75" i="5"/>
  <c r="AB77" i="5" l="1"/>
  <c r="H141" i="5"/>
  <c r="H145" i="5" s="1"/>
  <c r="AB75" i="5"/>
  <c r="AB141" i="5" s="1"/>
  <c r="AB145" i="5" s="1"/>
</calcChain>
</file>

<file path=xl/sharedStrings.xml><?xml version="1.0" encoding="utf-8"?>
<sst xmlns="http://schemas.openxmlformats.org/spreadsheetml/2006/main" count="1537" uniqueCount="519">
  <si>
    <t>Mark</t>
  </si>
  <si>
    <t>Initial Report</t>
  </si>
  <si>
    <t xml:space="preserve">Quarter Ended: </t>
  </si>
  <si>
    <t>Box:</t>
  </si>
  <si>
    <t>Rev'd Report</t>
  </si>
  <si>
    <t xml:space="preserve">  Current Quarter Claims</t>
  </si>
  <si>
    <t xml:space="preserve"> Prior Quarter Adjustments</t>
  </si>
  <si>
    <t>(A) Total</t>
  </si>
  <si>
    <t>(C) Total</t>
  </si>
  <si>
    <t>$</t>
  </si>
  <si>
    <t>Date:</t>
  </si>
  <si>
    <t>Typed Name, Title, Agency</t>
  </si>
  <si>
    <t>U.S. DEPARTMENT OF HEALTH and HUMAN SERVICES</t>
  </si>
  <si>
    <t>Payments</t>
  </si>
  <si>
    <t>(B) Fed Share</t>
  </si>
  <si>
    <t>(D) Fed Share</t>
  </si>
  <si>
    <t xml:space="preserve"> Next Quarter Estimates</t>
  </si>
  <si>
    <t>(E) Total</t>
  </si>
  <si>
    <t>(F) Fed Share</t>
  </si>
  <si>
    <t>SECTION A:  FOSTER CARE PROGRAM</t>
  </si>
  <si>
    <t>SECTION B:  ADOPTION ASSISTANCE PROGRAM</t>
  </si>
  <si>
    <t>Total Costs</t>
  </si>
  <si>
    <t>(Attach this report to Part 1.  Use as many attachments as necessary.)</t>
  </si>
  <si>
    <t>Revised Report</t>
  </si>
  <si>
    <t>(A)  Total</t>
  </si>
  <si>
    <t xml:space="preserve"> (B) Federal Share </t>
  </si>
  <si>
    <t>(C) Funding</t>
  </si>
  <si>
    <t xml:space="preserve"> (D) Applicable to  </t>
  </si>
  <si>
    <t>Adjustment</t>
  </si>
  <si>
    <t>of Adjustment</t>
  </si>
  <si>
    <t>Fiscal Quarter Ended</t>
  </si>
  <si>
    <t>SECTION A:   INCREASING ADJUSTMENTS</t>
  </si>
  <si>
    <t>&lt;===  TOTAL INCREASING ADJUSTMENTS</t>
  </si>
  <si>
    <t>SECTION B:   DECREASING ADJUSTMENTS</t>
  </si>
  <si>
    <t>&lt;===  NET ADJUSTMENTS   (Section A Totals minus Section B Totals)</t>
  </si>
  <si>
    <t>Operational Costs</t>
  </si>
  <si>
    <t>Adoption Assistance</t>
  </si>
  <si>
    <t>Administration on Children, Youth and Families</t>
  </si>
  <si>
    <t>&lt;===  TOTAL DECREASING ADJUSTMENTS</t>
  </si>
  <si>
    <t>(E)</t>
  </si>
  <si>
    <t>SECTION C:  GUARDIANSHIP ASSISTANCE PROGRAM</t>
  </si>
  <si>
    <t xml:space="preserve">Foster Care </t>
  </si>
  <si>
    <t xml:space="preserve">Applicable Program: </t>
  </si>
  <si>
    <t>(Attach this report to Part 1.)</t>
  </si>
  <si>
    <t>Federal Share of Child Support</t>
  </si>
  <si>
    <t>Net Maintenance  Assistance</t>
  </si>
  <si>
    <t>Demonstration Project Costs</t>
  </si>
  <si>
    <t>Case Planning and Management</t>
  </si>
  <si>
    <t>Eligibility Determinations</t>
  </si>
  <si>
    <t>of Total Costs</t>
  </si>
  <si>
    <t>Tribal Share of Costs from</t>
  </si>
  <si>
    <t xml:space="preserve">STATES </t>
  </si>
  <si>
    <t>TRIBES</t>
  </si>
  <si>
    <t>Current (Claiming)</t>
  </si>
  <si>
    <t xml:space="preserve">This certifies that the information on all parts of this form is accurate and true to the best of my knowledge and belief.  </t>
  </si>
  <si>
    <t xml:space="preserve"> </t>
  </si>
  <si>
    <t xml:space="preserve">This also certifies that the "Next Quarter" estimates of the Non-Federal shares of expenditures for each title IV-E program </t>
  </si>
  <si>
    <t>on Part 1 of these forms are, or will be available as required by law.</t>
  </si>
  <si>
    <t xml:space="preserve"> PART 2: PRIOR QUARTER EXPENDITURE ADJUSTMENTS</t>
  </si>
  <si>
    <t>Total Expenditures</t>
  </si>
  <si>
    <t>Non-Recurring</t>
  </si>
  <si>
    <t xml:space="preserve">Reporting Periods </t>
  </si>
  <si>
    <t>Report Type</t>
  </si>
  <si>
    <t>State/Tribe:</t>
  </si>
  <si>
    <t>Agency</t>
  </si>
  <si>
    <t>Administrative Costs -</t>
  </si>
  <si>
    <t>Third Party In-Kind Sources</t>
  </si>
  <si>
    <t>Assistance and Services Costs</t>
  </si>
  <si>
    <t xml:space="preserve"> Prior Quarter Adjustment Claims</t>
  </si>
  <si>
    <t>State/</t>
  </si>
  <si>
    <t>Tribe:</t>
  </si>
  <si>
    <t>Current (Claiming) Quarter</t>
  </si>
  <si>
    <t>Ended:</t>
  </si>
  <si>
    <t>Next (Estimating) Quarter</t>
  </si>
  <si>
    <t>Ending:</t>
  </si>
  <si>
    <t>Administrative Costs</t>
  </si>
  <si>
    <t>FOSTER CARE PROGRAM</t>
  </si>
  <si>
    <t>Number of Children:</t>
  </si>
  <si>
    <t>Actual Count Current Quarter</t>
  </si>
  <si>
    <t>Estimated Count  Next Quarter</t>
  </si>
  <si>
    <t>Title IV-E Assistance Payments</t>
  </si>
  <si>
    <t>Any Assistance Payments</t>
  </si>
  <si>
    <t>Title IV-E Non-Recurring Administrative Cost Expenses</t>
  </si>
  <si>
    <t>Title IV-E Post Demonstration Guardianship Assistance or Services</t>
  </si>
  <si>
    <t>Signature, Approving Official</t>
  </si>
  <si>
    <t>ADOPTION ASSISTANCE PROGRAM</t>
  </si>
  <si>
    <t>GUARDIANSHIP ASSISTANCE PROGRAM</t>
  </si>
  <si>
    <t xml:space="preserve">In-Placement Administrative Costs - </t>
  </si>
  <si>
    <t>Guardianship Assistance</t>
  </si>
  <si>
    <t>Post-Demonstration Guardianship</t>
  </si>
  <si>
    <t>50% FFP rate for all cost categories,
except where noted</t>
  </si>
  <si>
    <t>Children's Bureau</t>
  </si>
  <si>
    <t xml:space="preserve">    Category*</t>
  </si>
  <si>
    <r>
      <t xml:space="preserve">Payments </t>
    </r>
    <r>
      <rPr>
        <b/>
        <sz val="8"/>
        <rFont val="Arial"/>
        <family val="2"/>
      </rPr>
      <t>(FMAP Rate)</t>
    </r>
  </si>
  <si>
    <r>
      <t xml:space="preserve">Payments </t>
    </r>
    <r>
      <rPr>
        <b/>
        <sz val="8"/>
        <rFont val="Arial"/>
        <family val="2"/>
      </rPr>
      <t>(Applicable FMAP Rate)</t>
    </r>
  </si>
  <si>
    <r>
      <t xml:space="preserve">Collections </t>
    </r>
    <r>
      <rPr>
        <b/>
        <sz val="8"/>
        <rFont val="Arial"/>
        <family val="2"/>
      </rPr>
      <t>(From Form OCSE-34A)</t>
    </r>
  </si>
  <si>
    <t>Next (Estimating)</t>
  </si>
  <si>
    <t xml:space="preserve">Quarter Ending: </t>
  </si>
  <si>
    <r>
      <rPr>
        <b/>
        <u/>
        <sz val="11"/>
        <rFont val="Arial"/>
        <family val="2"/>
      </rPr>
      <t>FORM CB-496</t>
    </r>
    <r>
      <rPr>
        <b/>
        <sz val="11"/>
        <rFont val="Arial"/>
        <family val="2"/>
      </rPr>
      <t>: TITLE IV-E PROGRAMS QUARTERLY FINANCIAL REPORT</t>
    </r>
  </si>
  <si>
    <t xml:space="preserve"> PART 1:  EXPENDITURES and ESTIMATES (Including Caseload Data)</t>
  </si>
  <si>
    <t xml:space="preserve"> PART 1:  EXPENDITURES and ESTIMATES (Including Caseload Data) </t>
  </si>
  <si>
    <t xml:space="preserve">* Funding Category Codes - See form CB-496, Part 2 instructions for a complete list of applicable codes. </t>
  </si>
  <si>
    <t>(From Part 3, Line 25c)</t>
  </si>
  <si>
    <t xml:space="preserve">Project Approval Date: </t>
  </si>
  <si>
    <t xml:space="preserve"> Guardianship Assistance</t>
  </si>
  <si>
    <t xml:space="preserve">Applicable Cost Neutrality Limit (CNL) Method: </t>
  </si>
  <si>
    <t>Experimental Design</t>
  </si>
  <si>
    <t>Capped Allocation Design</t>
  </si>
  <si>
    <t xml:space="preserve">Applicable Funding Category(ies): </t>
  </si>
  <si>
    <t>Maintenance Assistance Payments</t>
  </si>
  <si>
    <t>Administration</t>
  </si>
  <si>
    <t>Training</t>
  </si>
  <si>
    <t xml:space="preserve">Current Quarter FMAP Rate = </t>
  </si>
  <si>
    <t xml:space="preserve">Next Quarter FMAP Rate = </t>
  </si>
  <si>
    <t>(G) Total</t>
  </si>
  <si>
    <t>(H) Fed Share</t>
  </si>
  <si>
    <r>
      <t>SECTION A: TITLE IV-E ALLOWABLE AND WAIVER BASED DEMONSTRATION PROJECT COSTS</t>
    </r>
    <r>
      <rPr>
        <sz val="10"/>
        <rFont val="Arial"/>
        <family val="2"/>
      </rPr>
      <t xml:space="preserve"> </t>
    </r>
  </si>
  <si>
    <r>
      <t xml:space="preserve">Complete </t>
    </r>
    <r>
      <rPr>
        <b/>
        <u/>
        <sz val="8"/>
        <rFont val="Arial"/>
        <family val="2"/>
      </rPr>
      <t>either</t>
    </r>
    <r>
      <rPr>
        <b/>
        <sz val="8"/>
        <rFont val="Arial"/>
        <family val="2"/>
      </rPr>
      <t xml:space="preserve"> subsection I or subsection II depending on the cost neutrality method specified in the project terms &amp; conditions for reported project.</t>
    </r>
  </si>
  <si>
    <t>I. Experimental Design Projects</t>
  </si>
  <si>
    <t>1a</t>
  </si>
  <si>
    <t xml:space="preserve">Title IV-E Maintenance  Assistance </t>
  </si>
  <si>
    <t>Payments Operations (FMAP Rate)</t>
  </si>
  <si>
    <t>1b</t>
  </si>
  <si>
    <t>Title IV-E Adminisration (All Applicable Categories)</t>
  </si>
  <si>
    <t xml:space="preserve">Operations (50% FFP Rate) </t>
  </si>
  <si>
    <t xml:space="preserve">2a </t>
  </si>
  <si>
    <t>FMAP Rate - Project Intervention and</t>
  </si>
  <si>
    <t>Total Positive Claims</t>
  </si>
  <si>
    <t>Other Waiver Based Expenditures</t>
  </si>
  <si>
    <t>FMAP Col. F</t>
  </si>
  <si>
    <t>2b</t>
  </si>
  <si>
    <t>50% FFP Rate - Project Intervention and</t>
  </si>
  <si>
    <t>50% FFP Col. F</t>
  </si>
  <si>
    <t>Project Developmental</t>
  </si>
  <si>
    <t xml:space="preserve">Costs  (50% FFP Rate) </t>
  </si>
  <si>
    <t>Project Evaluation</t>
  </si>
  <si>
    <t>II. Capped Allocation Projects</t>
  </si>
  <si>
    <t>5a</t>
  </si>
  <si>
    <t>5b</t>
  </si>
  <si>
    <t>Title IV-E In-Placement Administration (Excluding</t>
  </si>
  <si>
    <t xml:space="preserve">Candidate) Operations (50% FFP Rate) </t>
  </si>
  <si>
    <t>5c</t>
  </si>
  <si>
    <t>Title IV-E Candidate Administration</t>
  </si>
  <si>
    <t>5d</t>
  </si>
  <si>
    <t>5e</t>
  </si>
  <si>
    <t>Title IV-E Staff/Provider &amp; Prof. Partner</t>
  </si>
  <si>
    <t xml:space="preserve">Training Operations  (75% FFP Rate) </t>
  </si>
  <si>
    <t>6a</t>
  </si>
  <si>
    <t>FMAP Col. E</t>
  </si>
  <si>
    <t>6b</t>
  </si>
  <si>
    <t>50% FFP Col. E</t>
  </si>
  <si>
    <t>6c</t>
  </si>
  <si>
    <t>75% FFP Rate -   Project Intervention and</t>
  </si>
  <si>
    <t>75% FFP Col. E</t>
  </si>
  <si>
    <t>III. All Program Projects</t>
  </si>
  <si>
    <t xml:space="preserve">Total Demonstration Project </t>
  </si>
  <si>
    <t xml:space="preserve"> Developmental/Evaluation Costs</t>
  </si>
  <si>
    <r>
      <t xml:space="preserve">SECTION B: COST NEUTRALITY </t>
    </r>
    <r>
      <rPr>
        <b/>
        <sz val="8"/>
        <rFont val="Arial"/>
        <family val="2"/>
      </rPr>
      <t xml:space="preserve">(Complete </t>
    </r>
    <r>
      <rPr>
        <b/>
        <u/>
        <sz val="8"/>
        <rFont val="Arial"/>
        <family val="2"/>
      </rPr>
      <t>either</t>
    </r>
    <r>
      <rPr>
        <b/>
        <sz val="8"/>
        <rFont val="Arial"/>
        <family val="2"/>
      </rPr>
      <t xml:space="preserve"> subsection I or subsection II based on the cost neutrality method specified in the project terms &amp; cond. for the project.)</t>
    </r>
  </si>
  <si>
    <t>11a</t>
  </si>
  <si>
    <t>Maint. Pymts. (FMAP Rate) - Cumulative Exp.</t>
  </si>
  <si>
    <t>Group Title IV-E Cost Neutrality Limit (CNL)</t>
  </si>
  <si>
    <t xml:space="preserve">Sum of Current Qtr and Prior Qtr Fed Share in Col. F --&gt; </t>
  </si>
  <si>
    <t>11b</t>
  </si>
  <si>
    <t>Admin. Costs (50% FFP Rate) - Cumulative Exp.</t>
  </si>
  <si>
    <t>12a</t>
  </si>
  <si>
    <t>FMAP Rate - Currently Rptd. &amp; Cumulatively</t>
  </si>
  <si>
    <t>Funded Exper. Group &amp; Other Oper. Costs</t>
  </si>
  <si>
    <t>12b</t>
  </si>
  <si>
    <t>50% FFP Rate - Currently Rptd. &amp; Cumulatively</t>
  </si>
  <si>
    <t>13a</t>
  </si>
  <si>
    <t xml:space="preserve">FMAP Rate -Cumulative Experimental Group &amp; </t>
  </si>
  <si>
    <t xml:space="preserve">Other Oper Costs In Excess of CNL </t>
  </si>
  <si>
    <t>13b</t>
  </si>
  <si>
    <t xml:space="preserve">50% FFP Rate -  Cumulative Experimental </t>
  </si>
  <si>
    <t xml:space="preserve">Group &amp; Other Oper Costs In Excess of CNL </t>
  </si>
  <si>
    <t>14a</t>
  </si>
  <si>
    <t>FMAP Rate - Fundable Portion of</t>
  </si>
  <si>
    <t xml:space="preserve">Total Quarterly Project Operational Costs </t>
  </si>
  <si>
    <t>14b</t>
  </si>
  <si>
    <t>50% FFP Rate - Fundable Portion of</t>
  </si>
  <si>
    <t>15a</t>
  </si>
  <si>
    <t>FMAP Rate - Non-Fundable Portion of</t>
  </si>
  <si>
    <t>15b</t>
  </si>
  <si>
    <t>50% FFP Rate - Non-Fundable Portion of</t>
  </si>
  <si>
    <t>16a</t>
  </si>
  <si>
    <t>FMAP Rate - Cumulative Holding Account</t>
  </si>
  <si>
    <t>(Unfunded Operational Costs In Excess of CNL)</t>
  </si>
  <si>
    <t>16b</t>
  </si>
  <si>
    <t>50% FFP Rate - Cumulative Holding Account</t>
  </si>
  <si>
    <t>17a</t>
  </si>
  <si>
    <t>Maintenance Payments (FMAP Rate) -</t>
  </si>
  <si>
    <t>Cumulative Title IV-E Capped Allocation (CA)</t>
  </si>
  <si>
    <t xml:space="preserve">Sum of Curr. Qtr and Prior Qtr Total Comp. in Col. E --&gt; </t>
  </si>
  <si>
    <t>17b</t>
  </si>
  <si>
    <t>17c</t>
  </si>
  <si>
    <t xml:space="preserve">Training Costs (75% FFP Rate) - </t>
  </si>
  <si>
    <t>18a</t>
  </si>
  <si>
    <t>FMAP Rate -Currently Rptd. &amp; Cumulatively</t>
  </si>
  <si>
    <t xml:space="preserve">Funded Demonstration Operational Costs </t>
  </si>
  <si>
    <t>18b</t>
  </si>
  <si>
    <t>18c</t>
  </si>
  <si>
    <t>75% FFP Rate -Currently Rptd. &amp; Cumulatively</t>
  </si>
  <si>
    <t>19a</t>
  </si>
  <si>
    <t xml:space="preserve">FMAP Rate - Cumulative Demonstration </t>
  </si>
  <si>
    <t>Operational Costs In Excess of CA</t>
  </si>
  <si>
    <t>19b</t>
  </si>
  <si>
    <t>50% FFP Rate - Cumulative Demonstration</t>
  </si>
  <si>
    <t>19c</t>
  </si>
  <si>
    <t>75% FFP Rate - Cumulative Demonstration</t>
  </si>
  <si>
    <t>20a</t>
  </si>
  <si>
    <t>20b</t>
  </si>
  <si>
    <t>20c</t>
  </si>
  <si>
    <t>75% FFP Rate - Fundable Portion of</t>
  </si>
  <si>
    <t>21a</t>
  </si>
  <si>
    <t>21b</t>
  </si>
  <si>
    <t>21c</t>
  </si>
  <si>
    <t>75% FFP Rate - Non-Fundable Portion of</t>
  </si>
  <si>
    <t>22a</t>
  </si>
  <si>
    <t>(Unfunded Operational Costs In Excess of CA)</t>
  </si>
  <si>
    <t>22b</t>
  </si>
  <si>
    <t>22c</t>
  </si>
  <si>
    <t>75% FFP Rate - Cumulative Holding Account</t>
  </si>
  <si>
    <t>SECTION C: PROJECT SAVINGS/UNUSED ALLOCATIONS</t>
  </si>
  <si>
    <t>Savings: Estimated</t>
  </si>
  <si>
    <t>Savings: Actual</t>
  </si>
  <si>
    <t xml:space="preserve">(E) Total </t>
  </si>
  <si>
    <t>(H) Agency Share</t>
  </si>
  <si>
    <t>23a</t>
  </si>
  <si>
    <t>FMAP Rate - Title IV-E Savings</t>
  </si>
  <si>
    <t>Remaining Available For Expenditure</t>
  </si>
  <si>
    <t>23b</t>
  </si>
  <si>
    <t>50% FFP Rate - Title IV-E Savings</t>
  </si>
  <si>
    <t>Unused Alloc.: Actual</t>
  </si>
  <si>
    <t>Unused Alloc.: Est.</t>
  </si>
  <si>
    <t>24a</t>
  </si>
  <si>
    <t>FMAP Rate - Cumulative Title IV-E Capped</t>
  </si>
  <si>
    <t>Allocation Remaining Available For Expenditure</t>
  </si>
  <si>
    <t>24b</t>
  </si>
  <si>
    <t>50% FFP Rate - Cumulative Title IV-E Capped</t>
  </si>
  <si>
    <t>24c</t>
  </si>
  <si>
    <t>75% FFP Rate - Cumulative Title IV-E Capped</t>
  </si>
  <si>
    <t>SECTION D: FUNDABLE CLAIMS/ESTIMATES</t>
  </si>
  <si>
    <t>25a</t>
  </si>
  <si>
    <t>Projects Subtotal</t>
  </si>
  <si>
    <t>25b</t>
  </si>
  <si>
    <t>25c</t>
  </si>
  <si>
    <t>All Program</t>
  </si>
  <si>
    <t xml:space="preserve"> Projects Total</t>
  </si>
  <si>
    <t>25d</t>
  </si>
  <si>
    <t>IV-E Agency Share of All Program Projects</t>
  </si>
  <si>
    <t>Total Estimates</t>
  </si>
  <si>
    <t>Tribal-State Agreement Guard. Assist.</t>
  </si>
  <si>
    <t xml:space="preserve">Non-Federal (State or Tribal) Share </t>
  </si>
  <si>
    <t xml:space="preserve">Non-Federal (State or Tribal) Share of </t>
  </si>
  <si>
    <r>
      <t xml:space="preserve"> </t>
    </r>
    <r>
      <rPr>
        <b/>
        <u/>
        <sz val="11"/>
        <rFont val="Arial"/>
        <family val="2"/>
      </rPr>
      <t>FORM CB-496</t>
    </r>
    <r>
      <rPr>
        <b/>
        <sz val="11"/>
        <rFont val="Arial"/>
        <family val="2"/>
      </rPr>
      <t>: TITLE IV-E PROGRAMS QUARTERLY FINANCIAL REPORT</t>
    </r>
  </si>
  <si>
    <t>and Explanation</t>
  </si>
  <si>
    <t>Adjustment Identification</t>
  </si>
  <si>
    <t xml:space="preserve">Administrative Costs </t>
  </si>
  <si>
    <t xml:space="preserve"> PART 4: ANNUAL ADOPTION SAVINGS CALCULATION AND ACCOUNTING REPORT</t>
  </si>
  <si>
    <t>(Attach this report to Part 1 for the current quarter ended September 30th of each year.)</t>
  </si>
  <si>
    <t xml:space="preserve">Current FFY FMAP Rate = </t>
  </si>
  <si>
    <t>Federal Fiscal Year (FFY):</t>
  </si>
  <si>
    <t xml:space="preserve">Prior FFY FMAP Rate = </t>
  </si>
  <si>
    <t>Alternate Approved Method</t>
  </si>
  <si>
    <t>SECTION A:  ADOPTION SAVINGS CALCULATION</t>
  </si>
  <si>
    <t>Line #</t>
  </si>
  <si>
    <t>Reporting Line Title</t>
  </si>
  <si>
    <t>(A) Current FFY</t>
  </si>
  <si>
    <t>(B) Prior Reported FFYs - As Specified by Instructions</t>
  </si>
  <si>
    <t>Average Monthly Number of Children: Current FFY &amp; Prior FFY</t>
  </si>
  <si>
    <t>On Behalf of Line 2 Applicable Children</t>
  </si>
  <si>
    <t>(All Categories) Available For Expenditure  (lines 1 + 7)</t>
  </si>
  <si>
    <t>SECTION B:  ADOPTION SAVINGS EXPENDITURES</t>
  </si>
  <si>
    <t>Prior Reported FFYs -  Total Cumulative Expenditures of Calculated</t>
  </si>
  <si>
    <t>SECTION C:  UNEXPENDED ADOPTION SAVINGS</t>
  </si>
  <si>
    <t>Prior Reported FFYs -  Unexpended Balance of Calculated</t>
  </si>
  <si>
    <t>Cumulative -  Unexpended Balance of Calculated</t>
  </si>
  <si>
    <t xml:space="preserve">This certifies that the information on Part 4 of this form is accurate and true to the best of my knowledge and belief.  </t>
  </si>
  <si>
    <t>Revised Rpt.</t>
  </si>
  <si>
    <t xml:space="preserve">Prior Reported FFYs - Total Cumulative Calculated </t>
  </si>
  <si>
    <t>Adoption Savings (All Categories)</t>
  </si>
  <si>
    <t>Title IV-E Adoption Assistance Payments "Applicable Child Only Status"</t>
  </si>
  <si>
    <t>Adoption Assistance Payments (Total Computable)</t>
  </si>
  <si>
    <t xml:space="preserve">Calculated Adoption Assistance Payment Savings </t>
  </si>
  <si>
    <t>On Behalf of Line 2 Applicable Children (FMAP Rate X Line 3)</t>
  </si>
  <si>
    <t>Adoption Assistance Administration (Total Computable)</t>
  </si>
  <si>
    <t xml:space="preserve">Calculated Adoption Assistance Administration Savings </t>
  </si>
  <si>
    <t>On Behalf of Line 2 Applicable Children (50% FFP Rate X Line 5)</t>
  </si>
  <si>
    <t>Reporting Period - Total Calculated Adoption Savings (All Categories)</t>
  </si>
  <si>
    <t xml:space="preserve">Cumulative - Total Calculated Adoption Savings </t>
  </si>
  <si>
    <t>Adoption Savings (line 1 amount)</t>
  </si>
  <si>
    <t>Reporting Period - Expenditures of Adoption Savings On:</t>
  </si>
  <si>
    <t>Post-Adoption or Post-Guardianship Services (from line 8 amount)</t>
  </si>
  <si>
    <t>Other Title IV-B or Title IV-E Allowable Services (from line 8 amount)</t>
  </si>
  <si>
    <t>Reporting Period - Total Expenditures of Calculated</t>
  </si>
  <si>
    <t>Adoption Savings (lines 10 + 11 + 12)</t>
  </si>
  <si>
    <t>Cumulative Total Expenditures of Calculated</t>
  </si>
  <si>
    <t>Adoption Savings (lines 9 + 13)</t>
  </si>
  <si>
    <t>Adoption Savings (line 1 - line 9)</t>
  </si>
  <si>
    <t>Reporting Period -  Unexpended Balance of Calculated</t>
  </si>
  <si>
    <t>Adoption Savings (line 7 - line 13)</t>
  </si>
  <si>
    <t>Adoption Savings (line 15 + line 16)</t>
  </si>
  <si>
    <t>This also certifies that the expenditures identified in Section B consist of non-federal funds which supplement, not supplant, any federal or non-federal funds  used to provide any service under titles IV-B or IV-E.</t>
  </si>
  <si>
    <r>
      <t xml:space="preserve">Reporting Period: </t>
    </r>
    <r>
      <rPr>
        <b/>
        <sz val="8"/>
        <rFont val="Arial"/>
        <family val="2"/>
      </rPr>
      <t>Current</t>
    </r>
  </si>
  <si>
    <t>Services For Children At Risk of Foster Care (from line 8 amount)</t>
  </si>
  <si>
    <t>Sex Trafficking</t>
  </si>
  <si>
    <t>Title IV-E Funded Sex Trafficking Administrative Costs</t>
  </si>
  <si>
    <t xml:space="preserve">Calculation Methodology Used: </t>
  </si>
  <si>
    <t>Children's Bureau (CB) Method</t>
  </si>
  <si>
    <t>CB Method With Actual Amounts</t>
  </si>
  <si>
    <t xml:space="preserve">Kinship Navigator Program - </t>
  </si>
  <si>
    <t>Number of Children In-Placement:</t>
  </si>
  <si>
    <t>1c</t>
  </si>
  <si>
    <t>1d</t>
  </si>
  <si>
    <t>1e</t>
  </si>
  <si>
    <t>2c</t>
  </si>
  <si>
    <t>Title IV-E Maintenance Payments - Specified Setting Child Care Institution</t>
  </si>
  <si>
    <t>Title IV-E Maintenance Payments - Non-Specified Setting Child Care Institution</t>
  </si>
  <si>
    <t>Title IV-E Maintenance Payments -  Substance Abuse Treatment Facility</t>
  </si>
  <si>
    <t>Agency Maint.  Payments - Non-Specified Setting</t>
  </si>
  <si>
    <t>Agency Maint.  Payments - Substance Abuse</t>
  </si>
  <si>
    <t>Agency Maint.  Payments - Specified Setting</t>
  </si>
  <si>
    <t>Agency Maint. Payments -</t>
  </si>
  <si>
    <t>Tribal-State Agmt. Maint. Payments -'</t>
  </si>
  <si>
    <t>PREVENTION SERVICES AND KINSHIP NAVIGATOR PROGRAMS</t>
  </si>
  <si>
    <t>SECTION D:  PREVENTION SERVICES AND KINSHIP NAVIGATOR PROGRAMS</t>
  </si>
  <si>
    <t>Tribal-State Agmt. Maint. Payments - Other</t>
  </si>
  <si>
    <t>Prevention Services Provision - Well-Supported</t>
  </si>
  <si>
    <t>Prevention Services Administrative Costs -</t>
  </si>
  <si>
    <t>Prevention Services Training Costs -</t>
  </si>
  <si>
    <t xml:space="preserve">Non-CCWIS </t>
  </si>
  <si>
    <t>Project Developmental Costs</t>
  </si>
  <si>
    <t>Project Operational Costs</t>
  </si>
  <si>
    <t xml:space="preserve">CCWIS Project Developmental Costs </t>
  </si>
  <si>
    <t>CCWIS Project Developmental Costs Using</t>
  </si>
  <si>
    <t>Non-CCWIS Cost Allocation – APD Required</t>
  </si>
  <si>
    <t>CCWIS Cost Allocation – No APD Required</t>
  </si>
  <si>
    <t>Non-CCWIS Cost Allocation – No APD Required</t>
  </si>
  <si>
    <t>CCWIS Project Operational Costs Using</t>
  </si>
  <si>
    <t>Non-CCWIS Cost Allocation</t>
  </si>
  <si>
    <t>Dropdown</t>
  </si>
  <si>
    <t>[Project Number (e.g., NA, 01, 02, etc.]:</t>
  </si>
  <si>
    <t xml:space="preserve">CCWIS Cost Allocation </t>
  </si>
  <si>
    <t xml:space="preserve">CCWIS Cost Allocation – APD Required </t>
  </si>
  <si>
    <r>
      <t xml:space="preserve">Form CB-496 [Part 1 - Page 2 of 3] </t>
    </r>
    <r>
      <rPr>
        <sz val="7"/>
        <rFont val="Arial"/>
        <family val="2"/>
      </rPr>
      <t xml:space="preserve">  (10/01/2018)  Replaces 10/01/2015 version.                                                                                                        </t>
    </r>
  </si>
  <si>
    <r>
      <t xml:space="preserve">Form CB-496 [Part 1 - Page 3 of 3] </t>
    </r>
    <r>
      <rPr>
        <sz val="7"/>
        <rFont val="Arial"/>
        <family val="2"/>
      </rPr>
      <t xml:space="preserve">  (10/01/2018)  Replaces 10/01/2015 version.                                                                                                        </t>
    </r>
  </si>
  <si>
    <r>
      <t xml:space="preserve">Form CB-496 [Part 2] </t>
    </r>
    <r>
      <rPr>
        <sz val="7"/>
        <rFont val="Arial"/>
        <family val="2"/>
      </rPr>
      <t xml:space="preserve">  (10/01/2018)  Replaces 10/01/2015 version.                                                                                                        </t>
    </r>
  </si>
  <si>
    <r>
      <t xml:space="preserve">Form CB-496 [Part 4] </t>
    </r>
    <r>
      <rPr>
        <sz val="7"/>
        <rFont val="Arial"/>
        <family val="2"/>
      </rPr>
      <t xml:space="preserve"> (10/01/2018). Replaces 10/01/15 version.                                                                                                      </t>
    </r>
  </si>
  <si>
    <r>
      <t xml:space="preserve">Form CB-496 [Part 1 - Page 1 of 2] </t>
    </r>
    <r>
      <rPr>
        <sz val="7"/>
        <rFont val="Arial"/>
        <family val="2"/>
      </rPr>
      <t xml:space="preserve">  (10/01/2018)  Replaces 10/01/2015 version.                                                                                                        </t>
    </r>
  </si>
  <si>
    <t xml:space="preserve">Prevention Services </t>
  </si>
  <si>
    <t>Kinship Navigator</t>
  </si>
  <si>
    <t xml:space="preserve">Prevention Services Program - </t>
  </si>
  <si>
    <t>Prevention Services Program - Non-Federal</t>
  </si>
  <si>
    <t xml:space="preserve"> (State or Tribal) Share of Total Costs</t>
  </si>
  <si>
    <t>Kinship Navigator Program - Non-Federal</t>
  </si>
  <si>
    <t>34a</t>
  </si>
  <si>
    <t>34b</t>
  </si>
  <si>
    <t>48a</t>
  </si>
  <si>
    <t>48b</t>
  </si>
  <si>
    <t>48c</t>
  </si>
  <si>
    <t>48d</t>
  </si>
  <si>
    <t>Kinship Navigator Program - Any Services Provided</t>
  </si>
  <si>
    <t>`</t>
  </si>
  <si>
    <t>Practices</t>
  </si>
  <si>
    <t>Prevention Planning and Agency Management</t>
  </si>
  <si>
    <t xml:space="preserve">Title IV-E Prevention Services -Any Services Provided </t>
  </si>
  <si>
    <t>Number of Families:</t>
  </si>
  <si>
    <t>Provision of Services</t>
  </si>
  <si>
    <t>Number</t>
  </si>
  <si>
    <t>(FMAP Rate)</t>
  </si>
  <si>
    <t>Tribal-State Agreement Adoption Assistance</t>
  </si>
  <si>
    <t>DRAFT -  Form CB-496 (All Parts) - Oct. 2018</t>
  </si>
  <si>
    <t>Agency Maintenance (Maint.)   Payments -</t>
  </si>
  <si>
    <r>
      <t>Foster Family Home</t>
    </r>
    <r>
      <rPr>
        <b/>
        <sz val="8"/>
        <rFont val="Arial"/>
        <family val="2"/>
      </rPr>
      <t xml:space="preserve"> (FMAP Rate)</t>
    </r>
  </si>
  <si>
    <r>
      <t xml:space="preserve">Child Care Institution </t>
    </r>
    <r>
      <rPr>
        <b/>
        <sz val="8"/>
        <rFont val="Arial"/>
        <family val="2"/>
      </rPr>
      <t>(FMAP Rate)</t>
    </r>
  </si>
  <si>
    <r>
      <t xml:space="preserve">Treatment Facility </t>
    </r>
    <r>
      <rPr>
        <b/>
        <sz val="8"/>
        <rFont val="Arial"/>
        <family val="2"/>
      </rPr>
      <t>(FMAP Rate)</t>
    </r>
  </si>
  <si>
    <r>
      <t xml:space="preserve">Total </t>
    </r>
    <r>
      <rPr>
        <b/>
        <sz val="8"/>
        <rFont val="Arial"/>
        <family val="2"/>
      </rPr>
      <t>(FMAP Rate)</t>
    </r>
  </si>
  <si>
    <t>2a</t>
  </si>
  <si>
    <t>Tribal-State Agreement (Agmt.) Maint. Payments -</t>
  </si>
  <si>
    <r>
      <t xml:space="preserve">Foster Family Home </t>
    </r>
    <r>
      <rPr>
        <b/>
        <sz val="8"/>
        <rFont val="Arial"/>
        <family val="2"/>
      </rPr>
      <t>(Applicable FMAP Rate)</t>
    </r>
  </si>
  <si>
    <r>
      <t xml:space="preserve">Qualifying Placements </t>
    </r>
    <r>
      <rPr>
        <b/>
        <sz val="8"/>
        <rFont val="Arial"/>
        <family val="2"/>
      </rPr>
      <t>(Applicable FMAP Rate)</t>
    </r>
  </si>
  <si>
    <t xml:space="preserve">Provider and Agency Management </t>
  </si>
  <si>
    <t>Training Costs - Staff, Provider and</t>
  </si>
  <si>
    <r>
      <rPr>
        <sz val="8"/>
        <rFont val="Arial"/>
        <family val="2"/>
      </rPr>
      <t>Professional Partner</t>
    </r>
    <r>
      <rPr>
        <b/>
        <sz val="8"/>
        <rFont val="Arial"/>
        <family val="2"/>
      </rPr>
      <t xml:space="preserve"> (75% FFP Rate)</t>
    </r>
  </si>
  <si>
    <t xml:space="preserve">Agency Adoption Assistance Payments </t>
  </si>
  <si>
    <t>Training Costs - Staff and Provider and</t>
  </si>
  <si>
    <t>Agency Guardianship Assistance</t>
  </si>
  <si>
    <r>
      <t>Practices</t>
    </r>
    <r>
      <rPr>
        <strike/>
        <sz val="8"/>
        <rFont val="Arial"/>
        <family val="2"/>
      </rPr>
      <t xml:space="preserve"> </t>
    </r>
  </si>
  <si>
    <r>
      <t xml:space="preserve">Prevention Service Providers </t>
    </r>
    <r>
      <rPr>
        <b/>
        <sz val="8"/>
        <rFont val="Arial"/>
        <family val="2"/>
      </rPr>
      <t>(50% FFP Rate)</t>
    </r>
  </si>
  <si>
    <t>SECTION E:  AVERAGE MONTHLY NUMBER OF CHILDREN ASSISTED</t>
  </si>
  <si>
    <t xml:space="preserve">Title IV-E Maintenance Payments - Foster Family Home </t>
  </si>
  <si>
    <t>Total Number of Children In-Placement:</t>
  </si>
  <si>
    <t xml:space="preserve">Any Payments or Administrative Costs In All Placement Settings </t>
  </si>
  <si>
    <t>Number of Children In-Placement, Care or Supervision Receiving:</t>
  </si>
  <si>
    <t>Total Number of Children:</t>
  </si>
  <si>
    <t>CCWIS Oper. Costs</t>
  </si>
  <si>
    <r>
      <t>SECTION A: TITLE IV-E ALLOWABLE AND WAIVER BASED DEMONSTRATION PROJECT COSTS</t>
    </r>
    <r>
      <rPr>
        <sz val="10"/>
        <rFont val="Arial"/>
        <family val="2"/>
      </rPr>
      <t xml:space="preserve"> </t>
    </r>
  </si>
  <si>
    <t>Title IV-E CCWIS Operational Cost</t>
  </si>
  <si>
    <t xml:space="preserve">Admin. &amp; CCWIS Costs (50% FFP Rate) - </t>
  </si>
  <si>
    <t xml:space="preserve"> - Data Entry Permitted</t>
  </si>
  <si>
    <t xml:space="preserve"> - Calculated Through Embedded Formula</t>
  </si>
  <si>
    <t>50% FFP Col. D</t>
  </si>
  <si>
    <t>50% FFP Col. C</t>
  </si>
  <si>
    <t>FMAP Col. D</t>
  </si>
  <si>
    <t>FMAP Col. C</t>
  </si>
  <si>
    <t>Prior Quarter Adjustment Positive Claims</t>
  </si>
  <si>
    <t>X</t>
  </si>
  <si>
    <t xml:space="preserve"> PART 3: DEMONSTRATION PROJECTS - EXPERIMENTAL DESIGN PROJECTS ONLY</t>
  </si>
  <si>
    <t>Title IV-E SACWIS Operational Cost</t>
  </si>
  <si>
    <t>75% FFP Col. C</t>
  </si>
  <si>
    <t xml:space="preserve">Admin. &amp; SACWIS Costs (50% FFP Rate) - </t>
  </si>
  <si>
    <t>Expires:  05/31/2021</t>
  </si>
  <si>
    <t>Control No. 0970-0510</t>
  </si>
  <si>
    <t>Form CB-496 (All Parts) - OMB Approved Oct. 23, 2018</t>
  </si>
  <si>
    <t>Form CB-496 (All Parts) - OMB Approved 10/23/2018</t>
  </si>
  <si>
    <t>CCVWIS Oper. Costs</t>
  </si>
  <si>
    <t>26a</t>
  </si>
  <si>
    <t>26b</t>
  </si>
  <si>
    <t>26c</t>
  </si>
  <si>
    <t>26d</t>
  </si>
  <si>
    <t>26e</t>
  </si>
  <si>
    <t>27a</t>
  </si>
  <si>
    <t>27b</t>
  </si>
  <si>
    <t>27c</t>
  </si>
  <si>
    <t>27d</t>
  </si>
  <si>
    <t>27e</t>
  </si>
  <si>
    <t>(All funding Categories)</t>
  </si>
  <si>
    <t>(90% of Baseline)</t>
  </si>
  <si>
    <t>(75% of Baseline)</t>
  </si>
  <si>
    <t>This Report</t>
  </si>
  <si>
    <t>30a</t>
  </si>
  <si>
    <t>30b</t>
  </si>
  <si>
    <t>30c</t>
  </si>
  <si>
    <t>Calculated Amount - All Submitted Reports</t>
  </si>
  <si>
    <t>Cumulative - All Submitted Reports</t>
  </si>
  <si>
    <t>31a</t>
  </si>
  <si>
    <t>31b</t>
  </si>
  <si>
    <t>31c</t>
  </si>
  <si>
    <t>28a</t>
  </si>
  <si>
    <t>28b</t>
  </si>
  <si>
    <t>(From Part 3, Line 28a)</t>
  </si>
  <si>
    <t>Prevention Services Provision - Supported</t>
  </si>
  <si>
    <t>39a</t>
  </si>
  <si>
    <t>(A) Fed Share</t>
  </si>
  <si>
    <t>(C) Fed Share</t>
  </si>
  <si>
    <t>Funding Certainty Grant Awards</t>
  </si>
  <si>
    <t>Previously Issued Total Awards</t>
  </si>
  <si>
    <t>49b</t>
  </si>
  <si>
    <t>Title IV-E Funded Child or Parent Legal Representation Administrative Costs</t>
  </si>
  <si>
    <t>51b</t>
  </si>
  <si>
    <t>Legal Representation - Child or Parent</t>
  </si>
  <si>
    <t>10a</t>
  </si>
  <si>
    <t>10b</t>
  </si>
  <si>
    <t>Estimated Next Annual Initial/Adjustment Award - To Date</t>
  </si>
  <si>
    <t>Title IV-E Agency Summary Data</t>
  </si>
  <si>
    <t>Title IV-E Foster Care Candidate Administrative Costs -</t>
  </si>
  <si>
    <t>26f</t>
  </si>
  <si>
    <t>26g</t>
  </si>
  <si>
    <t>Foster Family Home (FMAP Rate)</t>
  </si>
  <si>
    <t xml:space="preserve"> Specified Setting Child Care Institution (FMAP Rate)</t>
  </si>
  <si>
    <t xml:space="preserve"> Non Specified Setting Child Care Institution (FMAP Rate)</t>
  </si>
  <si>
    <t xml:space="preserve">Case Planning and Management (50% FFP Rate) </t>
  </si>
  <si>
    <t>27f</t>
  </si>
  <si>
    <t>27g</t>
  </si>
  <si>
    <t xml:space="preserve">Training Costs (75% FFP Rate) </t>
  </si>
  <si>
    <t>Title IV-E Foster Care Costs</t>
  </si>
  <si>
    <t>Yes</t>
  </si>
  <si>
    <t>No</t>
  </si>
  <si>
    <t>IV. Post-Demonstration Costs</t>
  </si>
  <si>
    <t>Total Post-Demonstration</t>
  </si>
  <si>
    <t>Post-Demonstration Costs</t>
  </si>
  <si>
    <t>(E) Fed Share</t>
  </si>
  <si>
    <t xml:space="preserve">Form CB-496 (All Parts) - OMB Approved Oct. 23, 2018 </t>
  </si>
  <si>
    <t>+ DRAFT February 2020</t>
  </si>
  <si>
    <t xml:space="preserve">Funding Certainty Level </t>
  </si>
  <si>
    <t>SECTION E: FOSTER CARE POST-DEMONSTRATION COSTS - FUNDING CERTAINTY GRANT CALCULATION DATA (If Applicable)</t>
  </si>
  <si>
    <t>Calculated Level/Awards (If Any)</t>
  </si>
  <si>
    <t>Foster Care Post-Demonstration Cost Reporting:</t>
  </si>
  <si>
    <t>Number of Children Title IV-E Foster Care Candidate:</t>
  </si>
  <si>
    <t xml:space="preserve"> PART 3 (SECTIONS E-F): FOSTER CARE POST-DEMONSTRATION COSTS &amp; FUNDING CERTAINTY GRANT CALCULATIONS</t>
  </si>
  <si>
    <t>SECTION F: FUNDING CERTAINTY GRANT CALCULATIONS (If Aplicable)</t>
  </si>
  <si>
    <t>FFY 2020 - Title IV-E Maintenance Assistance Payments</t>
  </si>
  <si>
    <t>FFY 2020 -Total Title IV-E In-Placement Administration</t>
  </si>
  <si>
    <t>FFY 2020 - Title IV-E Staff/Provider &amp; Prof. Partner</t>
  </si>
  <si>
    <t>FFY 2020 - Subtotal Post-Demonstration</t>
  </si>
  <si>
    <t>FFY 2021 - Title IV-E Maintenance Assistance Payments</t>
  </si>
  <si>
    <t xml:space="preserve">FFY 2021 FMAP Rate = </t>
  </si>
  <si>
    <t xml:space="preserve">FFY 2020 FMAP Rate = </t>
  </si>
  <si>
    <t>FFY 2020 Expenditures</t>
  </si>
  <si>
    <t>FFY 2021 Expenditures</t>
  </si>
  <si>
    <t>FFY 2021 -Total Title IV-E In-Placement Administration</t>
  </si>
  <si>
    <t xml:space="preserve">FFY 2021 - Title IV-E Candidate Administration </t>
  </si>
  <si>
    <t>FFY 2021 - Title IV-E Staff/Provider &amp; Prof. Partner</t>
  </si>
  <si>
    <t>Baseline - FFY 2019 Capped Allocations</t>
  </si>
  <si>
    <t>FFY 2020 - Annual Funding Certainty Level</t>
  </si>
  <si>
    <t>FFY 2020 - Reported Title IV-E Foster Care</t>
  </si>
  <si>
    <t xml:space="preserve">FFY 2020 - Funding Certainty Grant </t>
  </si>
  <si>
    <t>FFY 2021 - Annual Funding Certainty Level</t>
  </si>
  <si>
    <t>FFY 2021 - Reported Title IV-E Foster Care</t>
  </si>
  <si>
    <t xml:space="preserve">FFY 2021 - Funding Certainty Grant </t>
  </si>
  <si>
    <t>FFY 2020 - Title IV-E Candidate Administration</t>
  </si>
  <si>
    <t xml:space="preserve">Title IV-E Agency Share of Post-Demonstration </t>
  </si>
  <si>
    <t xml:space="preserve">Title IV-E Foster Care Costs Total Estimates </t>
  </si>
  <si>
    <t>FFY 2021 - Subtotal Post-Demonstration</t>
  </si>
  <si>
    <t>Total In-Placement Foster Care</t>
  </si>
  <si>
    <r>
      <t xml:space="preserve">Form CB-496 [Part 3 -Full] </t>
    </r>
    <r>
      <rPr>
        <sz val="7"/>
        <rFont val="Arial"/>
        <family val="2"/>
      </rPr>
      <t xml:space="preserve">  (10/01/2018)  Replaces 10/01/2015 version.                                                                                                        </t>
    </r>
  </si>
  <si>
    <r>
      <t xml:space="preserve">Form CB-496 [Part 3 -Expl] </t>
    </r>
    <r>
      <rPr>
        <sz val="7"/>
        <rFont val="Arial"/>
        <family val="2"/>
      </rPr>
      <t xml:space="preserve">  (10/01/2018)  Replaces 10/01/2015 version.                                                                                                        </t>
    </r>
  </si>
  <si>
    <t>FFY 2020 - Title IV-E Staff/Provider &amp; Professional Partner</t>
  </si>
  <si>
    <r>
      <t xml:space="preserve">Form CB-496 [Part 3 -Cap] </t>
    </r>
    <r>
      <rPr>
        <sz val="7"/>
        <rFont val="Arial"/>
        <family val="2"/>
      </rPr>
      <t xml:space="preserve">  (10/01/2018)  Replaces 10/01/2015 version.                                                                                                        0</t>
    </r>
  </si>
  <si>
    <t>SECTION F: FUNDING CERTAINTY GRANT CALCULATIONS (If Applicable)</t>
  </si>
  <si>
    <t>10c</t>
  </si>
  <si>
    <t>39b</t>
  </si>
  <si>
    <t xml:space="preserve">Prevention Services Provision - Promising </t>
  </si>
  <si>
    <t>49a</t>
  </si>
  <si>
    <t>Title IV-E Funded Case Planning and Management Administrative Costs</t>
  </si>
  <si>
    <t>51a</t>
  </si>
  <si>
    <t xml:space="preserve"> PART 3 (SECTIONS A-D): DEMONSTRATION PROJECTS - CAPPED ALLOCATION DESIGN PROJECTS ONLY</t>
  </si>
  <si>
    <t xml:space="preserve"> PART 3 (SECTIONS A-D): DEMONSTRATION PROJECTS</t>
  </si>
  <si>
    <r>
      <t>SECTION A: TITLE IV-E ALLOWABLE AND WAIVER BASED DEMONSTRATION PROJECT COSTS</t>
    </r>
    <r>
      <rPr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</si>
</sst>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&quot;$&quot;* #,##0_);_(&quot;$&quot;* \(#,##0\);_(&quot;$&quot;* &quot;-&quot;??_);_(@_)"/>
    <numFmt numFmtId="166" formatCode="_(* #,##0_);_(* \(#,##0\);_(* &quot;-&quot;??_);_(@_)"/>
    <numFmt numFmtId="167" formatCode="[$-409]mmmm\ d\,\ yyyy;@"/>
    <numFmt numFmtId="168" formatCode="mm/dd/yy;@"/>
    <numFmt numFmtId="169" formatCode="m/d/yy;@"/>
  </numFmts>
  <fonts count="52" x14ac:knownFonts="1">
    <font>
      <sz val="10"/>
      <name val="Arial"/>
      <family val="2"/>
    </font>
    <font>
      <sz val="10"/>
      <name val="Arial"/>
      <family val="2"/>
    </font>
    <font>
      <b/>
      <sz val="8"/>
      <name val="Helv"/>
    </font>
    <font>
      <b/>
      <sz val="10"/>
      <name val="Helv"/>
    </font>
    <font>
      <sz val="8"/>
      <name val="Helv"/>
    </font>
    <font>
      <b/>
      <sz val="5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Helv"/>
    </font>
    <font>
      <sz val="9"/>
      <name val="Arial"/>
      <family val="2"/>
    </font>
    <font>
      <b/>
      <sz val="11"/>
      <name val="Arial"/>
      <family val="2"/>
    </font>
    <font>
      <sz val="9"/>
      <name val="Arial Black"/>
      <family val="2"/>
    </font>
    <font>
      <b/>
      <sz val="9"/>
      <name val="Helv"/>
    </font>
    <font>
      <sz val="6"/>
      <name val="Arial"/>
      <family val="2"/>
    </font>
    <font>
      <sz val="5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8"/>
      <name val="Helv"/>
    </font>
    <font>
      <b/>
      <i/>
      <sz val="10"/>
      <name val="Arial"/>
      <family val="2"/>
    </font>
    <font>
      <sz val="10"/>
      <name val="Helv"/>
    </font>
    <font>
      <u val="double"/>
      <sz val="10"/>
      <name val="Helv"/>
    </font>
    <font>
      <b/>
      <sz val="8"/>
      <name val="Arial"/>
      <family val="2"/>
    </font>
    <font>
      <b/>
      <sz val="7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7"/>
      <name val="Helv"/>
    </font>
    <font>
      <b/>
      <strike/>
      <sz val="8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strike/>
      <sz val="8"/>
      <name val="Arial"/>
      <family val="2"/>
    </font>
    <font>
      <i/>
      <sz val="8"/>
      <name val="Arial"/>
      <family val="2"/>
    </font>
    <font>
      <b/>
      <u/>
      <sz val="11"/>
      <name val="Arial"/>
      <family val="2"/>
    </font>
    <font>
      <b/>
      <sz val="10"/>
      <color rgb="FFFF0000"/>
      <name val="Arial"/>
      <family val="2"/>
    </font>
    <font>
      <b/>
      <sz val="11.5"/>
      <name val="Arial"/>
      <family val="2"/>
    </font>
    <font>
      <b/>
      <u/>
      <sz val="8"/>
      <name val="Arial"/>
      <family val="2"/>
    </font>
    <font>
      <u/>
      <sz val="7"/>
      <name val="Arial"/>
      <family val="2"/>
    </font>
    <font>
      <u/>
      <sz val="10"/>
      <name val="Arial"/>
      <family val="2"/>
    </font>
    <font>
      <i/>
      <sz val="7"/>
      <name val="Arial"/>
      <family val="2"/>
    </font>
    <font>
      <b/>
      <sz val="11"/>
      <name val="Calibri"/>
      <family val="2"/>
    </font>
    <font>
      <b/>
      <sz val="10"/>
      <color theme="4" tint="-0.249977111117893"/>
      <name val="Arial"/>
      <family val="2"/>
    </font>
    <font>
      <sz val="9"/>
      <color rgb="FFFF0000"/>
      <name val="Arial"/>
      <family val="2"/>
    </font>
    <font>
      <u/>
      <sz val="9"/>
      <name val="Arial"/>
      <family val="2"/>
    </font>
    <font>
      <b/>
      <sz val="12"/>
      <name val="Helv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1.5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Gray">
        <fgColor indexed="8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</patternFill>
    </fill>
    <fill>
      <patternFill patternType="solid">
        <fgColor indexed="47"/>
        <bgColor indexed="64"/>
      </patternFill>
    </fill>
    <fill>
      <patternFill patternType="lightGray"/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7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1"/>
    <xf numFmtId="9" fontId="1" fillId="0" borderId="0" applyFont="0" applyFill="0" applyBorder="0" applyAlignment="0" applyProtection="0"/>
  </cellStyleXfs>
  <cellXfs count="1130">
    <xf numFmtId="164" fontId="0" fillId="0" borderId="0" xfId="0"/>
    <xf numFmtId="164" fontId="5" fillId="0" borderId="0" xfId="0" applyFont="1"/>
    <xf numFmtId="164" fontId="4" fillId="0" borderId="0" xfId="0" applyFont="1" applyBorder="1"/>
    <xf numFmtId="164" fontId="0" fillId="0" borderId="0" xfId="0" applyFill="1"/>
    <xf numFmtId="164" fontId="11" fillId="0" borderId="0" xfId="0" applyFont="1" applyFill="1" applyBorder="1"/>
    <xf numFmtId="164" fontId="12" fillId="0" borderId="0" xfId="0" applyFont="1" applyFill="1" applyBorder="1"/>
    <xf numFmtId="164" fontId="4" fillId="0" borderId="0" xfId="0" applyFont="1" applyBorder="1" applyProtection="1">
      <protection locked="0"/>
    </xf>
    <xf numFmtId="164" fontId="13" fillId="0" borderId="0" xfId="0" applyFont="1" applyBorder="1" applyAlignment="1" applyProtection="1"/>
    <xf numFmtId="164" fontId="13" fillId="0" borderId="0" xfId="0" applyFont="1" applyBorder="1" applyAlignment="1"/>
    <xf numFmtId="164" fontId="14" fillId="0" borderId="0" xfId="0" applyFont="1" applyBorder="1"/>
    <xf numFmtId="164" fontId="0" fillId="0" borderId="0" xfId="0" applyBorder="1"/>
    <xf numFmtId="164" fontId="9" fillId="0" borderId="0" xfId="0" applyFont="1" applyBorder="1"/>
    <xf numFmtId="164" fontId="6" fillId="0" borderId="0" xfId="0" applyFont="1" applyBorder="1"/>
    <xf numFmtId="164" fontId="14" fillId="0" borderId="0" xfId="0" applyFont="1" applyBorder="1" applyProtection="1">
      <protection locked="0"/>
    </xf>
    <xf numFmtId="164" fontId="17" fillId="0" borderId="0" xfId="0" applyFont="1" applyBorder="1" applyAlignment="1" applyProtection="1">
      <alignment horizontal="left"/>
    </xf>
    <xf numFmtId="164" fontId="7" fillId="0" borderId="0" xfId="0" applyFont="1" applyBorder="1"/>
    <xf numFmtId="164" fontId="8" fillId="0" borderId="0" xfId="0" applyFont="1" applyBorder="1"/>
    <xf numFmtId="164" fontId="2" fillId="0" borderId="0" xfId="0" applyFont="1" applyBorder="1"/>
    <xf numFmtId="164" fontId="3" fillId="0" borderId="0" xfId="0" applyFont="1" applyBorder="1"/>
    <xf numFmtId="164" fontId="13" fillId="2" borderId="2" xfId="0" applyFont="1" applyFill="1" applyBorder="1" applyAlignment="1">
      <alignment horizontal="right"/>
    </xf>
    <xf numFmtId="164" fontId="13" fillId="2" borderId="3" xfId="0" applyFont="1" applyFill="1" applyBorder="1" applyAlignment="1">
      <alignment horizontal="right"/>
    </xf>
    <xf numFmtId="164" fontId="13" fillId="2" borderId="0" xfId="0" applyFont="1" applyFill="1" applyBorder="1" applyAlignment="1">
      <alignment horizontal="right"/>
    </xf>
    <xf numFmtId="164" fontId="13" fillId="2" borderId="4" xfId="0" applyFont="1" applyFill="1" applyBorder="1" applyAlignment="1">
      <alignment horizontal="right"/>
    </xf>
    <xf numFmtId="164" fontId="13" fillId="2" borderId="5" xfId="0" applyFont="1" applyFill="1" applyBorder="1" applyAlignment="1">
      <alignment horizontal="right"/>
    </xf>
    <xf numFmtId="164" fontId="13" fillId="2" borderId="6" xfId="0" applyFont="1" applyFill="1" applyBorder="1" applyAlignment="1">
      <alignment horizontal="right"/>
    </xf>
    <xf numFmtId="164" fontId="13" fillId="2" borderId="7" xfId="0" applyFont="1" applyFill="1" applyBorder="1" applyAlignment="1">
      <alignment horizontal="right"/>
    </xf>
    <xf numFmtId="164" fontId="13" fillId="2" borderId="8" xfId="0" applyFont="1" applyFill="1" applyBorder="1" applyAlignment="1">
      <alignment horizontal="right"/>
    </xf>
    <xf numFmtId="164" fontId="7" fillId="0" borderId="0" xfId="0" applyFont="1" applyBorder="1" applyAlignment="1" applyProtection="1">
      <alignment horizontal="center"/>
    </xf>
    <xf numFmtId="164" fontId="20" fillId="0" borderId="0" xfId="0" applyFont="1" applyBorder="1"/>
    <xf numFmtId="164" fontId="20" fillId="0" borderId="0" xfId="0" applyFont="1"/>
    <xf numFmtId="164" fontId="18" fillId="0" borderId="0" xfId="0" applyFont="1"/>
    <xf numFmtId="164" fontId="20" fillId="0" borderId="4" xfId="0" applyFont="1" applyBorder="1"/>
    <xf numFmtId="164" fontId="20" fillId="1" borderId="7" xfId="0" applyFont="1" applyFill="1" applyBorder="1"/>
    <xf numFmtId="164" fontId="20" fillId="1" borderId="8" xfId="0" applyFont="1" applyFill="1" applyBorder="1"/>
    <xf numFmtId="164" fontId="20" fillId="1" borderId="9" xfId="0" applyFont="1" applyFill="1" applyBorder="1"/>
    <xf numFmtId="164" fontId="20" fillId="1" borderId="0" xfId="0" applyFont="1" applyFill="1" applyBorder="1"/>
    <xf numFmtId="164" fontId="20" fillId="1" borderId="4" xfId="0" applyFont="1" applyFill="1" applyBorder="1"/>
    <xf numFmtId="164" fontId="7" fillId="1" borderId="11" xfId="0" applyFont="1" applyFill="1" applyBorder="1"/>
    <xf numFmtId="164" fontId="6" fillId="0" borderId="7" xfId="0" applyFont="1" applyBorder="1"/>
    <xf numFmtId="164" fontId="4" fillId="0" borderId="7" xfId="0" applyFont="1" applyBorder="1"/>
    <xf numFmtId="164" fontId="9" fillId="0" borderId="0" xfId="0" applyFont="1" applyBorder="1" applyAlignment="1" applyProtection="1">
      <alignment horizontal="left"/>
    </xf>
    <xf numFmtId="164" fontId="9" fillId="0" borderId="7" xfId="0" applyFont="1" applyBorder="1"/>
    <xf numFmtId="164" fontId="9" fillId="0" borderId="0" xfId="0" applyFont="1"/>
    <xf numFmtId="164" fontId="6" fillId="0" borderId="0" xfId="0" applyFont="1"/>
    <xf numFmtId="164" fontId="26" fillId="0" borderId="0" xfId="0" applyFont="1" applyBorder="1"/>
    <xf numFmtId="164" fontId="26" fillId="0" borderId="0" xfId="0" applyFont="1" applyBorder="1" applyAlignment="1">
      <alignment horizontal="left"/>
    </xf>
    <xf numFmtId="164" fontId="26" fillId="0" borderId="0" xfId="0" applyFont="1" applyBorder="1" applyAlignment="1" applyProtection="1">
      <alignment horizontal="left"/>
    </xf>
    <xf numFmtId="164" fontId="4" fillId="0" borderId="12" xfId="0" applyFont="1" applyBorder="1"/>
    <xf numFmtId="164" fontId="4" fillId="0" borderId="12" xfId="0" applyFont="1" applyBorder="1" applyProtection="1">
      <protection locked="0"/>
    </xf>
    <xf numFmtId="164" fontId="4" fillId="0" borderId="13" xfId="0" applyFont="1" applyBorder="1" applyProtection="1">
      <protection locked="0"/>
    </xf>
    <xf numFmtId="164" fontId="17" fillId="0" borderId="14" xfId="0" applyFont="1" applyBorder="1" applyAlignment="1" applyProtection="1">
      <alignment horizontal="left"/>
    </xf>
    <xf numFmtId="164" fontId="17" fillId="0" borderId="15" xfId="0" applyFont="1" applyBorder="1" applyAlignment="1" applyProtection="1">
      <alignment horizontal="left"/>
    </xf>
    <xf numFmtId="164" fontId="6" fillId="0" borderId="13" xfId="0" applyFont="1" applyBorder="1"/>
    <xf numFmtId="164" fontId="2" fillId="3" borderId="16" xfId="0" applyFont="1" applyFill="1" applyBorder="1" applyAlignment="1" applyProtection="1"/>
    <xf numFmtId="164" fontId="2" fillId="3" borderId="17" xfId="0" applyFont="1" applyFill="1" applyBorder="1" applyAlignment="1" applyProtection="1"/>
    <xf numFmtId="164" fontId="2" fillId="3" borderId="10" xfId="0" applyFont="1" applyFill="1" applyBorder="1" applyAlignment="1" applyProtection="1"/>
    <xf numFmtId="164" fontId="24" fillId="0" borderId="0" xfId="0" applyFont="1" applyBorder="1" applyAlignment="1" applyProtection="1">
      <alignment horizontal="left"/>
    </xf>
    <xf numFmtId="164" fontId="25" fillId="0" borderId="0" xfId="0" applyFont="1" applyBorder="1" applyProtection="1">
      <protection locked="0"/>
    </xf>
    <xf numFmtId="164" fontId="2" fillId="3" borderId="18" xfId="0" applyFont="1" applyFill="1" applyBorder="1" applyAlignment="1" applyProtection="1"/>
    <xf numFmtId="164" fontId="6" fillId="0" borderId="13" xfId="0" applyFont="1" applyBorder="1" applyAlignment="1">
      <alignment horizontal="left"/>
    </xf>
    <xf numFmtId="164" fontId="26" fillId="0" borderId="13" xfId="0" applyFont="1" applyBorder="1" applyAlignment="1" applyProtection="1">
      <alignment horizontal="left"/>
    </xf>
    <xf numFmtId="164" fontId="16" fillId="0" borderId="0" xfId="0" applyFont="1" applyBorder="1"/>
    <xf numFmtId="164" fontId="16" fillId="0" borderId="7" xfId="0" applyFont="1" applyBorder="1"/>
    <xf numFmtId="164" fontId="15" fillId="0" borderId="0" xfId="0" applyFont="1" applyBorder="1" applyAlignment="1" applyProtection="1">
      <alignment horizontal="center"/>
    </xf>
    <xf numFmtId="164" fontId="23" fillId="0" borderId="10" xfId="0" applyFont="1" applyBorder="1"/>
    <xf numFmtId="164" fontId="23" fillId="0" borderId="7" xfId="0" applyFont="1" applyBorder="1"/>
    <xf numFmtId="164" fontId="4" fillId="0" borderId="8" xfId="0" applyFont="1" applyBorder="1"/>
    <xf numFmtId="164" fontId="20" fillId="0" borderId="0" xfId="0" applyFont="1" applyFill="1" applyBorder="1"/>
    <xf numFmtId="164" fontId="6" fillId="0" borderId="0" xfId="0" applyFont="1" applyBorder="1" applyAlignment="1" applyProtection="1">
      <alignment horizontal="left"/>
    </xf>
    <xf numFmtId="164" fontId="17" fillId="0" borderId="10" xfId="0" applyFont="1" applyBorder="1"/>
    <xf numFmtId="164" fontId="17" fillId="0" borderId="7" xfId="0" applyFont="1" applyBorder="1"/>
    <xf numFmtId="164" fontId="17" fillId="0" borderId="0" xfId="0" applyFont="1" applyBorder="1"/>
    <xf numFmtId="164" fontId="27" fillId="1" borderId="7" xfId="0" applyFont="1" applyFill="1" applyBorder="1" applyAlignment="1">
      <alignment horizontal="right"/>
    </xf>
    <xf numFmtId="164" fontId="22" fillId="5" borderId="12" xfId="0" applyFont="1" applyFill="1" applyBorder="1"/>
    <xf numFmtId="164" fontId="22" fillId="5" borderId="13" xfId="0" applyFont="1" applyFill="1" applyBorder="1"/>
    <xf numFmtId="164" fontId="2" fillId="5" borderId="20" xfId="0" applyFont="1" applyFill="1" applyBorder="1" applyAlignment="1" applyProtection="1"/>
    <xf numFmtId="164" fontId="2" fillId="5" borderId="9" xfId="0" applyFont="1" applyFill="1" applyBorder="1" applyAlignment="1" applyProtection="1"/>
    <xf numFmtId="164" fontId="2" fillId="5" borderId="0" xfId="0" applyFont="1" applyFill="1" applyBorder="1" applyAlignment="1" applyProtection="1"/>
    <xf numFmtId="164" fontId="2" fillId="5" borderId="4" xfId="0" applyFont="1" applyFill="1" applyBorder="1" applyAlignment="1" applyProtection="1"/>
    <xf numFmtId="164" fontId="3" fillId="5" borderId="21" xfId="0" applyFont="1" applyFill="1" applyBorder="1" applyAlignment="1" applyProtection="1"/>
    <xf numFmtId="164" fontId="3" fillId="5" borderId="22" xfId="0" applyFont="1" applyFill="1" applyBorder="1" applyAlignment="1" applyProtection="1"/>
    <xf numFmtId="164" fontId="3" fillId="5" borderId="23" xfId="0" applyFont="1" applyFill="1" applyBorder="1" applyAlignment="1" applyProtection="1"/>
    <xf numFmtId="164" fontId="6" fillId="0" borderId="0" xfId="0" applyFont="1" applyBorder="1" applyAlignment="1"/>
    <xf numFmtId="164" fontId="4" fillId="0" borderId="0" xfId="0" applyFont="1" applyBorder="1" applyAlignment="1"/>
    <xf numFmtId="164" fontId="6" fillId="0" borderId="9" xfId="0" applyFont="1" applyBorder="1" applyAlignment="1"/>
    <xf numFmtId="164" fontId="6" fillId="0" borderId="11" xfId="0" applyFont="1" applyBorder="1" applyAlignment="1">
      <alignment horizontal="center" vertical="center"/>
    </xf>
    <xf numFmtId="164" fontId="9" fillId="0" borderId="0" xfId="0" applyFont="1" applyBorder="1" applyAlignment="1" applyProtection="1">
      <alignment horizontal="center" vertical="center"/>
    </xf>
    <xf numFmtId="164" fontId="9" fillId="0" borderId="0" xfId="0" applyFont="1" applyBorder="1" applyAlignment="1">
      <alignment horizontal="center" vertical="center"/>
    </xf>
    <xf numFmtId="164" fontId="6" fillId="0" borderId="10" xfId="0" applyFont="1" applyBorder="1" applyAlignment="1">
      <alignment horizontal="left" vertical="center"/>
    </xf>
    <xf numFmtId="164" fontId="6" fillId="0" borderId="7" xfId="0" applyFont="1" applyBorder="1" applyAlignment="1">
      <alignment horizontal="left" vertical="center"/>
    </xf>
    <xf numFmtId="164" fontId="30" fillId="0" borderId="0" xfId="0" applyFont="1" applyFill="1" applyBorder="1" applyAlignment="1">
      <alignment horizontal="left" vertical="center"/>
    </xf>
    <xf numFmtId="164" fontId="31" fillId="5" borderId="22" xfId="0" applyFont="1" applyFill="1" applyBorder="1" applyAlignment="1" applyProtection="1"/>
    <xf numFmtId="164" fontId="30" fillId="6" borderId="20" xfId="0" applyFont="1" applyFill="1" applyBorder="1" applyAlignment="1" applyProtection="1">
      <protection locked="0"/>
    </xf>
    <xf numFmtId="164" fontId="30" fillId="6" borderId="10" xfId="0" applyFont="1" applyFill="1" applyBorder="1" applyAlignment="1" applyProtection="1">
      <protection locked="0"/>
    </xf>
    <xf numFmtId="164" fontId="6" fillId="0" borderId="0" xfId="0" applyFont="1" applyBorder="1" applyAlignment="1">
      <alignment horizontal="left" vertical="center"/>
    </xf>
    <xf numFmtId="164" fontId="2" fillId="3" borderId="19" xfId="0" applyFont="1" applyFill="1" applyBorder="1" applyAlignment="1" applyProtection="1"/>
    <xf numFmtId="164" fontId="30" fillId="0" borderId="9" xfId="0" applyFont="1" applyFill="1" applyBorder="1" applyAlignment="1">
      <alignment horizontal="left" vertical="center"/>
    </xf>
    <xf numFmtId="164" fontId="0" fillId="0" borderId="0" xfId="0" applyFill="1" applyBorder="1" applyAlignment="1">
      <alignment horizontal="center" vertical="center"/>
    </xf>
    <xf numFmtId="9" fontId="21" fillId="5" borderId="13" xfId="4" applyFont="1" applyFill="1" applyBorder="1" applyAlignment="1">
      <alignment horizontal="right" vertical="center"/>
    </xf>
    <xf numFmtId="9" fontId="21" fillId="5" borderId="25" xfId="4" applyFont="1" applyFill="1" applyBorder="1" applyAlignment="1">
      <alignment horizontal="right" vertical="center"/>
    </xf>
    <xf numFmtId="164" fontId="5" fillId="0" borderId="0" xfId="0" applyFont="1" applyFill="1"/>
    <xf numFmtId="164" fontId="29" fillId="0" borderId="0" xfId="0" applyFont="1" applyFill="1" applyAlignment="1"/>
    <xf numFmtId="164" fontId="0" fillId="0" borderId="0" xfId="0" applyBorder="1" applyAlignment="1">
      <alignment horizontal="left" vertical="center"/>
    </xf>
    <xf numFmtId="164" fontId="6" fillId="0" borderId="27" xfId="0" applyFont="1" applyBorder="1" applyAlignment="1">
      <alignment horizontal="center" vertical="center" shrinkToFit="1"/>
    </xf>
    <xf numFmtId="164" fontId="6" fillId="0" borderId="28" xfId="0" applyFont="1" applyBorder="1" applyAlignment="1" applyProtection="1">
      <alignment horizontal="center" vertical="center" shrinkToFit="1"/>
    </xf>
    <xf numFmtId="164" fontId="6" fillId="0" borderId="27" xfId="0" applyFont="1" applyBorder="1" applyAlignment="1" applyProtection="1">
      <alignment horizontal="center" vertical="center" shrinkToFit="1"/>
    </xf>
    <xf numFmtId="164" fontId="6" fillId="0" borderId="26" xfId="0" applyFont="1" applyBorder="1" applyAlignment="1">
      <alignment horizontal="center" vertical="center"/>
    </xf>
    <xf numFmtId="164" fontId="30" fillId="0" borderId="0" xfId="0" applyFont="1" applyFill="1" applyBorder="1" applyAlignment="1" applyProtection="1">
      <alignment horizontal="left" vertical="center"/>
    </xf>
    <xf numFmtId="164" fontId="6" fillId="0" borderId="0" xfId="0" applyFont="1" applyBorder="1" applyAlignment="1" applyProtection="1"/>
    <xf numFmtId="164" fontId="6" fillId="0" borderId="27" xfId="0" applyFont="1" applyBorder="1" applyAlignment="1">
      <alignment horizontal="center" vertical="center"/>
    </xf>
    <xf numFmtId="164" fontId="6" fillId="0" borderId="27" xfId="0" applyFont="1" applyFill="1" applyBorder="1" applyAlignment="1">
      <alignment horizontal="center" vertical="center" shrinkToFit="1"/>
    </xf>
    <xf numFmtId="164" fontId="6" fillId="0" borderId="7" xfId="0" applyFont="1" applyBorder="1" applyAlignment="1">
      <alignment vertical="center"/>
    </xf>
    <xf numFmtId="164" fontId="6" fillId="0" borderId="8" xfId="0" applyFont="1" applyBorder="1" applyAlignment="1">
      <alignment vertical="center"/>
    </xf>
    <xf numFmtId="164" fontId="0" fillId="0" borderId="0" xfId="0" applyAlignment="1">
      <alignment vertical="center"/>
    </xf>
    <xf numFmtId="164" fontId="6" fillId="0" borderId="0" xfId="0" applyFont="1" applyAlignment="1">
      <alignment vertical="center"/>
    </xf>
    <xf numFmtId="164" fontId="26" fillId="0" borderId="0" xfId="0" applyFont="1" applyAlignment="1">
      <alignment vertical="center"/>
    </xf>
    <xf numFmtId="164" fontId="6" fillId="4" borderId="18" xfId="0" applyFont="1" applyFill="1" applyBorder="1" applyAlignment="1">
      <alignment horizontal="center" vertical="center" shrinkToFit="1"/>
    </xf>
    <xf numFmtId="164" fontId="6" fillId="4" borderId="16" xfId="0" applyFont="1" applyFill="1" applyBorder="1" applyAlignment="1" applyProtection="1">
      <alignment horizontal="left" vertical="center"/>
    </xf>
    <xf numFmtId="164" fontId="6" fillId="4" borderId="16" xfId="0" applyFont="1" applyFill="1" applyBorder="1" applyAlignment="1">
      <alignment horizontal="left" vertical="center"/>
    </xf>
    <xf numFmtId="164" fontId="6" fillId="0" borderId="10" xfId="0" applyFont="1" applyBorder="1" applyAlignment="1">
      <alignment vertical="center"/>
    </xf>
    <xf numFmtId="164" fontId="6" fillId="0" borderId="10" xfId="0" applyFont="1" applyBorder="1" applyAlignment="1" applyProtection="1">
      <alignment horizontal="left" vertical="center"/>
    </xf>
    <xf numFmtId="164" fontId="14" fillId="0" borderId="10" xfId="0" applyFont="1" applyBorder="1" applyAlignment="1">
      <alignment vertical="center"/>
    </xf>
    <xf numFmtId="164" fontId="6" fillId="0" borderId="0" xfId="0" applyFont="1" applyBorder="1" applyAlignment="1">
      <alignment vertical="center"/>
    </xf>
    <xf numFmtId="164" fontId="9" fillId="0" borderId="0" xfId="0" applyFont="1" applyBorder="1" applyAlignment="1">
      <alignment vertical="center"/>
    </xf>
    <xf numFmtId="164" fontId="6" fillId="0" borderId="27" xfId="0" applyFont="1" applyFill="1" applyBorder="1" applyAlignment="1">
      <alignment horizontal="center" vertical="center"/>
    </xf>
    <xf numFmtId="164" fontId="6" fillId="5" borderId="18" xfId="0" applyFont="1" applyFill="1" applyBorder="1" applyAlignment="1">
      <alignment horizontal="center" vertical="center"/>
    </xf>
    <xf numFmtId="164" fontId="30" fillId="0" borderId="9" xfId="0" applyFont="1" applyFill="1" applyBorder="1" applyAlignment="1" applyProtection="1">
      <alignment horizontal="left" vertical="center"/>
    </xf>
    <xf numFmtId="164" fontId="6" fillId="0" borderId="0" xfId="0" applyFont="1" applyFill="1" applyBorder="1" applyAlignment="1">
      <alignment vertical="center"/>
    </xf>
    <xf numFmtId="164" fontId="6" fillId="0" borderId="7" xfId="0" applyFont="1" applyFill="1" applyBorder="1" applyAlignment="1">
      <alignment vertical="center"/>
    </xf>
    <xf numFmtId="164" fontId="17" fillId="0" borderId="10" xfId="0" applyFont="1" applyFill="1" applyBorder="1" applyAlignment="1">
      <alignment horizontal="left" vertical="center"/>
    </xf>
    <xf numFmtId="164" fontId="30" fillId="0" borderId="0" xfId="0" applyFont="1" applyBorder="1" applyAlignment="1">
      <alignment vertical="center"/>
    </xf>
    <xf numFmtId="164" fontId="30" fillId="0" borderId="0" xfId="0" applyFont="1" applyFill="1" applyBorder="1" applyAlignment="1">
      <alignment vertical="center"/>
    </xf>
    <xf numFmtId="164" fontId="17" fillId="0" borderId="7" xfId="0" applyFont="1" applyFill="1" applyBorder="1" applyAlignment="1">
      <alignment horizontal="left" vertical="center"/>
    </xf>
    <xf numFmtId="164" fontId="6" fillId="0" borderId="0" xfId="0" applyFont="1" applyFill="1" applyBorder="1" applyAlignment="1">
      <alignment horizontal="left" vertical="center"/>
    </xf>
    <xf numFmtId="164" fontId="30" fillId="0" borderId="9" xfId="0" applyFont="1" applyBorder="1" applyAlignment="1">
      <alignment vertical="center"/>
    </xf>
    <xf numFmtId="164" fontId="30" fillId="0" borderId="9" xfId="0" applyFont="1" applyFill="1" applyBorder="1" applyAlignment="1">
      <alignment vertical="center"/>
    </xf>
    <xf numFmtId="164" fontId="6" fillId="0" borderId="7" xfId="0" applyFont="1" applyFill="1" applyBorder="1" applyAlignment="1">
      <alignment horizontal="left" vertical="center"/>
    </xf>
    <xf numFmtId="164" fontId="6" fillId="0" borderId="10" xfId="0" applyFont="1" applyFill="1" applyBorder="1" applyAlignment="1">
      <alignment vertical="center"/>
    </xf>
    <xf numFmtId="164" fontId="18" fillId="0" borderId="0" xfId="0" applyFont="1" applyAlignment="1">
      <alignment vertical="center"/>
    </xf>
    <xf numFmtId="164" fontId="6" fillId="0" borderId="4" xfId="0" applyFont="1" applyBorder="1" applyAlignment="1">
      <alignment vertical="center"/>
    </xf>
    <xf numFmtId="164" fontId="17" fillId="0" borderId="0" xfId="0" applyFont="1" applyFill="1" applyBorder="1" applyAlignment="1">
      <alignment vertical="center"/>
    </xf>
    <xf numFmtId="164" fontId="17" fillId="0" borderId="7" xfId="0" applyFont="1" applyFill="1" applyBorder="1" applyAlignment="1">
      <alignment vertical="center"/>
    </xf>
    <xf numFmtId="164" fontId="6" fillId="0" borderId="8" xfId="0" applyFont="1" applyFill="1" applyBorder="1" applyAlignment="1">
      <alignment vertical="center"/>
    </xf>
    <xf numFmtId="164" fontId="17" fillId="0" borderId="10" xfId="0" applyFont="1" applyFill="1" applyBorder="1" applyAlignment="1">
      <alignment vertical="center"/>
    </xf>
    <xf numFmtId="164" fontId="6" fillId="4" borderId="16" xfId="0" applyFont="1" applyFill="1" applyBorder="1" applyAlignment="1">
      <alignment vertical="center"/>
    </xf>
    <xf numFmtId="164" fontId="0" fillId="0" borderId="0" xfId="0" applyAlignment="1">
      <alignment horizontal="left" vertical="center"/>
    </xf>
    <xf numFmtId="164" fontId="20" fillId="0" borderId="0" xfId="0" applyFont="1" applyFill="1" applyBorder="1" applyAlignment="1" applyProtection="1">
      <alignment horizontal="left"/>
    </xf>
    <xf numFmtId="164" fontId="0" fillId="0" borderId="0" xfId="0" applyFill="1" applyAlignment="1">
      <alignment vertical="center"/>
    </xf>
    <xf numFmtId="164" fontId="20" fillId="0" borderId="0" xfId="0" applyFont="1" applyFill="1" applyBorder="1" applyAlignment="1" applyProtection="1">
      <alignment horizontal="left" vertical="center"/>
    </xf>
    <xf numFmtId="164" fontId="30" fillId="0" borderId="0" xfId="0" applyFont="1" applyFill="1" applyAlignment="1">
      <alignment vertical="center"/>
    </xf>
    <xf numFmtId="164" fontId="30" fillId="0" borderId="0" xfId="0" applyFont="1" applyAlignment="1">
      <alignment vertical="center"/>
    </xf>
    <xf numFmtId="164" fontId="20" fillId="0" borderId="9" xfId="0" applyFont="1" applyFill="1" applyBorder="1" applyAlignment="1" applyProtection="1">
      <alignment horizontal="left" vertical="center"/>
    </xf>
    <xf numFmtId="164" fontId="30" fillId="0" borderId="0" xfId="0" applyFont="1"/>
    <xf numFmtId="164" fontId="6" fillId="0" borderId="28" xfId="0" applyFont="1" applyBorder="1" applyAlignment="1" applyProtection="1">
      <alignment horizontal="center" vertical="center"/>
    </xf>
    <xf numFmtId="164" fontId="6" fillId="0" borderId="0" xfId="0" applyFont="1" applyAlignment="1"/>
    <xf numFmtId="164" fontId="0" fillId="0" borderId="0" xfId="0" applyAlignment="1"/>
    <xf numFmtId="164" fontId="7" fillId="0" borderId="0" xfId="0" applyFont="1" applyBorder="1" applyAlignment="1"/>
    <xf numFmtId="164" fontId="9" fillId="0" borderId="0" xfId="0" applyFont="1" applyBorder="1" applyAlignment="1"/>
    <xf numFmtId="164" fontId="8" fillId="0" borderId="0" xfId="0" applyFont="1" applyBorder="1" applyAlignment="1"/>
    <xf numFmtId="164" fontId="0" fillId="0" borderId="0" xfId="0" applyBorder="1" applyAlignment="1"/>
    <xf numFmtId="164" fontId="2" fillId="0" borderId="0" xfId="0" applyFont="1" applyBorder="1" applyAlignment="1"/>
    <xf numFmtId="164" fontId="3" fillId="0" borderId="0" xfId="0" applyFont="1" applyBorder="1" applyAlignment="1"/>
    <xf numFmtId="164" fontId="11" fillId="0" borderId="0" xfId="0" applyFont="1" applyFill="1" applyBorder="1" applyAlignment="1"/>
    <xf numFmtId="164" fontId="12" fillId="0" borderId="0" xfId="0" applyFont="1" applyFill="1" applyBorder="1" applyAlignment="1"/>
    <xf numFmtId="164" fontId="9" fillId="0" borderId="0" xfId="0" applyFont="1" applyAlignment="1"/>
    <xf numFmtId="164" fontId="33" fillId="0" borderId="0" xfId="0" applyFont="1" applyBorder="1"/>
    <xf numFmtId="164" fontId="29" fillId="0" borderId="0" xfId="0" applyFont="1" applyBorder="1" applyAlignment="1">
      <alignment horizontal="center" vertical="center" wrapText="1"/>
    </xf>
    <xf numFmtId="164" fontId="4" fillId="0" borderId="0" xfId="0" applyFont="1" applyBorder="1" applyAlignment="1">
      <alignment vertical="center"/>
    </xf>
    <xf numFmtId="164" fontId="4" fillId="0" borderId="0" xfId="0" applyFont="1" applyBorder="1" applyAlignment="1" applyProtection="1">
      <alignment vertical="center"/>
      <protection locked="0"/>
    </xf>
    <xf numFmtId="164" fontId="26" fillId="0" borderId="0" xfId="0" applyFont="1" applyFill="1" applyBorder="1" applyAlignment="1">
      <alignment horizontal="left"/>
    </xf>
    <xf numFmtId="164" fontId="17" fillId="0" borderId="12" xfId="0" applyFont="1" applyBorder="1" applyAlignment="1" applyProtection="1">
      <alignment horizontal="left"/>
    </xf>
    <xf numFmtId="164" fontId="17" fillId="0" borderId="13" xfId="0" applyFont="1" applyBorder="1" applyAlignment="1" applyProtection="1">
      <alignment horizontal="left" vertical="center"/>
    </xf>
    <xf numFmtId="164" fontId="4" fillId="0" borderId="13" xfId="0" applyFont="1" applyBorder="1" applyAlignment="1">
      <alignment vertical="center"/>
    </xf>
    <xf numFmtId="164" fontId="4" fillId="0" borderId="13" xfId="0" applyFont="1" applyBorder="1" applyAlignment="1" applyProtection="1">
      <alignment vertical="center"/>
      <protection locked="0"/>
    </xf>
    <xf numFmtId="164" fontId="6" fillId="0" borderId="13" xfId="0" applyFont="1" applyBorder="1" applyAlignment="1">
      <alignment vertical="center"/>
    </xf>
    <xf numFmtId="164" fontId="6" fillId="0" borderId="13" xfId="0" applyFont="1" applyBorder="1" applyAlignment="1" applyProtection="1">
      <alignment horizontal="left" vertical="center"/>
    </xf>
    <xf numFmtId="164" fontId="14" fillId="0" borderId="13" xfId="0" applyFont="1" applyBorder="1" applyAlignment="1">
      <alignment vertical="center"/>
    </xf>
    <xf numFmtId="164" fontId="34" fillId="0" borderId="0" xfId="0" applyFont="1" applyBorder="1"/>
    <xf numFmtId="164" fontId="18" fillId="0" borderId="0" xfId="0" applyFont="1" applyBorder="1"/>
    <xf numFmtId="164" fontId="6" fillId="0" borderId="30" xfId="0" applyFont="1" applyBorder="1" applyAlignment="1">
      <alignment vertical="center"/>
    </xf>
    <xf numFmtId="164" fontId="17" fillId="0" borderId="31" xfId="0" applyFont="1" applyBorder="1" applyAlignment="1" applyProtection="1">
      <alignment horizontal="left" vertical="center"/>
    </xf>
    <xf numFmtId="164" fontId="17" fillId="0" borderId="32" xfId="0" applyFont="1" applyBorder="1" applyAlignment="1" applyProtection="1">
      <alignment horizontal="left" vertical="center"/>
    </xf>
    <xf numFmtId="164" fontId="17" fillId="0" borderId="33" xfId="0" applyFont="1" applyBorder="1" applyAlignment="1" applyProtection="1">
      <alignment horizontal="left" vertical="center"/>
    </xf>
    <xf numFmtId="164" fontId="17" fillId="0" borderId="15" xfId="0" applyFont="1" applyBorder="1" applyAlignment="1" applyProtection="1">
      <alignment horizontal="left" vertical="center"/>
    </xf>
    <xf numFmtId="164" fontId="20" fillId="0" borderId="0" xfId="0" applyFont="1" applyFill="1" applyBorder="1" applyAlignment="1" applyProtection="1"/>
    <xf numFmtId="164" fontId="26" fillId="0" borderId="0" xfId="0" applyFont="1" applyFill="1" applyBorder="1" applyAlignment="1">
      <alignment horizontal="center" vertical="center"/>
    </xf>
    <xf numFmtId="164" fontId="20" fillId="0" borderId="9" xfId="0" applyFont="1" applyFill="1" applyBorder="1" applyAlignment="1" applyProtection="1">
      <alignment horizontal="left"/>
    </xf>
    <xf numFmtId="164" fontId="17" fillId="0" borderId="13" xfId="0" applyFont="1" applyBorder="1" applyAlignment="1" applyProtection="1">
      <alignment horizontal="left"/>
    </xf>
    <xf numFmtId="164" fontId="0" fillId="0" borderId="34" xfId="0" applyBorder="1"/>
    <xf numFmtId="164" fontId="6" fillId="0" borderId="16" xfId="0" applyFont="1" applyBorder="1" applyAlignment="1"/>
    <xf numFmtId="164" fontId="18" fillId="0" borderId="35" xfId="0" applyFont="1" applyBorder="1" applyAlignment="1">
      <alignment vertical="center"/>
    </xf>
    <xf numFmtId="164" fontId="18" fillId="0" borderId="12" xfId="0" applyFont="1" applyBorder="1" applyAlignment="1">
      <alignment vertical="center"/>
    </xf>
    <xf numFmtId="164" fontId="18" fillId="0" borderId="24" xfId="0" applyFont="1" applyBorder="1" applyAlignment="1">
      <alignment vertical="center"/>
    </xf>
    <xf numFmtId="164" fontId="35" fillId="0" borderId="27" xfId="0" applyFont="1" applyBorder="1" applyAlignment="1" applyProtection="1">
      <alignment horizontal="center" vertical="center" shrinkToFit="1"/>
    </xf>
    <xf numFmtId="164" fontId="34" fillId="0" borderId="0" xfId="0" applyFont="1"/>
    <xf numFmtId="164" fontId="32" fillId="0" borderId="0" xfId="0" applyFont="1" applyBorder="1" applyAlignment="1">
      <alignment horizontal="left"/>
    </xf>
    <xf numFmtId="164" fontId="32" fillId="0" borderId="0" xfId="0" applyFont="1" applyBorder="1" applyAlignment="1" applyProtection="1">
      <alignment horizontal="left"/>
    </xf>
    <xf numFmtId="164" fontId="6" fillId="0" borderId="0" xfId="0" applyFont="1" applyFill="1" applyBorder="1"/>
    <xf numFmtId="164" fontId="33" fillId="0" borderId="0" xfId="0" applyFont="1" applyBorder="1" applyAlignment="1">
      <alignment horizontal="left"/>
    </xf>
    <xf numFmtId="164" fontId="9" fillId="0" borderId="0" xfId="0" applyFont="1" applyFill="1" applyBorder="1" applyAlignment="1"/>
    <xf numFmtId="164" fontId="26" fillId="0" borderId="0" xfId="0" applyFont="1" applyFill="1" applyBorder="1"/>
    <xf numFmtId="164" fontId="33" fillId="0" borderId="0" xfId="0" applyFont="1" applyFill="1" applyBorder="1"/>
    <xf numFmtId="164" fontId="0" fillId="0" borderId="0" xfId="0" applyFill="1" applyBorder="1"/>
    <xf numFmtId="164" fontId="26" fillId="0" borderId="37" xfId="0" applyFont="1" applyFill="1" applyBorder="1" applyAlignment="1">
      <alignment horizontal="center"/>
    </xf>
    <xf numFmtId="164" fontId="26" fillId="0" borderId="38" xfId="0" applyFont="1" applyFill="1" applyBorder="1" applyAlignment="1">
      <alignment horizontal="center"/>
    </xf>
    <xf numFmtId="164" fontId="13" fillId="2" borderId="34" xfId="0" applyFont="1" applyFill="1" applyBorder="1" applyAlignment="1">
      <alignment horizontal="right"/>
    </xf>
    <xf numFmtId="164" fontId="13" fillId="2" borderId="39" xfId="0" applyFont="1" applyFill="1" applyBorder="1" applyAlignment="1">
      <alignment horizontal="right"/>
    </xf>
    <xf numFmtId="164" fontId="6" fillId="0" borderId="27" xfId="0" applyFont="1" applyFill="1" applyBorder="1" applyAlignment="1" applyProtection="1">
      <alignment vertical="center"/>
    </xf>
    <xf numFmtId="164" fontId="6" fillId="0" borderId="27" xfId="0" applyFont="1" applyBorder="1" applyAlignment="1">
      <alignment vertical="center"/>
    </xf>
    <xf numFmtId="164" fontId="6" fillId="0" borderId="27" xfId="0" applyFont="1" applyBorder="1" applyAlignment="1" applyProtection="1">
      <alignment vertical="center"/>
    </xf>
    <xf numFmtId="164" fontId="7" fillId="0" borderId="0" xfId="0" applyFont="1" applyBorder="1" applyAlignment="1" applyProtection="1">
      <alignment horizontal="left"/>
    </xf>
    <xf numFmtId="164" fontId="20" fillId="0" borderId="0" xfId="0" applyFont="1" applyFill="1" applyBorder="1" applyAlignment="1"/>
    <xf numFmtId="164" fontId="13" fillId="2" borderId="8" xfId="0" applyFont="1" applyFill="1" applyBorder="1" applyAlignment="1">
      <alignment horizontal="left"/>
    </xf>
    <xf numFmtId="164" fontId="13" fillId="0" borderId="9" xfId="0" applyFont="1" applyBorder="1" applyAlignment="1" applyProtection="1"/>
    <xf numFmtId="164" fontId="0" fillId="0" borderId="9" xfId="0" applyBorder="1" applyAlignment="1"/>
    <xf numFmtId="164" fontId="19" fillId="2" borderId="4" xfId="0" applyFont="1" applyFill="1" applyBorder="1" applyAlignment="1">
      <alignment horizontal="left"/>
    </xf>
    <xf numFmtId="164" fontId="0" fillId="0" borderId="7" xfId="0" applyBorder="1"/>
    <xf numFmtId="164" fontId="13" fillId="0" borderId="11" xfId="0" applyFont="1" applyBorder="1" applyAlignment="1" applyProtection="1"/>
    <xf numFmtId="164" fontId="0" fillId="0" borderId="7" xfId="0" applyBorder="1" applyAlignment="1"/>
    <xf numFmtId="164" fontId="0" fillId="0" borderId="9" xfId="0" applyBorder="1"/>
    <xf numFmtId="164" fontId="6" fillId="0" borderId="0" xfId="0" applyFont="1" applyBorder="1" applyAlignment="1" applyProtection="1">
      <alignment horizontal="left" vertical="center"/>
    </xf>
    <xf numFmtId="164" fontId="6" fillId="0" borderId="7" xfId="0" applyFont="1" applyBorder="1" applyAlignment="1" applyProtection="1">
      <alignment horizontal="left" vertical="center"/>
    </xf>
    <xf numFmtId="164" fontId="17" fillId="7" borderId="42" xfId="0" applyFont="1" applyFill="1" applyBorder="1" applyAlignment="1">
      <alignment horizontal="center" vertical="center"/>
    </xf>
    <xf numFmtId="164" fontId="6" fillId="0" borderId="11" xfId="0" applyFont="1" applyBorder="1" applyAlignment="1" applyProtection="1">
      <alignment horizontal="left" vertical="center"/>
    </xf>
    <xf numFmtId="164" fontId="6" fillId="0" borderId="20" xfId="0" applyFont="1" applyBorder="1" applyAlignment="1" applyProtection="1">
      <alignment horizontal="left" vertical="center"/>
    </xf>
    <xf numFmtId="164" fontId="26" fillId="8" borderId="11" xfId="0" applyFont="1" applyFill="1" applyBorder="1" applyAlignment="1">
      <alignment vertical="center"/>
    </xf>
    <xf numFmtId="164" fontId="26" fillId="8" borderId="7" xfId="0" applyFont="1" applyFill="1" applyBorder="1" applyAlignment="1">
      <alignment vertical="center"/>
    </xf>
    <xf numFmtId="164" fontId="26" fillId="8" borderId="8" xfId="0" applyFont="1" applyFill="1" applyBorder="1" applyAlignment="1">
      <alignment vertical="center"/>
    </xf>
    <xf numFmtId="164" fontId="26" fillId="8" borderId="9" xfId="0" applyFont="1" applyFill="1" applyBorder="1" applyAlignment="1">
      <alignment vertical="center"/>
    </xf>
    <xf numFmtId="164" fontId="26" fillId="8" borderId="0" xfId="0" applyFont="1" applyFill="1" applyBorder="1" applyAlignment="1">
      <alignment vertical="center"/>
    </xf>
    <xf numFmtId="164" fontId="26" fillId="8" borderId="4" xfId="0" applyFont="1" applyFill="1" applyBorder="1" applyAlignment="1">
      <alignment vertical="center"/>
    </xf>
    <xf numFmtId="164" fontId="6" fillId="8" borderId="11" xfId="0" applyFont="1" applyFill="1" applyBorder="1" applyAlignment="1">
      <alignment vertical="center"/>
    </xf>
    <xf numFmtId="164" fontId="6" fillId="8" borderId="7" xfId="0" applyFont="1" applyFill="1" applyBorder="1" applyAlignment="1">
      <alignment vertical="center"/>
    </xf>
    <xf numFmtId="164" fontId="6" fillId="8" borderId="8" xfId="0" applyFont="1" applyFill="1" applyBorder="1" applyAlignment="1">
      <alignment vertical="center"/>
    </xf>
    <xf numFmtId="164" fontId="6" fillId="0" borderId="19" xfId="0" applyFont="1" applyFill="1" applyBorder="1" applyAlignment="1">
      <alignment vertical="center"/>
    </xf>
    <xf numFmtId="164" fontId="6" fillId="0" borderId="7" xfId="0" applyFont="1" applyFill="1" applyBorder="1" applyAlignment="1" applyProtection="1">
      <alignment horizontal="left" vertical="center"/>
    </xf>
    <xf numFmtId="164" fontId="6" fillId="0" borderId="0" xfId="0" applyFont="1" applyFill="1" applyBorder="1" applyAlignment="1" applyProtection="1">
      <alignment horizontal="left" vertical="center"/>
    </xf>
    <xf numFmtId="164" fontId="17" fillId="0" borderId="0" xfId="0" applyFont="1" applyBorder="1" applyAlignment="1">
      <alignment vertical="center"/>
    </xf>
    <xf numFmtId="164" fontId="17" fillId="0" borderId="7" xfId="0" applyFont="1" applyBorder="1" applyAlignment="1">
      <alignment vertical="center"/>
    </xf>
    <xf numFmtId="164" fontId="17" fillId="0" borderId="0" xfId="0" applyFont="1" applyFill="1" applyBorder="1" applyAlignment="1">
      <alignment horizontal="left" vertical="center"/>
    </xf>
    <xf numFmtId="164" fontId="26" fillId="0" borderId="7" xfId="0" applyFont="1" applyFill="1" applyBorder="1" applyAlignment="1" applyProtection="1">
      <alignment horizontal="left" vertical="center"/>
    </xf>
    <xf numFmtId="164" fontId="6" fillId="0" borderId="20" xfId="0" applyFont="1" applyBorder="1" applyAlignment="1">
      <alignment vertical="center"/>
    </xf>
    <xf numFmtId="164" fontId="6" fillId="0" borderId="4" xfId="0" applyFont="1" applyFill="1" applyBorder="1" applyAlignment="1">
      <alignment vertical="center"/>
    </xf>
    <xf numFmtId="164" fontId="6" fillId="0" borderId="20" xfId="0" applyFont="1" applyBorder="1" applyAlignment="1">
      <alignment horizontal="left" vertical="center"/>
    </xf>
    <xf numFmtId="164" fontId="6" fillId="0" borderId="19" xfId="0" applyFont="1" applyBorder="1" applyAlignment="1">
      <alignment horizontal="left" vertical="center"/>
    </xf>
    <xf numFmtId="164" fontId="17" fillId="7" borderId="21" xfId="0" applyFont="1" applyFill="1" applyBorder="1" applyAlignment="1">
      <alignment horizontal="center" vertical="center"/>
    </xf>
    <xf numFmtId="164" fontId="6" fillId="0" borderId="11" xfId="0" applyFont="1" applyBorder="1" applyAlignment="1">
      <alignment horizontal="left" vertical="center"/>
    </xf>
    <xf numFmtId="164" fontId="6" fillId="0" borderId="8" xfId="0" applyFont="1" applyBorder="1" applyAlignment="1">
      <alignment horizontal="left" vertical="center"/>
    </xf>
    <xf numFmtId="164" fontId="6" fillId="0" borderId="9" xfId="0" applyFont="1" applyFill="1" applyBorder="1" applyAlignment="1" applyProtection="1">
      <alignment horizontal="left" vertical="center"/>
    </xf>
    <xf numFmtId="164" fontId="6" fillId="0" borderId="20" xfId="0" applyFont="1" applyFill="1" applyBorder="1" applyAlignment="1" applyProtection="1">
      <alignment horizontal="left" vertical="center"/>
    </xf>
    <xf numFmtId="164" fontId="6" fillId="0" borderId="20" xfId="0" applyFont="1" applyFill="1" applyBorder="1" applyAlignment="1">
      <alignment horizontal="left" vertical="center"/>
    </xf>
    <xf numFmtId="164" fontId="26" fillId="0" borderId="7" xfId="0" applyFont="1" applyBorder="1" applyAlignment="1" applyProtection="1">
      <alignment horizontal="left" vertical="center"/>
    </xf>
    <xf numFmtId="164" fontId="17" fillId="7" borderId="43" xfId="0" applyFont="1" applyFill="1" applyBorder="1" applyAlignment="1">
      <alignment horizontal="center" vertical="center"/>
    </xf>
    <xf numFmtId="164" fontId="6" fillId="0" borderId="9" xfId="0" applyFont="1" applyBorder="1" applyAlignment="1" applyProtection="1">
      <alignment horizontal="left" vertical="center"/>
    </xf>
    <xf numFmtId="164" fontId="17" fillId="7" borderId="29" xfId="0" applyFont="1" applyFill="1" applyBorder="1" applyAlignment="1">
      <alignment horizontal="center" vertical="center"/>
    </xf>
    <xf numFmtId="164" fontId="6" fillId="0" borderId="11" xfId="0" applyFont="1" applyFill="1" applyBorder="1" applyAlignment="1" applyProtection="1">
      <alignment horizontal="left" vertical="center"/>
    </xf>
    <xf numFmtId="164" fontId="6" fillId="0" borderId="9" xfId="0" applyFont="1" applyFill="1" applyBorder="1" applyAlignment="1">
      <alignment horizontal="left" vertical="center"/>
    </xf>
    <xf numFmtId="164" fontId="6" fillId="0" borderId="39" xfId="0" applyFont="1" applyFill="1" applyBorder="1" applyAlignment="1">
      <alignment horizontal="left" vertical="center"/>
    </xf>
    <xf numFmtId="164" fontId="6" fillId="0" borderId="10" xfId="0" applyFont="1" applyFill="1" applyBorder="1" applyAlignment="1">
      <alignment horizontal="left" vertical="center"/>
    </xf>
    <xf numFmtId="164" fontId="6" fillId="5" borderId="16" xfId="0" applyFont="1" applyFill="1" applyBorder="1" applyAlignment="1" applyProtection="1">
      <alignment horizontal="left" vertical="center"/>
    </xf>
    <xf numFmtId="164" fontId="6" fillId="5" borderId="16" xfId="0" applyFont="1" applyFill="1" applyBorder="1" applyAlignment="1">
      <alignment vertical="center"/>
    </xf>
    <xf numFmtId="164" fontId="26" fillId="5" borderId="16" xfId="0" applyFont="1" applyFill="1" applyBorder="1" applyAlignment="1">
      <alignment vertical="center"/>
    </xf>
    <xf numFmtId="164" fontId="6" fillId="5" borderId="17" xfId="0" applyFont="1" applyFill="1" applyBorder="1" applyAlignment="1">
      <alignment vertical="center"/>
    </xf>
    <xf numFmtId="164" fontId="26" fillId="8" borderId="20" xfId="0" applyFont="1" applyFill="1" applyBorder="1" applyAlignment="1">
      <alignment vertical="center"/>
    </xf>
    <xf numFmtId="164" fontId="26" fillId="8" borderId="10" xfId="0" applyFont="1" applyFill="1" applyBorder="1" applyAlignment="1">
      <alignment vertical="center"/>
    </xf>
    <xf numFmtId="164" fontId="26" fillId="8" borderId="19" xfId="0" applyFont="1" applyFill="1" applyBorder="1" applyAlignment="1">
      <alignment vertical="center"/>
    </xf>
    <xf numFmtId="164" fontId="6" fillId="0" borderId="44" xfId="0" applyFont="1" applyFill="1" applyBorder="1" applyAlignment="1">
      <alignment horizontal="left" vertical="center"/>
    </xf>
    <xf numFmtId="164" fontId="6" fillId="0" borderId="27" xfId="0" applyFont="1" applyBorder="1" applyAlignment="1"/>
    <xf numFmtId="164" fontId="6" fillId="0" borderId="10" xfId="0" applyFont="1" applyFill="1" applyBorder="1" applyAlignment="1" applyProtection="1">
      <alignment horizontal="left" vertical="center"/>
    </xf>
    <xf numFmtId="164" fontId="36" fillId="0" borderId="10" xfId="0" applyFont="1" applyFill="1" applyBorder="1" applyAlignment="1">
      <alignment horizontal="left" vertical="center"/>
    </xf>
    <xf numFmtId="164" fontId="36" fillId="0" borderId="7" xfId="0" applyFont="1" applyFill="1" applyBorder="1" applyAlignment="1">
      <alignment horizontal="left" vertical="center"/>
    </xf>
    <xf numFmtId="164" fontId="26" fillId="1" borderId="0" xfId="0" applyFont="1" applyFill="1" applyBorder="1"/>
    <xf numFmtId="164" fontId="0" fillId="0" borderId="13" xfId="0" applyBorder="1"/>
    <xf numFmtId="164" fontId="7" fillId="1" borderId="7" xfId="0" applyFont="1" applyFill="1" applyBorder="1" applyAlignment="1">
      <alignment horizontal="right"/>
    </xf>
    <xf numFmtId="164" fontId="17" fillId="0" borderId="33" xfId="0" applyFont="1" applyBorder="1" applyAlignment="1" applyProtection="1">
      <alignment vertical="top"/>
    </xf>
    <xf numFmtId="164" fontId="17" fillId="0" borderId="10" xfId="0" applyFont="1" applyBorder="1" applyAlignment="1" applyProtection="1">
      <alignment vertical="top"/>
    </xf>
    <xf numFmtId="164" fontId="17" fillId="0" borderId="15" xfId="0" applyFont="1" applyBorder="1" applyAlignment="1" applyProtection="1">
      <alignment vertical="top"/>
    </xf>
    <xf numFmtId="164" fontId="17" fillId="0" borderId="13" xfId="0" applyFont="1" applyBorder="1" applyAlignment="1" applyProtection="1">
      <alignment vertical="top"/>
    </xf>
    <xf numFmtId="164" fontId="20" fillId="5" borderId="24" xfId="0" applyFont="1" applyFill="1" applyBorder="1" applyAlignment="1" applyProtection="1">
      <alignment horizontal="left" vertical="center"/>
    </xf>
    <xf numFmtId="164" fontId="21" fillId="0" borderId="0" xfId="0" applyFont="1" applyFill="1" applyBorder="1" applyAlignment="1"/>
    <xf numFmtId="164" fontId="38" fillId="0" borderId="0" xfId="0" applyFont="1" applyBorder="1" applyAlignment="1"/>
    <xf numFmtId="164" fontId="38" fillId="0" borderId="0" xfId="0" applyFont="1" applyBorder="1"/>
    <xf numFmtId="164" fontId="7" fillId="0" borderId="0" xfId="0" applyFont="1"/>
    <xf numFmtId="164" fontId="7" fillId="0" borderId="4" xfId="0" applyFont="1" applyBorder="1"/>
    <xf numFmtId="164" fontId="20" fillId="11" borderId="13" xfId="0" applyFont="1" applyFill="1" applyBorder="1" applyAlignment="1" applyProtection="1">
      <alignment horizontal="left" vertical="center"/>
    </xf>
    <xf numFmtId="164" fontId="20" fillId="11" borderId="22" xfId="0" applyFont="1" applyFill="1" applyBorder="1" applyAlignment="1" applyProtection="1">
      <alignment horizontal="left" vertical="center"/>
    </xf>
    <xf numFmtId="164" fontId="20" fillId="11" borderId="57" xfId="0" applyFont="1" applyFill="1" applyBorder="1" applyAlignment="1" applyProtection="1">
      <alignment horizontal="left" vertical="center"/>
    </xf>
    <xf numFmtId="164" fontId="20" fillId="10" borderId="29" xfId="0" applyFont="1" applyFill="1" applyBorder="1" applyAlignment="1" applyProtection="1">
      <alignment horizontal="center"/>
      <protection locked="0"/>
    </xf>
    <xf numFmtId="164" fontId="1" fillId="10" borderId="29" xfId="0" applyFont="1" applyFill="1" applyBorder="1" applyProtection="1">
      <protection locked="0"/>
    </xf>
    <xf numFmtId="164" fontId="39" fillId="0" borderId="22" xfId="0" applyFont="1" applyFill="1" applyBorder="1" applyAlignment="1"/>
    <xf numFmtId="164" fontId="15" fillId="0" borderId="22" xfId="0" applyFont="1" applyFill="1" applyBorder="1" applyAlignment="1"/>
    <xf numFmtId="164" fontId="15" fillId="0" borderId="23" xfId="0" applyFont="1" applyFill="1" applyBorder="1" applyAlignment="1"/>
    <xf numFmtId="164" fontId="1" fillId="10" borderId="38" xfId="0" applyFont="1" applyFill="1" applyBorder="1" applyProtection="1">
      <protection locked="0"/>
    </xf>
    <xf numFmtId="164" fontId="39" fillId="0" borderId="21" xfId="0" applyFont="1" applyFill="1" applyBorder="1" applyAlignment="1"/>
    <xf numFmtId="164" fontId="15" fillId="0" borderId="13" xfId="0" applyFont="1" applyFill="1" applyBorder="1" applyAlignment="1">
      <alignment horizontal="center"/>
    </xf>
    <xf numFmtId="164" fontId="1" fillId="0" borderId="22" xfId="0" applyFont="1" applyFill="1" applyBorder="1" applyAlignment="1"/>
    <xf numFmtId="164" fontId="10" fillId="0" borderId="0" xfId="0" applyFont="1"/>
    <xf numFmtId="164" fontId="20" fillId="10" borderId="0" xfId="0" applyFont="1" applyFill="1" applyAlignment="1" applyProtection="1">
      <alignment horizontal="center"/>
      <protection locked="0"/>
    </xf>
    <xf numFmtId="164" fontId="1" fillId="0" borderId="22" xfId="0" applyFont="1" applyBorder="1"/>
    <xf numFmtId="164" fontId="1" fillId="0" borderId="9" xfId="0" applyFont="1" applyBorder="1"/>
    <xf numFmtId="164" fontId="10" fillId="0" borderId="4" xfId="0" applyFont="1" applyBorder="1"/>
    <xf numFmtId="164" fontId="28" fillId="0" borderId="22" xfId="0" applyFont="1" applyFill="1" applyBorder="1" applyAlignment="1" applyProtection="1">
      <alignment vertical="center"/>
    </xf>
    <xf numFmtId="164" fontId="39" fillId="0" borderId="21" xfId="0" applyFont="1" applyBorder="1" applyAlignment="1"/>
    <xf numFmtId="164" fontId="39" fillId="0" borderId="22" xfId="0" applyFont="1" applyBorder="1" applyAlignment="1"/>
    <xf numFmtId="164" fontId="39" fillId="0" borderId="23" xfId="0" applyFont="1" applyBorder="1" applyAlignment="1"/>
    <xf numFmtId="164" fontId="20" fillId="11" borderId="0" xfId="0" applyFont="1" applyFill="1" applyBorder="1" applyAlignment="1" applyProtection="1">
      <alignment horizontal="left" vertical="center"/>
    </xf>
    <xf numFmtId="164" fontId="16" fillId="0" borderId="14" xfId="0" applyFont="1" applyBorder="1" applyAlignment="1" applyProtection="1">
      <alignment horizontal="left"/>
    </xf>
    <xf numFmtId="164" fontId="1" fillId="0" borderId="12" xfId="0" applyFont="1" applyBorder="1"/>
    <xf numFmtId="164" fontId="16" fillId="0" borderId="12" xfId="0" applyFont="1" applyBorder="1" applyAlignment="1" applyProtection="1">
      <alignment horizontal="left"/>
    </xf>
    <xf numFmtId="164" fontId="13" fillId="0" borderId="12" xfId="0" applyFont="1" applyBorder="1" applyAlignment="1"/>
    <xf numFmtId="164" fontId="16" fillId="0" borderId="15" xfId="0" applyFont="1" applyBorder="1" applyAlignment="1" applyProtection="1">
      <alignment horizontal="left"/>
    </xf>
    <xf numFmtId="164" fontId="16" fillId="0" borderId="13" xfId="0" applyFont="1" applyBorder="1" applyAlignment="1" applyProtection="1">
      <alignment horizontal="left"/>
    </xf>
    <xf numFmtId="164" fontId="1" fillId="0" borderId="13" xfId="0" applyFont="1" applyBorder="1"/>
    <xf numFmtId="164" fontId="13" fillId="0" borderId="13" xfId="0" applyFont="1" applyBorder="1" applyAlignment="1"/>
    <xf numFmtId="164" fontId="22" fillId="11" borderId="57" xfId="0" applyFont="1" applyFill="1" applyBorder="1" applyAlignment="1">
      <alignment horizontal="left"/>
    </xf>
    <xf numFmtId="164" fontId="0" fillId="0" borderId="25" xfId="0" applyBorder="1" applyAlignment="1"/>
    <xf numFmtId="164" fontId="20" fillId="11" borderId="58" xfId="0" applyFont="1" applyFill="1" applyBorder="1" applyAlignment="1" applyProtection="1">
      <alignment horizontal="left" vertical="center"/>
    </xf>
    <xf numFmtId="164" fontId="22" fillId="5" borderId="12" xfId="0" applyFont="1" applyFill="1" applyBorder="1" applyAlignment="1">
      <alignment horizontal="left"/>
    </xf>
    <xf numFmtId="9" fontId="21" fillId="5" borderId="0" xfId="4" applyFont="1" applyFill="1" applyBorder="1" applyAlignment="1">
      <alignment horizontal="right" vertical="center"/>
    </xf>
    <xf numFmtId="9" fontId="21" fillId="5" borderId="36" xfId="4" applyFont="1" applyFill="1" applyBorder="1" applyAlignment="1">
      <alignment horizontal="right" vertical="center"/>
    </xf>
    <xf numFmtId="164" fontId="22" fillId="5" borderId="32" xfId="0" applyFont="1" applyFill="1" applyBorder="1" applyAlignment="1">
      <alignment horizontal="left"/>
    </xf>
    <xf numFmtId="164" fontId="0" fillId="0" borderId="4" xfId="0" applyFill="1" applyBorder="1"/>
    <xf numFmtId="164" fontId="20" fillId="11" borderId="9" xfId="0" applyFont="1" applyFill="1" applyBorder="1" applyAlignment="1" applyProtection="1">
      <alignment horizontal="left" vertical="center"/>
    </xf>
    <xf numFmtId="164" fontId="20" fillId="11" borderId="19" xfId="0" applyFont="1" applyFill="1" applyBorder="1" applyAlignment="1" applyProtection="1">
      <alignment horizontal="left" vertical="center"/>
    </xf>
    <xf numFmtId="164" fontId="26" fillId="0" borderId="0" xfId="0" applyFont="1" applyBorder="1" applyAlignment="1">
      <alignment horizontal="left" vertical="center"/>
    </xf>
    <xf numFmtId="164" fontId="27" fillId="0" borderId="11" xfId="0" applyFont="1" applyBorder="1" applyAlignment="1">
      <alignment horizontal="center" vertical="center"/>
    </xf>
    <xf numFmtId="164" fontId="27" fillId="0" borderId="7" xfId="0" applyFont="1" applyBorder="1" applyAlignment="1" applyProtection="1">
      <alignment horizontal="left" vertical="center"/>
    </xf>
    <xf numFmtId="164" fontId="26" fillId="0" borderId="7" xfId="0" applyFont="1" applyBorder="1" applyAlignment="1">
      <alignment horizontal="left" vertical="center"/>
    </xf>
    <xf numFmtId="164" fontId="26" fillId="0" borderId="7" xfId="0" applyFont="1" applyBorder="1"/>
    <xf numFmtId="164" fontId="7" fillId="0" borderId="7" xfId="0" applyFont="1" applyBorder="1"/>
    <xf numFmtId="164" fontId="27" fillId="0" borderId="10" xfId="0" applyFont="1" applyBorder="1" applyAlignment="1" applyProtection="1">
      <alignment horizontal="left" vertical="center"/>
    </xf>
    <xf numFmtId="164" fontId="26" fillId="0" borderId="10" xfId="0" applyFont="1" applyBorder="1" applyAlignment="1">
      <alignment horizontal="left" vertical="center"/>
    </xf>
    <xf numFmtId="164" fontId="26" fillId="0" borderId="10" xfId="0" applyFont="1" applyBorder="1"/>
    <xf numFmtId="164" fontId="7" fillId="0" borderId="10" xfId="0" applyFont="1" applyBorder="1"/>
    <xf numFmtId="164" fontId="30" fillId="0" borderId="0" xfId="0" applyFont="1" applyAlignment="1">
      <alignment horizontal="center" vertical="center"/>
    </xf>
    <xf numFmtId="164" fontId="9" fillId="11" borderId="9" xfId="0" applyFont="1" applyFill="1" applyBorder="1" applyAlignment="1">
      <alignment horizontal="left" vertical="center"/>
    </xf>
    <xf numFmtId="164" fontId="9" fillId="11" borderId="0" xfId="0" applyFont="1" applyFill="1" applyBorder="1" applyAlignment="1">
      <alignment horizontal="left" vertical="center"/>
    </xf>
    <xf numFmtId="164" fontId="9" fillId="11" borderId="4" xfId="0" applyFont="1" applyFill="1" applyBorder="1" applyAlignment="1">
      <alignment horizontal="left" vertical="center"/>
    </xf>
    <xf numFmtId="164" fontId="7" fillId="11" borderId="20" xfId="0" applyFont="1" applyFill="1" applyBorder="1" applyAlignment="1"/>
    <xf numFmtId="164" fontId="9" fillId="11" borderId="0" xfId="0" applyFont="1" applyFill="1" applyBorder="1"/>
    <xf numFmtId="164" fontId="9" fillId="11" borderId="4" xfId="0" applyFont="1" applyFill="1" applyBorder="1"/>
    <xf numFmtId="164" fontId="7" fillId="11" borderId="9" xfId="0" applyFont="1" applyFill="1" applyBorder="1" applyAlignment="1">
      <alignment horizontal="left" vertical="center"/>
    </xf>
    <xf numFmtId="164" fontId="7" fillId="11" borderId="9" xfId="0" applyFont="1" applyFill="1" applyBorder="1"/>
    <xf numFmtId="164" fontId="7" fillId="11" borderId="0" xfId="0" applyFont="1" applyFill="1" applyBorder="1"/>
    <xf numFmtId="164" fontId="7" fillId="11" borderId="4" xfId="0" applyFont="1" applyFill="1" applyBorder="1"/>
    <xf numFmtId="164" fontId="27" fillId="0" borderId="20" xfId="0" applyFont="1" applyBorder="1" applyAlignment="1">
      <alignment horizontal="center" vertical="center"/>
    </xf>
    <xf numFmtId="164" fontId="9" fillId="11" borderId="17" xfId="0" applyFont="1" applyFill="1" applyBorder="1"/>
    <xf numFmtId="164" fontId="7" fillId="11" borderId="0" xfId="0" applyFont="1" applyFill="1" applyBorder="1" applyAlignment="1">
      <alignment horizontal="left" vertical="center"/>
    </xf>
    <xf numFmtId="164" fontId="5" fillId="11" borderId="0" xfId="0" applyFont="1" applyFill="1" applyBorder="1"/>
    <xf numFmtId="164" fontId="5" fillId="11" borderId="4" xfId="0" applyFont="1" applyFill="1" applyBorder="1"/>
    <xf numFmtId="164" fontId="27" fillId="0" borderId="0" xfId="0" applyFont="1" applyBorder="1" applyAlignment="1">
      <alignment horizontal="left" vertical="center"/>
    </xf>
    <xf numFmtId="164" fontId="7" fillId="1" borderId="9" xfId="0" applyFont="1" applyFill="1" applyBorder="1"/>
    <xf numFmtId="164" fontId="7" fillId="1" borderId="0" xfId="0" applyFont="1" applyFill="1" applyBorder="1"/>
    <xf numFmtId="164" fontId="7" fillId="1" borderId="4" xfId="0" applyFont="1" applyFill="1" applyBorder="1"/>
    <xf numFmtId="164" fontId="27" fillId="0" borderId="7" xfId="0" applyFont="1" applyBorder="1" applyAlignment="1">
      <alignment horizontal="left" vertical="center"/>
    </xf>
    <xf numFmtId="164" fontId="7" fillId="1" borderId="7" xfId="0" applyFont="1" applyFill="1" applyBorder="1"/>
    <xf numFmtId="164" fontId="7" fillId="1" borderId="8" xfId="0" applyFont="1" applyFill="1" applyBorder="1"/>
    <xf numFmtId="164" fontId="26" fillId="1" borderId="7" xfId="0" applyFont="1" applyFill="1" applyBorder="1" applyAlignment="1">
      <alignment horizontal="right"/>
    </xf>
    <xf numFmtId="164" fontId="9" fillId="1" borderId="9" xfId="0" applyFont="1" applyFill="1" applyBorder="1"/>
    <xf numFmtId="164" fontId="9" fillId="1" borderId="0" xfId="0" applyFont="1" applyFill="1" applyBorder="1"/>
    <xf numFmtId="164" fontId="9" fillId="1" borderId="4" xfId="0" applyFont="1" applyFill="1" applyBorder="1"/>
    <xf numFmtId="164" fontId="9" fillId="1" borderId="7" xfId="0" applyFont="1" applyFill="1" applyBorder="1"/>
    <xf numFmtId="164" fontId="9" fillId="1" borderId="8" xfId="0" applyFont="1" applyFill="1" applyBorder="1"/>
    <xf numFmtId="164" fontId="9" fillId="1" borderId="11" xfId="0" applyFont="1" applyFill="1" applyBorder="1"/>
    <xf numFmtId="164" fontId="23" fillId="0" borderId="0" xfId="0" applyFont="1" applyBorder="1"/>
    <xf numFmtId="164" fontId="27" fillId="0" borderId="10" xfId="0" applyFont="1" applyBorder="1" applyAlignment="1">
      <alignment horizontal="left" vertical="center"/>
    </xf>
    <xf numFmtId="164" fontId="23" fillId="0" borderId="8" xfId="0" applyFont="1" applyBorder="1"/>
    <xf numFmtId="164" fontId="27" fillId="0" borderId="13" xfId="0" applyFont="1" applyBorder="1" applyAlignment="1">
      <alignment horizontal="left" vertical="center"/>
    </xf>
    <xf numFmtId="164" fontId="26" fillId="0" borderId="13" xfId="0" applyFont="1" applyBorder="1"/>
    <xf numFmtId="164" fontId="7" fillId="0" borderId="13" xfId="0" applyFont="1" applyBorder="1"/>
    <xf numFmtId="164" fontId="7" fillId="1" borderId="32" xfId="0" applyFont="1" applyFill="1" applyBorder="1"/>
    <xf numFmtId="164" fontId="9" fillId="1" borderId="13" xfId="0" applyFont="1" applyFill="1" applyBorder="1"/>
    <xf numFmtId="164" fontId="9" fillId="1" borderId="48" xfId="0" applyFont="1" applyFill="1" applyBorder="1"/>
    <xf numFmtId="164" fontId="7" fillId="1" borderId="13" xfId="0" applyFont="1" applyFill="1" applyBorder="1" applyAlignment="1">
      <alignment horizontal="right"/>
    </xf>
    <xf numFmtId="164" fontId="7" fillId="1" borderId="13" xfId="0" applyFont="1" applyFill="1" applyBorder="1"/>
    <xf numFmtId="164" fontId="9" fillId="1" borderId="32" xfId="0" applyFont="1" applyFill="1" applyBorder="1"/>
    <xf numFmtId="164" fontId="20" fillId="5" borderId="0" xfId="0" applyFont="1" applyFill="1" applyBorder="1" applyAlignment="1" applyProtection="1">
      <alignment horizontal="left" vertical="center"/>
    </xf>
    <xf numFmtId="164" fontId="20" fillId="11" borderId="0" xfId="0" applyFont="1" applyFill="1" applyBorder="1" applyAlignment="1">
      <alignment horizontal="left" vertical="center"/>
    </xf>
    <xf numFmtId="164" fontId="26" fillId="1" borderId="7" xfId="0" applyFont="1" applyFill="1" applyBorder="1"/>
    <xf numFmtId="164" fontId="26" fillId="13" borderId="9" xfId="0" applyFont="1" applyFill="1" applyBorder="1" applyAlignment="1">
      <alignment horizontal="center" vertical="center"/>
    </xf>
    <xf numFmtId="164" fontId="27" fillId="13" borderId="0" xfId="0" applyFont="1" applyFill="1" applyBorder="1" applyAlignment="1" applyProtection="1">
      <alignment horizontal="left"/>
    </xf>
    <xf numFmtId="164" fontId="6" fillId="13" borderId="0" xfId="0" applyFont="1" applyFill="1" applyBorder="1"/>
    <xf numFmtId="164" fontId="9" fillId="13" borderId="0" xfId="0" applyFont="1" applyFill="1" applyBorder="1"/>
    <xf numFmtId="164" fontId="7" fillId="13" borderId="9" xfId="0" applyFont="1" applyFill="1" applyBorder="1"/>
    <xf numFmtId="164" fontId="7" fillId="13" borderId="0" xfId="0" applyFont="1" applyFill="1" applyBorder="1"/>
    <xf numFmtId="164" fontId="27" fillId="11" borderId="0" xfId="0" applyFont="1" applyFill="1" applyBorder="1" applyAlignment="1">
      <alignment horizontal="left" vertical="center"/>
    </xf>
    <xf numFmtId="164" fontId="20" fillId="0" borderId="0" xfId="0" applyFont="1" applyAlignment="1">
      <alignment horizontal="center" vertical="center"/>
    </xf>
    <xf numFmtId="164" fontId="1" fillId="0" borderId="0" xfId="0" applyFont="1" applyBorder="1" applyAlignment="1">
      <alignment horizontal="center"/>
    </xf>
    <xf numFmtId="164" fontId="6" fillId="0" borderId="0" xfId="0" applyFont="1" applyAlignment="1">
      <alignment horizontal="left" vertical="center"/>
    </xf>
    <xf numFmtId="164" fontId="0" fillId="0" borderId="0" xfId="0" applyFill="1" applyBorder="1" applyAlignment="1">
      <alignment horizontal="left" vertical="center"/>
    </xf>
    <xf numFmtId="164" fontId="7" fillId="0" borderId="0" xfId="0" applyFont="1" applyBorder="1" applyAlignment="1" applyProtection="1">
      <alignment horizontal="left" vertical="center"/>
    </xf>
    <xf numFmtId="164" fontId="9" fillId="0" borderId="0" xfId="0" applyFont="1" applyBorder="1" applyAlignment="1">
      <alignment horizontal="left" vertical="center"/>
    </xf>
    <xf numFmtId="164" fontId="8" fillId="0" borderId="0" xfId="0" applyFont="1" applyBorder="1" applyAlignment="1">
      <alignment horizontal="left" vertical="center"/>
    </xf>
    <xf numFmtId="164" fontId="2" fillId="0" borderId="0" xfId="0" applyFont="1" applyBorder="1" applyAlignment="1">
      <alignment horizontal="left" vertical="center"/>
    </xf>
    <xf numFmtId="164" fontId="3" fillId="0" borderId="0" xfId="0" applyFont="1" applyBorder="1" applyAlignment="1">
      <alignment horizontal="left" vertical="center"/>
    </xf>
    <xf numFmtId="164" fontId="11" fillId="0" borderId="0" xfId="0" applyFont="1" applyFill="1" applyBorder="1" applyAlignment="1">
      <alignment horizontal="left" vertical="center"/>
    </xf>
    <xf numFmtId="164" fontId="12" fillId="0" borderId="0" xfId="0" applyFont="1" applyFill="1" applyBorder="1" applyAlignment="1">
      <alignment horizontal="left" vertical="center"/>
    </xf>
    <xf numFmtId="164" fontId="13" fillId="0" borderId="0" xfId="0" applyFont="1" applyBorder="1" applyAlignment="1" applyProtection="1">
      <alignment horizontal="left" vertical="center"/>
    </xf>
    <xf numFmtId="164" fontId="6" fillId="0" borderId="39" xfId="0" applyFont="1" applyFill="1" applyBorder="1" applyAlignment="1" applyProtection="1">
      <alignment horizontal="left" vertical="center"/>
    </xf>
    <xf numFmtId="164" fontId="30" fillId="0" borderId="9" xfId="0" applyFont="1" applyBorder="1" applyAlignment="1" applyProtection="1">
      <alignment horizontal="center" vertical="center"/>
    </xf>
    <xf numFmtId="0" fontId="30" fillId="0" borderId="0" xfId="3" applyFont="1" applyBorder="1" applyAlignment="1">
      <alignment horizontal="left" vertical="center"/>
    </xf>
    <xf numFmtId="164" fontId="30" fillId="0" borderId="11" xfId="0" applyFont="1" applyBorder="1" applyAlignment="1">
      <alignment horizontal="center" vertical="center"/>
    </xf>
    <xf numFmtId="164" fontId="30" fillId="0" borderId="7" xfId="0" applyFont="1" applyBorder="1" applyAlignment="1" applyProtection="1">
      <alignment horizontal="left" vertical="center"/>
    </xf>
    <xf numFmtId="164" fontId="30" fillId="0" borderId="20" xfId="0" applyFont="1" applyBorder="1" applyAlignment="1">
      <alignment horizontal="center" vertical="center" wrapText="1"/>
    </xf>
    <xf numFmtId="164" fontId="30" fillId="0" borderId="10" xfId="0" applyFont="1" applyBorder="1" applyAlignment="1" applyProtection="1">
      <alignment horizontal="left" vertical="center"/>
    </xf>
    <xf numFmtId="164" fontId="30" fillId="0" borderId="11" xfId="0" applyFont="1" applyBorder="1" applyAlignment="1">
      <alignment horizontal="left" vertical="center" wrapText="1"/>
    </xf>
    <xf numFmtId="164" fontId="30" fillId="0" borderId="0" xfId="0" applyFont="1" applyBorder="1" applyAlignment="1" applyProtection="1">
      <alignment horizontal="left" vertical="center"/>
    </xf>
    <xf numFmtId="164" fontId="30" fillId="0" borderId="20" xfId="0" applyFont="1" applyBorder="1" applyAlignment="1">
      <alignment horizontal="center" vertical="center"/>
    </xf>
    <xf numFmtId="164" fontId="30" fillId="0" borderId="9" xfId="0" applyFont="1" applyBorder="1" applyAlignment="1">
      <alignment horizontal="center" vertical="center"/>
    </xf>
    <xf numFmtId="164" fontId="30" fillId="0" borderId="0" xfId="0" applyFont="1" applyBorder="1" applyAlignment="1">
      <alignment horizontal="left" vertical="center"/>
    </xf>
    <xf numFmtId="164" fontId="30" fillId="0" borderId="11" xfId="0" applyFont="1" applyBorder="1" applyAlignment="1" applyProtection="1">
      <alignment horizontal="center" vertical="center"/>
    </xf>
    <xf numFmtId="164" fontId="30" fillId="0" borderId="7" xfId="0" applyFont="1" applyFill="1" applyBorder="1" applyAlignment="1" applyProtection="1">
      <alignment horizontal="left" vertical="center"/>
    </xf>
    <xf numFmtId="164" fontId="43" fillId="0" borderId="11" xfId="0" applyFont="1" applyBorder="1" applyAlignment="1">
      <alignment horizontal="center" vertical="center"/>
    </xf>
    <xf numFmtId="164" fontId="30" fillId="0" borderId="10" xfId="0" applyFont="1" applyBorder="1" applyAlignment="1">
      <alignment horizontal="left" vertical="center"/>
    </xf>
    <xf numFmtId="164" fontId="30" fillId="0" borderId="32" xfId="0" applyFont="1" applyBorder="1" applyAlignment="1" applyProtection="1">
      <alignment horizontal="center" vertical="center"/>
    </xf>
    <xf numFmtId="164" fontId="30" fillId="0" borderId="11" xfId="0" applyFont="1" applyBorder="1" applyAlignment="1">
      <alignment horizontal="center"/>
    </xf>
    <xf numFmtId="164" fontId="30" fillId="0" borderId="13" xfId="0" applyFont="1" applyFill="1" applyBorder="1" applyAlignment="1" applyProtection="1">
      <alignment horizontal="left" vertical="center"/>
    </xf>
    <xf numFmtId="164" fontId="30" fillId="0" borderId="9" xfId="0" applyFont="1" applyBorder="1" applyAlignment="1">
      <alignment horizontal="center" vertical="center" wrapText="1"/>
    </xf>
    <xf numFmtId="164" fontId="30" fillId="0" borderId="0" xfId="0" applyFont="1" applyBorder="1" applyAlignment="1" applyProtection="1">
      <alignment horizontal="left"/>
    </xf>
    <xf numFmtId="164" fontId="0" fillId="0" borderId="11" xfId="0" applyFont="1" applyBorder="1"/>
    <xf numFmtId="164" fontId="30" fillId="0" borderId="7" xfId="0" applyFont="1" applyBorder="1" applyAlignment="1" applyProtection="1">
      <alignment horizontal="left"/>
    </xf>
    <xf numFmtId="164" fontId="30" fillId="0" borderId="11" xfId="0" applyFont="1" applyBorder="1" applyAlignment="1">
      <alignment horizontal="center" vertical="center" wrapText="1"/>
    </xf>
    <xf numFmtId="164" fontId="13" fillId="2" borderId="44" xfId="0" applyFont="1" applyFill="1" applyBorder="1" applyAlignment="1">
      <alignment horizontal="right"/>
    </xf>
    <xf numFmtId="164" fontId="10" fillId="0" borderId="0" xfId="0" applyFont="1" applyBorder="1" applyAlignment="1"/>
    <xf numFmtId="164" fontId="44" fillId="0" borderId="0" xfId="0" applyFont="1" applyAlignment="1">
      <alignment vertical="center"/>
    </xf>
    <xf numFmtId="164" fontId="10" fillId="0" borderId="0" xfId="0" applyFont="1" applyAlignment="1"/>
    <xf numFmtId="164" fontId="10" fillId="0" borderId="0" xfId="0" applyFont="1" applyBorder="1" applyAlignment="1" applyProtection="1"/>
    <xf numFmtId="164" fontId="17" fillId="0" borderId="34" xfId="0" applyFont="1" applyBorder="1" applyAlignment="1" applyProtection="1">
      <alignment vertical="top"/>
    </xf>
    <xf numFmtId="164" fontId="17" fillId="0" borderId="0" xfId="0" applyFont="1" applyBorder="1" applyAlignment="1" applyProtection="1">
      <alignment vertical="top"/>
    </xf>
    <xf numFmtId="164" fontId="17" fillId="0" borderId="34" xfId="0" applyFont="1" applyBorder="1" applyAlignment="1" applyProtection="1">
      <alignment horizontal="left" vertical="center"/>
    </xf>
    <xf numFmtId="164" fontId="26" fillId="0" borderId="57" xfId="0" applyFont="1" applyBorder="1" applyAlignment="1"/>
    <xf numFmtId="164" fontId="26" fillId="0" borderId="22" xfId="0" applyFont="1" applyBorder="1" applyAlignment="1"/>
    <xf numFmtId="164" fontId="26" fillId="0" borderId="23" xfId="0" applyFont="1" applyBorder="1" applyAlignment="1"/>
    <xf numFmtId="164" fontId="0" fillId="0" borderId="21" xfId="0" applyBorder="1"/>
    <xf numFmtId="164" fontId="14" fillId="0" borderId="0" xfId="0" applyFont="1" applyBorder="1" applyAlignment="1">
      <alignment vertical="center"/>
    </xf>
    <xf numFmtId="164" fontId="0" fillId="0" borderId="60" xfId="0" applyBorder="1"/>
    <xf numFmtId="164" fontId="0" fillId="0" borderId="23" xfId="0" applyBorder="1"/>
    <xf numFmtId="164" fontId="0" fillId="0" borderId="13" xfId="0" applyBorder="1"/>
    <xf numFmtId="164" fontId="0" fillId="0" borderId="25" xfId="0" applyBorder="1"/>
    <xf numFmtId="164" fontId="0" fillId="0" borderId="8" xfId="0" applyBorder="1"/>
    <xf numFmtId="164" fontId="6" fillId="0" borderId="0" xfId="0" applyFont="1" applyFill="1" applyBorder="1" applyAlignment="1">
      <alignment horizontal="center" vertical="center"/>
    </xf>
    <xf numFmtId="165" fontId="0" fillId="0" borderId="0" xfId="2" applyNumberFormat="1" applyFont="1"/>
    <xf numFmtId="166" fontId="26" fillId="16" borderId="9" xfId="1" applyNumberFormat="1" applyFont="1" applyFill="1" applyBorder="1" applyAlignment="1" applyProtection="1">
      <alignment horizontal="left"/>
      <protection locked="0"/>
    </xf>
    <xf numFmtId="166" fontId="26" fillId="16" borderId="0" xfId="1" applyNumberFormat="1" applyFont="1" applyFill="1" applyBorder="1" applyAlignment="1" applyProtection="1">
      <alignment horizontal="left"/>
      <protection locked="0"/>
    </xf>
    <xf numFmtId="166" fontId="26" fillId="16" borderId="4" xfId="1" applyNumberFormat="1" applyFont="1" applyFill="1" applyBorder="1" applyAlignment="1" applyProtection="1">
      <alignment horizontal="left"/>
      <protection locked="0"/>
    </xf>
    <xf numFmtId="164" fontId="27" fillId="0" borderId="14" xfId="0" applyFont="1" applyBorder="1" applyAlignment="1" applyProtection="1">
      <alignment vertical="center"/>
    </xf>
    <xf numFmtId="164" fontId="27" fillId="0" borderId="12" xfId="0" applyFont="1" applyBorder="1" applyAlignment="1" applyProtection="1">
      <alignment vertical="center"/>
    </xf>
    <xf numFmtId="164" fontId="27" fillId="0" borderId="10" xfId="0" applyFont="1" applyBorder="1" applyAlignment="1" applyProtection="1"/>
    <xf numFmtId="164" fontId="26" fillId="0" borderId="0" xfId="0" applyFont="1" applyBorder="1" applyAlignment="1" applyProtection="1">
      <alignment horizontal="left" vertical="center"/>
    </xf>
    <xf numFmtId="164" fontId="26" fillId="0" borderId="13" xfId="0" applyFont="1" applyBorder="1" applyAlignment="1" applyProtection="1">
      <alignment horizontal="left" vertical="center"/>
    </xf>
    <xf numFmtId="164" fontId="0" fillId="0" borderId="57" xfId="0" applyBorder="1"/>
    <xf numFmtId="164" fontId="0" fillId="0" borderId="13" xfId="0" applyBorder="1"/>
    <xf numFmtId="164" fontId="17" fillId="0" borderId="8" xfId="0" applyFont="1" applyFill="1" applyBorder="1" applyAlignment="1">
      <alignment vertical="center"/>
    </xf>
    <xf numFmtId="164" fontId="38" fillId="0" borderId="0" xfId="0" quotePrefix="1" applyFont="1"/>
    <xf numFmtId="164" fontId="0" fillId="0" borderId="0" xfId="0" applyFont="1"/>
    <xf numFmtId="165" fontId="30" fillId="14" borderId="0" xfId="2" applyNumberFormat="1" applyFont="1" applyFill="1"/>
    <xf numFmtId="164" fontId="0" fillId="0" borderId="0" xfId="0" applyFont="1" applyBorder="1"/>
    <xf numFmtId="164" fontId="0" fillId="0" borderId="0" xfId="0" applyFont="1" applyFill="1"/>
    <xf numFmtId="164" fontId="0" fillId="11" borderId="9" xfId="0" applyFont="1" applyFill="1" applyBorder="1" applyAlignment="1">
      <alignment horizontal="left" vertical="center"/>
    </xf>
    <xf numFmtId="164" fontId="0" fillId="11" borderId="0" xfId="0" applyFont="1" applyFill="1" applyBorder="1" applyAlignment="1">
      <alignment horizontal="left" vertical="center"/>
    </xf>
    <xf numFmtId="164" fontId="0" fillId="11" borderId="0" xfId="0" applyFont="1" applyFill="1" applyBorder="1"/>
    <xf numFmtId="164" fontId="0" fillId="11" borderId="4" xfId="0" applyFont="1" applyFill="1" applyBorder="1"/>
    <xf numFmtId="164" fontId="0" fillId="0" borderId="9" xfId="0" applyFont="1" applyBorder="1"/>
    <xf numFmtId="165" fontId="0" fillId="0" borderId="0" xfId="0" applyNumberFormat="1" applyFont="1"/>
    <xf numFmtId="164" fontId="0" fillId="11" borderId="10" xfId="0" applyFont="1" applyFill="1" applyBorder="1" applyAlignment="1">
      <alignment horizontal="left" vertical="center"/>
    </xf>
    <xf numFmtId="164" fontId="0" fillId="1" borderId="9" xfId="0" applyFont="1" applyFill="1" applyBorder="1"/>
    <xf numFmtId="164" fontId="0" fillId="1" borderId="0" xfId="0" applyFont="1" applyFill="1" applyBorder="1"/>
    <xf numFmtId="164" fontId="0" fillId="1" borderId="4" xfId="0" applyFont="1" applyFill="1" applyBorder="1"/>
    <xf numFmtId="164" fontId="0" fillId="1" borderId="11" xfId="0" applyFont="1" applyFill="1" applyBorder="1"/>
    <xf numFmtId="164" fontId="0" fillId="1" borderId="7" xfId="0" applyFont="1" applyFill="1" applyBorder="1"/>
    <xf numFmtId="164" fontId="0" fillId="1" borderId="8" xfId="0" applyFont="1" applyFill="1" applyBorder="1"/>
    <xf numFmtId="164" fontId="0" fillId="13" borderId="0" xfId="0" applyFont="1" applyFill="1" applyBorder="1"/>
    <xf numFmtId="164" fontId="0" fillId="13" borderId="4" xfId="0" applyFont="1" applyFill="1" applyBorder="1"/>
    <xf numFmtId="164" fontId="20" fillId="0" borderId="0" xfId="0" quotePrefix="1" applyFont="1"/>
    <xf numFmtId="164" fontId="0" fillId="0" borderId="13" xfId="0" applyBorder="1"/>
    <xf numFmtId="164" fontId="45" fillId="0" borderId="0" xfId="0" applyFont="1"/>
    <xf numFmtId="164" fontId="27" fillId="0" borderId="0" xfId="0" applyFont="1" applyBorder="1" applyAlignment="1" applyProtection="1">
      <alignment horizontal="left"/>
    </xf>
    <xf numFmtId="164" fontId="20" fillId="5" borderId="12" xfId="0" applyFont="1" applyFill="1" applyBorder="1" applyAlignment="1" applyProtection="1">
      <alignment horizontal="left" vertical="center"/>
    </xf>
    <xf numFmtId="164" fontId="20" fillId="5" borderId="14" xfId="0" applyFont="1" applyFill="1" applyBorder="1" applyAlignment="1" applyProtection="1">
      <alignment horizontal="left" vertical="center"/>
    </xf>
    <xf numFmtId="164" fontId="0" fillId="0" borderId="23" xfId="0" applyBorder="1"/>
    <xf numFmtId="164" fontId="0" fillId="0" borderId="15" xfId="0" applyBorder="1"/>
    <xf numFmtId="164" fontId="0" fillId="0" borderId="13" xfId="0" applyBorder="1"/>
    <xf numFmtId="164" fontId="6" fillId="0" borderId="0" xfId="0" applyFont="1" applyBorder="1" applyAlignment="1" applyProtection="1">
      <alignment horizontal="left" vertical="center"/>
      <protection locked="0"/>
    </xf>
    <xf numFmtId="164" fontId="17" fillId="0" borderId="0" xfId="0" applyFont="1" applyFill="1" applyBorder="1" applyAlignment="1">
      <alignment horizontal="center" vertical="center" wrapText="1"/>
    </xf>
    <xf numFmtId="164" fontId="6" fillId="0" borderId="28" xfId="0" applyFont="1" applyBorder="1" applyAlignment="1">
      <alignment horizontal="center" vertical="center" shrinkToFit="1"/>
    </xf>
    <xf numFmtId="164" fontId="6" fillId="0" borderId="26" xfId="0" applyFont="1" applyBorder="1" applyAlignment="1" applyProtection="1">
      <alignment horizontal="center" vertical="center" shrinkToFit="1"/>
    </xf>
    <xf numFmtId="164" fontId="26" fillId="0" borderId="71" xfId="0" applyFont="1" applyBorder="1" applyAlignment="1">
      <alignment horizontal="center" vertical="center"/>
    </xf>
    <xf numFmtId="164" fontId="6" fillId="0" borderId="26" xfId="0" applyFont="1" applyBorder="1" applyAlignment="1">
      <alignment horizontal="center" vertical="center" shrinkToFit="1"/>
    </xf>
    <xf numFmtId="164" fontId="6" fillId="0" borderId="20" xfId="0" applyFont="1" applyBorder="1" applyAlignment="1">
      <alignment horizontal="center" vertical="center" shrinkToFit="1"/>
    </xf>
    <xf numFmtId="164" fontId="6" fillId="0" borderId="28" xfId="0" applyFont="1" applyFill="1" applyBorder="1" applyAlignment="1">
      <alignment horizontal="center" vertical="center" shrinkToFit="1"/>
    </xf>
    <xf numFmtId="164" fontId="6" fillId="0" borderId="26" xfId="0" applyFont="1" applyBorder="1" applyAlignment="1" applyProtection="1">
      <alignment horizontal="center" vertical="center"/>
    </xf>
    <xf numFmtId="164" fontId="6" fillId="0" borderId="28" xfId="0" applyFont="1" applyBorder="1" applyAlignment="1">
      <alignment horizontal="center" vertical="center"/>
    </xf>
    <xf numFmtId="164" fontId="6" fillId="0" borderId="9" xfId="0" applyFont="1" applyBorder="1" applyAlignment="1" applyProtection="1">
      <alignment horizontal="center" vertical="center"/>
    </xf>
    <xf numFmtId="164" fontId="6" fillId="0" borderId="54" xfId="0" applyFont="1" applyBorder="1" applyAlignment="1">
      <alignment horizontal="center" vertical="center"/>
    </xf>
    <xf numFmtId="164" fontId="6" fillId="0" borderId="9" xfId="0" applyFont="1" applyBorder="1" applyAlignment="1">
      <alignment horizontal="center" vertical="center"/>
    </xf>
    <xf numFmtId="164" fontId="6" fillId="0" borderId="20" xfId="0" applyFont="1" applyBorder="1" applyAlignment="1">
      <alignment horizontal="center" vertical="center"/>
    </xf>
    <xf numFmtId="164" fontId="6" fillId="0" borderId="28" xfId="0" applyFont="1" applyFill="1" applyBorder="1" applyAlignment="1">
      <alignment horizontal="center" vertical="center"/>
    </xf>
    <xf numFmtId="164" fontId="7" fillId="0" borderId="0" xfId="0" applyFont="1" applyFill="1" applyBorder="1"/>
    <xf numFmtId="164" fontId="6" fillId="0" borderId="11" xfId="0" applyFont="1" applyBorder="1"/>
    <xf numFmtId="164" fontId="6" fillId="0" borderId="41" xfId="0" applyFont="1" applyFill="1" applyBorder="1" applyAlignment="1" applyProtection="1">
      <alignment horizontal="center" vertical="center"/>
    </xf>
    <xf numFmtId="164" fontId="6" fillId="0" borderId="26" xfId="0" applyFont="1" applyFill="1" applyBorder="1" applyAlignment="1" applyProtection="1">
      <alignment horizontal="center" vertical="center"/>
    </xf>
    <xf numFmtId="164" fontId="0" fillId="0" borderId="0" xfId="0" applyFont="1" applyFill="1" applyAlignment="1">
      <alignment vertical="center"/>
    </xf>
    <xf numFmtId="164" fontId="0" fillId="0" borderId="0" xfId="0" applyFont="1" applyBorder="1" applyAlignment="1">
      <alignment horizontal="left" vertical="center"/>
    </xf>
    <xf numFmtId="164" fontId="0" fillId="0" borderId="0" xfId="0" applyFont="1" applyBorder="1" applyAlignment="1">
      <alignment vertical="center"/>
    </xf>
    <xf numFmtId="164" fontId="0" fillId="0" borderId="0" xfId="0" applyFont="1" applyAlignment="1">
      <alignment vertical="center"/>
    </xf>
    <xf numFmtId="164" fontId="0" fillId="0" borderId="10" xfId="0" applyFont="1" applyBorder="1"/>
    <xf numFmtId="164" fontId="0" fillId="0" borderId="19" xfId="0" applyFont="1" applyBorder="1"/>
    <xf numFmtId="164" fontId="0" fillId="0" borderId="4" xfId="0" applyFont="1" applyBorder="1"/>
    <xf numFmtId="164" fontId="0" fillId="0" borderId="0" xfId="0" applyFont="1" applyFill="1" applyBorder="1" applyAlignment="1"/>
    <xf numFmtId="164" fontId="0" fillId="0" borderId="0" xfId="0" applyFont="1" applyFill="1" applyBorder="1"/>
    <xf numFmtId="164" fontId="10" fillId="0" borderId="36" xfId="0" applyFont="1" applyBorder="1"/>
    <xf numFmtId="164" fontId="0" fillId="0" borderId="55" xfId="0" applyFont="1" applyFill="1" applyBorder="1" applyProtection="1">
      <protection locked="0"/>
    </xf>
    <xf numFmtId="164" fontId="0" fillId="0" borderId="0" xfId="0" applyFont="1" applyFill="1" applyBorder="1" applyProtection="1">
      <protection locked="0"/>
    </xf>
    <xf numFmtId="164" fontId="20" fillId="0" borderId="15" xfId="0" applyFont="1" applyFill="1" applyBorder="1" applyAlignment="1"/>
    <xf numFmtId="164" fontId="0" fillId="0" borderId="25" xfId="0" applyFont="1" applyFill="1" applyBorder="1" applyAlignment="1"/>
    <xf numFmtId="164" fontId="0" fillId="0" borderId="12" xfId="0" applyFont="1" applyBorder="1"/>
    <xf numFmtId="164" fontId="0" fillId="0" borderId="24" xfId="0" applyFont="1" applyBorder="1"/>
    <xf numFmtId="164" fontId="0" fillId="0" borderId="13" xfId="0" applyFont="1" applyBorder="1"/>
    <xf numFmtId="164" fontId="0" fillId="0" borderId="25" xfId="0" applyFont="1" applyBorder="1"/>
    <xf numFmtId="164" fontId="0" fillId="6" borderId="10" xfId="0" applyFont="1" applyFill="1" applyBorder="1" applyAlignment="1" applyProtection="1">
      <protection locked="0"/>
    </xf>
    <xf numFmtId="164" fontId="0" fillId="6" borderId="19" xfId="0" applyFont="1" applyFill="1" applyBorder="1" applyAlignment="1" applyProtection="1">
      <protection locked="0"/>
    </xf>
    <xf numFmtId="164" fontId="0" fillId="10" borderId="29" xfId="0" applyFont="1" applyFill="1" applyBorder="1" applyProtection="1">
      <protection locked="0"/>
    </xf>
    <xf numFmtId="164" fontId="0" fillId="0" borderId="15" xfId="0" applyFont="1" applyBorder="1"/>
    <xf numFmtId="164" fontId="0" fillId="10" borderId="38" xfId="0" applyFont="1" applyFill="1" applyBorder="1" applyProtection="1">
      <protection locked="0"/>
    </xf>
    <xf numFmtId="164" fontId="0" fillId="0" borderId="22" xfId="0" applyFont="1" applyFill="1" applyBorder="1" applyAlignment="1"/>
    <xf numFmtId="164" fontId="0" fillId="0" borderId="23" xfId="0" applyFont="1" applyBorder="1"/>
    <xf numFmtId="164" fontId="0" fillId="0" borderId="22" xfId="0" applyFont="1" applyBorder="1"/>
    <xf numFmtId="164" fontId="0" fillId="0" borderId="25" xfId="0" applyFont="1" applyBorder="1" applyAlignment="1"/>
    <xf numFmtId="164" fontId="14" fillId="10" borderId="29" xfId="0" applyFont="1" applyFill="1" applyBorder="1" applyAlignment="1" applyProtection="1">
      <alignment vertical="center"/>
      <protection locked="0"/>
    </xf>
    <xf numFmtId="164" fontId="0" fillId="0" borderId="0" xfId="0" quotePrefix="1"/>
    <xf numFmtId="164" fontId="17" fillId="0" borderId="0" xfId="0" applyFont="1" applyBorder="1" applyAlignment="1" applyProtection="1">
      <alignment horizontal="left" vertical="center"/>
    </xf>
    <xf numFmtId="164" fontId="4" fillId="0" borderId="22" xfId="0" applyFont="1" applyBorder="1" applyAlignment="1">
      <alignment vertical="center"/>
    </xf>
    <xf numFmtId="164" fontId="17" fillId="0" borderId="22" xfId="0" applyFont="1" applyBorder="1" applyAlignment="1" applyProtection="1">
      <alignment vertical="top"/>
    </xf>
    <xf numFmtId="164" fontId="17" fillId="0" borderId="23" xfId="0" applyFont="1" applyBorder="1" applyAlignment="1" applyProtection="1">
      <alignment vertical="top"/>
    </xf>
    <xf numFmtId="9" fontId="26" fillId="10" borderId="29" xfId="4" applyFont="1" applyFill="1" applyBorder="1" applyAlignment="1" applyProtection="1">
      <protection locked="0"/>
    </xf>
    <xf numFmtId="9" fontId="26" fillId="10" borderId="29" xfId="4" applyNumberFormat="1" applyFont="1" applyFill="1" applyBorder="1" applyAlignment="1" applyProtection="1">
      <protection locked="0"/>
    </xf>
    <xf numFmtId="165" fontId="6" fillId="8" borderId="9" xfId="2" applyNumberFormat="1" applyFont="1" applyFill="1" applyBorder="1" applyAlignment="1">
      <alignment vertical="center"/>
    </xf>
    <xf numFmtId="165" fontId="6" fillId="8" borderId="0" xfId="2" applyNumberFormat="1" applyFont="1" applyFill="1" applyBorder="1" applyAlignment="1">
      <alignment vertical="center"/>
    </xf>
    <xf numFmtId="165" fontId="6" fillId="8" borderId="4" xfId="2" applyNumberFormat="1" applyFont="1" applyFill="1" applyBorder="1" applyAlignment="1">
      <alignment vertical="center"/>
    </xf>
    <xf numFmtId="165" fontId="26" fillId="8" borderId="11" xfId="2" applyNumberFormat="1" applyFont="1" applyFill="1" applyBorder="1" applyAlignment="1">
      <alignment vertical="center"/>
    </xf>
    <xf numFmtId="165" fontId="26" fillId="8" borderId="7" xfId="2" applyNumberFormat="1" applyFont="1" applyFill="1" applyBorder="1" applyAlignment="1">
      <alignment vertical="center"/>
    </xf>
    <xf numFmtId="165" fontId="26" fillId="8" borderId="8" xfId="2" applyNumberFormat="1" applyFont="1" applyFill="1" applyBorder="1" applyAlignment="1">
      <alignment vertical="center"/>
    </xf>
    <xf numFmtId="165" fontId="26" fillId="8" borderId="9" xfId="2" applyNumberFormat="1" applyFont="1" applyFill="1" applyBorder="1" applyAlignment="1">
      <alignment vertical="center"/>
    </xf>
    <xf numFmtId="165" fontId="26" fillId="8" borderId="0" xfId="2" applyNumberFormat="1" applyFont="1" applyFill="1" applyBorder="1" applyAlignment="1">
      <alignment vertical="center"/>
    </xf>
    <xf numFmtId="165" fontId="26" fillId="8" borderId="4" xfId="2" applyNumberFormat="1" applyFont="1" applyFill="1" applyBorder="1" applyAlignment="1">
      <alignment vertical="center"/>
    </xf>
    <xf numFmtId="165" fontId="6" fillId="8" borderId="11" xfId="2" applyNumberFormat="1" applyFont="1" applyFill="1" applyBorder="1" applyAlignment="1">
      <alignment vertical="center"/>
    </xf>
    <xf numFmtId="165" fontId="6" fillId="8" borderId="7" xfId="2" applyNumberFormat="1" applyFont="1" applyFill="1" applyBorder="1" applyAlignment="1">
      <alignment vertical="center"/>
    </xf>
    <xf numFmtId="165" fontId="6" fillId="8" borderId="8" xfId="2" applyNumberFormat="1" applyFont="1" applyFill="1" applyBorder="1" applyAlignment="1">
      <alignment vertical="center"/>
    </xf>
    <xf numFmtId="165" fontId="26" fillId="4" borderId="16" xfId="2" applyNumberFormat="1" applyFont="1" applyFill="1" applyBorder="1" applyAlignment="1">
      <alignment vertical="center"/>
    </xf>
    <xf numFmtId="165" fontId="26" fillId="4" borderId="17" xfId="2" applyNumberFormat="1" applyFont="1" applyFill="1" applyBorder="1" applyAlignment="1">
      <alignment vertical="center"/>
    </xf>
    <xf numFmtId="165" fontId="9" fillId="0" borderId="0" xfId="2" applyNumberFormat="1" applyFont="1" applyBorder="1" applyAlignment="1" applyProtection="1">
      <alignment horizontal="left" vertical="center"/>
    </xf>
    <xf numFmtId="165" fontId="9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20" fillId="0" borderId="0" xfId="2" applyNumberFormat="1" applyFont="1" applyBorder="1" applyAlignment="1">
      <alignment vertical="center"/>
    </xf>
    <xf numFmtId="164" fontId="8" fillId="0" borderId="29" xfId="0" applyFont="1" applyBorder="1"/>
    <xf numFmtId="164" fontId="17" fillId="0" borderId="0" xfId="0" applyFont="1" applyBorder="1" applyAlignment="1" applyProtection="1">
      <alignment horizontal="center" vertical="top"/>
      <protection locked="0"/>
    </xf>
    <xf numFmtId="164" fontId="14" fillId="0" borderId="0" xfId="0" applyFont="1" applyBorder="1" applyAlignment="1" applyProtection="1">
      <alignment vertical="center"/>
      <protection locked="0"/>
    </xf>
    <xf numFmtId="165" fontId="26" fillId="5" borderId="16" xfId="2" applyNumberFormat="1" applyFont="1" applyFill="1" applyBorder="1" applyAlignment="1">
      <alignment vertical="center"/>
    </xf>
    <xf numFmtId="165" fontId="6" fillId="5" borderId="16" xfId="2" applyNumberFormat="1" applyFont="1" applyFill="1" applyBorder="1" applyAlignment="1">
      <alignment vertical="center"/>
    </xf>
    <xf numFmtId="165" fontId="6" fillId="5" borderId="17" xfId="2" applyNumberFormat="1" applyFont="1" applyFill="1" applyBorder="1" applyAlignment="1">
      <alignment vertical="center"/>
    </xf>
    <xf numFmtId="165" fontId="26" fillId="8" borderId="20" xfId="2" applyNumberFormat="1" applyFont="1" applyFill="1" applyBorder="1" applyAlignment="1">
      <alignment vertical="center"/>
    </xf>
    <xf numFmtId="165" fontId="26" fillId="8" borderId="10" xfId="2" applyNumberFormat="1" applyFont="1" applyFill="1" applyBorder="1" applyAlignment="1">
      <alignment vertical="center"/>
    </xf>
    <xf numFmtId="165" fontId="26" fillId="8" borderId="19" xfId="2" applyNumberFormat="1" applyFont="1" applyFill="1" applyBorder="1" applyAlignment="1">
      <alignment vertical="center"/>
    </xf>
    <xf numFmtId="165" fontId="7" fillId="0" borderId="0" xfId="2" applyNumberFormat="1" applyFont="1" applyFill="1" applyBorder="1"/>
    <xf numFmtId="165" fontId="20" fillId="0" borderId="0" xfId="2" applyNumberFormat="1" applyFont="1" applyFill="1" applyBorder="1"/>
    <xf numFmtId="165" fontId="20" fillId="0" borderId="0" xfId="2" applyNumberFormat="1" applyFont="1" applyBorder="1"/>
    <xf numFmtId="164" fontId="0" fillId="10" borderId="45" xfId="0" applyFont="1" applyFill="1" applyBorder="1" applyProtection="1">
      <protection locked="0"/>
    </xf>
    <xf numFmtId="164" fontId="0" fillId="10" borderId="29" xfId="0" applyFont="1" applyFill="1" applyBorder="1" applyAlignment="1"/>
    <xf numFmtId="164" fontId="0" fillId="10" borderId="29" xfId="0" applyFont="1" applyFill="1" applyBorder="1"/>
    <xf numFmtId="164" fontId="0" fillId="10" borderId="40" xfId="0" applyFont="1" applyFill="1" applyBorder="1" applyProtection="1">
      <protection locked="0"/>
    </xf>
    <xf numFmtId="164" fontId="0" fillId="10" borderId="46" xfId="0" applyFont="1" applyFill="1" applyBorder="1" applyProtection="1">
      <protection locked="0"/>
    </xf>
    <xf numFmtId="165" fontId="46" fillId="12" borderId="0" xfId="2" applyNumberFormat="1" applyFont="1" applyFill="1"/>
    <xf numFmtId="164" fontId="9" fillId="0" borderId="0" xfId="0" applyFont="1" applyAlignment="1">
      <alignment horizontal="center" vertical="center"/>
    </xf>
    <xf numFmtId="165" fontId="0" fillId="0" borderId="0" xfId="0" applyNumberFormat="1"/>
    <xf numFmtId="164" fontId="20" fillId="13" borderId="29" xfId="0" applyFont="1" applyFill="1" applyBorder="1" applyAlignment="1" applyProtection="1">
      <alignment horizontal="center"/>
      <protection locked="0"/>
    </xf>
    <xf numFmtId="164" fontId="20" fillId="13" borderId="0" xfId="0" applyFont="1" applyFill="1" applyAlignment="1" applyProtection="1">
      <alignment horizontal="center"/>
      <protection locked="0"/>
    </xf>
    <xf numFmtId="164" fontId="17" fillId="10" borderId="37" xfId="0" applyFont="1" applyFill="1" applyBorder="1" applyAlignment="1" applyProtection="1">
      <alignment horizontal="center" vertical="center"/>
    </xf>
    <xf numFmtId="164" fontId="5" fillId="10" borderId="38" xfId="0" applyFont="1" applyFill="1" applyBorder="1" applyAlignment="1" applyProtection="1">
      <alignment horizontal="center" vertical="center"/>
      <protection locked="0"/>
    </xf>
    <xf numFmtId="164" fontId="26" fillId="10" borderId="71" xfId="0" applyFont="1" applyFill="1" applyBorder="1" applyAlignment="1" applyProtection="1">
      <alignment horizontal="center" vertical="center"/>
      <protection locked="0"/>
    </xf>
    <xf numFmtId="165" fontId="26" fillId="8" borderId="9" xfId="2" applyNumberFormat="1" applyFont="1" applyFill="1" applyBorder="1" applyAlignment="1" applyProtection="1">
      <alignment vertical="center"/>
    </xf>
    <xf numFmtId="165" fontId="26" fillId="8" borderId="0" xfId="2" applyNumberFormat="1" applyFont="1" applyFill="1" applyBorder="1" applyAlignment="1" applyProtection="1">
      <alignment vertical="center"/>
    </xf>
    <xf numFmtId="165" fontId="26" fillId="8" borderId="4" xfId="2" applyNumberFormat="1" applyFont="1" applyFill="1" applyBorder="1" applyAlignment="1" applyProtection="1">
      <alignment vertical="center"/>
    </xf>
    <xf numFmtId="165" fontId="6" fillId="8" borderId="11" xfId="2" applyNumberFormat="1" applyFont="1" applyFill="1" applyBorder="1" applyAlignment="1" applyProtection="1">
      <alignment vertical="center"/>
    </xf>
    <xf numFmtId="165" fontId="6" fillId="8" borderId="7" xfId="2" applyNumberFormat="1" applyFont="1" applyFill="1" applyBorder="1" applyAlignment="1" applyProtection="1">
      <alignment vertical="center"/>
    </xf>
    <xf numFmtId="165" fontId="6" fillId="8" borderId="8" xfId="2" applyNumberFormat="1" applyFont="1" applyFill="1" applyBorder="1" applyAlignment="1" applyProtection="1">
      <alignment vertical="center"/>
    </xf>
    <xf numFmtId="165" fontId="6" fillId="8" borderId="9" xfId="2" applyNumberFormat="1" applyFont="1" applyFill="1" applyBorder="1" applyAlignment="1" applyProtection="1">
      <alignment vertical="center"/>
    </xf>
    <xf numFmtId="165" fontId="6" fillId="8" borderId="0" xfId="2" applyNumberFormat="1" applyFont="1" applyFill="1" applyBorder="1" applyAlignment="1" applyProtection="1">
      <alignment vertical="center"/>
    </xf>
    <xf numFmtId="165" fontId="6" fillId="8" borderId="4" xfId="2" applyNumberFormat="1" applyFont="1" applyFill="1" applyBorder="1" applyAlignment="1" applyProtection="1">
      <alignment vertical="center"/>
    </xf>
    <xf numFmtId="165" fontId="26" fillId="8" borderId="11" xfId="2" applyNumberFormat="1" applyFont="1" applyFill="1" applyBorder="1" applyAlignment="1" applyProtection="1">
      <alignment vertical="center"/>
    </xf>
    <xf numFmtId="165" fontId="26" fillId="8" borderId="7" xfId="2" applyNumberFormat="1" applyFont="1" applyFill="1" applyBorder="1" applyAlignment="1" applyProtection="1">
      <alignment vertical="center"/>
    </xf>
    <xf numFmtId="165" fontId="26" fillId="8" borderId="8" xfId="2" applyNumberFormat="1" applyFont="1" applyFill="1" applyBorder="1" applyAlignment="1" applyProtection="1">
      <alignment vertical="center"/>
    </xf>
    <xf numFmtId="164" fontId="26" fillId="4" borderId="16" xfId="0" applyFont="1" applyFill="1" applyBorder="1" applyAlignment="1" applyProtection="1">
      <alignment vertical="center"/>
    </xf>
    <xf numFmtId="164" fontId="26" fillId="4" borderId="17" xfId="0" applyFont="1" applyFill="1" applyBorder="1" applyAlignment="1" applyProtection="1">
      <alignment vertical="center"/>
    </xf>
    <xf numFmtId="164" fontId="6" fillId="8" borderId="9" xfId="0" applyFont="1" applyFill="1" applyBorder="1" applyAlignment="1" applyProtection="1">
      <alignment vertical="center"/>
    </xf>
    <xf numFmtId="164" fontId="6" fillId="8" borderId="0" xfId="0" applyFont="1" applyFill="1" applyBorder="1" applyAlignment="1" applyProtection="1">
      <alignment vertical="center"/>
    </xf>
    <xf numFmtId="164" fontId="6" fillId="8" borderId="4" xfId="0" applyFont="1" applyFill="1" applyBorder="1" applyAlignment="1" applyProtection="1">
      <alignment vertical="center"/>
    </xf>
    <xf numFmtId="164" fontId="6" fillId="8" borderId="11" xfId="0" applyFont="1" applyFill="1" applyBorder="1" applyAlignment="1" applyProtection="1">
      <alignment vertical="center"/>
    </xf>
    <xf numFmtId="164" fontId="6" fillId="8" borderId="7" xfId="0" applyFont="1" applyFill="1" applyBorder="1" applyAlignment="1" applyProtection="1">
      <alignment vertical="center"/>
    </xf>
    <xf numFmtId="164" fontId="6" fillId="8" borderId="8" xfId="0" applyFont="1" applyFill="1" applyBorder="1" applyAlignment="1" applyProtection="1">
      <alignment vertical="center"/>
    </xf>
    <xf numFmtId="165" fontId="7" fillId="0" borderId="0" xfId="2" applyNumberFormat="1" applyFont="1" applyBorder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164" fontId="27" fillId="0" borderId="9" xfId="0" applyFont="1" applyBorder="1" applyAlignment="1">
      <alignment horizontal="center" vertical="center"/>
    </xf>
    <xf numFmtId="164" fontId="27" fillId="0" borderId="0" xfId="0" applyFont="1" applyBorder="1" applyAlignment="1" applyProtection="1">
      <alignment horizontal="left" vertical="center"/>
    </xf>
    <xf numFmtId="164" fontId="49" fillId="0" borderId="8" xfId="0" applyFont="1" applyFill="1" applyBorder="1" applyAlignment="1">
      <alignment vertical="center"/>
    </xf>
    <xf numFmtId="166" fontId="26" fillId="10" borderId="9" xfId="1" applyNumberFormat="1" applyFont="1" applyFill="1" applyBorder="1" applyAlignment="1" applyProtection="1">
      <alignment horizontal="left"/>
      <protection locked="0"/>
    </xf>
    <xf numFmtId="166" fontId="26" fillId="10" borderId="0" xfId="1" applyNumberFormat="1" applyFont="1" applyFill="1" applyBorder="1" applyAlignment="1" applyProtection="1">
      <alignment horizontal="left"/>
      <protection locked="0"/>
    </xf>
    <xf numFmtId="166" fontId="26" fillId="10" borderId="4" xfId="1" applyNumberFormat="1" applyFont="1" applyFill="1" applyBorder="1" applyAlignment="1" applyProtection="1">
      <alignment horizontal="left"/>
      <protection locked="0"/>
    </xf>
    <xf numFmtId="164" fontId="36" fillId="0" borderId="0" xfId="0" applyFont="1" applyFill="1" applyBorder="1" applyAlignment="1">
      <alignment horizontal="left" vertical="center"/>
    </xf>
    <xf numFmtId="164" fontId="49" fillId="0" borderId="0" xfId="0" applyFont="1" applyFill="1" applyBorder="1" applyAlignment="1">
      <alignment vertical="center"/>
    </xf>
    <xf numFmtId="165" fontId="50" fillId="10" borderId="9" xfId="2" applyNumberFormat="1" applyFont="1" applyFill="1" applyBorder="1" applyAlignment="1" applyProtection="1">
      <alignment horizontal="left"/>
      <protection locked="0"/>
    </xf>
    <xf numFmtId="165" fontId="50" fillId="10" borderId="0" xfId="2" applyNumberFormat="1" applyFont="1" applyFill="1" applyBorder="1" applyAlignment="1" applyProtection="1">
      <alignment horizontal="left"/>
      <protection locked="0"/>
    </xf>
    <xf numFmtId="165" fontId="50" fillId="10" borderId="4" xfId="2" applyNumberFormat="1" applyFont="1" applyFill="1" applyBorder="1" applyAlignment="1" applyProtection="1">
      <alignment horizontal="left"/>
      <protection locked="0"/>
    </xf>
    <xf numFmtId="165" fontId="50" fillId="8" borderId="9" xfId="2" applyNumberFormat="1" applyFont="1" applyFill="1" applyBorder="1" applyAlignment="1" applyProtection="1">
      <alignment vertical="center"/>
    </xf>
    <xf numFmtId="165" fontId="50" fillId="8" borderId="0" xfId="2" applyNumberFormat="1" applyFont="1" applyFill="1" applyBorder="1" applyAlignment="1" applyProtection="1">
      <alignment vertical="center"/>
    </xf>
    <xf numFmtId="165" fontId="50" fillId="8" borderId="4" xfId="2" applyNumberFormat="1" applyFont="1" applyFill="1" applyBorder="1" applyAlignment="1" applyProtection="1">
      <alignment vertical="center"/>
    </xf>
    <xf numFmtId="164" fontId="20" fillId="13" borderId="22" xfId="0" applyFont="1" applyFill="1" applyBorder="1" applyAlignment="1" applyProtection="1">
      <alignment horizontal="center"/>
      <protection locked="0"/>
    </xf>
    <xf numFmtId="164" fontId="27" fillId="0" borderId="0" xfId="0" applyFont="1" applyBorder="1" applyAlignment="1" applyProtection="1">
      <alignment horizontal="left"/>
    </xf>
    <xf numFmtId="164" fontId="20" fillId="5" borderId="12" xfId="0" applyFont="1" applyFill="1" applyBorder="1" applyAlignment="1" applyProtection="1">
      <alignment horizontal="left" vertical="center"/>
    </xf>
    <xf numFmtId="164" fontId="39" fillId="0" borderId="22" xfId="0" applyFont="1" applyFill="1" applyBorder="1" applyAlignment="1">
      <alignment horizontal="center"/>
    </xf>
    <xf numFmtId="164" fontId="26" fillId="12" borderId="18" xfId="0" applyFont="1" applyFill="1" applyBorder="1" applyAlignment="1">
      <alignment horizontal="center"/>
    </xf>
    <xf numFmtId="164" fontId="26" fillId="12" borderId="16" xfId="0" applyFont="1" applyFill="1" applyBorder="1" applyAlignment="1">
      <alignment horizontal="center"/>
    </xf>
    <xf numFmtId="164" fontId="20" fillId="5" borderId="14" xfId="0" applyFont="1" applyFill="1" applyBorder="1" applyAlignment="1" applyProtection="1">
      <alignment horizontal="left" vertical="center"/>
    </xf>
    <xf numFmtId="164" fontId="9" fillId="11" borderId="30" xfId="0" applyFont="1" applyFill="1" applyBorder="1" applyAlignment="1">
      <alignment vertical="center"/>
    </xf>
    <xf numFmtId="164" fontId="7" fillId="0" borderId="8" xfId="0" applyFont="1" applyBorder="1"/>
    <xf numFmtId="164" fontId="20" fillId="11" borderId="47" xfId="0" applyFont="1" applyFill="1" applyBorder="1" applyAlignment="1">
      <alignment horizontal="left" vertical="center"/>
    </xf>
    <xf numFmtId="164" fontId="0" fillId="0" borderId="7" xfId="0" applyFont="1" applyBorder="1"/>
    <xf numFmtId="164" fontId="20" fillId="11" borderId="9" xfId="0" applyFont="1" applyFill="1" applyBorder="1" applyAlignment="1">
      <alignment horizontal="left" vertical="center"/>
    </xf>
    <xf numFmtId="164" fontId="20" fillId="11" borderId="4" xfId="0" applyFont="1" applyFill="1" applyBorder="1" applyAlignment="1">
      <alignment horizontal="left" vertical="center"/>
    </xf>
    <xf numFmtId="164" fontId="30" fillId="0" borderId="0" xfId="0" applyFont="1" applyBorder="1" applyAlignment="1" applyProtection="1">
      <alignment horizontal="center" vertical="center"/>
    </xf>
    <xf numFmtId="164" fontId="20" fillId="11" borderId="11" xfId="0" applyFont="1" applyFill="1" applyBorder="1" applyAlignment="1">
      <alignment horizontal="left" vertical="center"/>
    </xf>
    <xf numFmtId="164" fontId="20" fillId="11" borderId="8" xfId="0" applyFont="1" applyFill="1" applyBorder="1" applyAlignment="1">
      <alignment horizontal="left" vertical="center"/>
    </xf>
    <xf numFmtId="164" fontId="20" fillId="11" borderId="7" xfId="0" applyFont="1" applyFill="1" applyBorder="1" applyAlignment="1">
      <alignment horizontal="left" vertical="center"/>
    </xf>
    <xf numFmtId="164" fontId="20" fillId="11" borderId="19" xfId="0" applyFont="1" applyFill="1" applyBorder="1" applyAlignment="1">
      <alignment horizontal="left" vertical="center"/>
    </xf>
    <xf numFmtId="164" fontId="20" fillId="11" borderId="20" xfId="0" applyFont="1" applyFill="1" applyBorder="1" applyAlignment="1">
      <alignment horizontal="left" vertical="center"/>
    </xf>
    <xf numFmtId="164" fontId="5" fillId="0" borderId="0" xfId="0" applyFont="1" applyBorder="1"/>
    <xf numFmtId="164" fontId="0" fillId="0" borderId="0" xfId="0" applyFont="1" applyBorder="1" applyAlignment="1">
      <alignment horizontal="center"/>
    </xf>
    <xf numFmtId="164" fontId="0" fillId="13" borderId="0" xfId="0" applyFont="1" applyFill="1" applyAlignment="1" applyProtection="1">
      <alignment horizontal="center"/>
      <protection locked="0"/>
    </xf>
    <xf numFmtId="164" fontId="20" fillId="10" borderId="37" xfId="0" applyFont="1" applyFill="1" applyBorder="1" applyAlignment="1" applyProtection="1">
      <alignment horizontal="center"/>
      <protection locked="0"/>
    </xf>
    <xf numFmtId="164" fontId="51" fillId="0" borderId="12" xfId="0" applyFont="1" applyFill="1" applyBorder="1" applyAlignment="1">
      <alignment horizontal="center"/>
    </xf>
    <xf numFmtId="164" fontId="39" fillId="0" borderId="12" xfId="0" applyFont="1" applyFill="1" applyBorder="1" applyAlignment="1"/>
    <xf numFmtId="164" fontId="39" fillId="0" borderId="24" xfId="0" applyFont="1" applyFill="1" applyBorder="1" applyAlignment="1"/>
    <xf numFmtId="164" fontId="39" fillId="0" borderId="65" xfId="0" applyFont="1" applyFill="1" applyBorder="1" applyAlignment="1"/>
    <xf numFmtId="165" fontId="26" fillId="10" borderId="18" xfId="2" applyNumberFormat="1" applyFont="1" applyFill="1" applyBorder="1" applyAlignment="1" applyProtection="1">
      <alignment horizontal="left"/>
      <protection locked="0"/>
    </xf>
    <xf numFmtId="165" fontId="26" fillId="10" borderId="16" xfId="2" applyNumberFormat="1" applyFont="1" applyFill="1" applyBorder="1" applyAlignment="1" applyProtection="1">
      <alignment horizontal="left"/>
      <protection locked="0"/>
    </xf>
    <xf numFmtId="165" fontId="26" fillId="10" borderId="17" xfId="2" applyNumberFormat="1" applyFont="1" applyFill="1" applyBorder="1" applyAlignment="1" applyProtection="1">
      <alignment horizontal="left"/>
      <protection locked="0"/>
    </xf>
    <xf numFmtId="165" fontId="26" fillId="0" borderId="18" xfId="2" applyNumberFormat="1" applyFont="1" applyBorder="1" applyAlignment="1" applyProtection="1">
      <alignment horizontal="left"/>
    </xf>
    <xf numFmtId="165" fontId="26" fillId="0" borderId="16" xfId="2" applyNumberFormat="1" applyFont="1" applyBorder="1" applyAlignment="1" applyProtection="1">
      <alignment horizontal="left"/>
    </xf>
    <xf numFmtId="165" fontId="26" fillId="0" borderId="17" xfId="2" applyNumberFormat="1" applyFont="1" applyBorder="1" applyAlignment="1" applyProtection="1">
      <alignment horizontal="left"/>
    </xf>
    <xf numFmtId="165" fontId="26" fillId="10" borderId="54" xfId="2" applyNumberFormat="1" applyFont="1" applyFill="1" applyBorder="1" applyAlignment="1" applyProtection="1">
      <alignment horizontal="left"/>
      <protection locked="0"/>
    </xf>
    <xf numFmtId="165" fontId="26" fillId="10" borderId="55" xfId="2" applyNumberFormat="1" applyFont="1" applyFill="1" applyBorder="1" applyAlignment="1" applyProtection="1">
      <alignment horizontal="left"/>
      <protection locked="0"/>
    </xf>
    <xf numFmtId="165" fontId="26" fillId="10" borderId="56" xfId="2" applyNumberFormat="1" applyFont="1" applyFill="1" applyBorder="1" applyAlignment="1" applyProtection="1">
      <alignment horizontal="left"/>
      <protection locked="0"/>
    </xf>
    <xf numFmtId="165" fontId="26" fillId="0" borderId="44" xfId="2" applyNumberFormat="1" applyFont="1" applyBorder="1" applyAlignment="1" applyProtection="1">
      <alignment horizontal="left"/>
    </xf>
    <xf numFmtId="165" fontId="26" fillId="0" borderId="12" xfId="2" applyNumberFormat="1" applyFont="1" applyBorder="1" applyAlignment="1" applyProtection="1">
      <alignment horizontal="left"/>
    </xf>
    <xf numFmtId="165" fontId="26" fillId="0" borderId="47" xfId="2" applyNumberFormat="1" applyFont="1" applyBorder="1" applyAlignment="1" applyProtection="1">
      <alignment horizontal="left"/>
    </xf>
    <xf numFmtId="165" fontId="26" fillId="0" borderId="11" xfId="2" applyNumberFormat="1" applyFont="1" applyBorder="1" applyAlignment="1" applyProtection="1">
      <alignment horizontal="left"/>
    </xf>
    <xf numFmtId="165" fontId="26" fillId="0" borderId="7" xfId="2" applyNumberFormat="1" applyFont="1" applyBorder="1" applyAlignment="1" applyProtection="1">
      <alignment horizontal="left"/>
    </xf>
    <xf numFmtId="165" fontId="26" fillId="0" borderId="8" xfId="2" applyNumberFormat="1" applyFont="1" applyBorder="1" applyAlignment="1" applyProtection="1">
      <alignment horizontal="left"/>
    </xf>
    <xf numFmtId="165" fontId="26" fillId="10" borderId="44" xfId="2" applyNumberFormat="1" applyFont="1" applyFill="1" applyBorder="1" applyAlignment="1" applyProtection="1">
      <alignment horizontal="left"/>
      <protection locked="0"/>
    </xf>
    <xf numFmtId="165" fontId="26" fillId="10" borderId="12" xfId="2" applyNumberFormat="1" applyFont="1" applyFill="1" applyBorder="1" applyAlignment="1" applyProtection="1">
      <alignment horizontal="left"/>
      <protection locked="0"/>
    </xf>
    <xf numFmtId="165" fontId="26" fillId="10" borderId="47" xfId="2" applyNumberFormat="1" applyFont="1" applyFill="1" applyBorder="1" applyAlignment="1" applyProtection="1">
      <alignment horizontal="left"/>
      <protection locked="0"/>
    </xf>
    <xf numFmtId="165" fontId="26" fillId="10" borderId="11" xfId="2" applyNumberFormat="1" applyFont="1" applyFill="1" applyBorder="1" applyAlignment="1" applyProtection="1">
      <alignment horizontal="left"/>
      <protection locked="0"/>
    </xf>
    <xf numFmtId="165" fontId="26" fillId="10" borderId="7" xfId="2" applyNumberFormat="1" applyFont="1" applyFill="1" applyBorder="1" applyAlignment="1" applyProtection="1">
      <alignment horizontal="left"/>
      <protection locked="0"/>
    </xf>
    <xf numFmtId="165" fontId="26" fillId="10" borderId="8" xfId="2" applyNumberFormat="1" applyFont="1" applyFill="1" applyBorder="1" applyAlignment="1" applyProtection="1">
      <alignment horizontal="left"/>
      <protection locked="0"/>
    </xf>
    <xf numFmtId="165" fontId="50" fillId="0" borderId="44" xfId="2" applyNumberFormat="1" applyFont="1" applyBorder="1" applyAlignment="1" applyProtection="1">
      <alignment horizontal="left"/>
    </xf>
    <xf numFmtId="165" fontId="50" fillId="0" borderId="12" xfId="2" applyNumberFormat="1" applyFont="1" applyBorder="1" applyAlignment="1" applyProtection="1">
      <alignment horizontal="left"/>
    </xf>
    <xf numFmtId="165" fontId="50" fillId="0" borderId="47" xfId="2" applyNumberFormat="1" applyFont="1" applyBorder="1" applyAlignment="1" applyProtection="1">
      <alignment horizontal="left"/>
    </xf>
    <xf numFmtId="165" fontId="50" fillId="0" borderId="11" xfId="2" applyNumberFormat="1" applyFont="1" applyBorder="1" applyAlignment="1" applyProtection="1">
      <alignment horizontal="left"/>
    </xf>
    <xf numFmtId="165" fontId="50" fillId="0" borderId="7" xfId="2" applyNumberFormat="1" applyFont="1" applyBorder="1" applyAlignment="1" applyProtection="1">
      <alignment horizontal="left"/>
    </xf>
    <xf numFmtId="165" fontId="50" fillId="0" borderId="8" xfId="2" applyNumberFormat="1" applyFont="1" applyBorder="1" applyAlignment="1" applyProtection="1">
      <alignment horizontal="left"/>
    </xf>
    <xf numFmtId="165" fontId="50" fillId="10" borderId="44" xfId="2" applyNumberFormat="1" applyFont="1" applyFill="1" applyBorder="1" applyAlignment="1" applyProtection="1">
      <alignment horizontal="left"/>
      <protection locked="0"/>
    </xf>
    <xf numFmtId="165" fontId="50" fillId="10" borderId="12" xfId="2" applyNumberFormat="1" applyFont="1" applyFill="1" applyBorder="1" applyAlignment="1" applyProtection="1">
      <alignment horizontal="left"/>
      <protection locked="0"/>
    </xf>
    <xf numFmtId="165" fontId="50" fillId="10" borderId="47" xfId="2" applyNumberFormat="1" applyFont="1" applyFill="1" applyBorder="1" applyAlignment="1" applyProtection="1">
      <alignment horizontal="left"/>
      <protection locked="0"/>
    </xf>
    <xf numFmtId="165" fontId="50" fillId="10" borderId="11" xfId="2" applyNumberFormat="1" applyFont="1" applyFill="1" applyBorder="1" applyAlignment="1" applyProtection="1">
      <alignment horizontal="left"/>
      <protection locked="0"/>
    </xf>
    <xf numFmtId="165" fontId="50" fillId="10" borderId="7" xfId="2" applyNumberFormat="1" applyFont="1" applyFill="1" applyBorder="1" applyAlignment="1" applyProtection="1">
      <alignment horizontal="left"/>
      <protection locked="0"/>
    </xf>
    <xf numFmtId="165" fontId="50" fillId="10" borderId="8" xfId="2" applyNumberFormat="1" applyFont="1" applyFill="1" applyBorder="1" applyAlignment="1" applyProtection="1">
      <alignment horizontal="left"/>
      <protection locked="0"/>
    </xf>
    <xf numFmtId="164" fontId="27" fillId="0" borderId="0" xfId="0" applyFont="1" applyBorder="1" applyAlignment="1" applyProtection="1">
      <alignment horizontal="left"/>
    </xf>
    <xf numFmtId="164" fontId="27" fillId="0" borderId="10" xfId="0" applyFont="1" applyBorder="1" applyAlignment="1" applyProtection="1">
      <alignment horizontal="left"/>
    </xf>
    <xf numFmtId="164" fontId="20" fillId="5" borderId="21" xfId="0" applyFont="1" applyFill="1" applyBorder="1" applyAlignment="1" applyProtection="1">
      <alignment horizontal="left" vertical="center"/>
    </xf>
    <xf numFmtId="164" fontId="20" fillId="5" borderId="22" xfId="0" applyFont="1" applyFill="1" applyBorder="1" applyAlignment="1" applyProtection="1">
      <alignment horizontal="left" vertical="center"/>
    </xf>
    <xf numFmtId="164" fontId="20" fillId="5" borderId="23" xfId="0" applyFont="1" applyFill="1" applyBorder="1" applyAlignment="1" applyProtection="1">
      <alignment horizontal="left" vertical="center"/>
    </xf>
    <xf numFmtId="164" fontId="26" fillId="5" borderId="14" xfId="0" applyFont="1" applyFill="1" applyBorder="1" applyAlignment="1" applyProtection="1">
      <alignment horizontal="center" vertical="center"/>
    </xf>
    <xf numFmtId="164" fontId="26" fillId="5" borderId="12" xfId="0" applyFont="1" applyFill="1" applyBorder="1" applyAlignment="1">
      <alignment horizontal="center" vertical="center"/>
    </xf>
    <xf numFmtId="164" fontId="26" fillId="5" borderId="24" xfId="0" applyFont="1" applyFill="1" applyBorder="1" applyAlignment="1">
      <alignment horizontal="center" vertical="center"/>
    </xf>
    <xf numFmtId="164" fontId="26" fillId="5" borderId="34" xfId="0" applyFont="1" applyFill="1" applyBorder="1" applyAlignment="1" applyProtection="1">
      <alignment horizontal="center" vertical="center"/>
    </xf>
    <xf numFmtId="164" fontId="26" fillId="5" borderId="0" xfId="0" applyFont="1" applyFill="1" applyBorder="1" applyAlignment="1" applyProtection="1">
      <alignment horizontal="center" vertical="center"/>
    </xf>
    <xf numFmtId="164" fontId="26" fillId="5" borderId="36" xfId="0" applyFont="1" applyFill="1" applyBorder="1" applyAlignment="1" applyProtection="1">
      <alignment horizontal="center" vertical="center"/>
    </xf>
    <xf numFmtId="164" fontId="26" fillId="5" borderId="15" xfId="0" applyFont="1" applyFill="1" applyBorder="1" applyAlignment="1" applyProtection="1">
      <alignment horizontal="center" vertical="center"/>
    </xf>
    <xf numFmtId="164" fontId="26" fillId="5" borderId="13" xfId="0" applyFont="1" applyFill="1" applyBorder="1" applyAlignment="1">
      <alignment horizontal="center" vertical="center"/>
    </xf>
    <xf numFmtId="164" fontId="26" fillId="5" borderId="48" xfId="0" applyFont="1" applyFill="1" applyBorder="1" applyAlignment="1">
      <alignment horizontal="center" vertical="center"/>
    </xf>
    <xf numFmtId="164" fontId="26" fillId="5" borderId="13" xfId="0" applyFont="1" applyFill="1" applyBorder="1" applyAlignment="1" applyProtection="1">
      <alignment horizontal="center" vertical="center"/>
    </xf>
    <xf numFmtId="164" fontId="26" fillId="5" borderId="25" xfId="0" applyFont="1" applyFill="1" applyBorder="1" applyAlignment="1" applyProtection="1">
      <alignment horizontal="center" vertical="center"/>
    </xf>
    <xf numFmtId="164" fontId="17" fillId="0" borderId="14" xfId="0" applyFont="1" applyFill="1" applyBorder="1" applyAlignment="1">
      <alignment horizontal="center" vertical="center" wrapText="1"/>
    </xf>
    <xf numFmtId="164" fontId="17" fillId="0" borderId="12" xfId="0" applyFont="1" applyFill="1" applyBorder="1" applyAlignment="1">
      <alignment horizontal="center" vertical="center" wrapText="1"/>
    </xf>
    <xf numFmtId="164" fontId="17" fillId="0" borderId="24" xfId="0" applyFont="1" applyFill="1" applyBorder="1" applyAlignment="1">
      <alignment horizontal="center" vertical="center" wrapText="1"/>
    </xf>
    <xf numFmtId="164" fontId="17" fillId="0" borderId="15" xfId="0" applyFont="1" applyFill="1" applyBorder="1" applyAlignment="1">
      <alignment horizontal="center" vertical="center" wrapText="1"/>
    </xf>
    <xf numFmtId="164" fontId="17" fillId="0" borderId="13" xfId="0" applyFont="1" applyFill="1" applyBorder="1" applyAlignment="1">
      <alignment horizontal="center" vertical="center" wrapText="1"/>
    </xf>
    <xf numFmtId="164" fontId="17" fillId="0" borderId="25" xfId="0" applyFont="1" applyFill="1" applyBorder="1" applyAlignment="1">
      <alignment horizontal="center" vertical="center" wrapText="1"/>
    </xf>
    <xf numFmtId="164" fontId="20" fillId="5" borderId="12" xfId="0" applyFont="1" applyFill="1" applyBorder="1" applyAlignment="1" applyProtection="1">
      <alignment horizontal="left" vertical="center"/>
    </xf>
    <xf numFmtId="164" fontId="10" fillId="0" borderId="0" xfId="0" applyFont="1" applyAlignment="1">
      <alignment horizontal="center"/>
    </xf>
    <xf numFmtId="164" fontId="10" fillId="0" borderId="0" xfId="0" applyFont="1" applyBorder="1" applyAlignment="1" applyProtection="1">
      <alignment horizontal="center" vertical="center"/>
    </xf>
    <xf numFmtId="164" fontId="10" fillId="0" borderId="13" xfId="0" applyFont="1" applyBorder="1" applyAlignment="1" applyProtection="1">
      <alignment horizontal="center" vertical="center"/>
    </xf>
    <xf numFmtId="164" fontId="17" fillId="0" borderId="35" xfId="0" applyFont="1" applyBorder="1" applyAlignment="1" applyProtection="1">
      <alignment horizontal="center"/>
    </xf>
    <xf numFmtId="164" fontId="17" fillId="0" borderId="30" xfId="0" applyFont="1" applyBorder="1" applyAlignment="1" applyProtection="1">
      <alignment horizontal="center"/>
    </xf>
    <xf numFmtId="164" fontId="17" fillId="0" borderId="49" xfId="0" applyFont="1" applyBorder="1" applyAlignment="1" applyProtection="1">
      <alignment horizontal="center"/>
    </xf>
    <xf numFmtId="164" fontId="17" fillId="0" borderId="35" xfId="0" applyFont="1" applyBorder="1" applyAlignment="1" applyProtection="1">
      <alignment horizontal="center" vertical="center"/>
    </xf>
    <xf numFmtId="164" fontId="17" fillId="0" borderId="30" xfId="0" applyFont="1" applyBorder="1" applyAlignment="1" applyProtection="1">
      <alignment horizontal="center" vertical="center"/>
    </xf>
    <xf numFmtId="164" fontId="17" fillId="0" borderId="12" xfId="0" applyFont="1" applyBorder="1" applyAlignment="1" applyProtection="1">
      <alignment horizontal="center" vertical="center"/>
    </xf>
    <xf numFmtId="168" fontId="4" fillId="10" borderId="21" xfId="0" applyNumberFormat="1" applyFont="1" applyFill="1" applyBorder="1" applyAlignment="1" applyProtection="1">
      <alignment horizontal="center" vertical="center"/>
      <protection locked="0"/>
    </xf>
    <xf numFmtId="168" fontId="4" fillId="10" borderId="22" xfId="0" applyNumberFormat="1" applyFont="1" applyFill="1" applyBorder="1" applyAlignment="1" applyProtection="1">
      <alignment horizontal="center" vertical="center"/>
      <protection locked="0"/>
    </xf>
    <xf numFmtId="168" fontId="4" fillId="10" borderId="23" xfId="0" applyNumberFormat="1" applyFont="1" applyFill="1" applyBorder="1" applyAlignment="1" applyProtection="1">
      <alignment horizontal="center" vertical="center"/>
      <protection locked="0"/>
    </xf>
    <xf numFmtId="164" fontId="26" fillId="5" borderId="32" xfId="0" applyFont="1" applyFill="1" applyBorder="1" applyAlignment="1" applyProtection="1">
      <alignment horizontal="center"/>
    </xf>
    <xf numFmtId="164" fontId="26" fillId="5" borderId="13" xfId="0" applyFont="1" applyFill="1" applyBorder="1" applyAlignment="1" applyProtection="1">
      <alignment horizontal="center"/>
    </xf>
    <xf numFmtId="164" fontId="26" fillId="5" borderId="25" xfId="0" applyFont="1" applyFill="1" applyBorder="1" applyAlignment="1" applyProtection="1">
      <alignment horizontal="center"/>
    </xf>
    <xf numFmtId="164" fontId="26" fillId="5" borderId="14" xfId="0" applyFont="1" applyFill="1" applyBorder="1" applyAlignment="1" applyProtection="1">
      <alignment horizontal="center"/>
    </xf>
    <xf numFmtId="164" fontId="26" fillId="5" borderId="12" xfId="0" applyFont="1" applyFill="1" applyBorder="1" applyAlignment="1" applyProtection="1">
      <alignment horizontal="center"/>
    </xf>
    <xf numFmtId="164" fontId="26" fillId="5" borderId="24" xfId="0" applyFont="1" applyFill="1" applyBorder="1" applyAlignment="1" applyProtection="1">
      <alignment horizontal="center"/>
    </xf>
    <xf numFmtId="165" fontId="26" fillId="0" borderId="20" xfId="2" applyNumberFormat="1" applyFont="1" applyBorder="1" applyAlignment="1" applyProtection="1">
      <alignment horizontal="center"/>
    </xf>
    <xf numFmtId="165" fontId="26" fillId="0" borderId="10" xfId="2" applyNumberFormat="1" applyFont="1" applyBorder="1" applyAlignment="1" applyProtection="1">
      <alignment horizontal="center"/>
    </xf>
    <xf numFmtId="165" fontId="26" fillId="0" borderId="19" xfId="2" applyNumberFormat="1" applyFont="1" applyBorder="1" applyAlignment="1" applyProtection="1">
      <alignment horizontal="center"/>
    </xf>
    <xf numFmtId="165" fontId="26" fillId="0" borderId="32" xfId="2" applyNumberFormat="1" applyFont="1" applyBorder="1" applyAlignment="1" applyProtection="1">
      <alignment horizontal="center"/>
    </xf>
    <xf numFmtId="165" fontId="26" fillId="0" borderId="13" xfId="2" applyNumberFormat="1" applyFont="1" applyBorder="1" applyAlignment="1" applyProtection="1">
      <alignment horizontal="center"/>
    </xf>
    <xf numFmtId="165" fontId="26" fillId="0" borderId="48" xfId="2" applyNumberFormat="1" applyFont="1" applyBorder="1" applyAlignment="1" applyProtection="1">
      <alignment horizontal="center"/>
    </xf>
    <xf numFmtId="164" fontId="26" fillId="5" borderId="15" xfId="0" applyFont="1" applyFill="1" applyBorder="1" applyAlignment="1" applyProtection="1">
      <alignment horizontal="center"/>
    </xf>
    <xf numFmtId="164" fontId="26" fillId="5" borderId="48" xfId="0" applyFont="1" applyFill="1" applyBorder="1" applyAlignment="1" applyProtection="1">
      <alignment horizontal="center"/>
    </xf>
    <xf numFmtId="164" fontId="17" fillId="10" borderId="14" xfId="0" applyFont="1" applyFill="1" applyBorder="1" applyAlignment="1" applyProtection="1">
      <alignment horizontal="center" vertical="top"/>
      <protection locked="0"/>
    </xf>
    <xf numFmtId="164" fontId="17" fillId="10" borderId="12" xfId="0" applyFont="1" applyFill="1" applyBorder="1" applyAlignment="1" applyProtection="1">
      <alignment horizontal="center" vertical="top"/>
      <protection locked="0"/>
    </xf>
    <xf numFmtId="164" fontId="17" fillId="10" borderId="24" xfId="0" applyFont="1" applyFill="1" applyBorder="1" applyAlignment="1" applyProtection="1">
      <alignment horizontal="center" vertical="top"/>
      <protection locked="0"/>
    </xf>
    <xf numFmtId="164" fontId="17" fillId="10" borderId="15" xfId="0" applyFont="1" applyFill="1" applyBorder="1" applyAlignment="1" applyProtection="1">
      <alignment horizontal="center" vertical="top"/>
      <protection locked="0"/>
    </xf>
    <xf numFmtId="164" fontId="17" fillId="10" borderId="13" xfId="0" applyFont="1" applyFill="1" applyBorder="1" applyAlignment="1" applyProtection="1">
      <alignment horizontal="center" vertical="top"/>
      <protection locked="0"/>
    </xf>
    <xf numFmtId="164" fontId="17" fillId="10" borderId="25" xfId="0" applyFont="1" applyFill="1" applyBorder="1" applyAlignment="1" applyProtection="1">
      <alignment horizontal="center" vertical="top"/>
      <protection locked="0"/>
    </xf>
    <xf numFmtId="164" fontId="26" fillId="5" borderId="34" xfId="0" applyFont="1" applyFill="1" applyBorder="1" applyAlignment="1" applyProtection="1">
      <alignment horizontal="center"/>
    </xf>
    <xf numFmtId="164" fontId="26" fillId="5" borderId="0" xfId="0" applyFont="1" applyFill="1" applyBorder="1" applyAlignment="1" applyProtection="1">
      <alignment horizontal="center"/>
    </xf>
    <xf numFmtId="164" fontId="26" fillId="5" borderId="36" xfId="0" applyFont="1" applyFill="1" applyBorder="1" applyAlignment="1" applyProtection="1">
      <alignment horizontal="center"/>
    </xf>
    <xf numFmtId="164" fontId="6" fillId="0" borderId="18" xfId="0" applyFont="1" applyBorder="1" applyAlignment="1">
      <alignment horizontal="left" vertical="center"/>
    </xf>
    <xf numFmtId="164" fontId="6" fillId="0" borderId="16" xfId="0" applyFont="1" applyBorder="1" applyAlignment="1">
      <alignment horizontal="left" vertical="center"/>
    </xf>
    <xf numFmtId="164" fontId="6" fillId="0" borderId="17" xfId="0" applyFont="1" applyBorder="1" applyAlignment="1">
      <alignment horizontal="left" vertical="center"/>
    </xf>
    <xf numFmtId="164" fontId="45" fillId="0" borderId="0" xfId="0" applyFont="1" applyAlignment="1">
      <alignment horizontal="center" wrapText="1"/>
    </xf>
    <xf numFmtId="164" fontId="20" fillId="0" borderId="0" xfId="0" applyFont="1" applyBorder="1" applyAlignment="1">
      <alignment horizontal="center"/>
    </xf>
    <xf numFmtId="165" fontId="26" fillId="0" borderId="44" xfId="2" applyNumberFormat="1" applyFont="1" applyBorder="1" applyAlignment="1" applyProtection="1">
      <alignment horizontal="left"/>
      <protection locked="0"/>
    </xf>
    <xf numFmtId="165" fontId="26" fillId="0" borderId="12" xfId="2" applyNumberFormat="1" applyFont="1" applyBorder="1" applyAlignment="1" applyProtection="1">
      <alignment horizontal="left"/>
      <protection locked="0"/>
    </xf>
    <xf numFmtId="165" fontId="26" fillId="0" borderId="47" xfId="2" applyNumberFormat="1" applyFont="1" applyBorder="1" applyAlignment="1" applyProtection="1">
      <alignment horizontal="left"/>
      <protection locked="0"/>
    </xf>
    <xf numFmtId="165" fontId="26" fillId="0" borderId="11" xfId="2" applyNumberFormat="1" applyFont="1" applyBorder="1" applyAlignment="1" applyProtection="1">
      <alignment horizontal="left"/>
      <protection locked="0"/>
    </xf>
    <xf numFmtId="165" fontId="26" fillId="0" borderId="7" xfId="2" applyNumberFormat="1" applyFont="1" applyBorder="1" applyAlignment="1" applyProtection="1">
      <alignment horizontal="left"/>
      <protection locked="0"/>
    </xf>
    <xf numFmtId="165" fontId="26" fillId="0" borderId="8" xfId="2" applyNumberFormat="1" applyFont="1" applyBorder="1" applyAlignment="1" applyProtection="1">
      <alignment horizontal="left"/>
      <protection locked="0"/>
    </xf>
    <xf numFmtId="164" fontId="26" fillId="5" borderId="13" xfId="0" applyFont="1" applyFill="1" applyBorder="1" applyAlignment="1">
      <alignment horizontal="center"/>
    </xf>
    <xf numFmtId="164" fontId="26" fillId="5" borderId="48" xfId="0" applyFont="1" applyFill="1" applyBorder="1" applyAlignment="1">
      <alignment horizontal="center"/>
    </xf>
    <xf numFmtId="164" fontId="20" fillId="5" borderId="21" xfId="0" applyFont="1" applyFill="1" applyBorder="1" applyAlignment="1" applyProtection="1">
      <alignment horizontal="left"/>
    </xf>
    <xf numFmtId="164" fontId="20" fillId="5" borderId="22" xfId="0" applyFont="1" applyFill="1" applyBorder="1" applyAlignment="1" applyProtection="1">
      <alignment horizontal="left"/>
    </xf>
    <xf numFmtId="164" fontId="20" fillId="5" borderId="23" xfId="0" applyFont="1" applyFill="1" applyBorder="1" applyAlignment="1" applyProtection="1">
      <alignment horizontal="left"/>
    </xf>
    <xf numFmtId="164" fontId="26" fillId="5" borderId="12" xfId="0" applyFont="1" applyFill="1" applyBorder="1" applyAlignment="1">
      <alignment horizontal="center"/>
    </xf>
    <xf numFmtId="164" fontId="26" fillId="5" borderId="24" xfId="0" applyFont="1" applyFill="1" applyBorder="1" applyAlignment="1">
      <alignment horizontal="center"/>
    </xf>
    <xf numFmtId="164" fontId="10" fillId="0" borderId="0" xfId="0" applyFont="1" applyBorder="1" applyAlignment="1" applyProtection="1">
      <alignment horizontal="center"/>
    </xf>
    <xf numFmtId="164" fontId="17" fillId="0" borderId="18" xfId="0" applyFont="1" applyBorder="1" applyAlignment="1" applyProtection="1">
      <alignment horizontal="center" vertical="center"/>
    </xf>
    <xf numFmtId="164" fontId="17" fillId="0" borderId="16" xfId="0" applyFont="1" applyBorder="1" applyAlignment="1" applyProtection="1">
      <alignment horizontal="center" vertical="center"/>
    </xf>
    <xf numFmtId="164" fontId="17" fillId="0" borderId="10" xfId="0" applyFont="1" applyBorder="1" applyAlignment="1" applyProtection="1">
      <alignment horizontal="center" vertical="center"/>
    </xf>
    <xf numFmtId="164" fontId="17" fillId="0" borderId="19" xfId="0" applyFont="1" applyBorder="1" applyAlignment="1" applyProtection="1">
      <alignment horizontal="center" vertical="center"/>
    </xf>
    <xf numFmtId="164" fontId="4" fillId="10" borderId="21" xfId="0" applyFont="1" applyFill="1" applyBorder="1" applyAlignment="1" applyProtection="1">
      <alignment horizontal="center" vertical="center"/>
      <protection locked="0"/>
    </xf>
    <xf numFmtId="164" fontId="4" fillId="10" borderId="22" xfId="0" applyFont="1" applyFill="1" applyBorder="1" applyAlignment="1" applyProtection="1">
      <alignment horizontal="center" vertical="center"/>
      <protection locked="0"/>
    </xf>
    <xf numFmtId="164" fontId="4" fillId="10" borderId="23" xfId="0" applyFont="1" applyFill="1" applyBorder="1" applyAlignment="1" applyProtection="1">
      <alignment horizontal="center" vertical="center"/>
      <protection locked="0"/>
    </xf>
    <xf numFmtId="164" fontId="7" fillId="5" borderId="21" xfId="0" applyFont="1" applyFill="1" applyBorder="1" applyAlignment="1" applyProtection="1">
      <alignment horizontal="center" vertical="center"/>
    </xf>
    <xf numFmtId="164" fontId="7" fillId="5" borderId="22" xfId="0" applyFont="1" applyFill="1" applyBorder="1" applyAlignment="1" applyProtection="1">
      <alignment horizontal="center" vertical="center"/>
    </xf>
    <xf numFmtId="164" fontId="7" fillId="5" borderId="23" xfId="0" applyFont="1" applyFill="1" applyBorder="1" applyAlignment="1" applyProtection="1">
      <alignment horizontal="center" vertical="center"/>
    </xf>
    <xf numFmtId="166" fontId="26" fillId="10" borderId="44" xfId="1" applyNumberFormat="1" applyFont="1" applyFill="1" applyBorder="1" applyAlignment="1" applyProtection="1">
      <alignment horizontal="left"/>
      <protection locked="0"/>
    </xf>
    <xf numFmtId="166" fontId="26" fillId="10" borderId="12" xfId="1" applyNumberFormat="1" applyFont="1" applyFill="1" applyBorder="1" applyAlignment="1" applyProtection="1">
      <alignment horizontal="left"/>
      <protection locked="0"/>
    </xf>
    <xf numFmtId="166" fontId="26" fillId="10" borderId="47" xfId="1" applyNumberFormat="1" applyFont="1" applyFill="1" applyBorder="1" applyAlignment="1" applyProtection="1">
      <alignment horizontal="left"/>
      <protection locked="0"/>
    </xf>
    <xf numFmtId="166" fontId="26" fillId="10" borderId="11" xfId="1" applyNumberFormat="1" applyFont="1" applyFill="1" applyBorder="1" applyAlignment="1" applyProtection="1">
      <alignment horizontal="left"/>
      <protection locked="0"/>
    </xf>
    <xf numFmtId="166" fontId="26" fillId="10" borderId="7" xfId="1" applyNumberFormat="1" applyFont="1" applyFill="1" applyBorder="1" applyAlignment="1" applyProtection="1">
      <alignment horizontal="left"/>
      <protection locked="0"/>
    </xf>
    <xf numFmtId="166" fontId="26" fillId="10" borderId="8" xfId="1" applyNumberFormat="1" applyFont="1" applyFill="1" applyBorder="1" applyAlignment="1" applyProtection="1">
      <alignment horizontal="left"/>
      <protection locked="0"/>
    </xf>
    <xf numFmtId="166" fontId="26" fillId="10" borderId="32" xfId="1" applyNumberFormat="1" applyFont="1" applyFill="1" applyBorder="1" applyAlignment="1" applyProtection="1">
      <alignment horizontal="left"/>
      <protection locked="0"/>
    </xf>
    <xf numFmtId="166" fontId="26" fillId="10" borderId="13" xfId="1" applyNumberFormat="1" applyFont="1" applyFill="1" applyBorder="1" applyAlignment="1" applyProtection="1">
      <alignment horizontal="left"/>
      <protection locked="0"/>
    </xf>
    <xf numFmtId="166" fontId="26" fillId="10" borderId="48" xfId="1" applyNumberFormat="1" applyFont="1" applyFill="1" applyBorder="1" applyAlignment="1" applyProtection="1">
      <alignment horizontal="left"/>
      <protection locked="0"/>
    </xf>
    <xf numFmtId="164" fontId="26" fillId="0" borderId="14" xfId="0" applyFont="1" applyFill="1" applyBorder="1" applyAlignment="1">
      <alignment horizontal="center" vertical="center"/>
    </xf>
    <xf numFmtId="164" fontId="26" fillId="0" borderId="12" xfId="0" applyFont="1" applyFill="1" applyBorder="1" applyAlignment="1">
      <alignment horizontal="center" vertical="center"/>
    </xf>
    <xf numFmtId="164" fontId="26" fillId="0" borderId="24" xfId="0" applyFont="1" applyFill="1" applyBorder="1" applyAlignment="1">
      <alignment horizontal="center" vertical="center"/>
    </xf>
    <xf numFmtId="164" fontId="26" fillId="0" borderId="15" xfId="0" applyFont="1" applyFill="1" applyBorder="1" applyAlignment="1">
      <alignment horizontal="center" vertical="center"/>
    </xf>
    <xf numFmtId="164" fontId="26" fillId="0" borderId="13" xfId="0" applyFont="1" applyFill="1" applyBorder="1" applyAlignment="1">
      <alignment horizontal="center" vertical="center"/>
    </xf>
    <xf numFmtId="164" fontId="26" fillId="0" borderId="25" xfId="0" applyFont="1" applyFill="1" applyBorder="1" applyAlignment="1">
      <alignment horizontal="center" vertical="center"/>
    </xf>
    <xf numFmtId="164" fontId="26" fillId="5" borderId="14" xfId="0" applyFont="1" applyFill="1" applyBorder="1" applyAlignment="1" applyProtection="1">
      <alignment horizontal="center" vertical="center" wrapText="1"/>
    </xf>
    <xf numFmtId="164" fontId="6" fillId="0" borderId="12" xfId="0" applyFont="1" applyBorder="1" applyAlignment="1">
      <alignment horizontal="center" vertical="center" wrapText="1"/>
    </xf>
    <xf numFmtId="164" fontId="6" fillId="0" borderId="24" xfId="0" applyFont="1" applyBorder="1" applyAlignment="1">
      <alignment horizontal="center" vertical="center" wrapText="1"/>
    </xf>
    <xf numFmtId="164" fontId="6" fillId="0" borderId="15" xfId="0" applyFont="1" applyBorder="1" applyAlignment="1">
      <alignment horizontal="center" vertical="center" wrapText="1"/>
    </xf>
    <xf numFmtId="164" fontId="6" fillId="0" borderId="13" xfId="0" applyFont="1" applyBorder="1" applyAlignment="1">
      <alignment horizontal="center" vertical="center" wrapText="1"/>
    </xf>
    <xf numFmtId="164" fontId="6" fillId="0" borderId="25" xfId="0" applyFont="1" applyBorder="1" applyAlignment="1">
      <alignment horizontal="center" vertical="center" wrapText="1"/>
    </xf>
    <xf numFmtId="164" fontId="0" fillId="10" borderId="12" xfId="0" applyFont="1" applyFill="1" applyBorder="1" applyAlignment="1" applyProtection="1">
      <alignment horizontal="left"/>
      <protection locked="0"/>
    </xf>
    <xf numFmtId="164" fontId="0" fillId="10" borderId="0" xfId="0" applyFont="1" applyFill="1" applyBorder="1" applyAlignment="1" applyProtection="1">
      <alignment horizontal="left"/>
      <protection locked="0"/>
    </xf>
    <xf numFmtId="164" fontId="6" fillId="0" borderId="44" xfId="0" applyFont="1" applyBorder="1" applyAlignment="1" applyProtection="1">
      <alignment horizontal="center"/>
    </xf>
    <xf numFmtId="164" fontId="6" fillId="0" borderId="12" xfId="0" applyFont="1" applyBorder="1" applyAlignment="1" applyProtection="1">
      <alignment horizontal="center"/>
    </xf>
    <xf numFmtId="164" fontId="6" fillId="0" borderId="9" xfId="0" applyFont="1" applyBorder="1" applyAlignment="1" applyProtection="1">
      <alignment horizontal="center"/>
    </xf>
    <xf numFmtId="164" fontId="6" fillId="0" borderId="0" xfId="0" applyFont="1" applyBorder="1" applyAlignment="1" applyProtection="1">
      <alignment horizontal="center"/>
    </xf>
    <xf numFmtId="164" fontId="6" fillId="0" borderId="11" xfId="0" applyFont="1" applyBorder="1" applyAlignment="1" applyProtection="1">
      <alignment horizontal="center"/>
    </xf>
    <xf numFmtId="164" fontId="6" fillId="0" borderId="7" xfId="0" applyFont="1" applyBorder="1" applyAlignment="1" applyProtection="1">
      <alignment horizontal="center"/>
    </xf>
    <xf numFmtId="164" fontId="27" fillId="0" borderId="34" xfId="0" applyFont="1" applyBorder="1" applyAlignment="1">
      <alignment horizontal="center" vertical="center"/>
    </xf>
    <xf numFmtId="164" fontId="27" fillId="0" borderId="0" xfId="0" applyFont="1" applyAlignment="1">
      <alignment horizontal="center" vertical="center"/>
    </xf>
    <xf numFmtId="164" fontId="27" fillId="0" borderId="36" xfId="0" applyFont="1" applyBorder="1" applyAlignment="1">
      <alignment horizontal="center" vertical="center"/>
    </xf>
    <xf numFmtId="164" fontId="27" fillId="0" borderId="15" xfId="0" applyFont="1" applyBorder="1" applyAlignment="1">
      <alignment horizontal="center" vertical="center"/>
    </xf>
    <xf numFmtId="164" fontId="27" fillId="0" borderId="13" xfId="0" applyFont="1" applyBorder="1" applyAlignment="1">
      <alignment horizontal="center" vertical="center"/>
    </xf>
    <xf numFmtId="164" fontId="27" fillId="0" borderId="25" xfId="0" applyFont="1" applyBorder="1" applyAlignment="1">
      <alignment horizontal="center" vertical="center"/>
    </xf>
    <xf numFmtId="164" fontId="27" fillId="0" borderId="14" xfId="0" applyFont="1" applyBorder="1" applyAlignment="1" applyProtection="1">
      <alignment horizontal="center" vertical="center"/>
    </xf>
    <xf numFmtId="164" fontId="30" fillId="0" borderId="12" xfId="0" applyFont="1" applyBorder="1" applyAlignment="1">
      <alignment horizontal="center" vertical="center"/>
    </xf>
    <xf numFmtId="164" fontId="30" fillId="0" borderId="24" xfId="0" applyFont="1" applyBorder="1" applyAlignment="1">
      <alignment horizontal="center" vertical="center"/>
    </xf>
    <xf numFmtId="164" fontId="6" fillId="0" borderId="20" xfId="0" applyFont="1" applyBorder="1" applyAlignment="1" applyProtection="1">
      <alignment horizontal="center"/>
    </xf>
    <xf numFmtId="164" fontId="6" fillId="0" borderId="10" xfId="0" applyFont="1" applyBorder="1" applyAlignment="1" applyProtection="1">
      <alignment horizontal="center"/>
    </xf>
    <xf numFmtId="164" fontId="6" fillId="10" borderId="14" xfId="0" applyFont="1" applyFill="1" applyBorder="1" applyAlignment="1" applyProtection="1">
      <alignment horizontal="center"/>
      <protection locked="0"/>
    </xf>
    <xf numFmtId="164" fontId="6" fillId="10" borderId="12" xfId="0" applyFont="1" applyFill="1" applyBorder="1" applyAlignment="1" applyProtection="1">
      <alignment horizontal="center"/>
      <protection locked="0"/>
    </xf>
    <xf numFmtId="164" fontId="6" fillId="10" borderId="24" xfId="0" applyFont="1" applyFill="1" applyBorder="1" applyAlignment="1" applyProtection="1">
      <alignment horizontal="center"/>
      <protection locked="0"/>
    </xf>
    <xf numFmtId="164" fontId="6" fillId="10" borderId="34" xfId="0" applyFont="1" applyFill="1" applyBorder="1" applyAlignment="1" applyProtection="1">
      <alignment horizontal="center"/>
      <protection locked="0"/>
    </xf>
    <xf numFmtId="164" fontId="6" fillId="10" borderId="0" xfId="0" applyFont="1" applyFill="1" applyBorder="1" applyAlignment="1" applyProtection="1">
      <alignment horizontal="center"/>
      <protection locked="0"/>
    </xf>
    <xf numFmtId="164" fontId="6" fillId="10" borderId="36" xfId="0" applyFont="1" applyFill="1" applyBorder="1" applyAlignment="1" applyProtection="1">
      <alignment horizontal="center"/>
      <protection locked="0"/>
    </xf>
    <xf numFmtId="164" fontId="6" fillId="10" borderId="15" xfId="0" applyFont="1" applyFill="1" applyBorder="1" applyAlignment="1" applyProtection="1">
      <alignment horizontal="center"/>
      <protection locked="0"/>
    </xf>
    <xf numFmtId="164" fontId="6" fillId="10" borderId="13" xfId="0" applyFont="1" applyFill="1" applyBorder="1" applyAlignment="1" applyProtection="1">
      <alignment horizontal="center"/>
      <protection locked="0"/>
    </xf>
    <xf numFmtId="164" fontId="6" fillId="10" borderId="25" xfId="0" applyFont="1" applyFill="1" applyBorder="1" applyAlignment="1" applyProtection="1">
      <alignment horizontal="center"/>
      <protection locked="0"/>
    </xf>
    <xf numFmtId="167" fontId="6" fillId="10" borderId="10" xfId="0" applyNumberFormat="1" applyFont="1" applyFill="1" applyBorder="1" applyAlignment="1" applyProtection="1">
      <alignment horizontal="center"/>
      <protection locked="0"/>
    </xf>
    <xf numFmtId="167" fontId="6" fillId="10" borderId="19" xfId="0" applyNumberFormat="1" applyFont="1" applyFill="1" applyBorder="1" applyAlignment="1" applyProtection="1">
      <alignment horizontal="center"/>
      <protection locked="0"/>
    </xf>
    <xf numFmtId="167" fontId="6" fillId="10" borderId="0" xfId="0" applyNumberFormat="1" applyFont="1" applyFill="1" applyBorder="1" applyAlignment="1" applyProtection="1">
      <alignment horizontal="center"/>
      <protection locked="0"/>
    </xf>
    <xf numFmtId="167" fontId="6" fillId="10" borderId="4" xfId="0" applyNumberFormat="1" applyFont="1" applyFill="1" applyBorder="1" applyAlignment="1" applyProtection="1">
      <alignment horizontal="center"/>
      <protection locked="0"/>
    </xf>
    <xf numFmtId="167" fontId="6" fillId="10" borderId="7" xfId="0" applyNumberFormat="1" applyFont="1" applyFill="1" applyBorder="1" applyAlignment="1" applyProtection="1">
      <alignment horizontal="center"/>
      <protection locked="0"/>
    </xf>
    <xf numFmtId="167" fontId="6" fillId="10" borderId="8" xfId="0" applyNumberFormat="1" applyFont="1" applyFill="1" applyBorder="1" applyAlignment="1" applyProtection="1">
      <alignment horizontal="center"/>
      <protection locked="0"/>
    </xf>
    <xf numFmtId="164" fontId="23" fillId="0" borderId="14" xfId="0" applyFont="1" applyFill="1" applyBorder="1" applyAlignment="1" applyProtection="1">
      <alignment horizontal="center" vertical="center"/>
    </xf>
    <xf numFmtId="164" fontId="23" fillId="0" borderId="12" xfId="0" applyFont="1" applyFill="1" applyBorder="1" applyAlignment="1" applyProtection="1">
      <alignment horizontal="center" vertical="center"/>
    </xf>
    <xf numFmtId="164" fontId="23" fillId="0" borderId="15" xfId="0" applyFont="1" applyFill="1" applyBorder="1" applyAlignment="1" applyProtection="1">
      <alignment horizontal="center" vertical="center"/>
    </xf>
    <xf numFmtId="164" fontId="23" fillId="0" borderId="13" xfId="0" applyFont="1" applyFill="1" applyBorder="1" applyAlignment="1" applyProtection="1">
      <alignment horizontal="center" vertical="center"/>
    </xf>
    <xf numFmtId="164" fontId="6" fillId="10" borderId="50" xfId="0" applyFont="1" applyFill="1" applyBorder="1" applyAlignment="1" applyProtection="1">
      <alignment horizontal="left" wrapText="1"/>
      <protection locked="0"/>
    </xf>
    <xf numFmtId="164" fontId="6" fillId="10" borderId="30" xfId="0" applyFont="1" applyFill="1" applyBorder="1" applyAlignment="1" applyProtection="1">
      <alignment horizontal="left" wrapText="1"/>
      <protection locked="0"/>
    </xf>
    <xf numFmtId="164" fontId="6" fillId="10" borderId="51" xfId="0" applyFont="1" applyFill="1" applyBorder="1" applyAlignment="1" applyProtection="1">
      <alignment horizontal="left" wrapText="1"/>
      <protection locked="0"/>
    </xf>
    <xf numFmtId="165" fontId="30" fillId="0" borderId="50" xfId="2" applyNumberFormat="1" applyFont="1" applyBorder="1" applyAlignment="1" applyProtection="1">
      <alignment horizontal="left"/>
      <protection locked="0"/>
    </xf>
    <xf numFmtId="165" fontId="30" fillId="0" borderId="30" xfId="2" applyNumberFormat="1" applyFont="1" applyBorder="1" applyAlignment="1" applyProtection="1">
      <alignment horizontal="left"/>
      <protection locked="0"/>
    </xf>
    <xf numFmtId="165" fontId="30" fillId="0" borderId="51" xfId="2" applyNumberFormat="1" applyFont="1" applyBorder="1" applyAlignment="1" applyProtection="1">
      <alignment horizontal="left"/>
      <protection locked="0"/>
    </xf>
    <xf numFmtId="164" fontId="9" fillId="10" borderId="50" xfId="0" applyFont="1" applyFill="1" applyBorder="1" applyAlignment="1" applyProtection="1">
      <alignment horizontal="center"/>
      <protection locked="0"/>
    </xf>
    <xf numFmtId="164" fontId="0" fillId="10" borderId="30" xfId="0" applyFont="1" applyFill="1" applyBorder="1" applyAlignment="1" applyProtection="1">
      <alignment horizontal="center"/>
      <protection locked="0"/>
    </xf>
    <xf numFmtId="164" fontId="0" fillId="10" borderId="52" xfId="0" applyFont="1" applyFill="1" applyBorder="1" applyAlignment="1" applyProtection="1">
      <alignment horizontal="center"/>
      <protection locked="0"/>
    </xf>
    <xf numFmtId="167" fontId="9" fillId="10" borderId="53" xfId="0" applyNumberFormat="1" applyFont="1" applyFill="1" applyBorder="1" applyAlignment="1" applyProtection="1">
      <alignment horizontal="center"/>
      <protection locked="0"/>
    </xf>
    <xf numFmtId="167" fontId="9" fillId="10" borderId="30" xfId="0" applyNumberFormat="1" applyFont="1" applyFill="1" applyBorder="1" applyAlignment="1" applyProtection="1">
      <alignment horizontal="center"/>
      <protection locked="0"/>
    </xf>
    <xf numFmtId="167" fontId="9" fillId="10" borderId="51" xfId="0" applyNumberFormat="1" applyFont="1" applyFill="1" applyBorder="1" applyAlignment="1" applyProtection="1">
      <alignment horizontal="center"/>
      <protection locked="0"/>
    </xf>
    <xf numFmtId="164" fontId="8" fillId="9" borderId="54" xfId="0" applyFont="1" applyFill="1" applyBorder="1" applyAlignment="1" applyProtection="1">
      <alignment horizontal="center"/>
    </xf>
    <xf numFmtId="164" fontId="8" fillId="9" borderId="55" xfId="0" applyFont="1" applyFill="1" applyBorder="1" applyAlignment="1" applyProtection="1">
      <alignment horizontal="center"/>
    </xf>
    <xf numFmtId="164" fontId="8" fillId="9" borderId="56" xfId="0" applyFont="1" applyFill="1" applyBorder="1" applyAlignment="1" applyProtection="1">
      <alignment horizontal="center"/>
    </xf>
    <xf numFmtId="165" fontId="30" fillId="10" borderId="50" xfId="2" applyNumberFormat="1" applyFont="1" applyFill="1" applyBorder="1" applyAlignment="1" applyProtection="1">
      <alignment horizontal="left"/>
      <protection locked="0"/>
    </xf>
    <xf numFmtId="165" fontId="30" fillId="10" borderId="30" xfId="2" applyNumberFormat="1" applyFont="1" applyFill="1" applyBorder="1" applyAlignment="1" applyProtection="1">
      <alignment horizontal="left"/>
      <protection locked="0"/>
    </xf>
    <xf numFmtId="165" fontId="30" fillId="10" borderId="51" xfId="2" applyNumberFormat="1" applyFont="1" applyFill="1" applyBorder="1" applyAlignment="1" applyProtection="1">
      <alignment horizontal="left"/>
      <protection locked="0"/>
    </xf>
    <xf numFmtId="164" fontId="7" fillId="5" borderId="40" xfId="0" applyFont="1" applyFill="1" applyBorder="1" applyAlignment="1" applyProtection="1">
      <alignment horizontal="center" vertical="center"/>
    </xf>
    <xf numFmtId="164" fontId="0" fillId="10" borderId="44" xfId="0" applyFont="1" applyFill="1" applyBorder="1" applyAlignment="1" applyProtection="1">
      <alignment horizontal="center"/>
      <protection locked="0"/>
    </xf>
    <xf numFmtId="164" fontId="0" fillId="10" borderId="12" xfId="0" applyFont="1" applyFill="1" applyBorder="1" applyAlignment="1" applyProtection="1">
      <alignment horizontal="center"/>
      <protection locked="0"/>
    </xf>
    <xf numFmtId="164" fontId="0" fillId="10" borderId="24" xfId="0" applyFont="1" applyFill="1" applyBorder="1" applyAlignment="1" applyProtection="1">
      <alignment horizontal="center"/>
      <protection locked="0"/>
    </xf>
    <xf numFmtId="164" fontId="0" fillId="10" borderId="32" xfId="0" applyFont="1" applyFill="1" applyBorder="1" applyAlignment="1" applyProtection="1">
      <alignment horizontal="center"/>
      <protection locked="0"/>
    </xf>
    <xf numFmtId="164" fontId="0" fillId="10" borderId="13" xfId="0" applyFont="1" applyFill="1" applyBorder="1" applyAlignment="1" applyProtection="1">
      <alignment horizontal="center"/>
      <protection locked="0"/>
    </xf>
    <xf numFmtId="164" fontId="0" fillId="10" borderId="25" xfId="0" applyFont="1" applyFill="1" applyBorder="1" applyAlignment="1" applyProtection="1">
      <alignment horizontal="center"/>
      <protection locked="0"/>
    </xf>
    <xf numFmtId="164" fontId="17" fillId="0" borderId="34" xfId="0" applyFont="1" applyBorder="1" applyAlignment="1" applyProtection="1">
      <alignment horizontal="center"/>
    </xf>
    <xf numFmtId="164" fontId="17" fillId="0" borderId="12" xfId="0" applyFont="1" applyBorder="1" applyAlignment="1" applyProtection="1">
      <alignment horizontal="center"/>
    </xf>
    <xf numFmtId="164" fontId="17" fillId="0" borderId="15" xfId="0" applyFont="1" applyBorder="1" applyAlignment="1">
      <alignment horizontal="center"/>
    </xf>
    <xf numFmtId="164" fontId="17" fillId="0" borderId="13" xfId="0" applyFont="1" applyBorder="1" applyAlignment="1">
      <alignment horizontal="center"/>
    </xf>
    <xf numFmtId="164" fontId="17" fillId="10" borderId="44" xfId="0" applyFont="1" applyFill="1" applyBorder="1" applyAlignment="1" applyProtection="1">
      <alignment horizontal="center"/>
      <protection locked="0"/>
    </xf>
    <xf numFmtId="164" fontId="17" fillId="10" borderId="12" xfId="0" applyFont="1" applyFill="1" applyBorder="1" applyAlignment="1" applyProtection="1">
      <alignment horizontal="center"/>
      <protection locked="0"/>
    </xf>
    <xf numFmtId="164" fontId="17" fillId="10" borderId="0" xfId="0" applyFont="1" applyFill="1" applyBorder="1" applyAlignment="1" applyProtection="1">
      <alignment horizontal="center"/>
      <protection locked="0"/>
    </xf>
    <xf numFmtId="164" fontId="17" fillId="10" borderId="24" xfId="0" applyFont="1" applyFill="1" applyBorder="1" applyAlignment="1" applyProtection="1">
      <alignment horizontal="center"/>
      <protection locked="0"/>
    </xf>
    <xf numFmtId="164" fontId="17" fillId="10" borderId="32" xfId="0" applyFont="1" applyFill="1" applyBorder="1" applyAlignment="1" applyProtection="1">
      <alignment horizontal="center"/>
      <protection locked="0"/>
    </xf>
    <xf numFmtId="164" fontId="17" fillId="10" borderId="13" xfId="0" applyFont="1" applyFill="1" applyBorder="1" applyAlignment="1" applyProtection="1">
      <alignment horizontal="center"/>
      <protection locked="0"/>
    </xf>
    <xf numFmtId="164" fontId="17" fillId="10" borderId="25" xfId="0" applyFont="1" applyFill="1" applyBorder="1" applyAlignment="1" applyProtection="1">
      <alignment horizontal="center"/>
      <protection locked="0"/>
    </xf>
    <xf numFmtId="164" fontId="17" fillId="0" borderId="14" xfId="0" applyFont="1" applyBorder="1" applyAlignment="1" applyProtection="1">
      <alignment horizontal="center"/>
    </xf>
    <xf numFmtId="164" fontId="17" fillId="0" borderId="47" xfId="0" applyFont="1" applyBorder="1" applyAlignment="1" applyProtection="1">
      <alignment horizontal="center"/>
    </xf>
    <xf numFmtId="164" fontId="2" fillId="5" borderId="9" xfId="0" applyFont="1" applyFill="1" applyBorder="1" applyAlignment="1" applyProtection="1">
      <alignment horizontal="center"/>
    </xf>
    <xf numFmtId="164" fontId="2" fillId="5" borderId="0" xfId="0" applyFont="1" applyFill="1" applyBorder="1" applyAlignment="1" applyProtection="1">
      <alignment horizontal="center"/>
    </xf>
    <xf numFmtId="164" fontId="2" fillId="5" borderId="4" xfId="0" applyFont="1" applyFill="1" applyBorder="1" applyAlignment="1" applyProtection="1">
      <alignment horizontal="center"/>
    </xf>
    <xf numFmtId="164" fontId="2" fillId="5" borderId="20" xfId="0" applyFont="1" applyFill="1" applyBorder="1" applyAlignment="1" applyProtection="1">
      <alignment horizontal="center"/>
    </xf>
    <xf numFmtId="164" fontId="2" fillId="5" borderId="10" xfId="0" applyFont="1" applyFill="1" applyBorder="1" applyAlignment="1" applyProtection="1">
      <alignment horizontal="center"/>
    </xf>
    <xf numFmtId="164" fontId="2" fillId="5" borderId="19" xfId="0" applyFont="1" applyFill="1" applyBorder="1" applyAlignment="1" applyProtection="1">
      <alignment horizontal="center"/>
    </xf>
    <xf numFmtId="164" fontId="17" fillId="0" borderId="13" xfId="0" applyFont="1" applyBorder="1" applyAlignment="1" applyProtection="1">
      <alignment horizontal="center"/>
    </xf>
    <xf numFmtId="164" fontId="10" fillId="0" borderId="7" xfId="0" applyFont="1" applyBorder="1" applyAlignment="1" applyProtection="1">
      <alignment horizontal="center"/>
    </xf>
    <xf numFmtId="164" fontId="10" fillId="0" borderId="0" xfId="0" applyFont="1" applyBorder="1" applyAlignment="1">
      <alignment horizontal="center"/>
    </xf>
    <xf numFmtId="164" fontId="39" fillId="0" borderId="21" xfId="0" applyFont="1" applyFill="1" applyBorder="1" applyAlignment="1">
      <alignment horizontal="center"/>
    </xf>
    <xf numFmtId="164" fontId="39" fillId="0" borderId="22" xfId="0" applyFont="1" applyFill="1" applyBorder="1" applyAlignment="1">
      <alignment horizontal="center"/>
    </xf>
    <xf numFmtId="164" fontId="28" fillId="0" borderId="57" xfId="0" applyFont="1" applyFill="1" applyBorder="1" applyAlignment="1" applyProtection="1">
      <alignment horizontal="center" vertical="center"/>
    </xf>
    <xf numFmtId="164" fontId="28" fillId="0" borderId="22" xfId="0" applyFont="1" applyFill="1" applyBorder="1" applyAlignment="1" applyProtection="1">
      <alignment horizontal="center" vertical="center"/>
    </xf>
    <xf numFmtId="164" fontId="28" fillId="0" borderId="12" xfId="0" applyFont="1" applyFill="1" applyBorder="1" applyAlignment="1" applyProtection="1">
      <alignment horizontal="center" vertical="center"/>
    </xf>
    <xf numFmtId="164" fontId="39" fillId="0" borderId="65" xfId="0" applyFont="1" applyFill="1" applyBorder="1" applyAlignment="1">
      <alignment horizontal="center"/>
    </xf>
    <xf numFmtId="165" fontId="7" fillId="0" borderId="20" xfId="2" applyNumberFormat="1" applyFont="1" applyBorder="1" applyAlignment="1">
      <alignment horizontal="center" vertical="center"/>
    </xf>
    <xf numFmtId="165" fontId="7" fillId="0" borderId="10" xfId="2" applyNumberFormat="1" applyFont="1" applyBorder="1" applyAlignment="1">
      <alignment horizontal="center" vertical="center"/>
    </xf>
    <xf numFmtId="165" fontId="7" fillId="0" borderId="19" xfId="2" applyNumberFormat="1" applyFont="1" applyBorder="1" applyAlignment="1">
      <alignment horizontal="center" vertical="center"/>
    </xf>
    <xf numFmtId="165" fontId="7" fillId="0" borderId="11" xfId="2" applyNumberFormat="1" applyFont="1" applyBorder="1" applyAlignment="1">
      <alignment horizontal="center" vertical="center"/>
    </xf>
    <xf numFmtId="165" fontId="7" fillId="0" borderId="7" xfId="2" applyNumberFormat="1" applyFont="1" applyBorder="1" applyAlignment="1">
      <alignment horizontal="center" vertical="center"/>
    </xf>
    <xf numFmtId="165" fontId="7" fillId="0" borderId="8" xfId="2" applyNumberFormat="1" applyFont="1" applyBorder="1" applyAlignment="1">
      <alignment horizontal="center" vertical="center"/>
    </xf>
    <xf numFmtId="165" fontId="7" fillId="0" borderId="33" xfId="2" applyNumberFormat="1" applyFont="1" applyBorder="1" applyAlignment="1">
      <alignment horizontal="center" vertical="center"/>
    </xf>
    <xf numFmtId="165" fontId="7" fillId="0" borderId="39" xfId="2" applyNumberFormat="1" applyFont="1" applyBorder="1" applyAlignment="1">
      <alignment horizontal="center" vertical="center"/>
    </xf>
    <xf numFmtId="164" fontId="26" fillId="12" borderId="18" xfId="0" applyFont="1" applyFill="1" applyBorder="1" applyAlignment="1">
      <alignment horizontal="center"/>
    </xf>
    <xf numFmtId="164" fontId="26" fillId="12" borderId="16" xfId="0" applyFont="1" applyFill="1" applyBorder="1" applyAlignment="1">
      <alignment horizontal="center"/>
    </xf>
    <xf numFmtId="164" fontId="26" fillId="12" borderId="17" xfId="0" applyFont="1" applyFill="1" applyBorder="1" applyAlignment="1">
      <alignment horizontal="center"/>
    </xf>
    <xf numFmtId="0" fontId="26" fillId="4" borderId="15" xfId="3" applyFont="1" applyFill="1" applyBorder="1" applyAlignment="1">
      <alignment horizontal="center"/>
    </xf>
    <xf numFmtId="0" fontId="26" fillId="4" borderId="13" xfId="3" applyFont="1" applyFill="1" applyBorder="1" applyAlignment="1">
      <alignment horizontal="center"/>
    </xf>
    <xf numFmtId="0" fontId="26" fillId="4" borderId="25" xfId="3" applyFont="1" applyFill="1" applyBorder="1" applyAlignment="1">
      <alignment horizontal="center"/>
    </xf>
    <xf numFmtId="164" fontId="20" fillId="12" borderId="18" xfId="0" applyFont="1" applyFill="1" applyBorder="1" applyAlignment="1" applyProtection="1">
      <alignment horizontal="center" vertical="center" wrapText="1"/>
    </xf>
    <xf numFmtId="164" fontId="20" fillId="12" borderId="16" xfId="0" applyFont="1" applyFill="1" applyBorder="1" applyAlignment="1" applyProtection="1">
      <alignment horizontal="center" vertical="center" wrapText="1"/>
    </xf>
    <xf numFmtId="164" fontId="20" fillId="12" borderId="17" xfId="0" applyFont="1" applyFill="1" applyBorder="1" applyAlignment="1" applyProtection="1">
      <alignment horizontal="center" vertical="center" wrapText="1"/>
    </xf>
    <xf numFmtId="0" fontId="26" fillId="4" borderId="18" xfId="3" applyFont="1" applyFill="1" applyBorder="1" applyAlignment="1">
      <alignment horizontal="center"/>
    </xf>
    <xf numFmtId="0" fontId="26" fillId="4" borderId="16" xfId="3" applyFont="1" applyFill="1" applyBorder="1" applyAlignment="1">
      <alignment horizontal="center"/>
    </xf>
    <xf numFmtId="0" fontId="26" fillId="4" borderId="18" xfId="3" applyFont="1" applyFill="1" applyBorder="1" applyAlignment="1">
      <alignment horizontal="center" wrapText="1"/>
    </xf>
    <xf numFmtId="0" fontId="26" fillId="4" borderId="16" xfId="3" applyFont="1" applyFill="1" applyBorder="1" applyAlignment="1">
      <alignment horizontal="center" wrapText="1"/>
    </xf>
    <xf numFmtId="0" fontId="26" fillId="4" borderId="17" xfId="3" applyFont="1" applyFill="1" applyBorder="1" applyAlignment="1">
      <alignment horizontal="center" wrapText="1"/>
    </xf>
    <xf numFmtId="0" fontId="26" fillId="4" borderId="17" xfId="3" applyFont="1" applyFill="1" applyBorder="1" applyAlignment="1">
      <alignment horizontal="center"/>
    </xf>
    <xf numFmtId="0" fontId="26" fillId="4" borderId="34" xfId="3" applyFont="1" applyFill="1" applyBorder="1" applyAlignment="1">
      <alignment horizontal="center"/>
    </xf>
    <xf numFmtId="0" fontId="26" fillId="4" borderId="0" xfId="3" applyFont="1" applyFill="1" applyBorder="1" applyAlignment="1">
      <alignment horizontal="center"/>
    </xf>
    <xf numFmtId="0" fontId="26" fillId="4" borderId="36" xfId="3" applyFont="1" applyFill="1" applyBorder="1" applyAlignment="1">
      <alignment horizontal="center"/>
    </xf>
    <xf numFmtId="0" fontId="26" fillId="4" borderId="34" xfId="3" applyFont="1" applyFill="1" applyBorder="1" applyAlignment="1">
      <alignment horizontal="center" wrapText="1"/>
    </xf>
    <xf numFmtId="0" fontId="26" fillId="4" borderId="0" xfId="3" applyFont="1" applyFill="1" applyBorder="1" applyAlignment="1">
      <alignment horizontal="center" wrapText="1"/>
    </xf>
    <xf numFmtId="0" fontId="26" fillId="4" borderId="36" xfId="3" applyFont="1" applyFill="1" applyBorder="1" applyAlignment="1">
      <alignment horizontal="center" wrapText="1"/>
    </xf>
    <xf numFmtId="0" fontId="27" fillId="4" borderId="11" xfId="3" applyFont="1" applyFill="1" applyBorder="1" applyAlignment="1">
      <alignment horizontal="center" vertical="center"/>
    </xf>
    <xf numFmtId="0" fontId="27" fillId="4" borderId="7" xfId="3" applyFont="1" applyFill="1" applyBorder="1" applyAlignment="1">
      <alignment horizontal="center" vertical="center"/>
    </xf>
    <xf numFmtId="0" fontId="27" fillId="4" borderId="8" xfId="3" applyFont="1" applyFill="1" applyBorder="1" applyAlignment="1">
      <alignment horizontal="center" vertical="center"/>
    </xf>
    <xf numFmtId="165" fontId="7" fillId="10" borderId="20" xfId="2" applyNumberFormat="1" applyFont="1" applyFill="1" applyBorder="1" applyAlignment="1" applyProtection="1">
      <alignment horizontal="center" vertical="center"/>
      <protection locked="0"/>
    </xf>
    <xf numFmtId="165" fontId="7" fillId="10" borderId="10" xfId="2" applyNumberFormat="1" applyFont="1" applyFill="1" applyBorder="1" applyAlignment="1" applyProtection="1">
      <alignment horizontal="center" vertical="center"/>
      <protection locked="0"/>
    </xf>
    <xf numFmtId="165" fontId="7" fillId="10" borderId="19" xfId="2" applyNumberFormat="1" applyFont="1" applyFill="1" applyBorder="1" applyAlignment="1" applyProtection="1">
      <alignment horizontal="center" vertical="center"/>
      <protection locked="0"/>
    </xf>
    <xf numFmtId="165" fontId="7" fillId="10" borderId="11" xfId="2" applyNumberFormat="1" applyFont="1" applyFill="1" applyBorder="1" applyAlignment="1" applyProtection="1">
      <alignment horizontal="center" vertical="center"/>
      <protection locked="0"/>
    </xf>
    <xf numFmtId="165" fontId="7" fillId="10" borderId="7" xfId="2" applyNumberFormat="1" applyFont="1" applyFill="1" applyBorder="1" applyAlignment="1" applyProtection="1">
      <alignment horizontal="center" vertical="center"/>
      <protection locked="0"/>
    </xf>
    <xf numFmtId="165" fontId="7" fillId="10" borderId="8" xfId="2" applyNumberFormat="1" applyFont="1" applyFill="1" applyBorder="1" applyAlignment="1" applyProtection="1">
      <alignment horizontal="center" vertical="center"/>
      <protection locked="0"/>
    </xf>
    <xf numFmtId="165" fontId="7" fillId="12" borderId="20" xfId="2" applyNumberFormat="1" applyFont="1" applyFill="1" applyBorder="1" applyAlignment="1">
      <alignment horizontal="center" vertical="center"/>
    </xf>
    <xf numFmtId="165" fontId="7" fillId="12" borderId="10" xfId="2" applyNumberFormat="1" applyFont="1" applyFill="1" applyBorder="1" applyAlignment="1">
      <alignment horizontal="center" vertical="center"/>
    </xf>
    <xf numFmtId="165" fontId="7" fillId="12" borderId="19" xfId="2" applyNumberFormat="1" applyFont="1" applyFill="1" applyBorder="1" applyAlignment="1">
      <alignment horizontal="center" vertical="center"/>
    </xf>
    <xf numFmtId="165" fontId="7" fillId="12" borderId="11" xfId="2" applyNumberFormat="1" applyFont="1" applyFill="1" applyBorder="1" applyAlignment="1">
      <alignment horizontal="center" vertical="center"/>
    </xf>
    <xf numFmtId="165" fontId="7" fillId="12" borderId="7" xfId="2" applyNumberFormat="1" applyFont="1" applyFill="1" applyBorder="1" applyAlignment="1">
      <alignment horizontal="center" vertical="center"/>
    </xf>
    <xf numFmtId="165" fontId="7" fillId="12" borderId="8" xfId="2" applyNumberFormat="1" applyFont="1" applyFill="1" applyBorder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165" fontId="7" fillId="0" borderId="4" xfId="2" applyNumberFormat="1" applyFont="1" applyBorder="1" applyAlignment="1">
      <alignment horizontal="center" vertical="center"/>
    </xf>
    <xf numFmtId="164" fontId="7" fillId="0" borderId="50" xfId="0" applyFont="1" applyBorder="1" applyAlignment="1">
      <alignment horizontal="center"/>
    </xf>
    <xf numFmtId="164" fontId="7" fillId="0" borderId="30" xfId="0" applyFont="1" applyBorder="1" applyAlignment="1">
      <alignment horizontal="center"/>
    </xf>
    <xf numFmtId="9" fontId="20" fillId="10" borderId="72" xfId="4" applyFont="1" applyFill="1" applyBorder="1" applyAlignment="1" applyProtection="1">
      <alignment horizontal="center"/>
      <protection locked="0"/>
    </xf>
    <xf numFmtId="9" fontId="20" fillId="10" borderId="73" xfId="4" applyFont="1" applyFill="1" applyBorder="1" applyAlignment="1" applyProtection="1">
      <alignment horizontal="center"/>
      <protection locked="0"/>
    </xf>
    <xf numFmtId="9" fontId="20" fillId="10" borderId="74" xfId="4" applyFont="1" applyFill="1" applyBorder="1" applyAlignment="1" applyProtection="1">
      <alignment horizontal="center"/>
      <protection locked="0"/>
    </xf>
    <xf numFmtId="164" fontId="20" fillId="0" borderId="57" xfId="0" applyFont="1" applyBorder="1" applyAlignment="1">
      <alignment horizontal="center"/>
    </xf>
    <xf numFmtId="164" fontId="20" fillId="0" borderId="22" xfId="0" applyFont="1" applyBorder="1" applyAlignment="1">
      <alignment horizontal="center"/>
    </xf>
    <xf numFmtId="165" fontId="7" fillId="0" borderId="32" xfId="2" applyNumberFormat="1" applyFont="1" applyBorder="1" applyAlignment="1">
      <alignment horizontal="center" vertical="center"/>
    </xf>
    <xf numFmtId="165" fontId="7" fillId="0" borderId="13" xfId="2" applyNumberFormat="1" applyFont="1" applyBorder="1" applyAlignment="1">
      <alignment horizontal="center" vertical="center"/>
    </xf>
    <xf numFmtId="165" fontId="7" fillId="0" borderId="48" xfId="2" applyNumberFormat="1" applyFont="1" applyBorder="1" applyAlignment="1">
      <alignment horizontal="center" vertical="center"/>
    </xf>
    <xf numFmtId="165" fontId="7" fillId="12" borderId="32" xfId="2" applyNumberFormat="1" applyFont="1" applyFill="1" applyBorder="1" applyAlignment="1">
      <alignment horizontal="center" vertical="center"/>
    </xf>
    <xf numFmtId="165" fontId="7" fillId="12" borderId="13" xfId="2" applyNumberFormat="1" applyFont="1" applyFill="1" applyBorder="1" applyAlignment="1">
      <alignment horizontal="center" vertical="center"/>
    </xf>
    <xf numFmtId="165" fontId="7" fillId="12" borderId="48" xfId="2" applyNumberFormat="1" applyFont="1" applyFill="1" applyBorder="1" applyAlignment="1">
      <alignment horizontal="center" vertical="center"/>
    </xf>
    <xf numFmtId="164" fontId="26" fillId="5" borderId="4" xfId="0" applyFont="1" applyFill="1" applyBorder="1" applyAlignment="1" applyProtection="1">
      <alignment horizontal="center"/>
    </xf>
    <xf numFmtId="164" fontId="28" fillId="0" borderId="21" xfId="0" applyFont="1" applyFill="1" applyBorder="1" applyAlignment="1" applyProtection="1">
      <alignment horizontal="center" vertical="center"/>
    </xf>
    <xf numFmtId="164" fontId="28" fillId="0" borderId="23" xfId="0" applyFont="1" applyFill="1" applyBorder="1" applyAlignment="1" applyProtection="1">
      <alignment horizontal="center" vertical="center"/>
    </xf>
    <xf numFmtId="164" fontId="39" fillId="0" borderId="12" xfId="0" applyFont="1" applyFill="1" applyBorder="1" applyAlignment="1">
      <alignment horizontal="center"/>
    </xf>
    <xf numFmtId="164" fontId="39" fillId="0" borderId="75" xfId="0" applyFont="1" applyFill="1" applyBorder="1" applyAlignment="1">
      <alignment horizontal="center"/>
    </xf>
    <xf numFmtId="164" fontId="39" fillId="0" borderId="76" xfId="0" applyFont="1" applyFill="1" applyBorder="1" applyAlignment="1">
      <alignment horizontal="center"/>
    </xf>
    <xf numFmtId="164" fontId="39" fillId="0" borderId="77" xfId="0" applyFont="1" applyFill="1" applyBorder="1" applyAlignment="1">
      <alignment horizontal="center"/>
    </xf>
    <xf numFmtId="164" fontId="39" fillId="0" borderId="23" xfId="0" applyFont="1" applyFill="1" applyBorder="1" applyAlignment="1">
      <alignment horizontal="center"/>
    </xf>
    <xf numFmtId="164" fontId="7" fillId="5" borderId="54" xfId="0" applyFont="1" applyFill="1" applyBorder="1" applyAlignment="1" applyProtection="1">
      <alignment horizontal="center" vertical="center"/>
    </xf>
    <xf numFmtId="168" fontId="20" fillId="10" borderId="21" xfId="0" applyNumberFormat="1" applyFont="1" applyFill="1" applyBorder="1" applyAlignment="1" applyProtection="1">
      <alignment horizontal="center"/>
      <protection locked="0"/>
    </xf>
    <xf numFmtId="168" fontId="20" fillId="10" borderId="22" xfId="0" applyNumberFormat="1" applyFont="1" applyFill="1" applyBorder="1" applyAlignment="1" applyProtection="1">
      <alignment horizontal="center"/>
      <protection locked="0"/>
    </xf>
    <xf numFmtId="168" fontId="20" fillId="10" borderId="23" xfId="0" applyNumberFormat="1" applyFont="1" applyFill="1" applyBorder="1" applyAlignment="1" applyProtection="1">
      <alignment horizontal="center"/>
      <protection locked="0"/>
    </xf>
    <xf numFmtId="164" fontId="39" fillId="0" borderId="21" xfId="0" applyFont="1" applyBorder="1" applyAlignment="1">
      <alignment horizontal="center"/>
    </xf>
    <xf numFmtId="164" fontId="39" fillId="0" borderId="22" xfId="0" applyFont="1" applyBorder="1" applyAlignment="1">
      <alignment horizontal="center"/>
    </xf>
    <xf numFmtId="164" fontId="28" fillId="0" borderId="44" xfId="0" applyFont="1" applyBorder="1" applyAlignment="1">
      <alignment horizontal="center" vertical="center"/>
    </xf>
    <xf numFmtId="164" fontId="28" fillId="0" borderId="12" xfId="0" applyFont="1" applyBorder="1" applyAlignment="1">
      <alignment horizontal="center" vertical="center"/>
    </xf>
    <xf numFmtId="164" fontId="28" fillId="0" borderId="24" xfId="0" applyFont="1" applyBorder="1" applyAlignment="1">
      <alignment horizontal="center" vertical="center"/>
    </xf>
    <xf numFmtId="164" fontId="28" fillId="0" borderId="32" xfId="0" applyFont="1" applyBorder="1" applyAlignment="1">
      <alignment horizontal="center" vertical="center"/>
    </xf>
    <xf numFmtId="164" fontId="28" fillId="0" borderId="13" xfId="0" applyFont="1" applyBorder="1" applyAlignment="1">
      <alignment horizontal="center" vertical="center"/>
    </xf>
    <xf numFmtId="164" fontId="28" fillId="0" borderId="25" xfId="0" applyFont="1" applyBorder="1" applyAlignment="1">
      <alignment horizontal="center" vertical="center"/>
    </xf>
    <xf numFmtId="164" fontId="3" fillId="10" borderId="14" xfId="0" applyFont="1" applyFill="1" applyBorder="1" applyAlignment="1" applyProtection="1">
      <alignment horizontal="center" wrapText="1"/>
      <protection locked="0"/>
    </xf>
    <xf numFmtId="164" fontId="3" fillId="10" borderId="12" xfId="0" applyFont="1" applyFill="1" applyBorder="1" applyAlignment="1" applyProtection="1">
      <alignment horizontal="center" wrapText="1"/>
      <protection locked="0"/>
    </xf>
    <xf numFmtId="164" fontId="3" fillId="10" borderId="24" xfId="0" applyFont="1" applyFill="1" applyBorder="1" applyAlignment="1" applyProtection="1">
      <alignment horizontal="center" wrapText="1"/>
      <protection locked="0"/>
    </xf>
    <xf numFmtId="164" fontId="3" fillId="10" borderId="15" xfId="0" applyFont="1" applyFill="1" applyBorder="1" applyAlignment="1" applyProtection="1">
      <alignment horizontal="center" wrapText="1"/>
      <protection locked="0"/>
    </xf>
    <xf numFmtId="164" fontId="3" fillId="10" borderId="13" xfId="0" applyFont="1" applyFill="1" applyBorder="1" applyAlignment="1" applyProtection="1">
      <alignment horizontal="center" wrapText="1"/>
      <protection locked="0"/>
    </xf>
    <xf numFmtId="164" fontId="3" fillId="10" borderId="25" xfId="0" applyFont="1" applyFill="1" applyBorder="1" applyAlignment="1" applyProtection="1">
      <alignment horizontal="center" wrapText="1"/>
      <protection locked="0"/>
    </xf>
    <xf numFmtId="164" fontId="16" fillId="0" borderId="14" xfId="0" applyFont="1" applyBorder="1" applyAlignment="1" applyProtection="1">
      <alignment horizontal="center"/>
    </xf>
    <xf numFmtId="164" fontId="16" fillId="0" borderId="12" xfId="0" applyFont="1" applyBorder="1" applyAlignment="1" applyProtection="1">
      <alignment horizontal="center"/>
    </xf>
    <xf numFmtId="164" fontId="16" fillId="0" borderId="0" xfId="0" applyFont="1" applyBorder="1" applyAlignment="1" applyProtection="1">
      <alignment horizontal="center"/>
    </xf>
    <xf numFmtId="169" fontId="7" fillId="10" borderId="14" xfId="0" applyNumberFormat="1" applyFont="1" applyFill="1" applyBorder="1" applyAlignment="1" applyProtection="1">
      <alignment horizontal="center" wrapText="1"/>
      <protection locked="0"/>
    </xf>
    <xf numFmtId="169" fontId="7" fillId="10" borderId="12" xfId="0" applyNumberFormat="1" applyFont="1" applyFill="1" applyBorder="1" applyAlignment="1" applyProtection="1">
      <alignment horizontal="center" wrapText="1"/>
      <protection locked="0"/>
    </xf>
    <xf numFmtId="169" fontId="7" fillId="10" borderId="24" xfId="0" applyNumberFormat="1" applyFont="1" applyFill="1" applyBorder="1" applyAlignment="1" applyProtection="1">
      <alignment horizontal="center" wrapText="1"/>
      <protection locked="0"/>
    </xf>
    <xf numFmtId="169" fontId="7" fillId="10" borderId="15" xfId="0" applyNumberFormat="1" applyFont="1" applyFill="1" applyBorder="1" applyAlignment="1" applyProtection="1">
      <alignment horizontal="center" wrapText="1"/>
      <protection locked="0"/>
    </xf>
    <xf numFmtId="169" fontId="7" fillId="10" borderId="13" xfId="0" applyNumberFormat="1" applyFont="1" applyFill="1" applyBorder="1" applyAlignment="1" applyProtection="1">
      <alignment horizontal="center" wrapText="1"/>
      <protection locked="0"/>
    </xf>
    <xf numFmtId="169" fontId="7" fillId="10" borderId="25" xfId="0" applyNumberFormat="1" applyFont="1" applyFill="1" applyBorder="1" applyAlignment="1" applyProtection="1">
      <alignment horizontal="center" wrapText="1"/>
      <protection locked="0"/>
    </xf>
    <xf numFmtId="164" fontId="16" fillId="0" borderId="44" xfId="0" applyFont="1" applyBorder="1" applyAlignment="1" applyProtection="1">
      <alignment horizontal="center"/>
    </xf>
    <xf numFmtId="164" fontId="16" fillId="0" borderId="24" xfId="0" applyFont="1" applyBorder="1" applyAlignment="1" applyProtection="1">
      <alignment horizontal="center"/>
    </xf>
    <xf numFmtId="169" fontId="20" fillId="10" borderId="14" xfId="0" applyNumberFormat="1" applyFont="1" applyFill="1" applyBorder="1" applyAlignment="1" applyProtection="1">
      <alignment horizontal="center" wrapText="1"/>
      <protection locked="0"/>
    </xf>
    <xf numFmtId="169" fontId="20" fillId="10" borderId="12" xfId="0" applyNumberFormat="1" applyFont="1" applyFill="1" applyBorder="1" applyAlignment="1" applyProtection="1">
      <alignment horizontal="center" wrapText="1"/>
      <protection locked="0"/>
    </xf>
    <xf numFmtId="169" fontId="20" fillId="10" borderId="24" xfId="0" applyNumberFormat="1" applyFont="1" applyFill="1" applyBorder="1" applyAlignment="1" applyProtection="1">
      <alignment horizontal="center" wrapText="1"/>
      <protection locked="0"/>
    </xf>
    <xf numFmtId="169" fontId="20" fillId="10" borderId="15" xfId="0" applyNumberFormat="1" applyFont="1" applyFill="1" applyBorder="1" applyAlignment="1" applyProtection="1">
      <alignment horizontal="center" wrapText="1"/>
      <protection locked="0"/>
    </xf>
    <xf numFmtId="169" fontId="20" fillId="10" borderId="13" xfId="0" applyNumberFormat="1" applyFont="1" applyFill="1" applyBorder="1" applyAlignment="1" applyProtection="1">
      <alignment horizontal="center" wrapText="1"/>
      <protection locked="0"/>
    </xf>
    <xf numFmtId="169" fontId="20" fillId="10" borderId="25" xfId="0" applyNumberFormat="1" applyFont="1" applyFill="1" applyBorder="1" applyAlignment="1" applyProtection="1">
      <alignment horizontal="center" wrapText="1"/>
      <protection locked="0"/>
    </xf>
    <xf numFmtId="164" fontId="16" fillId="0" borderId="15" xfId="0" applyFont="1" applyBorder="1" applyAlignment="1" applyProtection="1">
      <alignment horizontal="center"/>
    </xf>
    <xf numFmtId="164" fontId="16" fillId="0" borderId="13" xfId="0" applyFont="1" applyBorder="1" applyAlignment="1" applyProtection="1">
      <alignment horizontal="center"/>
    </xf>
    <xf numFmtId="164" fontId="16" fillId="0" borderId="25" xfId="0" applyFont="1" applyBorder="1" applyAlignment="1" applyProtection="1">
      <alignment horizontal="center"/>
    </xf>
    <xf numFmtId="164" fontId="16" fillId="0" borderId="32" xfId="0" applyFont="1" applyBorder="1" applyAlignment="1" applyProtection="1">
      <alignment horizontal="center"/>
    </xf>
    <xf numFmtId="9" fontId="20" fillId="10" borderId="15" xfId="4" applyFont="1" applyFill="1" applyBorder="1" applyAlignment="1" applyProtection="1">
      <alignment horizontal="center"/>
      <protection locked="0"/>
    </xf>
    <xf numFmtId="9" fontId="20" fillId="10" borderId="25" xfId="4" applyFont="1" applyFill="1" applyBorder="1" applyAlignment="1" applyProtection="1">
      <alignment horizontal="center"/>
      <protection locked="0"/>
    </xf>
    <xf numFmtId="164" fontId="20" fillId="5" borderId="50" xfId="0" applyFont="1" applyFill="1" applyBorder="1" applyAlignment="1" applyProtection="1">
      <alignment horizontal="left" vertical="center"/>
    </xf>
    <xf numFmtId="164" fontId="20" fillId="5" borderId="30" xfId="0" applyFont="1" applyFill="1" applyBorder="1" applyAlignment="1" applyProtection="1">
      <alignment horizontal="left" vertical="center"/>
    </xf>
    <xf numFmtId="164" fontId="20" fillId="5" borderId="51" xfId="0" applyFont="1" applyFill="1" applyBorder="1" applyAlignment="1" applyProtection="1">
      <alignment horizontal="left" vertical="center"/>
    </xf>
    <xf numFmtId="164" fontId="26" fillId="5" borderId="18" xfId="0" applyFont="1" applyFill="1" applyBorder="1" applyAlignment="1" applyProtection="1">
      <alignment horizontal="left" vertical="center"/>
    </xf>
    <xf numFmtId="164" fontId="26" fillId="5" borderId="16" xfId="0" applyFont="1" applyFill="1" applyBorder="1" applyAlignment="1" applyProtection="1">
      <alignment horizontal="left" vertical="center"/>
    </xf>
    <xf numFmtId="164" fontId="26" fillId="5" borderId="17" xfId="0" applyFont="1" applyFill="1" applyBorder="1" applyAlignment="1" applyProtection="1">
      <alignment horizontal="left" vertical="center"/>
    </xf>
    <xf numFmtId="164" fontId="26" fillId="12" borderId="11" xfId="0" applyFont="1" applyFill="1" applyBorder="1" applyAlignment="1">
      <alignment horizontal="center"/>
    </xf>
    <xf numFmtId="164" fontId="26" fillId="12" borderId="7" xfId="0" applyFont="1" applyFill="1" applyBorder="1" applyAlignment="1">
      <alignment horizontal="center"/>
    </xf>
    <xf numFmtId="164" fontId="26" fillId="12" borderId="8" xfId="0" applyFont="1" applyFill="1" applyBorder="1" applyAlignment="1">
      <alignment horizontal="center"/>
    </xf>
    <xf numFmtId="165" fontId="7" fillId="13" borderId="9" xfId="2" applyNumberFormat="1" applyFont="1" applyFill="1" applyBorder="1" applyAlignment="1">
      <alignment horizontal="center" vertical="center"/>
    </xf>
    <xf numFmtId="165" fontId="7" fillId="13" borderId="0" xfId="2" applyNumberFormat="1" applyFont="1" applyFill="1" applyBorder="1" applyAlignment="1">
      <alignment horizontal="center" vertical="center"/>
    </xf>
    <xf numFmtId="165" fontId="7" fillId="13" borderId="11" xfId="2" applyNumberFormat="1" applyFont="1" applyFill="1" applyBorder="1" applyAlignment="1">
      <alignment horizontal="center" vertical="center"/>
    </xf>
    <xf numFmtId="165" fontId="7" fillId="13" borderId="7" xfId="2" applyNumberFormat="1" applyFont="1" applyFill="1" applyBorder="1" applyAlignment="1">
      <alignment horizontal="center" vertical="center"/>
    </xf>
    <xf numFmtId="165" fontId="7" fillId="10" borderId="20" xfId="2" applyNumberFormat="1" applyFont="1" applyFill="1" applyBorder="1" applyAlignment="1" applyProtection="1">
      <alignment horizontal="center"/>
      <protection locked="0"/>
    </xf>
    <xf numFmtId="165" fontId="7" fillId="10" borderId="10" xfId="2" applyNumberFormat="1" applyFont="1" applyFill="1" applyBorder="1" applyAlignment="1" applyProtection="1">
      <alignment horizontal="center"/>
      <protection locked="0"/>
    </xf>
    <xf numFmtId="165" fontId="7" fillId="10" borderId="19" xfId="2" applyNumberFormat="1" applyFont="1" applyFill="1" applyBorder="1" applyAlignment="1" applyProtection="1">
      <alignment horizontal="center"/>
      <protection locked="0"/>
    </xf>
    <xf numFmtId="165" fontId="7" fillId="10" borderId="11" xfId="2" applyNumberFormat="1" applyFont="1" applyFill="1" applyBorder="1" applyAlignment="1" applyProtection="1">
      <alignment horizontal="center"/>
      <protection locked="0"/>
    </xf>
    <xf numFmtId="165" fontId="7" fillId="10" borderId="7" xfId="2" applyNumberFormat="1" applyFont="1" applyFill="1" applyBorder="1" applyAlignment="1" applyProtection="1">
      <alignment horizontal="center"/>
      <protection locked="0"/>
    </xf>
    <xf numFmtId="165" fontId="7" fillId="10" borderId="8" xfId="2" applyNumberFormat="1" applyFont="1" applyFill="1" applyBorder="1" applyAlignment="1" applyProtection="1">
      <alignment horizontal="center"/>
      <protection locked="0"/>
    </xf>
    <xf numFmtId="165" fontId="9" fillId="10" borderId="20" xfId="2" applyNumberFormat="1" applyFont="1" applyFill="1" applyBorder="1" applyAlignment="1" applyProtection="1">
      <alignment horizontal="center" vertical="center"/>
      <protection locked="0"/>
    </xf>
    <xf numFmtId="165" fontId="9" fillId="10" borderId="10" xfId="2" applyNumberFormat="1" applyFont="1" applyFill="1" applyBorder="1" applyAlignment="1" applyProtection="1">
      <alignment horizontal="center" vertical="center"/>
      <protection locked="0"/>
    </xf>
    <xf numFmtId="165" fontId="9" fillId="10" borderId="19" xfId="2" applyNumberFormat="1" applyFont="1" applyFill="1" applyBorder="1" applyAlignment="1" applyProtection="1">
      <alignment horizontal="center" vertical="center"/>
      <protection locked="0"/>
    </xf>
    <xf numFmtId="165" fontId="9" fillId="10" borderId="11" xfId="2" applyNumberFormat="1" applyFont="1" applyFill="1" applyBorder="1" applyAlignment="1" applyProtection="1">
      <alignment horizontal="center" vertical="center"/>
      <protection locked="0"/>
    </xf>
    <xf numFmtId="165" fontId="9" fillId="10" borderId="7" xfId="2" applyNumberFormat="1" applyFont="1" applyFill="1" applyBorder="1" applyAlignment="1" applyProtection="1">
      <alignment horizontal="center" vertical="center"/>
      <protection locked="0"/>
    </xf>
    <xf numFmtId="165" fontId="9" fillId="10" borderId="8" xfId="2" applyNumberFormat="1" applyFont="1" applyFill="1" applyBorder="1" applyAlignment="1" applyProtection="1">
      <alignment horizontal="center" vertical="center"/>
      <protection locked="0"/>
    </xf>
    <xf numFmtId="164" fontId="41" fillId="0" borderId="0" xfId="0" applyFont="1" applyAlignment="1">
      <alignment horizontal="center" vertical="center"/>
    </xf>
    <xf numFmtId="164" fontId="20" fillId="5" borderId="14" xfId="0" applyFont="1" applyFill="1" applyBorder="1" applyAlignment="1" applyProtection="1">
      <alignment horizontal="left" vertical="center"/>
    </xf>
    <xf numFmtId="164" fontId="20" fillId="5" borderId="13" xfId="0" applyFont="1" applyFill="1" applyBorder="1" applyAlignment="1" applyProtection="1">
      <alignment horizontal="left" vertical="center"/>
    </xf>
    <xf numFmtId="164" fontId="20" fillId="5" borderId="25" xfId="0" applyFont="1" applyFill="1" applyBorder="1" applyAlignment="1" applyProtection="1">
      <alignment horizontal="left" vertical="center"/>
    </xf>
    <xf numFmtId="165" fontId="7" fillId="13" borderId="20" xfId="2" applyNumberFormat="1" applyFont="1" applyFill="1" applyBorder="1" applyAlignment="1">
      <alignment horizontal="center" vertical="center"/>
    </xf>
    <xf numFmtId="165" fontId="7" fillId="13" borderId="10" xfId="2" applyNumberFormat="1" applyFont="1" applyFill="1" applyBorder="1" applyAlignment="1">
      <alignment horizontal="center" vertical="center"/>
    </xf>
    <xf numFmtId="165" fontId="7" fillId="13" borderId="19" xfId="2" applyNumberFormat="1" applyFont="1" applyFill="1" applyBorder="1" applyAlignment="1">
      <alignment horizontal="center" vertical="center"/>
    </xf>
    <xf numFmtId="165" fontId="7" fillId="13" borderId="8" xfId="2" applyNumberFormat="1" applyFont="1" applyFill="1" applyBorder="1" applyAlignment="1">
      <alignment horizontal="center" vertical="center"/>
    </xf>
    <xf numFmtId="165" fontId="7" fillId="10" borderId="32" xfId="2" applyNumberFormat="1" applyFont="1" applyFill="1" applyBorder="1" applyAlignment="1" applyProtection="1">
      <alignment horizontal="center"/>
      <protection locked="0"/>
    </xf>
    <xf numFmtId="165" fontId="7" fillId="10" borderId="13" xfId="2" applyNumberFormat="1" applyFont="1" applyFill="1" applyBorder="1" applyAlignment="1" applyProtection="1">
      <alignment horizontal="center"/>
      <protection locked="0"/>
    </xf>
    <xf numFmtId="165" fontId="7" fillId="10" borderId="48" xfId="2" applyNumberFormat="1" applyFont="1" applyFill="1" applyBorder="1" applyAlignment="1" applyProtection="1">
      <alignment horizontal="center"/>
      <protection locked="0"/>
    </xf>
    <xf numFmtId="0" fontId="27" fillId="4" borderId="34" xfId="3" applyFont="1" applyFill="1" applyBorder="1" applyAlignment="1">
      <alignment horizontal="center"/>
    </xf>
    <xf numFmtId="0" fontId="27" fillId="4" borderId="0" xfId="3" applyFont="1" applyFill="1" applyBorder="1" applyAlignment="1">
      <alignment horizontal="center"/>
    </xf>
    <xf numFmtId="0" fontId="27" fillId="4" borderId="36" xfId="3" applyFont="1" applyFill="1" applyBorder="1" applyAlignment="1">
      <alignment horizontal="center"/>
    </xf>
    <xf numFmtId="164" fontId="20" fillId="5" borderId="35" xfId="0" applyFont="1" applyFill="1" applyBorder="1" applyAlignment="1" applyProtection="1">
      <alignment horizontal="left" vertical="center"/>
    </xf>
    <xf numFmtId="164" fontId="20" fillId="5" borderId="7" xfId="0" applyFont="1" applyFill="1" applyBorder="1" applyAlignment="1" applyProtection="1">
      <alignment horizontal="left" vertical="center"/>
    </xf>
    <xf numFmtId="164" fontId="20" fillId="5" borderId="59" xfId="0" applyFont="1" applyFill="1" applyBorder="1" applyAlignment="1" applyProtection="1">
      <alignment horizontal="left" vertical="center"/>
    </xf>
    <xf numFmtId="164" fontId="20" fillId="12" borderId="18" xfId="0" applyFont="1" applyFill="1" applyBorder="1" applyAlignment="1" applyProtection="1">
      <alignment horizontal="center" vertical="center"/>
    </xf>
    <xf numFmtId="164" fontId="20" fillId="12" borderId="16" xfId="0" applyFont="1" applyFill="1" applyBorder="1" applyAlignment="1" applyProtection="1">
      <alignment horizontal="center" vertical="center"/>
    </xf>
    <xf numFmtId="164" fontId="20" fillId="12" borderId="17" xfId="0" applyFont="1" applyFill="1" applyBorder="1" applyAlignment="1" applyProtection="1">
      <alignment horizontal="center" vertical="center"/>
    </xf>
    <xf numFmtId="164" fontId="26" fillId="12" borderId="9" xfId="0" applyFont="1" applyFill="1" applyBorder="1" applyAlignment="1">
      <alignment horizontal="center"/>
    </xf>
    <xf numFmtId="164" fontId="26" fillId="12" borderId="0" xfId="0" applyFont="1" applyFill="1" applyBorder="1" applyAlignment="1">
      <alignment horizontal="center"/>
    </xf>
    <xf numFmtId="164" fontId="26" fillId="12" borderId="4" xfId="0" applyFont="1" applyFill="1" applyBorder="1" applyAlignment="1">
      <alignment horizontal="center"/>
    </xf>
    <xf numFmtId="0" fontId="27" fillId="4" borderId="20" xfId="3" applyFont="1" applyFill="1" applyBorder="1" applyAlignment="1">
      <alignment horizontal="center" vertical="center"/>
    </xf>
    <xf numFmtId="0" fontId="27" fillId="4" borderId="10" xfId="3" applyFont="1" applyFill="1" applyBorder="1" applyAlignment="1">
      <alignment horizontal="center" vertical="center"/>
    </xf>
    <xf numFmtId="0" fontId="27" fillId="4" borderId="19" xfId="3" applyFont="1" applyFill="1" applyBorder="1" applyAlignment="1">
      <alignment horizontal="center" vertical="center"/>
    </xf>
    <xf numFmtId="10" fontId="26" fillId="7" borderId="15" xfId="4" applyNumberFormat="1" applyFont="1" applyFill="1" applyBorder="1" applyAlignment="1" applyProtection="1">
      <alignment horizontal="center"/>
      <protection locked="0"/>
    </xf>
    <xf numFmtId="10" fontId="26" fillId="7" borderId="25" xfId="4" applyNumberFormat="1" applyFont="1" applyFill="1" applyBorder="1" applyAlignment="1" applyProtection="1">
      <alignment horizontal="center"/>
      <protection locked="0"/>
    </xf>
    <xf numFmtId="164" fontId="47" fillId="0" borderId="0" xfId="0" applyFont="1" applyAlignment="1">
      <alignment horizontal="center" vertical="center"/>
    </xf>
    <xf numFmtId="165" fontId="7" fillId="0" borderId="20" xfId="2" applyNumberFormat="1" applyFont="1" applyFill="1" applyBorder="1" applyAlignment="1">
      <alignment horizontal="center" vertical="center"/>
    </xf>
    <xf numFmtId="165" fontId="7" fillId="0" borderId="10" xfId="2" applyNumberFormat="1" applyFont="1" applyFill="1" applyBorder="1" applyAlignment="1">
      <alignment horizontal="center" vertical="center"/>
    </xf>
    <xf numFmtId="165" fontId="7" fillId="0" borderId="19" xfId="2" applyNumberFormat="1" applyFont="1" applyFill="1" applyBorder="1" applyAlignment="1">
      <alignment horizontal="center" vertical="center"/>
    </xf>
    <xf numFmtId="165" fontId="7" fillId="0" borderId="11" xfId="2" applyNumberFormat="1" applyFont="1" applyFill="1" applyBorder="1" applyAlignment="1">
      <alignment horizontal="center" vertical="center"/>
    </xf>
    <xf numFmtId="165" fontId="7" fillId="0" borderId="7" xfId="2" applyNumberFormat="1" applyFont="1" applyFill="1" applyBorder="1" applyAlignment="1">
      <alignment horizontal="center" vertical="center"/>
    </xf>
    <xf numFmtId="165" fontId="7" fillId="0" borderId="8" xfId="2" applyNumberFormat="1" applyFont="1" applyFill="1" applyBorder="1" applyAlignment="1">
      <alignment horizontal="center" vertical="center"/>
    </xf>
    <xf numFmtId="164" fontId="26" fillId="5" borderId="33" xfId="0" applyFont="1" applyFill="1" applyBorder="1" applyAlignment="1" applyProtection="1">
      <alignment horizontal="center"/>
    </xf>
    <xf numFmtId="164" fontId="26" fillId="5" borderId="10" xfId="0" applyFont="1" applyFill="1" applyBorder="1" applyAlignment="1" applyProtection="1">
      <alignment horizontal="center"/>
    </xf>
    <xf numFmtId="164" fontId="26" fillId="5" borderId="19" xfId="0" applyFont="1" applyFill="1" applyBorder="1" applyAlignment="1" applyProtection="1">
      <alignment horizontal="center"/>
    </xf>
    <xf numFmtId="164" fontId="30" fillId="0" borderId="0" xfId="0" applyFont="1" applyAlignment="1">
      <alignment horizontal="left" vertical="center" wrapText="1"/>
    </xf>
    <xf numFmtId="164" fontId="42" fillId="0" borderId="0" xfId="0" applyFont="1" applyAlignment="1">
      <alignment horizontal="center"/>
    </xf>
    <xf numFmtId="164" fontId="48" fillId="10" borderId="14" xfId="0" applyFont="1" applyFill="1" applyBorder="1" applyAlignment="1" applyProtection="1">
      <alignment horizontal="center" wrapText="1"/>
      <protection locked="0"/>
    </xf>
    <xf numFmtId="164" fontId="48" fillId="10" borderId="12" xfId="0" applyFont="1" applyFill="1" applyBorder="1" applyAlignment="1" applyProtection="1">
      <alignment horizontal="center" wrapText="1"/>
      <protection locked="0"/>
    </xf>
    <xf numFmtId="164" fontId="48" fillId="10" borderId="24" xfId="0" applyFont="1" applyFill="1" applyBorder="1" applyAlignment="1" applyProtection="1">
      <alignment horizontal="center" wrapText="1"/>
      <protection locked="0"/>
    </xf>
    <xf numFmtId="164" fontId="48" fillId="10" borderId="15" xfId="0" applyFont="1" applyFill="1" applyBorder="1" applyAlignment="1" applyProtection="1">
      <alignment horizontal="center" wrapText="1"/>
      <protection locked="0"/>
    </xf>
    <xf numFmtId="164" fontId="48" fillId="10" borderId="13" xfId="0" applyFont="1" applyFill="1" applyBorder="1" applyAlignment="1" applyProtection="1">
      <alignment horizontal="center" wrapText="1"/>
      <protection locked="0"/>
    </xf>
    <xf numFmtId="164" fontId="48" fillId="10" borderId="25" xfId="0" applyFont="1" applyFill="1" applyBorder="1" applyAlignment="1" applyProtection="1">
      <alignment horizontal="center" wrapText="1"/>
      <protection locked="0"/>
    </xf>
    <xf numFmtId="164" fontId="20" fillId="0" borderId="0" xfId="0" applyFont="1" applyBorder="1" applyAlignment="1">
      <alignment horizontal="center" vertical="center"/>
    </xf>
    <xf numFmtId="164" fontId="10" fillId="0" borderId="13" xfId="0" applyFont="1" applyBorder="1" applyAlignment="1" applyProtection="1">
      <alignment horizontal="center" wrapText="1"/>
    </xf>
    <xf numFmtId="164" fontId="16" fillId="10" borderId="14" xfId="0" applyFont="1" applyFill="1" applyBorder="1" applyAlignment="1" applyProtection="1">
      <alignment horizontal="center" vertical="center"/>
      <protection locked="0"/>
    </xf>
    <xf numFmtId="164" fontId="16" fillId="10" borderId="12" xfId="0" applyFont="1" applyFill="1" applyBorder="1" applyAlignment="1" applyProtection="1">
      <alignment horizontal="center" vertical="center"/>
      <protection locked="0"/>
    </xf>
    <xf numFmtId="164" fontId="16" fillId="10" borderId="24" xfId="0" applyFont="1" applyFill="1" applyBorder="1" applyAlignment="1" applyProtection="1">
      <alignment horizontal="center" vertical="center"/>
      <protection locked="0"/>
    </xf>
    <xf numFmtId="164" fontId="16" fillId="10" borderId="15" xfId="0" applyFont="1" applyFill="1" applyBorder="1" applyAlignment="1" applyProtection="1">
      <alignment horizontal="center" vertical="center"/>
      <protection locked="0"/>
    </xf>
    <xf numFmtId="164" fontId="16" fillId="10" borderId="13" xfId="0" applyFont="1" applyFill="1" applyBorder="1" applyAlignment="1" applyProtection="1">
      <alignment horizontal="center" vertical="center"/>
      <protection locked="0"/>
    </xf>
    <xf numFmtId="164" fontId="16" fillId="10" borderId="25" xfId="0" applyFont="1" applyFill="1" applyBorder="1" applyAlignment="1" applyProtection="1">
      <alignment horizontal="center" vertical="center"/>
      <protection locked="0"/>
    </xf>
    <xf numFmtId="10" fontId="7" fillId="10" borderId="21" xfId="4" applyNumberFormat="1" applyFont="1" applyFill="1" applyBorder="1" applyAlignment="1" applyProtection="1">
      <alignment horizontal="center"/>
      <protection locked="0"/>
    </xf>
    <xf numFmtId="10" fontId="7" fillId="10" borderId="23" xfId="4" applyNumberFormat="1" applyFont="1" applyFill="1" applyBorder="1" applyAlignment="1" applyProtection="1">
      <alignment horizontal="center"/>
      <protection locked="0"/>
    </xf>
    <xf numFmtId="164" fontId="12" fillId="10" borderId="21" xfId="0" applyFont="1" applyFill="1" applyBorder="1" applyAlignment="1" applyProtection="1">
      <alignment horizontal="center" vertical="center"/>
      <protection locked="0"/>
    </xf>
    <xf numFmtId="164" fontId="12" fillId="10" borderId="58" xfId="0" applyFont="1" applyFill="1" applyBorder="1" applyAlignment="1" applyProtection="1">
      <alignment horizontal="center" vertical="center"/>
      <protection locked="0"/>
    </xf>
    <xf numFmtId="164" fontId="17" fillId="0" borderId="14" xfId="0" applyFont="1" applyBorder="1" applyAlignment="1" applyProtection="1">
      <alignment horizontal="center" vertical="center"/>
    </xf>
    <xf numFmtId="164" fontId="26" fillId="0" borderId="15" xfId="0" applyFont="1" applyBorder="1" applyAlignment="1" applyProtection="1">
      <alignment horizontal="center" vertical="center"/>
    </xf>
    <xf numFmtId="164" fontId="17" fillId="0" borderId="13" xfId="0" applyFont="1" applyBorder="1" applyAlignment="1" applyProtection="1">
      <alignment horizontal="center" vertical="center"/>
    </xf>
    <xf numFmtId="164" fontId="17" fillId="0" borderId="25" xfId="0" applyFont="1" applyBorder="1" applyAlignment="1" applyProtection="1">
      <alignment horizontal="center" vertical="center"/>
    </xf>
    <xf numFmtId="164" fontId="17" fillId="0" borderId="21" xfId="0" applyFont="1" applyBorder="1" applyAlignment="1" applyProtection="1">
      <alignment horizontal="center" vertical="top"/>
    </xf>
    <xf numFmtId="164" fontId="17" fillId="0" borderId="22" xfId="0" applyFont="1" applyBorder="1" applyAlignment="1" applyProtection="1">
      <alignment horizontal="center" vertical="top"/>
    </xf>
    <xf numFmtId="164" fontId="17" fillId="0" borderId="23" xfId="0" applyFont="1" applyBorder="1" applyAlignment="1" applyProtection="1">
      <alignment horizontal="center" vertical="top"/>
    </xf>
    <xf numFmtId="164" fontId="20" fillId="5" borderId="21" xfId="0" applyFont="1" applyFill="1" applyBorder="1" applyAlignment="1" applyProtection="1">
      <alignment horizontal="center"/>
    </xf>
    <xf numFmtId="164" fontId="0" fillId="0" borderId="22" xfId="0" applyBorder="1"/>
    <xf numFmtId="164" fontId="0" fillId="0" borderId="23" xfId="0" applyBorder="1"/>
    <xf numFmtId="164" fontId="26" fillId="15" borderId="37" xfId="0" applyFont="1" applyFill="1" applyBorder="1" applyAlignment="1">
      <alignment horizontal="center" vertical="center"/>
    </xf>
    <xf numFmtId="164" fontId="26" fillId="15" borderId="38" xfId="0" applyFont="1" applyFill="1" applyBorder="1" applyAlignment="1">
      <alignment horizontal="center" vertical="center"/>
    </xf>
    <xf numFmtId="164" fontId="26" fillId="15" borderId="14" xfId="0" applyFont="1" applyFill="1" applyBorder="1" applyAlignment="1">
      <alignment horizontal="center" vertical="center"/>
    </xf>
    <xf numFmtId="164" fontId="0" fillId="0" borderId="12" xfId="0" applyBorder="1"/>
    <xf numFmtId="164" fontId="0" fillId="0" borderId="24" xfId="0" applyBorder="1"/>
    <xf numFmtId="164" fontId="0" fillId="0" borderId="15" xfId="0" applyBorder="1"/>
    <xf numFmtId="164" fontId="0" fillId="0" borderId="13" xfId="0" applyBorder="1"/>
    <xf numFmtId="164" fontId="0" fillId="0" borderId="25" xfId="0" applyBorder="1"/>
    <xf numFmtId="164" fontId="26" fillId="0" borderId="21" xfId="0" applyFont="1" applyBorder="1" applyAlignment="1">
      <alignment horizontal="center" vertical="center"/>
    </xf>
    <xf numFmtId="164" fontId="26" fillId="0" borderId="22" xfId="0" applyFont="1" applyBorder="1" applyAlignment="1">
      <alignment horizontal="center" vertical="center"/>
    </xf>
    <xf numFmtId="164" fontId="26" fillId="0" borderId="23" xfId="0" applyFont="1" applyBorder="1" applyAlignment="1">
      <alignment horizontal="center" vertical="center"/>
    </xf>
    <xf numFmtId="164" fontId="26" fillId="0" borderId="70" xfId="0" applyFont="1" applyBorder="1" applyAlignment="1">
      <alignment horizontal="center" vertical="center"/>
    </xf>
    <xf numFmtId="164" fontId="26" fillId="0" borderId="21" xfId="0" applyFont="1" applyBorder="1" applyAlignment="1">
      <alignment horizontal="center"/>
    </xf>
    <xf numFmtId="164" fontId="26" fillId="0" borderId="22" xfId="0" applyFont="1" applyBorder="1" applyAlignment="1">
      <alignment horizontal="center"/>
    </xf>
    <xf numFmtId="164" fontId="26" fillId="0" borderId="23" xfId="0" applyFont="1" applyBorder="1" applyAlignment="1">
      <alignment horizontal="center"/>
    </xf>
    <xf numFmtId="166" fontId="26" fillId="16" borderId="44" xfId="1" applyNumberFormat="1" applyFont="1" applyFill="1" applyBorder="1" applyAlignment="1" applyProtection="1">
      <alignment horizontal="left"/>
      <protection locked="0"/>
    </xf>
    <xf numFmtId="166" fontId="26" fillId="16" borderId="12" xfId="1" applyNumberFormat="1" applyFont="1" applyFill="1" applyBorder="1" applyAlignment="1" applyProtection="1">
      <alignment horizontal="left"/>
      <protection locked="0"/>
    </xf>
    <xf numFmtId="166" fontId="26" fillId="16" borderId="47" xfId="1" applyNumberFormat="1" applyFont="1" applyFill="1" applyBorder="1" applyAlignment="1" applyProtection="1">
      <alignment horizontal="left"/>
      <protection locked="0"/>
    </xf>
    <xf numFmtId="166" fontId="26" fillId="16" borderId="11" xfId="1" applyNumberFormat="1" applyFont="1" applyFill="1" applyBorder="1" applyAlignment="1" applyProtection="1">
      <alignment horizontal="left"/>
      <protection locked="0"/>
    </xf>
    <xf numFmtId="166" fontId="26" fillId="16" borderId="7" xfId="1" applyNumberFormat="1" applyFont="1" applyFill="1" applyBorder="1" applyAlignment="1" applyProtection="1">
      <alignment horizontal="left"/>
      <protection locked="0"/>
    </xf>
    <xf numFmtId="166" fontId="26" fillId="16" borderId="8" xfId="1" applyNumberFormat="1" applyFont="1" applyFill="1" applyBorder="1" applyAlignment="1" applyProtection="1">
      <alignment horizontal="left"/>
      <protection locked="0"/>
    </xf>
    <xf numFmtId="165" fontId="26" fillId="0" borderId="44" xfId="2" applyNumberFormat="1" applyFont="1" applyFill="1" applyBorder="1" applyAlignment="1" applyProtection="1">
      <alignment horizontal="left"/>
      <protection locked="0"/>
    </xf>
    <xf numFmtId="165" fontId="26" fillId="0" borderId="12" xfId="2" applyNumberFormat="1" applyFont="1" applyFill="1" applyBorder="1" applyAlignment="1" applyProtection="1">
      <alignment horizontal="left"/>
      <protection locked="0"/>
    </xf>
    <xf numFmtId="165" fontId="26" fillId="0" borderId="47" xfId="2" applyNumberFormat="1" applyFont="1" applyFill="1" applyBorder="1" applyAlignment="1" applyProtection="1">
      <alignment horizontal="left"/>
      <protection locked="0"/>
    </xf>
    <xf numFmtId="165" fontId="26" fillId="0" borderId="11" xfId="2" applyNumberFormat="1" applyFont="1" applyFill="1" applyBorder="1" applyAlignment="1" applyProtection="1">
      <alignment horizontal="left"/>
      <protection locked="0"/>
    </xf>
    <xf numFmtId="165" fontId="26" fillId="0" borderId="7" xfId="2" applyNumberFormat="1" applyFont="1" applyFill="1" applyBorder="1" applyAlignment="1" applyProtection="1">
      <alignment horizontal="left"/>
      <protection locked="0"/>
    </xf>
    <xf numFmtId="165" fontId="26" fillId="0" borderId="8" xfId="2" applyNumberFormat="1" applyFont="1" applyFill="1" applyBorder="1" applyAlignment="1" applyProtection="1">
      <alignment horizontal="left"/>
      <protection locked="0"/>
    </xf>
    <xf numFmtId="164" fontId="20" fillId="5" borderId="22" xfId="0" applyFont="1" applyFill="1" applyBorder="1" applyAlignment="1" applyProtection="1">
      <alignment horizontal="center"/>
    </xf>
    <xf numFmtId="164" fontId="20" fillId="5" borderId="23" xfId="0" applyFont="1" applyFill="1" applyBorder="1" applyAlignment="1" applyProtection="1">
      <alignment horizontal="center"/>
    </xf>
    <xf numFmtId="164" fontId="6" fillId="0" borderId="20" xfId="0" applyFont="1" applyBorder="1" applyAlignment="1" applyProtection="1">
      <alignment horizontal="left" wrapText="1"/>
    </xf>
    <xf numFmtId="164" fontId="6" fillId="0" borderId="10" xfId="0" applyFont="1" applyBorder="1" applyAlignment="1" applyProtection="1">
      <alignment horizontal="left" wrapText="1"/>
    </xf>
    <xf numFmtId="164" fontId="6" fillId="0" borderId="9" xfId="0" applyFont="1" applyBorder="1" applyAlignment="1" applyProtection="1">
      <alignment horizontal="left" wrapText="1"/>
    </xf>
    <xf numFmtId="164" fontId="6" fillId="0" borderId="0" xfId="0" applyFont="1" applyBorder="1" applyAlignment="1" applyProtection="1">
      <alignment horizontal="left" wrapText="1"/>
    </xf>
    <xf numFmtId="164" fontId="6" fillId="0" borderId="11" xfId="0" applyFont="1" applyBorder="1" applyAlignment="1" applyProtection="1">
      <alignment horizontal="left" wrapText="1"/>
    </xf>
    <xf numFmtId="164" fontId="6" fillId="0" borderId="7" xfId="0" applyFont="1" applyBorder="1" applyAlignment="1" applyProtection="1">
      <alignment horizontal="left" wrapText="1"/>
    </xf>
    <xf numFmtId="164" fontId="6" fillId="10" borderId="4" xfId="0" applyFont="1" applyFill="1" applyBorder="1" applyAlignment="1" applyProtection="1">
      <alignment horizontal="center"/>
      <protection locked="0"/>
    </xf>
    <xf numFmtId="164" fontId="6" fillId="10" borderId="7" xfId="0" applyFont="1" applyFill="1" applyBorder="1" applyAlignment="1" applyProtection="1">
      <alignment horizontal="center"/>
      <protection locked="0"/>
    </xf>
    <xf numFmtId="164" fontId="6" fillId="10" borderId="8" xfId="0" applyFont="1" applyFill="1" applyBorder="1" applyAlignment="1" applyProtection="1">
      <alignment horizontal="center"/>
      <protection locked="0"/>
    </xf>
    <xf numFmtId="164" fontId="6" fillId="0" borderId="9" xfId="0" applyFont="1" applyBorder="1" applyAlignment="1" applyProtection="1">
      <alignment horizontal="left"/>
    </xf>
    <xf numFmtId="164" fontId="6" fillId="0" borderId="0" xfId="0" applyFont="1" applyBorder="1" applyAlignment="1" applyProtection="1">
      <alignment horizontal="left"/>
    </xf>
    <xf numFmtId="164" fontId="6" fillId="0" borderId="11" xfId="0" applyFont="1" applyBorder="1" applyAlignment="1" applyProtection="1">
      <alignment horizontal="left"/>
    </xf>
    <xf numFmtId="164" fontId="6" fillId="0" borderId="7" xfId="0" applyFont="1" applyBorder="1" applyAlignment="1" applyProtection="1">
      <alignment horizontal="left"/>
    </xf>
    <xf numFmtId="164" fontId="27" fillId="0" borderId="61" xfId="0" applyFont="1" applyBorder="1" applyAlignment="1">
      <alignment horizontal="left" vertical="center" wrapText="1"/>
    </xf>
    <xf numFmtId="164" fontId="27" fillId="0" borderId="62" xfId="0" applyFont="1" applyBorder="1" applyAlignment="1">
      <alignment horizontal="left" vertical="center" wrapText="1"/>
    </xf>
    <xf numFmtId="164" fontId="6" fillId="0" borderId="64" xfId="0" applyFont="1" applyBorder="1" applyAlignment="1" applyProtection="1">
      <alignment horizontal="left" wrapText="1"/>
    </xf>
    <xf numFmtId="164" fontId="6" fillId="0" borderId="65" xfId="0" applyFont="1" applyBorder="1" applyAlignment="1" applyProtection="1">
      <alignment horizontal="left" wrapText="1"/>
    </xf>
    <xf numFmtId="164" fontId="1" fillId="10" borderId="66" xfId="0" applyFont="1" applyFill="1" applyBorder="1" applyAlignment="1" applyProtection="1">
      <alignment horizontal="center"/>
      <protection locked="0"/>
    </xf>
    <xf numFmtId="164" fontId="1" fillId="10" borderId="65" xfId="0" applyFont="1" applyFill="1" applyBorder="1" applyAlignment="1" applyProtection="1">
      <alignment horizontal="center"/>
      <protection locked="0"/>
    </xf>
    <xf numFmtId="164" fontId="1" fillId="10" borderId="67" xfId="0" applyFont="1" applyFill="1" applyBorder="1" applyAlignment="1" applyProtection="1">
      <alignment horizontal="center"/>
      <protection locked="0"/>
    </xf>
    <xf numFmtId="164" fontId="1" fillId="10" borderId="60" xfId="0" applyFont="1" applyFill="1" applyBorder="1" applyAlignment="1" applyProtection="1">
      <alignment horizontal="center"/>
      <protection locked="0"/>
    </xf>
    <xf numFmtId="164" fontId="1" fillId="10" borderId="0" xfId="0" applyFont="1" applyFill="1" applyBorder="1" applyAlignment="1" applyProtection="1">
      <alignment horizontal="center"/>
      <protection locked="0"/>
    </xf>
    <xf numFmtId="164" fontId="1" fillId="10" borderId="68" xfId="0" applyFont="1" applyFill="1" applyBorder="1" applyAlignment="1" applyProtection="1">
      <alignment horizontal="center"/>
      <protection locked="0"/>
    </xf>
    <xf numFmtId="164" fontId="1" fillId="10" borderId="69" xfId="0" applyFont="1" applyFill="1" applyBorder="1" applyAlignment="1" applyProtection="1">
      <alignment horizontal="center"/>
      <protection locked="0"/>
    </xf>
    <xf numFmtId="164" fontId="1" fillId="10" borderId="62" xfId="0" applyFont="1" applyFill="1" applyBorder="1" applyAlignment="1" applyProtection="1">
      <alignment horizontal="center"/>
      <protection locked="0"/>
    </xf>
    <xf numFmtId="164" fontId="1" fillId="10" borderId="63" xfId="0" applyFont="1" applyFill="1" applyBorder="1" applyAlignment="1" applyProtection="1">
      <alignment horizontal="center"/>
      <protection locked="0"/>
    </xf>
  </cellXfs>
  <cellStyles count="5">
    <cellStyle name="Comma" xfId="1" builtinId="3"/>
    <cellStyle name="Currency" xfId="2" builtinId="4"/>
    <cellStyle name="Normal" xfId="0" builtinId="0"/>
    <cellStyle name="Normal_iv-e12" xfId="3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0"/>
    <pageSetUpPr fitToPage="1"/>
  </sheetPr>
  <dimension ref="A1:AS127"/>
  <sheetViews>
    <sheetView tabSelected="1" zoomScale="110" zoomScaleNormal="110" zoomScaleSheetLayoutView="100" workbookViewId="0">
      <selection activeCell="D5" sqref="D5"/>
    </sheetView>
  </sheetViews>
  <sheetFormatPr defaultColWidth="2.5703125" defaultRowHeight="12" customHeight="1" x14ac:dyDescent="0.2"/>
  <cols>
    <col min="1" max="1" width="6.42578125" style="84" customWidth="1"/>
    <col min="2" max="2" width="5.85546875" customWidth="1"/>
    <col min="3" max="3" width="8" customWidth="1"/>
    <col min="4" max="4" width="7.7109375" customWidth="1"/>
    <col min="5" max="5" width="8.7109375" customWidth="1"/>
    <col min="6" max="6" width="6.5703125" customWidth="1"/>
    <col min="7" max="7" width="2.42578125" customWidth="1"/>
    <col min="8" max="8" width="2.5703125" customWidth="1"/>
    <col min="9" max="9" width="2.85546875" customWidth="1"/>
    <col min="10" max="12" width="2.42578125" customWidth="1"/>
    <col min="13" max="14" width="2.5703125" customWidth="1"/>
    <col min="15" max="17" width="2.42578125" customWidth="1"/>
    <col min="18" max="18" width="3.7109375" customWidth="1"/>
    <col min="19" max="19" width="2.5703125" customWidth="1"/>
    <col min="20" max="22" width="2.42578125" customWidth="1"/>
    <col min="23" max="23" width="2.5703125" customWidth="1"/>
    <col min="24" max="24" width="2.85546875" customWidth="1"/>
    <col min="25" max="27" width="2.42578125" customWidth="1"/>
    <col min="28" max="28" width="3.42578125" customWidth="1"/>
    <col min="29" max="29" width="2.5703125" customWidth="1"/>
    <col min="30" max="32" width="2.42578125" customWidth="1"/>
    <col min="33" max="34" width="2.5703125" customWidth="1"/>
    <col min="35" max="36" width="2.42578125" customWidth="1"/>
  </cols>
  <sheetData>
    <row r="1" spans="1:45" ht="12" customHeight="1" thickBot="1" x14ac:dyDescent="0.25">
      <c r="A1" s="736" t="s">
        <v>472</v>
      </c>
      <c r="B1" s="736"/>
      <c r="C1" s="736"/>
      <c r="D1" s="736"/>
      <c r="E1" s="736"/>
      <c r="F1" s="736"/>
      <c r="G1" s="736"/>
      <c r="H1" s="736"/>
      <c r="I1" s="736"/>
      <c r="K1" s="528"/>
      <c r="L1" s="529" t="s">
        <v>399</v>
      </c>
      <c r="Z1" s="473"/>
    </row>
    <row r="2" spans="1:45" ht="12" customHeight="1" thickBot="1" x14ac:dyDescent="0.25">
      <c r="A2" s="737" t="s">
        <v>473</v>
      </c>
      <c r="B2" s="737"/>
      <c r="C2" s="737"/>
      <c r="D2" s="737"/>
      <c r="E2" s="737"/>
      <c r="F2" s="737"/>
      <c r="G2" s="737"/>
      <c r="H2" s="737"/>
      <c r="I2" s="737"/>
    </row>
    <row r="3" spans="1:45" ht="12" customHeight="1" thickBot="1" x14ac:dyDescent="0.25">
      <c r="A3" s="210" t="s">
        <v>12</v>
      </c>
      <c r="J3" s="16"/>
      <c r="K3" s="554"/>
      <c r="L3" s="529" t="s">
        <v>400</v>
      </c>
      <c r="AF3" s="216"/>
      <c r="AG3" s="216"/>
      <c r="AH3" s="216"/>
      <c r="AI3" s="216"/>
      <c r="AJ3" s="216"/>
    </row>
    <row r="4" spans="1:45" ht="12.75" customHeight="1" x14ac:dyDescent="0.3">
      <c r="A4" s="210" t="s">
        <v>37</v>
      </c>
      <c r="B4" s="11"/>
      <c r="D4" s="16"/>
      <c r="E4" s="16"/>
      <c r="H4" s="16"/>
      <c r="I4" s="16"/>
      <c r="J4" s="16"/>
      <c r="K4" s="16"/>
      <c r="L4" s="16"/>
      <c r="M4" s="16"/>
      <c r="N4" s="10"/>
      <c r="O4" s="10"/>
      <c r="P4" s="17"/>
      <c r="Q4" s="18"/>
      <c r="R4" s="4"/>
      <c r="S4" s="5"/>
      <c r="T4" s="5"/>
      <c r="U4" s="5"/>
      <c r="V4" s="5"/>
      <c r="W4" s="5"/>
      <c r="X4" s="5"/>
      <c r="Y4" s="5"/>
      <c r="Z4" s="5"/>
      <c r="AA4" s="5"/>
      <c r="AB4" s="5"/>
      <c r="AC4" s="10"/>
      <c r="AD4" s="10"/>
      <c r="AE4" s="7"/>
      <c r="AF4" s="205"/>
      <c r="AG4" s="19"/>
      <c r="AH4" s="20"/>
      <c r="AI4" s="21"/>
      <c r="AJ4" s="22" t="s">
        <v>412</v>
      </c>
    </row>
    <row r="5" spans="1:45" ht="12" customHeight="1" x14ac:dyDescent="0.3">
      <c r="A5" s="210" t="s">
        <v>91</v>
      </c>
      <c r="B5" s="11"/>
      <c r="H5" s="16"/>
      <c r="I5" s="16"/>
      <c r="J5" s="16"/>
      <c r="K5" s="16" t="s">
        <v>362</v>
      </c>
      <c r="L5" s="16"/>
      <c r="M5" s="16"/>
      <c r="N5" s="10"/>
      <c r="O5" s="10"/>
      <c r="P5" s="17"/>
      <c r="Q5" s="18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10"/>
      <c r="AD5" s="10"/>
      <c r="AE5" s="7"/>
      <c r="AF5" s="206"/>
      <c r="AG5" s="23"/>
      <c r="AH5" s="24"/>
      <c r="AI5" s="25"/>
      <c r="AJ5" s="26" t="s">
        <v>411</v>
      </c>
    </row>
    <row r="6" spans="1:45" ht="8.4499999999999993" customHeight="1" x14ac:dyDescent="0.2">
      <c r="A6" s="82"/>
      <c r="B6" s="10"/>
      <c r="C6" s="2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97"/>
      <c r="U6" s="97"/>
      <c r="V6" s="97"/>
      <c r="W6" s="97"/>
      <c r="X6" s="97"/>
      <c r="Y6" s="97"/>
      <c r="Z6" s="97"/>
      <c r="AA6" s="10"/>
      <c r="AB6" s="10"/>
      <c r="AC6" s="10"/>
      <c r="AD6" s="10"/>
      <c r="AE6" s="8"/>
    </row>
    <row r="7" spans="1:45" s="1" customFormat="1" ht="13.7" customHeight="1" x14ac:dyDescent="0.25">
      <c r="A7" s="698" t="s">
        <v>98</v>
      </c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8"/>
      <c r="R7" s="698"/>
      <c r="S7" s="698"/>
      <c r="T7" s="698"/>
      <c r="U7" s="698"/>
      <c r="V7" s="698"/>
      <c r="W7" s="698"/>
      <c r="X7" s="698"/>
      <c r="Y7" s="698"/>
      <c r="Z7" s="698"/>
      <c r="AA7" s="698"/>
      <c r="AB7" s="698"/>
      <c r="AC7" s="698"/>
      <c r="AD7" s="698"/>
      <c r="AE7" s="698"/>
      <c r="AF7" s="698"/>
      <c r="AG7" s="698"/>
      <c r="AH7" s="698"/>
      <c r="AI7" s="698"/>
      <c r="AJ7" s="698"/>
    </row>
    <row r="8" spans="1:45" s="1" customFormat="1" ht="13.7" customHeight="1" thickBot="1" x14ac:dyDescent="0.2">
      <c r="A8" s="699" t="s">
        <v>100</v>
      </c>
      <c r="B8" s="699"/>
      <c r="C8" s="699"/>
      <c r="D8" s="699"/>
      <c r="E8" s="699"/>
      <c r="F8" s="699"/>
      <c r="G8" s="699"/>
      <c r="H8" s="699"/>
      <c r="I8" s="699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700"/>
      <c r="Z8" s="700"/>
      <c r="AA8" s="700"/>
      <c r="AB8" s="700"/>
      <c r="AC8" s="700"/>
      <c r="AD8" s="700"/>
      <c r="AE8" s="700"/>
      <c r="AF8" s="700"/>
      <c r="AG8" s="700"/>
      <c r="AH8" s="700"/>
      <c r="AI8" s="700"/>
      <c r="AJ8" s="700"/>
    </row>
    <row r="9" spans="1:45" s="113" customFormat="1" ht="11.25" customHeight="1" thickBot="1" x14ac:dyDescent="0.2">
      <c r="A9" s="704"/>
      <c r="B9" s="705"/>
      <c r="C9" s="706"/>
      <c r="D9" s="706"/>
      <c r="E9" s="706"/>
      <c r="F9" s="706"/>
      <c r="G9" s="706"/>
      <c r="H9" s="706"/>
      <c r="I9" s="706"/>
      <c r="J9" s="701" t="s">
        <v>61</v>
      </c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3"/>
      <c r="AD9" s="190"/>
      <c r="AE9" s="179"/>
      <c r="AF9" s="170" t="s">
        <v>62</v>
      </c>
      <c r="AG9" s="191"/>
      <c r="AH9" s="191"/>
      <c r="AI9" s="191"/>
      <c r="AJ9" s="192"/>
    </row>
    <row r="10" spans="1:45" s="113" customFormat="1" ht="10.5" customHeight="1" thickBot="1" x14ac:dyDescent="0.25">
      <c r="A10" s="182" t="s">
        <v>63</v>
      </c>
      <c r="B10" s="275"/>
      <c r="C10" s="724"/>
      <c r="D10" s="725"/>
      <c r="E10" s="725"/>
      <c r="F10" s="725"/>
      <c r="G10" s="725"/>
      <c r="H10" s="725"/>
      <c r="I10" s="726"/>
      <c r="J10" s="182" t="s">
        <v>71</v>
      </c>
      <c r="K10" s="167"/>
      <c r="L10" s="167"/>
      <c r="M10" s="167"/>
      <c r="N10" s="168"/>
      <c r="O10" s="168"/>
      <c r="P10" s="168"/>
      <c r="Q10" s="168"/>
      <c r="R10" s="168"/>
      <c r="S10" s="168"/>
      <c r="T10" s="180" t="s">
        <v>73</v>
      </c>
      <c r="U10" s="167"/>
      <c r="V10" s="167"/>
      <c r="W10" s="167"/>
      <c r="X10" s="168"/>
      <c r="Y10" s="168"/>
      <c r="Z10" s="168"/>
      <c r="AA10" s="168"/>
      <c r="AB10" s="168"/>
      <c r="AC10" s="168"/>
      <c r="AD10" s="182" t="s">
        <v>0</v>
      </c>
      <c r="AE10" s="122"/>
      <c r="AF10" s="120" t="s">
        <v>1</v>
      </c>
      <c r="AG10" s="119"/>
      <c r="AH10" s="119"/>
      <c r="AI10" s="121"/>
      <c r="AJ10" s="528"/>
    </row>
    <row r="11" spans="1:45" s="113" customFormat="1" ht="10.5" customHeight="1" thickBot="1" x14ac:dyDescent="0.25">
      <c r="A11" s="276"/>
      <c r="B11" s="277"/>
      <c r="C11" s="727"/>
      <c r="D11" s="728"/>
      <c r="E11" s="728"/>
      <c r="F11" s="728"/>
      <c r="G11" s="728"/>
      <c r="H11" s="728"/>
      <c r="I11" s="729"/>
      <c r="J11" s="171" t="s">
        <v>72</v>
      </c>
      <c r="K11" s="172"/>
      <c r="L11" s="172"/>
      <c r="M11" s="707"/>
      <c r="N11" s="708"/>
      <c r="O11" s="708"/>
      <c r="P11" s="708"/>
      <c r="Q11" s="708"/>
      <c r="R11" s="709"/>
      <c r="S11" s="173"/>
      <c r="T11" s="181" t="s">
        <v>74</v>
      </c>
      <c r="U11" s="172"/>
      <c r="V11" s="172"/>
      <c r="W11" s="707"/>
      <c r="X11" s="708"/>
      <c r="Y11" s="708"/>
      <c r="Z11" s="708"/>
      <c r="AA11" s="708"/>
      <c r="AB11" s="709"/>
      <c r="AC11" s="173"/>
      <c r="AD11" s="183" t="s">
        <v>3</v>
      </c>
      <c r="AE11" s="174"/>
      <c r="AF11" s="175" t="s">
        <v>4</v>
      </c>
      <c r="AG11" s="174"/>
      <c r="AH11" s="174"/>
      <c r="AI11" s="176"/>
      <c r="AJ11" s="528"/>
    </row>
    <row r="12" spans="1:45" s="113" customFormat="1" ht="10.5" customHeight="1" thickBot="1" x14ac:dyDescent="0.25">
      <c r="A12" s="428"/>
      <c r="B12" s="428"/>
      <c r="C12" s="530"/>
      <c r="D12" s="530"/>
      <c r="E12" s="530"/>
      <c r="F12" s="530"/>
      <c r="G12" s="530"/>
      <c r="H12" s="530"/>
      <c r="I12" s="430" t="s">
        <v>112</v>
      </c>
      <c r="J12" s="531"/>
      <c r="K12" s="531"/>
      <c r="L12" s="532"/>
      <c r="M12" s="532"/>
      <c r="N12" s="532"/>
      <c r="O12" s="532"/>
      <c r="P12" s="532"/>
      <c r="Q12" s="533"/>
      <c r="R12" s="535">
        <v>0.5</v>
      </c>
      <c r="S12" s="428"/>
      <c r="T12" s="430" t="s">
        <v>113</v>
      </c>
      <c r="U12" s="531"/>
      <c r="V12" s="531"/>
      <c r="W12" s="532"/>
      <c r="X12" s="532"/>
      <c r="Y12" s="532"/>
      <c r="Z12" s="532"/>
      <c r="AA12" s="532"/>
      <c r="AB12" s="534">
        <v>0.51</v>
      </c>
      <c r="AC12" s="168"/>
      <c r="AD12" s="530"/>
      <c r="AE12" s="122"/>
      <c r="AF12" s="220"/>
      <c r="AG12" s="122"/>
      <c r="AH12" s="122"/>
      <c r="AI12" s="434"/>
      <c r="AJ12" s="530"/>
    </row>
    <row r="13" spans="1:45" s="1" customFormat="1" ht="7.5" customHeight="1" thickBot="1" x14ac:dyDescent="0.3">
      <c r="A13" s="108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M13" s="100"/>
      <c r="AS13" s="1" t="s">
        <v>362</v>
      </c>
    </row>
    <row r="14" spans="1:45" s="3" customFormat="1" ht="12.95" customHeight="1" thickBot="1" x14ac:dyDescent="0.25">
      <c r="A14" s="677" t="s">
        <v>19</v>
      </c>
      <c r="B14" s="678"/>
      <c r="C14" s="678"/>
      <c r="D14" s="678"/>
      <c r="E14" s="678"/>
      <c r="F14" s="678"/>
      <c r="G14" s="697"/>
      <c r="H14" s="697"/>
      <c r="I14" s="697"/>
      <c r="J14" s="697"/>
      <c r="K14" s="697"/>
      <c r="L14" s="697"/>
      <c r="M14" s="697"/>
      <c r="N14" s="697"/>
      <c r="O14" s="697"/>
      <c r="P14" s="697"/>
      <c r="Q14" s="678"/>
      <c r="R14" s="678"/>
      <c r="S14" s="678"/>
      <c r="T14" s="678"/>
      <c r="U14" s="678"/>
      <c r="V14" s="678"/>
      <c r="W14" s="678"/>
      <c r="X14" s="678"/>
      <c r="Y14" s="678"/>
      <c r="Z14" s="678"/>
      <c r="AA14" s="678"/>
      <c r="AB14" s="678"/>
      <c r="AC14" s="678"/>
      <c r="AD14" s="678"/>
      <c r="AE14" s="678"/>
      <c r="AF14" s="678"/>
      <c r="AG14" s="678"/>
      <c r="AH14" s="678"/>
      <c r="AI14" s="678"/>
      <c r="AJ14" s="679"/>
    </row>
    <row r="15" spans="1:45" s="29" customFormat="1" ht="12" customHeight="1" x14ac:dyDescent="0.2">
      <c r="A15" s="691" t="s">
        <v>90</v>
      </c>
      <c r="B15" s="692"/>
      <c r="C15" s="692"/>
      <c r="D15" s="692"/>
      <c r="E15" s="692"/>
      <c r="F15" s="693"/>
      <c r="G15" s="713" t="s">
        <v>5</v>
      </c>
      <c r="H15" s="714"/>
      <c r="I15" s="714"/>
      <c r="J15" s="714"/>
      <c r="K15" s="714"/>
      <c r="L15" s="714"/>
      <c r="M15" s="714"/>
      <c r="N15" s="714"/>
      <c r="O15" s="714"/>
      <c r="P15" s="715"/>
      <c r="Q15" s="731" t="s">
        <v>68</v>
      </c>
      <c r="R15" s="731"/>
      <c r="S15" s="731"/>
      <c r="T15" s="731"/>
      <c r="U15" s="731"/>
      <c r="V15" s="731"/>
      <c r="W15" s="731"/>
      <c r="X15" s="731"/>
      <c r="Y15" s="731"/>
      <c r="Z15" s="732"/>
      <c r="AA15" s="730" t="s">
        <v>16</v>
      </c>
      <c r="AB15" s="731"/>
      <c r="AC15" s="731"/>
      <c r="AD15" s="731"/>
      <c r="AE15" s="731"/>
      <c r="AF15" s="731"/>
      <c r="AG15" s="731"/>
      <c r="AH15" s="731"/>
      <c r="AI15" s="731"/>
      <c r="AJ15" s="732"/>
    </row>
    <row r="16" spans="1:45" s="29" customFormat="1" ht="10.15" customHeight="1" thickBot="1" x14ac:dyDescent="0.25">
      <c r="A16" s="694"/>
      <c r="B16" s="695"/>
      <c r="C16" s="695"/>
      <c r="D16" s="695"/>
      <c r="E16" s="695"/>
      <c r="F16" s="696"/>
      <c r="G16" s="722" t="s">
        <v>7</v>
      </c>
      <c r="H16" s="711"/>
      <c r="I16" s="711"/>
      <c r="J16" s="711"/>
      <c r="K16" s="723"/>
      <c r="L16" s="710" t="s">
        <v>14</v>
      </c>
      <c r="M16" s="711"/>
      <c r="N16" s="711"/>
      <c r="O16" s="711"/>
      <c r="P16" s="712"/>
      <c r="Q16" s="711" t="s">
        <v>8</v>
      </c>
      <c r="R16" s="711"/>
      <c r="S16" s="711"/>
      <c r="T16" s="711"/>
      <c r="U16" s="723"/>
      <c r="V16" s="710" t="s">
        <v>15</v>
      </c>
      <c r="W16" s="711"/>
      <c r="X16" s="711"/>
      <c r="Y16" s="711"/>
      <c r="Z16" s="712"/>
      <c r="AA16" s="722" t="s">
        <v>17</v>
      </c>
      <c r="AB16" s="711"/>
      <c r="AC16" s="711"/>
      <c r="AD16" s="711"/>
      <c r="AE16" s="723"/>
      <c r="AF16" s="710" t="s">
        <v>18</v>
      </c>
      <c r="AG16" s="711"/>
      <c r="AH16" s="711"/>
      <c r="AI16" s="711"/>
      <c r="AJ16" s="712"/>
      <c r="AR16" s="28"/>
    </row>
    <row r="17" spans="1:44" s="29" customFormat="1" ht="10.15" customHeight="1" x14ac:dyDescent="0.2">
      <c r="A17" s="104" t="s">
        <v>119</v>
      </c>
      <c r="B17" s="482" t="s">
        <v>372</v>
      </c>
      <c r="C17" s="94"/>
      <c r="D17" s="122"/>
      <c r="E17" s="122"/>
      <c r="F17" s="122"/>
      <c r="G17" s="657"/>
      <c r="H17" s="658"/>
      <c r="I17" s="658"/>
      <c r="J17" s="658"/>
      <c r="K17" s="659"/>
      <c r="L17" s="716">
        <f>G17*R$12</f>
        <v>0</v>
      </c>
      <c r="M17" s="717"/>
      <c r="N17" s="717"/>
      <c r="O17" s="717"/>
      <c r="P17" s="718"/>
      <c r="Q17" s="657"/>
      <c r="R17" s="658"/>
      <c r="S17" s="658"/>
      <c r="T17" s="658"/>
      <c r="U17" s="659"/>
      <c r="V17" s="657"/>
      <c r="W17" s="658"/>
      <c r="X17" s="658"/>
      <c r="Y17" s="658"/>
      <c r="Z17" s="659"/>
      <c r="AA17" s="657"/>
      <c r="AB17" s="658"/>
      <c r="AC17" s="658"/>
      <c r="AD17" s="658"/>
      <c r="AE17" s="659"/>
      <c r="AF17" s="716">
        <f>AA17*AB$12</f>
        <v>0</v>
      </c>
      <c r="AG17" s="717"/>
      <c r="AH17" s="717"/>
      <c r="AI17" s="717"/>
      <c r="AJ17" s="718"/>
      <c r="AR17" s="28"/>
    </row>
    <row r="18" spans="1:44" s="29" customFormat="1" ht="10.15" customHeight="1" thickBot="1" x14ac:dyDescent="0.25">
      <c r="A18" s="483"/>
      <c r="B18" s="221" t="s">
        <v>373</v>
      </c>
      <c r="C18" s="89"/>
      <c r="D18" s="111"/>
      <c r="E18" s="111"/>
      <c r="F18" s="111"/>
      <c r="G18" s="660"/>
      <c r="H18" s="661"/>
      <c r="I18" s="661"/>
      <c r="J18" s="661"/>
      <c r="K18" s="662"/>
      <c r="L18" s="719"/>
      <c r="M18" s="720"/>
      <c r="N18" s="720"/>
      <c r="O18" s="720"/>
      <c r="P18" s="721"/>
      <c r="Q18" s="660"/>
      <c r="R18" s="661"/>
      <c r="S18" s="661"/>
      <c r="T18" s="661"/>
      <c r="U18" s="662"/>
      <c r="V18" s="660"/>
      <c r="W18" s="661"/>
      <c r="X18" s="661"/>
      <c r="Y18" s="661"/>
      <c r="Z18" s="662"/>
      <c r="AA18" s="660"/>
      <c r="AB18" s="661"/>
      <c r="AC18" s="661"/>
      <c r="AD18" s="661"/>
      <c r="AE18" s="662"/>
      <c r="AF18" s="719"/>
      <c r="AG18" s="720"/>
      <c r="AH18" s="720"/>
      <c r="AI18" s="720"/>
      <c r="AJ18" s="721"/>
      <c r="AR18" s="28"/>
    </row>
    <row r="19" spans="1:44" s="113" customFormat="1" ht="11.25" customHeight="1" x14ac:dyDescent="0.2">
      <c r="A19" s="104" t="s">
        <v>122</v>
      </c>
      <c r="B19" s="482" t="s">
        <v>321</v>
      </c>
      <c r="C19" s="94"/>
      <c r="D19" s="122"/>
      <c r="E19" s="122"/>
      <c r="F19" s="139"/>
      <c r="G19" s="657"/>
      <c r="H19" s="658"/>
      <c r="I19" s="658"/>
      <c r="J19" s="658"/>
      <c r="K19" s="659"/>
      <c r="L19" s="716">
        <f>G19*R$12</f>
        <v>0</v>
      </c>
      <c r="M19" s="717"/>
      <c r="N19" s="717"/>
      <c r="O19" s="717"/>
      <c r="P19" s="718"/>
      <c r="Q19" s="657"/>
      <c r="R19" s="658"/>
      <c r="S19" s="658"/>
      <c r="T19" s="658"/>
      <c r="U19" s="659"/>
      <c r="V19" s="657"/>
      <c r="W19" s="658"/>
      <c r="X19" s="658"/>
      <c r="Y19" s="658"/>
      <c r="Z19" s="659"/>
      <c r="AA19" s="657"/>
      <c r="AB19" s="658"/>
      <c r="AC19" s="658"/>
      <c r="AD19" s="658"/>
      <c r="AE19" s="659"/>
      <c r="AF19" s="716">
        <f>AA19*AB$12</f>
        <v>0</v>
      </c>
      <c r="AG19" s="717"/>
      <c r="AH19" s="717"/>
      <c r="AI19" s="717"/>
      <c r="AJ19" s="718"/>
    </row>
    <row r="20" spans="1:44" s="113" customFormat="1" ht="9.75" customHeight="1" thickBot="1" x14ac:dyDescent="0.25">
      <c r="A20" s="103"/>
      <c r="B20" s="221" t="s">
        <v>374</v>
      </c>
      <c r="C20" s="89"/>
      <c r="D20" s="111"/>
      <c r="E20" s="111"/>
      <c r="F20" s="112"/>
      <c r="G20" s="660"/>
      <c r="H20" s="661"/>
      <c r="I20" s="661"/>
      <c r="J20" s="661"/>
      <c r="K20" s="662"/>
      <c r="L20" s="719"/>
      <c r="M20" s="720"/>
      <c r="N20" s="720"/>
      <c r="O20" s="720"/>
      <c r="P20" s="721"/>
      <c r="Q20" s="660"/>
      <c r="R20" s="661"/>
      <c r="S20" s="661"/>
      <c r="T20" s="661"/>
      <c r="U20" s="662"/>
      <c r="V20" s="660"/>
      <c r="W20" s="661"/>
      <c r="X20" s="661"/>
      <c r="Y20" s="661"/>
      <c r="Z20" s="662"/>
      <c r="AA20" s="660"/>
      <c r="AB20" s="661"/>
      <c r="AC20" s="661"/>
      <c r="AD20" s="661"/>
      <c r="AE20" s="662"/>
      <c r="AF20" s="719"/>
      <c r="AG20" s="720"/>
      <c r="AH20" s="720"/>
      <c r="AI20" s="720"/>
      <c r="AJ20" s="721"/>
    </row>
    <row r="21" spans="1:44" s="113" customFormat="1" ht="9.75" customHeight="1" x14ac:dyDescent="0.2">
      <c r="A21" s="104" t="s">
        <v>312</v>
      </c>
      <c r="B21" s="482" t="s">
        <v>319</v>
      </c>
      <c r="C21" s="94"/>
      <c r="D21" s="122"/>
      <c r="E21" s="122"/>
      <c r="F21" s="139"/>
      <c r="G21" s="657"/>
      <c r="H21" s="658"/>
      <c r="I21" s="658"/>
      <c r="J21" s="658"/>
      <c r="K21" s="659"/>
      <c r="L21" s="716">
        <f>G21*R$12</f>
        <v>0</v>
      </c>
      <c r="M21" s="717"/>
      <c r="N21" s="717"/>
      <c r="O21" s="717"/>
      <c r="P21" s="718"/>
      <c r="Q21" s="657"/>
      <c r="R21" s="658"/>
      <c r="S21" s="658"/>
      <c r="T21" s="658"/>
      <c r="U21" s="659"/>
      <c r="V21" s="657"/>
      <c r="W21" s="658"/>
      <c r="X21" s="658"/>
      <c r="Y21" s="658"/>
      <c r="Z21" s="659"/>
      <c r="AA21" s="657"/>
      <c r="AB21" s="658"/>
      <c r="AC21" s="658"/>
      <c r="AD21" s="658"/>
      <c r="AE21" s="659"/>
      <c r="AF21" s="716">
        <f>AA21*AB$12</f>
        <v>0</v>
      </c>
      <c r="AG21" s="717"/>
      <c r="AH21" s="717"/>
      <c r="AI21" s="717"/>
      <c r="AJ21" s="718"/>
    </row>
    <row r="22" spans="1:44" s="113" customFormat="1" ht="9.75" customHeight="1" thickBot="1" x14ac:dyDescent="0.25">
      <c r="A22" s="103"/>
      <c r="B22" s="221" t="s">
        <v>374</v>
      </c>
      <c r="C22" s="89"/>
      <c r="D22" s="111"/>
      <c r="E22" s="111"/>
      <c r="F22" s="112"/>
      <c r="G22" s="660"/>
      <c r="H22" s="661"/>
      <c r="I22" s="661"/>
      <c r="J22" s="661"/>
      <c r="K22" s="662"/>
      <c r="L22" s="719"/>
      <c r="M22" s="720"/>
      <c r="N22" s="720"/>
      <c r="O22" s="720"/>
      <c r="P22" s="721"/>
      <c r="Q22" s="660"/>
      <c r="R22" s="661"/>
      <c r="S22" s="661"/>
      <c r="T22" s="661"/>
      <c r="U22" s="662"/>
      <c r="V22" s="660"/>
      <c r="W22" s="661"/>
      <c r="X22" s="661"/>
      <c r="Y22" s="661"/>
      <c r="Z22" s="662"/>
      <c r="AA22" s="660"/>
      <c r="AB22" s="661"/>
      <c r="AC22" s="661"/>
      <c r="AD22" s="661"/>
      <c r="AE22" s="662"/>
      <c r="AF22" s="719"/>
      <c r="AG22" s="720"/>
      <c r="AH22" s="720"/>
      <c r="AI22" s="720"/>
      <c r="AJ22" s="721"/>
    </row>
    <row r="23" spans="1:44" s="113" customFormat="1" ht="9.75" customHeight="1" x14ac:dyDescent="0.2">
      <c r="A23" s="104" t="s">
        <v>313</v>
      </c>
      <c r="B23" s="482" t="s">
        <v>320</v>
      </c>
      <c r="C23" s="94"/>
      <c r="D23" s="122"/>
      <c r="E23" s="122"/>
      <c r="F23" s="139"/>
      <c r="G23" s="657"/>
      <c r="H23" s="658"/>
      <c r="I23" s="658"/>
      <c r="J23" s="658"/>
      <c r="K23" s="659"/>
      <c r="L23" s="716">
        <f>G23*R$12</f>
        <v>0</v>
      </c>
      <c r="M23" s="717"/>
      <c r="N23" s="717"/>
      <c r="O23" s="717"/>
      <c r="P23" s="718"/>
      <c r="Q23" s="657"/>
      <c r="R23" s="658"/>
      <c r="S23" s="658"/>
      <c r="T23" s="658"/>
      <c r="U23" s="659"/>
      <c r="V23" s="657"/>
      <c r="W23" s="658"/>
      <c r="X23" s="658"/>
      <c r="Y23" s="658"/>
      <c r="Z23" s="659"/>
      <c r="AA23" s="657" t="s">
        <v>9</v>
      </c>
      <c r="AB23" s="658"/>
      <c r="AC23" s="658"/>
      <c r="AD23" s="658"/>
      <c r="AE23" s="659"/>
      <c r="AF23" s="716">
        <f>AA23*AB$12</f>
        <v>0</v>
      </c>
      <c r="AG23" s="717"/>
      <c r="AH23" s="717"/>
      <c r="AI23" s="717"/>
      <c r="AJ23" s="718"/>
    </row>
    <row r="24" spans="1:44" s="113" customFormat="1" ht="9.75" customHeight="1" thickBot="1" x14ac:dyDescent="0.25">
      <c r="A24" s="103"/>
      <c r="B24" s="221" t="s">
        <v>375</v>
      </c>
      <c r="C24" s="89"/>
      <c r="D24" s="111"/>
      <c r="E24" s="111"/>
      <c r="F24" s="112"/>
      <c r="G24" s="660"/>
      <c r="H24" s="661"/>
      <c r="I24" s="661"/>
      <c r="J24" s="661"/>
      <c r="K24" s="662"/>
      <c r="L24" s="719"/>
      <c r="M24" s="720"/>
      <c r="N24" s="720"/>
      <c r="O24" s="720"/>
      <c r="P24" s="721"/>
      <c r="Q24" s="660"/>
      <c r="R24" s="661"/>
      <c r="S24" s="661"/>
      <c r="T24" s="661"/>
      <c r="U24" s="662"/>
      <c r="V24" s="660"/>
      <c r="W24" s="661"/>
      <c r="X24" s="661"/>
      <c r="Y24" s="661"/>
      <c r="Z24" s="662"/>
      <c r="AA24" s="660"/>
      <c r="AB24" s="661"/>
      <c r="AC24" s="661"/>
      <c r="AD24" s="661"/>
      <c r="AE24" s="662"/>
      <c r="AF24" s="719"/>
      <c r="AG24" s="720"/>
      <c r="AH24" s="720"/>
      <c r="AI24" s="720"/>
      <c r="AJ24" s="721"/>
    </row>
    <row r="25" spans="1:44" s="113" customFormat="1" ht="9.75" customHeight="1" x14ac:dyDescent="0.2">
      <c r="A25" s="104" t="s">
        <v>314</v>
      </c>
      <c r="B25" s="482" t="s">
        <v>322</v>
      </c>
      <c r="C25" s="94"/>
      <c r="D25" s="122"/>
      <c r="E25" s="122"/>
      <c r="F25" s="139"/>
      <c r="G25" s="651">
        <f>SUM(G17:K24)</f>
        <v>0</v>
      </c>
      <c r="H25" s="652"/>
      <c r="I25" s="652"/>
      <c r="J25" s="652"/>
      <c r="K25" s="653"/>
      <c r="L25" s="651">
        <f>SUM(L17:P24)</f>
        <v>0</v>
      </c>
      <c r="M25" s="652"/>
      <c r="N25" s="652"/>
      <c r="O25" s="652"/>
      <c r="P25" s="653"/>
      <c r="Q25" s="651">
        <f>SUM(Q17:U24)</f>
        <v>0</v>
      </c>
      <c r="R25" s="652"/>
      <c r="S25" s="652"/>
      <c r="T25" s="652"/>
      <c r="U25" s="653"/>
      <c r="V25" s="651">
        <f>SUM(V17:Z24)</f>
        <v>0</v>
      </c>
      <c r="W25" s="652"/>
      <c r="X25" s="652"/>
      <c r="Y25" s="652"/>
      <c r="Z25" s="653"/>
      <c r="AA25" s="651">
        <f>SUM(AA17:AE24)</f>
        <v>0</v>
      </c>
      <c r="AB25" s="652"/>
      <c r="AC25" s="652"/>
      <c r="AD25" s="652"/>
      <c r="AE25" s="653"/>
      <c r="AF25" s="651">
        <f>SUM(AF17:AJ24)</f>
        <v>0</v>
      </c>
      <c r="AG25" s="652"/>
      <c r="AH25" s="652"/>
      <c r="AI25" s="652"/>
      <c r="AJ25" s="653"/>
    </row>
    <row r="26" spans="1:44" s="113" customFormat="1" ht="9.75" customHeight="1" thickBot="1" x14ac:dyDescent="0.25">
      <c r="A26" s="484"/>
      <c r="B26" s="221" t="s">
        <v>376</v>
      </c>
      <c r="C26" s="89"/>
      <c r="D26" s="111"/>
      <c r="E26" s="111"/>
      <c r="F26" s="112"/>
      <c r="G26" s="654"/>
      <c r="H26" s="655"/>
      <c r="I26" s="655"/>
      <c r="J26" s="655"/>
      <c r="K26" s="656"/>
      <c r="L26" s="654"/>
      <c r="M26" s="655"/>
      <c r="N26" s="655"/>
      <c r="O26" s="655"/>
      <c r="P26" s="656"/>
      <c r="Q26" s="654"/>
      <c r="R26" s="655"/>
      <c r="S26" s="655"/>
      <c r="T26" s="655"/>
      <c r="U26" s="656"/>
      <c r="V26" s="654"/>
      <c r="W26" s="655"/>
      <c r="X26" s="655"/>
      <c r="Y26" s="655"/>
      <c r="Z26" s="656"/>
      <c r="AA26" s="654"/>
      <c r="AB26" s="655"/>
      <c r="AC26" s="655"/>
      <c r="AD26" s="655"/>
      <c r="AE26" s="656"/>
      <c r="AF26" s="654"/>
      <c r="AG26" s="655"/>
      <c r="AH26" s="655"/>
      <c r="AI26" s="655"/>
      <c r="AJ26" s="656"/>
    </row>
    <row r="27" spans="1:44" s="113" customFormat="1" ht="10.5" customHeight="1" thickBot="1" x14ac:dyDescent="0.25">
      <c r="A27" s="106" t="s">
        <v>377</v>
      </c>
      <c r="B27" s="220" t="s">
        <v>378</v>
      </c>
      <c r="C27" s="94"/>
      <c r="D27" s="122"/>
      <c r="E27" s="122"/>
      <c r="F27" s="122"/>
      <c r="G27" s="657"/>
      <c r="H27" s="658"/>
      <c r="I27" s="658"/>
      <c r="J27" s="658"/>
      <c r="K27" s="659"/>
      <c r="L27" s="657"/>
      <c r="M27" s="658"/>
      <c r="N27" s="658"/>
      <c r="O27" s="658"/>
      <c r="P27" s="659"/>
      <c r="Q27" s="657"/>
      <c r="R27" s="658"/>
      <c r="S27" s="658"/>
      <c r="T27" s="658"/>
      <c r="U27" s="659"/>
      <c r="V27" s="657"/>
      <c r="W27" s="658"/>
      <c r="X27" s="658"/>
      <c r="Y27" s="658"/>
      <c r="Z27" s="659"/>
      <c r="AA27" s="657"/>
      <c r="AB27" s="658"/>
      <c r="AC27" s="658"/>
      <c r="AD27" s="658"/>
      <c r="AE27" s="659"/>
      <c r="AF27" s="657" t="s">
        <v>9</v>
      </c>
      <c r="AG27" s="658"/>
      <c r="AH27" s="658"/>
      <c r="AI27" s="658"/>
      <c r="AJ27" s="659"/>
    </row>
    <row r="28" spans="1:44" s="113" customFormat="1" ht="10.5" customHeight="1" thickBot="1" x14ac:dyDescent="0.25">
      <c r="A28" s="222" t="s">
        <v>51</v>
      </c>
      <c r="B28" s="223" t="s">
        <v>379</v>
      </c>
      <c r="C28" s="89"/>
      <c r="D28" s="111"/>
      <c r="E28" s="111"/>
      <c r="F28" s="111"/>
      <c r="G28" s="660"/>
      <c r="H28" s="661"/>
      <c r="I28" s="661"/>
      <c r="J28" s="661"/>
      <c r="K28" s="662"/>
      <c r="L28" s="660"/>
      <c r="M28" s="661"/>
      <c r="N28" s="661"/>
      <c r="O28" s="661"/>
      <c r="P28" s="662"/>
      <c r="Q28" s="660"/>
      <c r="R28" s="661"/>
      <c r="S28" s="661"/>
      <c r="T28" s="661"/>
      <c r="U28" s="662"/>
      <c r="V28" s="660"/>
      <c r="W28" s="661"/>
      <c r="X28" s="661"/>
      <c r="Y28" s="661"/>
      <c r="Z28" s="662"/>
      <c r="AA28" s="660"/>
      <c r="AB28" s="661"/>
      <c r="AC28" s="661"/>
      <c r="AD28" s="661"/>
      <c r="AE28" s="662"/>
      <c r="AF28" s="660"/>
      <c r="AG28" s="661"/>
      <c r="AH28" s="661"/>
      <c r="AI28" s="661"/>
      <c r="AJ28" s="662"/>
    </row>
    <row r="29" spans="1:44" s="113" customFormat="1" ht="10.5" customHeight="1" thickBot="1" x14ac:dyDescent="0.25">
      <c r="A29" s="106" t="s">
        <v>130</v>
      </c>
      <c r="B29" s="220" t="s">
        <v>326</v>
      </c>
      <c r="C29" s="94"/>
      <c r="D29" s="122"/>
      <c r="E29" s="122"/>
      <c r="F29" s="122"/>
      <c r="G29" s="657"/>
      <c r="H29" s="658"/>
      <c r="I29" s="658"/>
      <c r="J29" s="658"/>
      <c r="K29" s="659"/>
      <c r="L29" s="657"/>
      <c r="M29" s="658"/>
      <c r="N29" s="658"/>
      <c r="O29" s="658"/>
      <c r="P29" s="659"/>
      <c r="Q29" s="657"/>
      <c r="R29" s="658"/>
      <c r="S29" s="658"/>
      <c r="T29" s="658"/>
      <c r="U29" s="659"/>
      <c r="V29" s="657"/>
      <c r="W29" s="658"/>
      <c r="X29" s="658"/>
      <c r="Y29" s="658"/>
      <c r="Z29" s="659"/>
      <c r="AA29" s="657"/>
      <c r="AB29" s="658"/>
      <c r="AC29" s="658"/>
      <c r="AD29" s="658"/>
      <c r="AE29" s="659"/>
      <c r="AF29" s="657" t="s">
        <v>9</v>
      </c>
      <c r="AG29" s="658"/>
      <c r="AH29" s="658"/>
      <c r="AI29" s="658"/>
      <c r="AJ29" s="659"/>
    </row>
    <row r="30" spans="1:44" s="113" customFormat="1" ht="10.5" customHeight="1" thickBot="1" x14ac:dyDescent="0.25">
      <c r="A30" s="222" t="s">
        <v>51</v>
      </c>
      <c r="B30" s="223" t="s">
        <v>380</v>
      </c>
      <c r="C30" s="89"/>
      <c r="D30" s="111"/>
      <c r="E30" s="111"/>
      <c r="F30" s="111"/>
      <c r="G30" s="660"/>
      <c r="H30" s="661"/>
      <c r="I30" s="661"/>
      <c r="J30" s="661"/>
      <c r="K30" s="662"/>
      <c r="L30" s="660"/>
      <c r="M30" s="661"/>
      <c r="N30" s="661"/>
      <c r="O30" s="661"/>
      <c r="P30" s="662"/>
      <c r="Q30" s="660"/>
      <c r="R30" s="661"/>
      <c r="S30" s="661"/>
      <c r="T30" s="661"/>
      <c r="U30" s="662"/>
      <c r="V30" s="660"/>
      <c r="W30" s="661"/>
      <c r="X30" s="661"/>
      <c r="Y30" s="661"/>
      <c r="Z30" s="662"/>
      <c r="AA30" s="660"/>
      <c r="AB30" s="661"/>
      <c r="AC30" s="661"/>
      <c r="AD30" s="661"/>
      <c r="AE30" s="662"/>
      <c r="AF30" s="660"/>
      <c r="AG30" s="661"/>
      <c r="AH30" s="661"/>
      <c r="AI30" s="661"/>
      <c r="AJ30" s="662"/>
    </row>
    <row r="31" spans="1:44" s="113" customFormat="1" ht="10.5" customHeight="1" thickBot="1" x14ac:dyDescent="0.25">
      <c r="A31" s="104" t="s">
        <v>315</v>
      </c>
      <c r="B31" s="220" t="s">
        <v>323</v>
      </c>
      <c r="C31" s="94"/>
      <c r="D31" s="122"/>
      <c r="E31" s="122"/>
      <c r="F31" s="139"/>
      <c r="G31" s="651">
        <f>SUM(G27:K30)</f>
        <v>0</v>
      </c>
      <c r="H31" s="652"/>
      <c r="I31" s="652"/>
      <c r="J31" s="652"/>
      <c r="K31" s="653"/>
      <c r="L31" s="651">
        <f>SUM(L27:P30)</f>
        <v>0</v>
      </c>
      <c r="M31" s="652"/>
      <c r="N31" s="652"/>
      <c r="O31" s="652"/>
      <c r="P31" s="653"/>
      <c r="Q31" s="651">
        <f>SUM(Q27:U30)</f>
        <v>0</v>
      </c>
      <c r="R31" s="652"/>
      <c r="S31" s="652"/>
      <c r="T31" s="652"/>
      <c r="U31" s="653"/>
      <c r="V31" s="651">
        <f>SUM(V27:Z30)</f>
        <v>0</v>
      </c>
      <c r="W31" s="652"/>
      <c r="X31" s="652"/>
      <c r="Y31" s="652"/>
      <c r="Z31" s="653"/>
      <c r="AA31" s="651">
        <f>SUM(AA27:AE30)</f>
        <v>0</v>
      </c>
      <c r="AB31" s="652"/>
      <c r="AC31" s="652"/>
      <c r="AD31" s="652"/>
      <c r="AE31" s="653"/>
      <c r="AF31" s="651">
        <f>SUM(AF27:AJ30)</f>
        <v>0</v>
      </c>
      <c r="AG31" s="652"/>
      <c r="AH31" s="652"/>
      <c r="AI31" s="652"/>
      <c r="AJ31" s="653"/>
    </row>
    <row r="32" spans="1:44" s="113" customFormat="1" ht="10.5" customHeight="1" thickBot="1" x14ac:dyDescent="0.25">
      <c r="A32" s="222" t="s">
        <v>51</v>
      </c>
      <c r="B32" s="221" t="s">
        <v>376</v>
      </c>
      <c r="C32" s="89"/>
      <c r="D32" s="111"/>
      <c r="E32" s="111"/>
      <c r="F32" s="112"/>
      <c r="G32" s="654"/>
      <c r="H32" s="655"/>
      <c r="I32" s="655"/>
      <c r="J32" s="655"/>
      <c r="K32" s="656"/>
      <c r="L32" s="654"/>
      <c r="M32" s="655"/>
      <c r="N32" s="655"/>
      <c r="O32" s="655"/>
      <c r="P32" s="656"/>
      <c r="Q32" s="654"/>
      <c r="R32" s="655"/>
      <c r="S32" s="655"/>
      <c r="T32" s="655"/>
      <c r="U32" s="656"/>
      <c r="V32" s="654"/>
      <c r="W32" s="655"/>
      <c r="X32" s="655"/>
      <c r="Y32" s="655"/>
      <c r="Z32" s="656"/>
      <c r="AA32" s="654"/>
      <c r="AB32" s="655"/>
      <c r="AC32" s="655"/>
      <c r="AD32" s="655"/>
      <c r="AE32" s="656"/>
      <c r="AF32" s="654"/>
      <c r="AG32" s="655"/>
      <c r="AH32" s="655"/>
      <c r="AI32" s="655"/>
      <c r="AJ32" s="656"/>
    </row>
    <row r="33" spans="1:36" s="113" customFormat="1" ht="10.5" customHeight="1" thickBot="1" x14ac:dyDescent="0.25">
      <c r="A33" s="104">
        <v>3</v>
      </c>
      <c r="B33" s="224" t="s">
        <v>44</v>
      </c>
      <c r="C33" s="94"/>
      <c r="D33" s="122"/>
      <c r="E33" s="122"/>
      <c r="F33" s="122"/>
      <c r="G33" s="536"/>
      <c r="H33" s="537"/>
      <c r="I33" s="537"/>
      <c r="J33" s="537"/>
      <c r="K33" s="538"/>
      <c r="L33" s="657"/>
      <c r="M33" s="658"/>
      <c r="N33" s="658"/>
      <c r="O33" s="658"/>
      <c r="P33" s="659"/>
      <c r="Q33" s="536"/>
      <c r="R33" s="537"/>
      <c r="S33" s="537"/>
      <c r="T33" s="537"/>
      <c r="U33" s="538"/>
      <c r="V33" s="536"/>
      <c r="W33" s="537"/>
      <c r="X33" s="537"/>
      <c r="Y33" s="537"/>
      <c r="Z33" s="538"/>
      <c r="AA33" s="536"/>
      <c r="AB33" s="537"/>
      <c r="AC33" s="537"/>
      <c r="AD33" s="537"/>
      <c r="AE33" s="538"/>
      <c r="AF33" s="657" t="s">
        <v>9</v>
      </c>
      <c r="AG33" s="658"/>
      <c r="AH33" s="658"/>
      <c r="AI33" s="658"/>
      <c r="AJ33" s="659"/>
    </row>
    <row r="34" spans="1:36" s="113" customFormat="1" ht="11.25" customHeight="1" thickBot="1" x14ac:dyDescent="0.25">
      <c r="A34" s="222" t="s">
        <v>51</v>
      </c>
      <c r="B34" s="221" t="s">
        <v>95</v>
      </c>
      <c r="C34" s="89"/>
      <c r="D34" s="111"/>
      <c r="E34" s="111"/>
      <c r="F34" s="111"/>
      <c r="G34" s="539"/>
      <c r="H34" s="540"/>
      <c r="I34" s="540"/>
      <c r="J34" s="540"/>
      <c r="K34" s="541"/>
      <c r="L34" s="660"/>
      <c r="M34" s="661"/>
      <c r="N34" s="661"/>
      <c r="O34" s="661"/>
      <c r="P34" s="662"/>
      <c r="Q34" s="539"/>
      <c r="R34" s="540"/>
      <c r="S34" s="540"/>
      <c r="T34" s="540"/>
      <c r="U34" s="541"/>
      <c r="V34" s="539"/>
      <c r="W34" s="540"/>
      <c r="X34" s="540"/>
      <c r="Y34" s="540"/>
      <c r="Z34" s="541"/>
      <c r="AA34" s="539"/>
      <c r="AB34" s="540"/>
      <c r="AC34" s="540"/>
      <c r="AD34" s="540"/>
      <c r="AE34" s="541"/>
      <c r="AF34" s="660"/>
      <c r="AG34" s="661"/>
      <c r="AH34" s="661"/>
      <c r="AI34" s="661"/>
      <c r="AJ34" s="662"/>
    </row>
    <row r="35" spans="1:36" s="113" customFormat="1" ht="10.5" customHeight="1" x14ac:dyDescent="0.2">
      <c r="A35" s="104">
        <v>4</v>
      </c>
      <c r="B35" s="220" t="s">
        <v>45</v>
      </c>
      <c r="C35" s="94"/>
      <c r="D35" s="122"/>
      <c r="E35" s="122"/>
      <c r="F35" s="122"/>
      <c r="G35" s="542"/>
      <c r="H35" s="543"/>
      <c r="I35" s="543"/>
      <c r="J35" s="543"/>
      <c r="K35" s="544"/>
      <c r="L35" s="651">
        <f>L25+L31-L33</f>
        <v>0</v>
      </c>
      <c r="M35" s="652"/>
      <c r="N35" s="652"/>
      <c r="O35" s="652"/>
      <c r="P35" s="653"/>
      <c r="Q35" s="579"/>
      <c r="R35" s="580"/>
      <c r="S35" s="580"/>
      <c r="T35" s="580"/>
      <c r="U35" s="581"/>
      <c r="V35" s="651">
        <f>V25+V31</f>
        <v>0</v>
      </c>
      <c r="W35" s="652"/>
      <c r="X35" s="652"/>
      <c r="Y35" s="652"/>
      <c r="Z35" s="653"/>
      <c r="AA35" s="579"/>
      <c r="AB35" s="580"/>
      <c r="AC35" s="580"/>
      <c r="AD35" s="580"/>
      <c r="AE35" s="581"/>
      <c r="AF35" s="651">
        <f>AF25+AF31-AF33</f>
        <v>0</v>
      </c>
      <c r="AG35" s="652"/>
      <c r="AH35" s="652"/>
      <c r="AI35" s="652"/>
      <c r="AJ35" s="653"/>
    </row>
    <row r="36" spans="1:36" s="113" customFormat="1" ht="9.75" customHeight="1" thickBot="1" x14ac:dyDescent="0.25">
      <c r="A36" s="103"/>
      <c r="B36" s="221" t="s">
        <v>13</v>
      </c>
      <c r="C36" s="89"/>
      <c r="D36" s="111"/>
      <c r="E36" s="111"/>
      <c r="F36" s="111"/>
      <c r="G36" s="545"/>
      <c r="H36" s="546"/>
      <c r="I36" s="546"/>
      <c r="J36" s="546"/>
      <c r="K36" s="547"/>
      <c r="L36" s="654"/>
      <c r="M36" s="655"/>
      <c r="N36" s="655"/>
      <c r="O36" s="655"/>
      <c r="P36" s="656"/>
      <c r="Q36" s="582"/>
      <c r="R36" s="583"/>
      <c r="S36" s="583"/>
      <c r="T36" s="583"/>
      <c r="U36" s="584"/>
      <c r="V36" s="654"/>
      <c r="W36" s="655"/>
      <c r="X36" s="655"/>
      <c r="Y36" s="655"/>
      <c r="Z36" s="656"/>
      <c r="AA36" s="582"/>
      <c r="AB36" s="583"/>
      <c r="AC36" s="583"/>
      <c r="AD36" s="583"/>
      <c r="AE36" s="584"/>
      <c r="AF36" s="654"/>
      <c r="AG36" s="655"/>
      <c r="AH36" s="655"/>
      <c r="AI36" s="655"/>
      <c r="AJ36" s="656"/>
    </row>
    <row r="37" spans="1:36" s="113" customFormat="1" ht="10.9" customHeight="1" x14ac:dyDescent="0.2">
      <c r="A37" s="104">
        <v>5</v>
      </c>
      <c r="B37" s="220" t="s">
        <v>87</v>
      </c>
      <c r="C37" s="94"/>
      <c r="D37" s="122"/>
      <c r="E37" s="122"/>
      <c r="F37" s="122"/>
      <c r="G37" s="657"/>
      <c r="H37" s="658"/>
      <c r="I37" s="658"/>
      <c r="J37" s="658"/>
      <c r="K37" s="659"/>
      <c r="L37" s="651">
        <f>G37*0.5</f>
        <v>0</v>
      </c>
      <c r="M37" s="652"/>
      <c r="N37" s="652"/>
      <c r="O37" s="652"/>
      <c r="P37" s="653"/>
      <c r="Q37" s="657"/>
      <c r="R37" s="658"/>
      <c r="S37" s="658"/>
      <c r="T37" s="658"/>
      <c r="U37" s="659"/>
      <c r="V37" s="651">
        <f>Q37*0.5</f>
        <v>0</v>
      </c>
      <c r="W37" s="652"/>
      <c r="X37" s="652"/>
      <c r="Y37" s="652"/>
      <c r="Z37" s="653"/>
      <c r="AA37" s="585"/>
      <c r="AB37" s="586"/>
      <c r="AC37" s="586"/>
      <c r="AD37" s="586"/>
      <c r="AE37" s="587"/>
      <c r="AF37" s="585"/>
      <c r="AG37" s="586"/>
      <c r="AH37" s="586"/>
      <c r="AI37" s="586"/>
      <c r="AJ37" s="587"/>
    </row>
    <row r="38" spans="1:36" s="113" customFormat="1" ht="9.75" customHeight="1" thickBot="1" x14ac:dyDescent="0.25">
      <c r="A38" s="103"/>
      <c r="B38" s="221" t="s">
        <v>47</v>
      </c>
      <c r="C38" s="89"/>
      <c r="D38" s="111"/>
      <c r="E38" s="111"/>
      <c r="F38" s="111"/>
      <c r="G38" s="660"/>
      <c r="H38" s="661"/>
      <c r="I38" s="661"/>
      <c r="J38" s="661"/>
      <c r="K38" s="662"/>
      <c r="L38" s="654"/>
      <c r="M38" s="655"/>
      <c r="N38" s="655"/>
      <c r="O38" s="655"/>
      <c r="P38" s="656"/>
      <c r="Q38" s="660"/>
      <c r="R38" s="661"/>
      <c r="S38" s="661"/>
      <c r="T38" s="661"/>
      <c r="U38" s="662"/>
      <c r="V38" s="654"/>
      <c r="W38" s="655"/>
      <c r="X38" s="655"/>
      <c r="Y38" s="655"/>
      <c r="Z38" s="656"/>
      <c r="AA38" s="588"/>
      <c r="AB38" s="589"/>
      <c r="AC38" s="589"/>
      <c r="AD38" s="589"/>
      <c r="AE38" s="590"/>
      <c r="AF38" s="588"/>
      <c r="AG38" s="589"/>
      <c r="AH38" s="589"/>
      <c r="AI38" s="589"/>
      <c r="AJ38" s="590"/>
    </row>
    <row r="39" spans="1:36" s="113" customFormat="1" ht="9.75" customHeight="1" x14ac:dyDescent="0.2">
      <c r="A39" s="104">
        <v>6</v>
      </c>
      <c r="B39" s="220" t="s">
        <v>87</v>
      </c>
      <c r="C39" s="94"/>
      <c r="D39" s="122"/>
      <c r="E39" s="122"/>
      <c r="F39" s="122"/>
      <c r="G39" s="657"/>
      <c r="H39" s="658"/>
      <c r="I39" s="658"/>
      <c r="J39" s="658"/>
      <c r="K39" s="659"/>
      <c r="L39" s="651">
        <f>G39*0.5</f>
        <v>0</v>
      </c>
      <c r="M39" s="652"/>
      <c r="N39" s="652"/>
      <c r="O39" s="652"/>
      <c r="P39" s="653"/>
      <c r="Q39" s="657"/>
      <c r="R39" s="658"/>
      <c r="S39" s="658"/>
      <c r="T39" s="658"/>
      <c r="U39" s="659"/>
      <c r="V39" s="651">
        <f>Q39*0.5</f>
        <v>0</v>
      </c>
      <c r="W39" s="652"/>
      <c r="X39" s="652"/>
      <c r="Y39" s="652"/>
      <c r="Z39" s="653"/>
      <c r="AA39" s="585"/>
      <c r="AB39" s="586"/>
      <c r="AC39" s="586"/>
      <c r="AD39" s="586"/>
      <c r="AE39" s="587"/>
      <c r="AF39" s="585"/>
      <c r="AG39" s="586"/>
      <c r="AH39" s="586"/>
      <c r="AI39" s="586"/>
      <c r="AJ39" s="587"/>
    </row>
    <row r="40" spans="1:36" s="113" customFormat="1" ht="9.75" customHeight="1" thickBot="1" x14ac:dyDescent="0.25">
      <c r="A40" s="103"/>
      <c r="B40" s="223" t="s">
        <v>48</v>
      </c>
      <c r="C40" s="89"/>
      <c r="D40" s="122"/>
      <c r="E40" s="122"/>
      <c r="F40" s="122"/>
      <c r="G40" s="660"/>
      <c r="H40" s="661"/>
      <c r="I40" s="661"/>
      <c r="J40" s="661"/>
      <c r="K40" s="662"/>
      <c r="L40" s="654"/>
      <c r="M40" s="655"/>
      <c r="N40" s="655"/>
      <c r="O40" s="655"/>
      <c r="P40" s="656"/>
      <c r="Q40" s="660"/>
      <c r="R40" s="661"/>
      <c r="S40" s="661"/>
      <c r="T40" s="661"/>
      <c r="U40" s="662"/>
      <c r="V40" s="654"/>
      <c r="W40" s="655"/>
      <c r="X40" s="655"/>
      <c r="Y40" s="655"/>
      <c r="Z40" s="656"/>
      <c r="AA40" s="588"/>
      <c r="AB40" s="589"/>
      <c r="AC40" s="589"/>
      <c r="AD40" s="589"/>
      <c r="AE40" s="590"/>
      <c r="AF40" s="588"/>
      <c r="AG40" s="589"/>
      <c r="AH40" s="589"/>
      <c r="AI40" s="589"/>
      <c r="AJ40" s="590"/>
    </row>
    <row r="41" spans="1:36" s="113" customFormat="1" ht="9.75" customHeight="1" x14ac:dyDescent="0.2">
      <c r="A41" s="104">
        <v>7</v>
      </c>
      <c r="B41" s="220" t="s">
        <v>87</v>
      </c>
      <c r="C41" s="133"/>
      <c r="D41" s="137"/>
      <c r="E41" s="137"/>
      <c r="F41" s="234"/>
      <c r="G41" s="657"/>
      <c r="H41" s="658"/>
      <c r="I41" s="658"/>
      <c r="J41" s="658"/>
      <c r="K41" s="659"/>
      <c r="L41" s="651">
        <f>G41*0.5</f>
        <v>0</v>
      </c>
      <c r="M41" s="652"/>
      <c r="N41" s="652"/>
      <c r="O41" s="652"/>
      <c r="P41" s="653"/>
      <c r="Q41" s="657"/>
      <c r="R41" s="658"/>
      <c r="S41" s="658"/>
      <c r="T41" s="658"/>
      <c r="U41" s="659"/>
      <c r="V41" s="651">
        <f>Q41*0.5</f>
        <v>0</v>
      </c>
      <c r="W41" s="652"/>
      <c r="X41" s="652"/>
      <c r="Y41" s="652"/>
      <c r="Z41" s="653"/>
      <c r="AA41" s="585"/>
      <c r="AB41" s="586"/>
      <c r="AC41" s="586"/>
      <c r="AD41" s="586"/>
      <c r="AE41" s="587"/>
      <c r="AF41" s="585"/>
      <c r="AG41" s="586"/>
      <c r="AH41" s="586"/>
      <c r="AI41" s="586"/>
      <c r="AJ41" s="587"/>
    </row>
    <row r="42" spans="1:36" s="113" customFormat="1" ht="11.25" customHeight="1" thickBot="1" x14ac:dyDescent="0.25">
      <c r="A42" s="103"/>
      <c r="B42" s="136" t="s">
        <v>381</v>
      </c>
      <c r="C42" s="136"/>
      <c r="D42" s="128"/>
      <c r="E42" s="128"/>
      <c r="F42" s="142"/>
      <c r="G42" s="660"/>
      <c r="H42" s="661"/>
      <c r="I42" s="661"/>
      <c r="J42" s="661"/>
      <c r="K42" s="662"/>
      <c r="L42" s="654"/>
      <c r="M42" s="655"/>
      <c r="N42" s="655"/>
      <c r="O42" s="655"/>
      <c r="P42" s="656"/>
      <c r="Q42" s="660"/>
      <c r="R42" s="661"/>
      <c r="S42" s="661"/>
      <c r="T42" s="661"/>
      <c r="U42" s="662"/>
      <c r="V42" s="654"/>
      <c r="W42" s="655"/>
      <c r="X42" s="655"/>
      <c r="Y42" s="655"/>
      <c r="Z42" s="656"/>
      <c r="AA42" s="588"/>
      <c r="AB42" s="589"/>
      <c r="AC42" s="589"/>
      <c r="AD42" s="589"/>
      <c r="AE42" s="590"/>
      <c r="AF42" s="588"/>
      <c r="AG42" s="589"/>
      <c r="AH42" s="589"/>
      <c r="AI42" s="589"/>
      <c r="AJ42" s="590"/>
    </row>
    <row r="43" spans="1:36" s="113" customFormat="1" ht="11.25" customHeight="1" x14ac:dyDescent="0.2">
      <c r="A43" s="104">
        <v>8</v>
      </c>
      <c r="B43" s="220" t="s">
        <v>87</v>
      </c>
      <c r="C43" s="133"/>
      <c r="D43" s="127"/>
      <c r="E43" s="127"/>
      <c r="F43" s="608"/>
      <c r="G43" s="609"/>
      <c r="H43" s="610"/>
      <c r="I43" s="610"/>
      <c r="J43" s="610"/>
      <c r="K43" s="611"/>
      <c r="L43" s="663">
        <f>G43*0.5</f>
        <v>0</v>
      </c>
      <c r="M43" s="664"/>
      <c r="N43" s="664"/>
      <c r="O43" s="664"/>
      <c r="P43" s="665"/>
      <c r="Q43" s="669"/>
      <c r="R43" s="670"/>
      <c r="S43" s="670"/>
      <c r="T43" s="670"/>
      <c r="U43" s="671"/>
      <c r="V43" s="663">
        <f>Q43*0.5</f>
        <v>0</v>
      </c>
      <c r="W43" s="664"/>
      <c r="X43" s="664"/>
      <c r="Y43" s="664"/>
      <c r="Z43" s="665"/>
      <c r="AA43" s="612"/>
      <c r="AB43" s="613"/>
      <c r="AC43" s="613"/>
      <c r="AD43" s="613"/>
      <c r="AE43" s="614"/>
      <c r="AF43" s="612"/>
      <c r="AG43" s="613"/>
      <c r="AH43" s="613"/>
      <c r="AI43" s="613"/>
      <c r="AJ43" s="614"/>
    </row>
    <row r="44" spans="1:36" s="113" customFormat="1" ht="11.25" customHeight="1" thickBot="1" x14ac:dyDescent="0.25">
      <c r="A44" s="103"/>
      <c r="B44" s="136" t="s">
        <v>450</v>
      </c>
      <c r="C44" s="136"/>
      <c r="D44" s="128"/>
      <c r="E44" s="128"/>
      <c r="F44" s="603"/>
      <c r="G44" s="609"/>
      <c r="H44" s="610"/>
      <c r="I44" s="610"/>
      <c r="J44" s="610"/>
      <c r="K44" s="611"/>
      <c r="L44" s="666"/>
      <c r="M44" s="667"/>
      <c r="N44" s="667"/>
      <c r="O44" s="667"/>
      <c r="P44" s="668"/>
      <c r="Q44" s="672"/>
      <c r="R44" s="673"/>
      <c r="S44" s="673"/>
      <c r="T44" s="673"/>
      <c r="U44" s="674"/>
      <c r="V44" s="666"/>
      <c r="W44" s="667"/>
      <c r="X44" s="667"/>
      <c r="Y44" s="667"/>
      <c r="Z44" s="668"/>
      <c r="AA44" s="612"/>
      <c r="AB44" s="613"/>
      <c r="AC44" s="613"/>
      <c r="AD44" s="613"/>
      <c r="AE44" s="614"/>
      <c r="AF44" s="612"/>
      <c r="AG44" s="613"/>
      <c r="AH44" s="613"/>
      <c r="AI44" s="613"/>
      <c r="AJ44" s="614"/>
    </row>
    <row r="45" spans="1:36" s="113" customFormat="1" ht="9.75" customHeight="1" x14ac:dyDescent="0.2">
      <c r="A45" s="485">
        <v>9</v>
      </c>
      <c r="B45" s="236" t="s">
        <v>504</v>
      </c>
      <c r="C45" s="94"/>
      <c r="D45" s="122"/>
      <c r="E45" s="122"/>
      <c r="F45" s="122"/>
      <c r="G45" s="651">
        <f>SUM(G37:K42)</f>
        <v>0</v>
      </c>
      <c r="H45" s="652"/>
      <c r="I45" s="652"/>
      <c r="J45" s="652"/>
      <c r="K45" s="653"/>
      <c r="L45" s="651">
        <f>SUM(L37:P42)</f>
        <v>0</v>
      </c>
      <c r="M45" s="652"/>
      <c r="N45" s="652"/>
      <c r="O45" s="652"/>
      <c r="P45" s="653"/>
      <c r="Q45" s="651">
        <f>SUM(Q37:U42)</f>
        <v>0</v>
      </c>
      <c r="R45" s="652"/>
      <c r="S45" s="652"/>
      <c r="T45" s="652"/>
      <c r="U45" s="653"/>
      <c r="V45" s="651">
        <f>SUM(V37:Z42)</f>
        <v>0</v>
      </c>
      <c r="W45" s="652"/>
      <c r="X45" s="652"/>
      <c r="Y45" s="652"/>
      <c r="Z45" s="653"/>
      <c r="AA45" s="657"/>
      <c r="AB45" s="658"/>
      <c r="AC45" s="658"/>
      <c r="AD45" s="658"/>
      <c r="AE45" s="659"/>
      <c r="AF45" s="651">
        <f>AA45*0.5</f>
        <v>0</v>
      </c>
      <c r="AG45" s="652"/>
      <c r="AH45" s="652"/>
      <c r="AI45" s="652"/>
      <c r="AJ45" s="653"/>
    </row>
    <row r="46" spans="1:36" s="113" customFormat="1" ht="9" customHeight="1" thickBot="1" x14ac:dyDescent="0.25">
      <c r="A46" s="193"/>
      <c r="B46" s="235" t="s">
        <v>75</v>
      </c>
      <c r="C46" s="89"/>
      <c r="D46" s="111"/>
      <c r="E46" s="111"/>
      <c r="F46" s="111"/>
      <c r="G46" s="654"/>
      <c r="H46" s="655"/>
      <c r="I46" s="655"/>
      <c r="J46" s="655"/>
      <c r="K46" s="656"/>
      <c r="L46" s="654"/>
      <c r="M46" s="655"/>
      <c r="N46" s="655"/>
      <c r="O46" s="655"/>
      <c r="P46" s="656"/>
      <c r="Q46" s="654"/>
      <c r="R46" s="655"/>
      <c r="S46" s="655"/>
      <c r="T46" s="655"/>
      <c r="U46" s="656"/>
      <c r="V46" s="654"/>
      <c r="W46" s="655"/>
      <c r="X46" s="655"/>
      <c r="Y46" s="655"/>
      <c r="Z46" s="656"/>
      <c r="AA46" s="660"/>
      <c r="AB46" s="661"/>
      <c r="AC46" s="661"/>
      <c r="AD46" s="661"/>
      <c r="AE46" s="662"/>
      <c r="AF46" s="654"/>
      <c r="AG46" s="655"/>
      <c r="AH46" s="655"/>
      <c r="AI46" s="655"/>
      <c r="AJ46" s="656"/>
    </row>
    <row r="47" spans="1:36" s="113" customFormat="1" ht="13.15" customHeight="1" x14ac:dyDescent="0.2">
      <c r="A47" s="104" t="s">
        <v>451</v>
      </c>
      <c r="B47" s="220" t="s">
        <v>455</v>
      </c>
      <c r="C47" s="94"/>
      <c r="D47" s="122"/>
      <c r="E47" s="122"/>
      <c r="F47" s="122"/>
      <c r="G47" s="657"/>
      <c r="H47" s="658"/>
      <c r="I47" s="658"/>
      <c r="J47" s="658"/>
      <c r="K47" s="659"/>
      <c r="L47" s="651">
        <f>G47*0.5</f>
        <v>0</v>
      </c>
      <c r="M47" s="652"/>
      <c r="N47" s="652"/>
      <c r="O47" s="652"/>
      <c r="P47" s="653"/>
      <c r="Q47" s="657"/>
      <c r="R47" s="658"/>
      <c r="S47" s="658"/>
      <c r="T47" s="658"/>
      <c r="U47" s="659"/>
      <c r="V47" s="651">
        <f>Q47*0.5</f>
        <v>0</v>
      </c>
      <c r="W47" s="652"/>
      <c r="X47" s="652"/>
      <c r="Y47" s="652"/>
      <c r="Z47" s="653"/>
      <c r="AA47" s="657"/>
      <c r="AB47" s="658"/>
      <c r="AC47" s="658"/>
      <c r="AD47" s="658"/>
      <c r="AE47" s="659"/>
      <c r="AF47" s="651">
        <f>AA47*0.5</f>
        <v>0</v>
      </c>
      <c r="AG47" s="652"/>
      <c r="AH47" s="652"/>
      <c r="AI47" s="652"/>
      <c r="AJ47" s="653"/>
    </row>
    <row r="48" spans="1:36" s="113" customFormat="1" ht="9.75" customHeight="1" thickBot="1" x14ac:dyDescent="0.25">
      <c r="A48" s="103"/>
      <c r="B48" s="221" t="s">
        <v>47</v>
      </c>
      <c r="C48" s="89"/>
      <c r="D48" s="111"/>
      <c r="E48" s="111"/>
      <c r="F48" s="111"/>
      <c r="G48" s="660"/>
      <c r="H48" s="661"/>
      <c r="I48" s="661"/>
      <c r="J48" s="661"/>
      <c r="K48" s="662"/>
      <c r="L48" s="654"/>
      <c r="M48" s="655"/>
      <c r="N48" s="655"/>
      <c r="O48" s="655"/>
      <c r="P48" s="656"/>
      <c r="Q48" s="660"/>
      <c r="R48" s="661"/>
      <c r="S48" s="661"/>
      <c r="T48" s="661"/>
      <c r="U48" s="662"/>
      <c r="V48" s="654"/>
      <c r="W48" s="655"/>
      <c r="X48" s="655"/>
      <c r="Y48" s="655"/>
      <c r="Z48" s="656"/>
      <c r="AA48" s="660"/>
      <c r="AB48" s="661"/>
      <c r="AC48" s="661"/>
      <c r="AD48" s="661"/>
      <c r="AE48" s="662"/>
      <c r="AF48" s="654"/>
      <c r="AG48" s="655"/>
      <c r="AH48" s="655"/>
      <c r="AI48" s="655"/>
      <c r="AJ48" s="656"/>
    </row>
    <row r="49" spans="1:36" s="113" customFormat="1" ht="9.75" customHeight="1" x14ac:dyDescent="0.2">
      <c r="A49" s="104" t="s">
        <v>452</v>
      </c>
      <c r="B49" s="220" t="s">
        <v>455</v>
      </c>
      <c r="C49" s="94"/>
      <c r="D49" s="122"/>
      <c r="E49" s="122"/>
      <c r="F49" s="122"/>
      <c r="G49" s="657"/>
      <c r="H49" s="658"/>
      <c r="I49" s="658"/>
      <c r="J49" s="658"/>
      <c r="K49" s="659"/>
      <c r="L49" s="651">
        <f>G49*0.5</f>
        <v>0</v>
      </c>
      <c r="M49" s="652"/>
      <c r="N49" s="652"/>
      <c r="O49" s="652"/>
      <c r="P49" s="653"/>
      <c r="Q49" s="657"/>
      <c r="R49" s="658"/>
      <c r="S49" s="658"/>
      <c r="T49" s="658"/>
      <c r="U49" s="659"/>
      <c r="V49" s="651">
        <f>Q49*0.5</f>
        <v>0</v>
      </c>
      <c r="W49" s="652"/>
      <c r="X49" s="652"/>
      <c r="Y49" s="652"/>
      <c r="Z49" s="653"/>
      <c r="AA49" s="657"/>
      <c r="AB49" s="658"/>
      <c r="AC49" s="658"/>
      <c r="AD49" s="658"/>
      <c r="AE49" s="659"/>
      <c r="AF49" s="651">
        <f>AA49*0.5</f>
        <v>0</v>
      </c>
      <c r="AG49" s="652"/>
      <c r="AH49" s="652"/>
      <c r="AI49" s="652"/>
      <c r="AJ49" s="653"/>
    </row>
    <row r="50" spans="1:36" s="113" customFormat="1" ht="9.75" customHeight="1" thickBot="1" x14ac:dyDescent="0.25">
      <c r="A50" s="103"/>
      <c r="B50" s="221" t="s">
        <v>450</v>
      </c>
      <c r="C50" s="89"/>
      <c r="D50" s="111"/>
      <c r="E50" s="111"/>
      <c r="F50" s="111"/>
      <c r="G50" s="660"/>
      <c r="H50" s="661"/>
      <c r="I50" s="661"/>
      <c r="J50" s="661"/>
      <c r="K50" s="662"/>
      <c r="L50" s="654"/>
      <c r="M50" s="655"/>
      <c r="N50" s="655"/>
      <c r="O50" s="655"/>
      <c r="P50" s="656"/>
      <c r="Q50" s="660"/>
      <c r="R50" s="661"/>
      <c r="S50" s="661"/>
      <c r="T50" s="661"/>
      <c r="U50" s="662"/>
      <c r="V50" s="654"/>
      <c r="W50" s="655"/>
      <c r="X50" s="655"/>
      <c r="Y50" s="655"/>
      <c r="Z50" s="656"/>
      <c r="AA50" s="660"/>
      <c r="AB50" s="661"/>
      <c r="AC50" s="661"/>
      <c r="AD50" s="661"/>
      <c r="AE50" s="662"/>
      <c r="AF50" s="654"/>
      <c r="AG50" s="655"/>
      <c r="AH50" s="655"/>
      <c r="AI50" s="655"/>
      <c r="AJ50" s="656"/>
    </row>
    <row r="51" spans="1:36" s="113" customFormat="1" ht="9.75" customHeight="1" x14ac:dyDescent="0.2">
      <c r="A51" s="104" t="s">
        <v>510</v>
      </c>
      <c r="B51" s="220" t="s">
        <v>305</v>
      </c>
      <c r="C51" s="94"/>
      <c r="D51" s="122"/>
      <c r="E51" s="237"/>
      <c r="F51" s="237"/>
      <c r="G51" s="657"/>
      <c r="H51" s="658"/>
      <c r="I51" s="658"/>
      <c r="J51" s="658"/>
      <c r="K51" s="659"/>
      <c r="L51" s="651">
        <f>G51*0.5</f>
        <v>0</v>
      </c>
      <c r="M51" s="652"/>
      <c r="N51" s="652"/>
      <c r="O51" s="652"/>
      <c r="P51" s="653"/>
      <c r="Q51" s="657"/>
      <c r="R51" s="658"/>
      <c r="S51" s="658"/>
      <c r="T51" s="658"/>
      <c r="U51" s="659"/>
      <c r="V51" s="651">
        <f>Q51*0.5</f>
        <v>0</v>
      </c>
      <c r="W51" s="652"/>
      <c r="X51" s="652"/>
      <c r="Y51" s="652"/>
      <c r="Z51" s="653"/>
      <c r="AA51" s="657"/>
      <c r="AB51" s="658"/>
      <c r="AC51" s="658"/>
      <c r="AD51" s="658"/>
      <c r="AE51" s="659"/>
      <c r="AF51" s="651">
        <f>AA51*0.5</f>
        <v>0</v>
      </c>
      <c r="AG51" s="652"/>
      <c r="AH51" s="652"/>
      <c r="AI51" s="652"/>
      <c r="AJ51" s="653"/>
    </row>
    <row r="52" spans="1:36" s="113" customFormat="1" ht="9.75" customHeight="1" thickBot="1" x14ac:dyDescent="0.25">
      <c r="A52" s="103"/>
      <c r="B52" s="221" t="s">
        <v>257</v>
      </c>
      <c r="C52" s="89"/>
      <c r="D52" s="111"/>
      <c r="E52" s="238"/>
      <c r="F52" s="238"/>
      <c r="G52" s="660"/>
      <c r="H52" s="661"/>
      <c r="I52" s="661"/>
      <c r="J52" s="661"/>
      <c r="K52" s="662"/>
      <c r="L52" s="654"/>
      <c r="M52" s="655"/>
      <c r="N52" s="655"/>
      <c r="O52" s="655"/>
      <c r="P52" s="656"/>
      <c r="Q52" s="660"/>
      <c r="R52" s="661"/>
      <c r="S52" s="661"/>
      <c r="T52" s="661"/>
      <c r="U52" s="662"/>
      <c r="V52" s="654"/>
      <c r="W52" s="655"/>
      <c r="X52" s="655"/>
      <c r="Y52" s="655"/>
      <c r="Z52" s="656"/>
      <c r="AA52" s="660"/>
      <c r="AB52" s="661"/>
      <c r="AC52" s="661"/>
      <c r="AD52" s="661"/>
      <c r="AE52" s="662"/>
      <c r="AF52" s="654"/>
      <c r="AG52" s="655"/>
      <c r="AH52" s="655"/>
      <c r="AI52" s="655"/>
      <c r="AJ52" s="656"/>
    </row>
    <row r="53" spans="1:36" s="113" customFormat="1" ht="9.75" customHeight="1" x14ac:dyDescent="0.2">
      <c r="A53" s="104" t="s">
        <v>158</v>
      </c>
      <c r="B53" s="220" t="s">
        <v>330</v>
      </c>
      <c r="C53" s="94"/>
      <c r="D53" s="122"/>
      <c r="E53" s="237"/>
      <c r="F53" s="237"/>
      <c r="G53" s="657"/>
      <c r="H53" s="658"/>
      <c r="I53" s="658"/>
      <c r="J53" s="658"/>
      <c r="K53" s="659"/>
      <c r="L53" s="651">
        <f>G53*0.5</f>
        <v>0</v>
      </c>
      <c r="M53" s="652"/>
      <c r="N53" s="652"/>
      <c r="O53" s="652"/>
      <c r="P53" s="653"/>
      <c r="Q53" s="657" t="s">
        <v>9</v>
      </c>
      <c r="R53" s="658"/>
      <c r="S53" s="658"/>
      <c r="T53" s="658"/>
      <c r="U53" s="659"/>
      <c r="V53" s="651">
        <f>Q53*0.5</f>
        <v>0</v>
      </c>
      <c r="W53" s="652"/>
      <c r="X53" s="652"/>
      <c r="Y53" s="652"/>
      <c r="Z53" s="653"/>
      <c r="AA53" s="657" t="s">
        <v>9</v>
      </c>
      <c r="AB53" s="658"/>
      <c r="AC53" s="658"/>
      <c r="AD53" s="658"/>
      <c r="AE53" s="659"/>
      <c r="AF53" s="651">
        <f>AA53*0.5</f>
        <v>0</v>
      </c>
      <c r="AG53" s="652"/>
      <c r="AH53" s="652"/>
      <c r="AI53" s="652"/>
      <c r="AJ53" s="653"/>
    </row>
    <row r="54" spans="1:36" s="113" customFormat="1" ht="9.75" customHeight="1" thickBot="1" x14ac:dyDescent="0.25">
      <c r="A54" s="103"/>
      <c r="B54" s="221" t="s">
        <v>332</v>
      </c>
      <c r="C54" s="89"/>
      <c r="D54" s="111"/>
      <c r="E54" s="238"/>
      <c r="F54" s="238"/>
      <c r="G54" s="660"/>
      <c r="H54" s="661"/>
      <c r="I54" s="661"/>
      <c r="J54" s="661"/>
      <c r="K54" s="662"/>
      <c r="L54" s="654"/>
      <c r="M54" s="655"/>
      <c r="N54" s="655"/>
      <c r="O54" s="655"/>
      <c r="P54" s="656"/>
      <c r="Q54" s="660"/>
      <c r="R54" s="661"/>
      <c r="S54" s="661"/>
      <c r="T54" s="661"/>
      <c r="U54" s="662"/>
      <c r="V54" s="654"/>
      <c r="W54" s="655"/>
      <c r="X54" s="655"/>
      <c r="Y54" s="655"/>
      <c r="Z54" s="656"/>
      <c r="AA54" s="660"/>
      <c r="AB54" s="661"/>
      <c r="AC54" s="661"/>
      <c r="AD54" s="661"/>
      <c r="AE54" s="662"/>
      <c r="AF54" s="654"/>
      <c r="AG54" s="655"/>
      <c r="AH54" s="655"/>
      <c r="AI54" s="655"/>
      <c r="AJ54" s="656"/>
    </row>
    <row r="55" spans="1:36" s="113" customFormat="1" ht="9.75" customHeight="1" x14ac:dyDescent="0.2">
      <c r="A55" s="104" t="s">
        <v>162</v>
      </c>
      <c r="B55" s="220" t="s">
        <v>330</v>
      </c>
      <c r="C55" s="94"/>
      <c r="D55" s="122"/>
      <c r="E55" s="237"/>
      <c r="F55" s="237"/>
      <c r="G55" s="657"/>
      <c r="H55" s="658"/>
      <c r="I55" s="658"/>
      <c r="J55" s="658"/>
      <c r="K55" s="659"/>
      <c r="L55" s="651">
        <f>G55*0.5</f>
        <v>0</v>
      </c>
      <c r="M55" s="652"/>
      <c r="N55" s="652"/>
      <c r="O55" s="652"/>
      <c r="P55" s="653"/>
      <c r="Q55" s="657" t="s">
        <v>9</v>
      </c>
      <c r="R55" s="658"/>
      <c r="S55" s="658"/>
      <c r="T55" s="658"/>
      <c r="U55" s="659"/>
      <c r="V55" s="651">
        <f>Q55*0.5</f>
        <v>0</v>
      </c>
      <c r="W55" s="652"/>
      <c r="X55" s="652"/>
      <c r="Y55" s="652"/>
      <c r="Z55" s="653"/>
      <c r="AA55" s="657" t="s">
        <v>9</v>
      </c>
      <c r="AB55" s="658"/>
      <c r="AC55" s="658"/>
      <c r="AD55" s="658"/>
      <c r="AE55" s="659"/>
      <c r="AF55" s="651">
        <f>AA55*0.5</f>
        <v>0</v>
      </c>
      <c r="AG55" s="652"/>
      <c r="AH55" s="652"/>
      <c r="AI55" s="652"/>
      <c r="AJ55" s="653"/>
    </row>
    <row r="56" spans="1:36" s="113" customFormat="1" ht="9.75" customHeight="1" thickBot="1" x14ac:dyDescent="0.25">
      <c r="A56" s="103"/>
      <c r="B56" s="221" t="s">
        <v>331</v>
      </c>
      <c r="C56" s="89"/>
      <c r="D56" s="111"/>
      <c r="E56" s="238"/>
      <c r="F56" s="238"/>
      <c r="G56" s="660"/>
      <c r="H56" s="661"/>
      <c r="I56" s="661"/>
      <c r="J56" s="661"/>
      <c r="K56" s="662"/>
      <c r="L56" s="654"/>
      <c r="M56" s="655"/>
      <c r="N56" s="655"/>
      <c r="O56" s="655"/>
      <c r="P56" s="656"/>
      <c r="Q56" s="660"/>
      <c r="R56" s="661"/>
      <c r="S56" s="661"/>
      <c r="T56" s="661"/>
      <c r="U56" s="662"/>
      <c r="V56" s="654"/>
      <c r="W56" s="655"/>
      <c r="X56" s="655"/>
      <c r="Y56" s="655"/>
      <c r="Z56" s="656"/>
      <c r="AA56" s="660"/>
      <c r="AB56" s="661"/>
      <c r="AC56" s="661"/>
      <c r="AD56" s="661"/>
      <c r="AE56" s="662"/>
      <c r="AF56" s="654"/>
      <c r="AG56" s="655"/>
      <c r="AH56" s="655"/>
      <c r="AI56" s="655"/>
      <c r="AJ56" s="656"/>
    </row>
    <row r="57" spans="1:36" s="113" customFormat="1" ht="9" customHeight="1" x14ac:dyDescent="0.2">
      <c r="A57" s="104" t="s">
        <v>164</v>
      </c>
      <c r="B57" s="220" t="s">
        <v>338</v>
      </c>
      <c r="C57" s="94"/>
      <c r="D57" s="122"/>
      <c r="E57" s="237"/>
      <c r="F57" s="237"/>
      <c r="G57" s="651">
        <f>G59+G60+G61</f>
        <v>0</v>
      </c>
      <c r="H57" s="652"/>
      <c r="I57" s="652"/>
      <c r="J57" s="652"/>
      <c r="K57" s="653"/>
      <c r="L57" s="651">
        <f t="shared" ref="L57" si="0">L59+L60+L61</f>
        <v>0</v>
      </c>
      <c r="M57" s="652"/>
      <c r="N57" s="652"/>
      <c r="O57" s="652"/>
      <c r="P57" s="653"/>
      <c r="Q57" s="651">
        <f t="shared" ref="Q57" si="1">Q59+Q60+Q61</f>
        <v>0</v>
      </c>
      <c r="R57" s="652"/>
      <c r="S57" s="652"/>
      <c r="T57" s="652"/>
      <c r="U57" s="653"/>
      <c r="V57" s="651">
        <f t="shared" ref="V57" si="2">V59+V60+V61</f>
        <v>0</v>
      </c>
      <c r="W57" s="652"/>
      <c r="X57" s="652"/>
      <c r="Y57" s="652"/>
      <c r="Z57" s="653"/>
      <c r="AA57" s="651">
        <f t="shared" ref="AA57" si="3">AA59+AA60+AA61</f>
        <v>0</v>
      </c>
      <c r="AB57" s="652"/>
      <c r="AC57" s="652"/>
      <c r="AD57" s="652"/>
      <c r="AE57" s="653"/>
      <c r="AF57" s="651">
        <f t="shared" ref="AF57" si="4">AF59+AF60+AF61</f>
        <v>0</v>
      </c>
      <c r="AG57" s="652"/>
      <c r="AH57" s="652"/>
      <c r="AI57" s="652"/>
      <c r="AJ57" s="653"/>
    </row>
    <row r="58" spans="1:36" s="113" customFormat="1" ht="9.75" customHeight="1" x14ac:dyDescent="0.2">
      <c r="A58" s="103"/>
      <c r="B58" s="221" t="s">
        <v>342</v>
      </c>
      <c r="C58" s="89"/>
      <c r="D58" s="111"/>
      <c r="E58" s="238"/>
      <c r="F58" s="486" t="s">
        <v>368</v>
      </c>
      <c r="G58" s="654"/>
      <c r="H58" s="655"/>
      <c r="I58" s="655"/>
      <c r="J58" s="655"/>
      <c r="K58" s="656"/>
      <c r="L58" s="654"/>
      <c r="M58" s="655"/>
      <c r="N58" s="655"/>
      <c r="O58" s="655"/>
      <c r="P58" s="656"/>
      <c r="Q58" s="654"/>
      <c r="R58" s="655"/>
      <c r="S58" s="655"/>
      <c r="T58" s="655"/>
      <c r="U58" s="656"/>
      <c r="V58" s="654"/>
      <c r="W58" s="655"/>
      <c r="X58" s="655"/>
      <c r="Y58" s="655"/>
      <c r="Z58" s="656"/>
      <c r="AA58" s="654"/>
      <c r="AB58" s="655"/>
      <c r="AC58" s="655"/>
      <c r="AD58" s="655"/>
      <c r="AE58" s="656"/>
      <c r="AF58" s="654"/>
      <c r="AG58" s="655"/>
      <c r="AH58" s="655"/>
      <c r="AI58" s="655"/>
      <c r="AJ58" s="656"/>
    </row>
    <row r="59" spans="1:36" s="113" customFormat="1" ht="9.75" customHeight="1" x14ac:dyDescent="0.2">
      <c r="A59" s="484" t="s">
        <v>340</v>
      </c>
      <c r="B59" s="733" t="s">
        <v>341</v>
      </c>
      <c r="C59" s="734"/>
      <c r="D59" s="734"/>
      <c r="E59" s="735"/>
      <c r="F59" s="578"/>
      <c r="G59" s="642" t="s">
        <v>9</v>
      </c>
      <c r="H59" s="643"/>
      <c r="I59" s="643"/>
      <c r="J59" s="643"/>
      <c r="K59" s="644"/>
      <c r="L59" s="645">
        <f>G59*0.5</f>
        <v>0</v>
      </c>
      <c r="M59" s="646"/>
      <c r="N59" s="646"/>
      <c r="O59" s="646"/>
      <c r="P59" s="647"/>
      <c r="Q59" s="642" t="s">
        <v>9</v>
      </c>
      <c r="R59" s="643"/>
      <c r="S59" s="643"/>
      <c r="T59" s="643"/>
      <c r="U59" s="644"/>
      <c r="V59" s="645">
        <f>Q59*0.5</f>
        <v>0</v>
      </c>
      <c r="W59" s="646"/>
      <c r="X59" s="646"/>
      <c r="Y59" s="646"/>
      <c r="Z59" s="647"/>
      <c r="AA59" s="642"/>
      <c r="AB59" s="643"/>
      <c r="AC59" s="643"/>
      <c r="AD59" s="643"/>
      <c r="AE59" s="644"/>
      <c r="AF59" s="645">
        <f t="shared" ref="AF59:AF61" si="5">AA59*0.5</f>
        <v>0</v>
      </c>
      <c r="AG59" s="646"/>
      <c r="AH59" s="646"/>
      <c r="AI59" s="646"/>
      <c r="AJ59" s="647"/>
    </row>
    <row r="60" spans="1:36" s="113" customFormat="1" ht="9.75" customHeight="1" x14ac:dyDescent="0.2">
      <c r="A60" s="484" t="s">
        <v>340</v>
      </c>
      <c r="B60" s="733" t="s">
        <v>341</v>
      </c>
      <c r="C60" s="734"/>
      <c r="D60" s="734"/>
      <c r="E60" s="735"/>
      <c r="F60" s="578"/>
      <c r="G60" s="642"/>
      <c r="H60" s="643"/>
      <c r="I60" s="643"/>
      <c r="J60" s="643"/>
      <c r="K60" s="644"/>
      <c r="L60" s="645">
        <f t="shared" ref="L60:L61" si="6">G60*0.5</f>
        <v>0</v>
      </c>
      <c r="M60" s="646"/>
      <c r="N60" s="646"/>
      <c r="O60" s="646"/>
      <c r="P60" s="647"/>
      <c r="Q60" s="642" t="s">
        <v>9</v>
      </c>
      <c r="R60" s="643"/>
      <c r="S60" s="643"/>
      <c r="T60" s="643"/>
      <c r="U60" s="644"/>
      <c r="V60" s="645">
        <f t="shared" ref="V60:V61" si="7">Q60*0.5</f>
        <v>0</v>
      </c>
      <c r="W60" s="646"/>
      <c r="X60" s="646"/>
      <c r="Y60" s="646"/>
      <c r="Z60" s="647"/>
      <c r="AA60" s="642" t="s">
        <v>9</v>
      </c>
      <c r="AB60" s="643"/>
      <c r="AC60" s="643"/>
      <c r="AD60" s="643"/>
      <c r="AE60" s="644"/>
      <c r="AF60" s="645">
        <f t="shared" si="5"/>
        <v>0</v>
      </c>
      <c r="AG60" s="646"/>
      <c r="AH60" s="646"/>
      <c r="AI60" s="646"/>
      <c r="AJ60" s="647"/>
    </row>
    <row r="61" spans="1:36" s="113" customFormat="1" ht="9.75" customHeight="1" thickBot="1" x14ac:dyDescent="0.25">
      <c r="A61" s="484" t="s">
        <v>340</v>
      </c>
      <c r="B61" s="733" t="s">
        <v>341</v>
      </c>
      <c r="C61" s="734"/>
      <c r="D61" s="734"/>
      <c r="E61" s="735"/>
      <c r="F61" s="578"/>
      <c r="G61" s="648" t="s">
        <v>9</v>
      </c>
      <c r="H61" s="649"/>
      <c r="I61" s="649"/>
      <c r="J61" s="649"/>
      <c r="K61" s="650"/>
      <c r="L61" s="645">
        <f t="shared" si="6"/>
        <v>0</v>
      </c>
      <c r="M61" s="646"/>
      <c r="N61" s="646"/>
      <c r="O61" s="646"/>
      <c r="P61" s="647"/>
      <c r="Q61" s="642" t="s">
        <v>9</v>
      </c>
      <c r="R61" s="643"/>
      <c r="S61" s="643"/>
      <c r="T61" s="643"/>
      <c r="U61" s="644"/>
      <c r="V61" s="645">
        <f t="shared" si="7"/>
        <v>0</v>
      </c>
      <c r="W61" s="646"/>
      <c r="X61" s="646"/>
      <c r="Y61" s="646"/>
      <c r="Z61" s="647"/>
      <c r="AA61" s="642" t="s">
        <v>9</v>
      </c>
      <c r="AB61" s="643"/>
      <c r="AC61" s="643"/>
      <c r="AD61" s="643"/>
      <c r="AE61" s="644"/>
      <c r="AF61" s="645">
        <f t="shared" si="5"/>
        <v>0</v>
      </c>
      <c r="AG61" s="646"/>
      <c r="AH61" s="646"/>
      <c r="AI61" s="646"/>
      <c r="AJ61" s="647"/>
    </row>
    <row r="62" spans="1:36" s="113" customFormat="1" ht="9.75" customHeight="1" x14ac:dyDescent="0.2">
      <c r="A62" s="485" t="s">
        <v>167</v>
      </c>
      <c r="B62" s="220" t="s">
        <v>338</v>
      </c>
      <c r="C62" s="94"/>
      <c r="D62" s="122"/>
      <c r="E62" s="237"/>
      <c r="F62" s="237"/>
      <c r="G62" s="651">
        <f>G64+G65+G66</f>
        <v>0</v>
      </c>
      <c r="H62" s="652"/>
      <c r="I62" s="652"/>
      <c r="J62" s="652"/>
      <c r="K62" s="653"/>
      <c r="L62" s="651">
        <f t="shared" ref="L62" si="8">L64+L65+L66</f>
        <v>0</v>
      </c>
      <c r="M62" s="652"/>
      <c r="N62" s="652"/>
      <c r="O62" s="652"/>
      <c r="P62" s="653"/>
      <c r="Q62" s="651">
        <f t="shared" ref="Q62" si="9">Q64+Q65+Q66</f>
        <v>0</v>
      </c>
      <c r="R62" s="652"/>
      <c r="S62" s="652"/>
      <c r="T62" s="652"/>
      <c r="U62" s="653"/>
      <c r="V62" s="651">
        <f t="shared" ref="V62" si="10">V64+V65+V66</f>
        <v>0</v>
      </c>
      <c r="W62" s="652"/>
      <c r="X62" s="652"/>
      <c r="Y62" s="652"/>
      <c r="Z62" s="653"/>
      <c r="AA62" s="651">
        <f t="shared" ref="AA62" si="11">AA64+AA65+AA66</f>
        <v>0</v>
      </c>
      <c r="AB62" s="652"/>
      <c r="AC62" s="652"/>
      <c r="AD62" s="652"/>
      <c r="AE62" s="653"/>
      <c r="AF62" s="651">
        <f t="shared" ref="AF62" si="12">AF64+AF65+AF66</f>
        <v>0</v>
      </c>
      <c r="AG62" s="652"/>
      <c r="AH62" s="652"/>
      <c r="AI62" s="652"/>
      <c r="AJ62" s="653"/>
    </row>
    <row r="63" spans="1:36" s="113" customFormat="1" ht="9.75" customHeight="1" x14ac:dyDescent="0.2">
      <c r="A63" s="103"/>
      <c r="B63" s="221" t="s">
        <v>339</v>
      </c>
      <c r="C63" s="89"/>
      <c r="D63" s="111"/>
      <c r="E63" s="238"/>
      <c r="F63" s="486" t="s">
        <v>368</v>
      </c>
      <c r="G63" s="654"/>
      <c r="H63" s="655"/>
      <c r="I63" s="655"/>
      <c r="J63" s="655"/>
      <c r="K63" s="656"/>
      <c r="L63" s="654"/>
      <c r="M63" s="655"/>
      <c r="N63" s="655"/>
      <c r="O63" s="655"/>
      <c r="P63" s="656"/>
      <c r="Q63" s="654"/>
      <c r="R63" s="655"/>
      <c r="S63" s="655"/>
      <c r="T63" s="655"/>
      <c r="U63" s="656"/>
      <c r="V63" s="654"/>
      <c r="W63" s="655"/>
      <c r="X63" s="655"/>
      <c r="Y63" s="655"/>
      <c r="Z63" s="656"/>
      <c r="AA63" s="654"/>
      <c r="AB63" s="655"/>
      <c r="AC63" s="655"/>
      <c r="AD63" s="655"/>
      <c r="AE63" s="656"/>
      <c r="AF63" s="654"/>
      <c r="AG63" s="655"/>
      <c r="AH63" s="655"/>
      <c r="AI63" s="655"/>
      <c r="AJ63" s="656"/>
    </row>
    <row r="64" spans="1:36" s="113" customFormat="1" ht="9.75" customHeight="1" x14ac:dyDescent="0.2">
      <c r="A64" s="484" t="s">
        <v>340</v>
      </c>
      <c r="B64" s="733" t="s">
        <v>341</v>
      </c>
      <c r="C64" s="734"/>
      <c r="D64" s="734"/>
      <c r="E64" s="735"/>
      <c r="F64" s="578"/>
      <c r="G64" s="642" t="s">
        <v>9</v>
      </c>
      <c r="H64" s="643"/>
      <c r="I64" s="643"/>
      <c r="J64" s="643"/>
      <c r="K64" s="644"/>
      <c r="L64" s="645">
        <f>G64*0.5</f>
        <v>0</v>
      </c>
      <c r="M64" s="646"/>
      <c r="N64" s="646"/>
      <c r="O64" s="646"/>
      <c r="P64" s="647"/>
      <c r="Q64" s="642" t="s">
        <v>9</v>
      </c>
      <c r="R64" s="643"/>
      <c r="S64" s="643"/>
      <c r="T64" s="643"/>
      <c r="U64" s="644"/>
      <c r="V64" s="645">
        <f>Q64*0.5</f>
        <v>0</v>
      </c>
      <c r="W64" s="646"/>
      <c r="X64" s="646"/>
      <c r="Y64" s="646"/>
      <c r="Z64" s="647"/>
      <c r="AA64" s="642" t="s">
        <v>9</v>
      </c>
      <c r="AB64" s="643"/>
      <c r="AC64" s="643"/>
      <c r="AD64" s="643"/>
      <c r="AE64" s="644"/>
      <c r="AF64" s="645">
        <f t="shared" ref="AF64:AF66" si="13">AA64*0.5</f>
        <v>0</v>
      </c>
      <c r="AG64" s="646"/>
      <c r="AH64" s="646"/>
      <c r="AI64" s="646"/>
      <c r="AJ64" s="647"/>
    </row>
    <row r="65" spans="1:36" s="113" customFormat="1" ht="9.75" customHeight="1" x14ac:dyDescent="0.2">
      <c r="A65" s="484" t="s">
        <v>340</v>
      </c>
      <c r="B65" s="733" t="s">
        <v>341</v>
      </c>
      <c r="C65" s="734"/>
      <c r="D65" s="734"/>
      <c r="E65" s="735"/>
      <c r="F65" s="578"/>
      <c r="G65" s="642" t="s">
        <v>9</v>
      </c>
      <c r="H65" s="643"/>
      <c r="I65" s="643"/>
      <c r="J65" s="643"/>
      <c r="K65" s="644"/>
      <c r="L65" s="645">
        <f t="shared" ref="L65:L66" si="14">G65*0.5</f>
        <v>0</v>
      </c>
      <c r="M65" s="646"/>
      <c r="N65" s="646"/>
      <c r="O65" s="646"/>
      <c r="P65" s="647"/>
      <c r="Q65" s="642" t="s">
        <v>9</v>
      </c>
      <c r="R65" s="643"/>
      <c r="S65" s="643"/>
      <c r="T65" s="643"/>
      <c r="U65" s="644"/>
      <c r="V65" s="645">
        <f t="shared" ref="V65:V66" si="15">Q65*0.5</f>
        <v>0</v>
      </c>
      <c r="W65" s="646"/>
      <c r="X65" s="646"/>
      <c r="Y65" s="646"/>
      <c r="Z65" s="647"/>
      <c r="AA65" s="642" t="s">
        <v>9</v>
      </c>
      <c r="AB65" s="643"/>
      <c r="AC65" s="643"/>
      <c r="AD65" s="643"/>
      <c r="AE65" s="644"/>
      <c r="AF65" s="645">
        <f t="shared" si="13"/>
        <v>0</v>
      </c>
      <c r="AG65" s="646"/>
      <c r="AH65" s="646"/>
      <c r="AI65" s="646"/>
      <c r="AJ65" s="647"/>
    </row>
    <row r="66" spans="1:36" s="113" customFormat="1" ht="9.75" customHeight="1" thickBot="1" x14ac:dyDescent="0.25">
      <c r="A66" s="484" t="s">
        <v>340</v>
      </c>
      <c r="B66" s="733" t="s">
        <v>341</v>
      </c>
      <c r="C66" s="734"/>
      <c r="D66" s="734"/>
      <c r="E66" s="735"/>
      <c r="F66" s="578"/>
      <c r="G66" s="648" t="s">
        <v>9</v>
      </c>
      <c r="H66" s="649"/>
      <c r="I66" s="649"/>
      <c r="J66" s="649"/>
      <c r="K66" s="650"/>
      <c r="L66" s="645">
        <f t="shared" si="14"/>
        <v>0</v>
      </c>
      <c r="M66" s="646"/>
      <c r="N66" s="646"/>
      <c r="O66" s="646"/>
      <c r="P66" s="647"/>
      <c r="Q66" s="648" t="s">
        <v>9</v>
      </c>
      <c r="R66" s="649"/>
      <c r="S66" s="649"/>
      <c r="T66" s="649"/>
      <c r="U66" s="650"/>
      <c r="V66" s="645">
        <f t="shared" si="15"/>
        <v>0</v>
      </c>
      <c r="W66" s="646"/>
      <c r="X66" s="646"/>
      <c r="Y66" s="646"/>
      <c r="Z66" s="647"/>
      <c r="AA66" s="648" t="s">
        <v>9</v>
      </c>
      <c r="AB66" s="649"/>
      <c r="AC66" s="649"/>
      <c r="AD66" s="649"/>
      <c r="AE66" s="650"/>
      <c r="AF66" s="645">
        <f t="shared" si="13"/>
        <v>0</v>
      </c>
      <c r="AG66" s="646"/>
      <c r="AH66" s="646"/>
      <c r="AI66" s="646"/>
      <c r="AJ66" s="647"/>
    </row>
    <row r="67" spans="1:36" s="113" customFormat="1" ht="11.25" customHeight="1" x14ac:dyDescent="0.2">
      <c r="A67" s="485" t="s">
        <v>169</v>
      </c>
      <c r="B67" s="236" t="s">
        <v>333</v>
      </c>
      <c r="C67" s="239"/>
      <c r="D67" s="140"/>
      <c r="E67" s="140"/>
      <c r="F67" s="140"/>
      <c r="G67" s="651">
        <f>G69+G70+G71</f>
        <v>0</v>
      </c>
      <c r="H67" s="652"/>
      <c r="I67" s="652"/>
      <c r="J67" s="652"/>
      <c r="K67" s="653"/>
      <c r="L67" s="651">
        <f t="shared" ref="L67" si="16">L69+L70+L71</f>
        <v>0</v>
      </c>
      <c r="M67" s="652"/>
      <c r="N67" s="652"/>
      <c r="O67" s="652"/>
      <c r="P67" s="653"/>
      <c r="Q67" s="651">
        <f t="shared" ref="Q67" si="17">Q69+Q70+Q71</f>
        <v>0</v>
      </c>
      <c r="R67" s="652"/>
      <c r="S67" s="652"/>
      <c r="T67" s="652"/>
      <c r="U67" s="653"/>
      <c r="V67" s="651">
        <f t="shared" ref="V67" si="18">V69+V70+V71</f>
        <v>0</v>
      </c>
      <c r="W67" s="652"/>
      <c r="X67" s="652"/>
      <c r="Y67" s="652"/>
      <c r="Z67" s="653"/>
      <c r="AA67" s="651">
        <f t="shared" ref="AA67" si="19">AA69+AA70+AA71</f>
        <v>0</v>
      </c>
      <c r="AB67" s="652"/>
      <c r="AC67" s="652"/>
      <c r="AD67" s="652"/>
      <c r="AE67" s="653"/>
      <c r="AF67" s="651">
        <f t="shared" ref="AF67" si="20">AF69+AF70+AF71</f>
        <v>0</v>
      </c>
      <c r="AG67" s="652"/>
      <c r="AH67" s="652"/>
      <c r="AI67" s="652"/>
      <c r="AJ67" s="653"/>
    </row>
    <row r="68" spans="1:36" s="113" customFormat="1" ht="9.75" customHeight="1" x14ac:dyDescent="0.2">
      <c r="A68" s="103"/>
      <c r="B68" s="221" t="s">
        <v>343</v>
      </c>
      <c r="C68" s="132"/>
      <c r="D68" s="141"/>
      <c r="E68" s="141"/>
      <c r="F68" s="486" t="s">
        <v>368</v>
      </c>
      <c r="G68" s="654"/>
      <c r="H68" s="655"/>
      <c r="I68" s="655"/>
      <c r="J68" s="655"/>
      <c r="K68" s="656"/>
      <c r="L68" s="654"/>
      <c r="M68" s="655"/>
      <c r="N68" s="655"/>
      <c r="O68" s="655"/>
      <c r="P68" s="656"/>
      <c r="Q68" s="654"/>
      <c r="R68" s="655"/>
      <c r="S68" s="655"/>
      <c r="T68" s="655"/>
      <c r="U68" s="656"/>
      <c r="V68" s="654"/>
      <c r="W68" s="655"/>
      <c r="X68" s="655"/>
      <c r="Y68" s="655"/>
      <c r="Z68" s="656"/>
      <c r="AA68" s="654"/>
      <c r="AB68" s="655"/>
      <c r="AC68" s="655"/>
      <c r="AD68" s="655"/>
      <c r="AE68" s="656"/>
      <c r="AF68" s="654"/>
      <c r="AG68" s="655"/>
      <c r="AH68" s="655"/>
      <c r="AI68" s="655"/>
      <c r="AJ68" s="656"/>
    </row>
    <row r="69" spans="1:36" s="113" customFormat="1" ht="9.75" customHeight="1" x14ac:dyDescent="0.2">
      <c r="A69" s="484" t="s">
        <v>340</v>
      </c>
      <c r="B69" s="733" t="s">
        <v>341</v>
      </c>
      <c r="C69" s="734"/>
      <c r="D69" s="734"/>
      <c r="E69" s="735"/>
      <c r="F69" s="578"/>
      <c r="G69" s="642" t="s">
        <v>9</v>
      </c>
      <c r="H69" s="643"/>
      <c r="I69" s="643"/>
      <c r="J69" s="643"/>
      <c r="K69" s="644"/>
      <c r="L69" s="645">
        <f>G69*0.5</f>
        <v>0</v>
      </c>
      <c r="M69" s="646"/>
      <c r="N69" s="646"/>
      <c r="O69" s="646"/>
      <c r="P69" s="647"/>
      <c r="Q69" s="642" t="s">
        <v>9</v>
      </c>
      <c r="R69" s="643"/>
      <c r="S69" s="643"/>
      <c r="T69" s="643"/>
      <c r="U69" s="644"/>
      <c r="V69" s="645">
        <f>Q69*0.5</f>
        <v>0</v>
      </c>
      <c r="W69" s="646"/>
      <c r="X69" s="646"/>
      <c r="Y69" s="646"/>
      <c r="Z69" s="647"/>
      <c r="AA69" s="642" t="s">
        <v>9</v>
      </c>
      <c r="AB69" s="643"/>
      <c r="AC69" s="643"/>
      <c r="AD69" s="643"/>
      <c r="AE69" s="644"/>
      <c r="AF69" s="645">
        <f>AA69*0.5</f>
        <v>0</v>
      </c>
      <c r="AG69" s="646"/>
      <c r="AH69" s="646"/>
      <c r="AI69" s="646"/>
      <c r="AJ69" s="647"/>
    </row>
    <row r="70" spans="1:36" s="113" customFormat="1" ht="9.75" customHeight="1" x14ac:dyDescent="0.2">
      <c r="A70" s="484" t="s">
        <v>340</v>
      </c>
      <c r="B70" s="733" t="s">
        <v>341</v>
      </c>
      <c r="C70" s="734"/>
      <c r="D70" s="734"/>
      <c r="E70" s="735"/>
      <c r="F70" s="578"/>
      <c r="G70" s="642" t="s">
        <v>9</v>
      </c>
      <c r="H70" s="643"/>
      <c r="I70" s="643"/>
      <c r="J70" s="643"/>
      <c r="K70" s="644"/>
      <c r="L70" s="645">
        <f t="shared" ref="L70:L71" si="21">G70*0.5</f>
        <v>0</v>
      </c>
      <c r="M70" s="646"/>
      <c r="N70" s="646"/>
      <c r="O70" s="646"/>
      <c r="P70" s="647"/>
      <c r="Q70" s="642" t="s">
        <v>9</v>
      </c>
      <c r="R70" s="643"/>
      <c r="S70" s="643"/>
      <c r="T70" s="643"/>
      <c r="U70" s="644"/>
      <c r="V70" s="645">
        <f t="shared" ref="V70:V71" si="22">Q70*0.5</f>
        <v>0</v>
      </c>
      <c r="W70" s="646"/>
      <c r="X70" s="646"/>
      <c r="Y70" s="646"/>
      <c r="Z70" s="647"/>
      <c r="AA70" s="642" t="s">
        <v>9</v>
      </c>
      <c r="AB70" s="643"/>
      <c r="AC70" s="643"/>
      <c r="AD70" s="643"/>
      <c r="AE70" s="644"/>
      <c r="AF70" s="645">
        <f t="shared" ref="AF70:AF71" si="23">AA70*0.5</f>
        <v>0</v>
      </c>
      <c r="AG70" s="646"/>
      <c r="AH70" s="646"/>
      <c r="AI70" s="646"/>
      <c r="AJ70" s="647"/>
    </row>
    <row r="71" spans="1:36" s="113" customFormat="1" ht="9.75" customHeight="1" thickBot="1" x14ac:dyDescent="0.25">
      <c r="A71" s="484" t="s">
        <v>340</v>
      </c>
      <c r="B71" s="733" t="s">
        <v>341</v>
      </c>
      <c r="C71" s="734"/>
      <c r="D71" s="734"/>
      <c r="E71" s="735"/>
      <c r="F71" s="578"/>
      <c r="G71" s="642" t="s">
        <v>9</v>
      </c>
      <c r="H71" s="643"/>
      <c r="I71" s="643"/>
      <c r="J71" s="643"/>
      <c r="K71" s="644"/>
      <c r="L71" s="645">
        <f t="shared" si="21"/>
        <v>0</v>
      </c>
      <c r="M71" s="646"/>
      <c r="N71" s="646"/>
      <c r="O71" s="646"/>
      <c r="P71" s="647"/>
      <c r="Q71" s="648" t="s">
        <v>9</v>
      </c>
      <c r="R71" s="649"/>
      <c r="S71" s="649"/>
      <c r="T71" s="649"/>
      <c r="U71" s="650"/>
      <c r="V71" s="645">
        <f t="shared" si="22"/>
        <v>0</v>
      </c>
      <c r="W71" s="646"/>
      <c r="X71" s="646"/>
      <c r="Y71" s="646"/>
      <c r="Z71" s="647"/>
      <c r="AA71" s="648" t="s">
        <v>9</v>
      </c>
      <c r="AB71" s="649"/>
      <c r="AC71" s="649"/>
      <c r="AD71" s="649"/>
      <c r="AE71" s="650"/>
      <c r="AF71" s="645">
        <f t="shared" si="23"/>
        <v>0</v>
      </c>
      <c r="AG71" s="646"/>
      <c r="AH71" s="646"/>
      <c r="AI71" s="646"/>
      <c r="AJ71" s="647"/>
    </row>
    <row r="72" spans="1:36" s="113" customFormat="1" ht="10.5" customHeight="1" x14ac:dyDescent="0.2">
      <c r="A72" s="487" t="s">
        <v>172</v>
      </c>
      <c r="B72" s="236" t="s">
        <v>334</v>
      </c>
      <c r="C72" s="239"/>
      <c r="D72" s="140"/>
      <c r="E72" s="140"/>
      <c r="F72" s="140"/>
      <c r="G72" s="651">
        <f>G74+G75+G76</f>
        <v>0</v>
      </c>
      <c r="H72" s="652"/>
      <c r="I72" s="652"/>
      <c r="J72" s="652"/>
      <c r="K72" s="653"/>
      <c r="L72" s="651">
        <f t="shared" ref="L72" si="24">L74+L75+L76</f>
        <v>0</v>
      </c>
      <c r="M72" s="652"/>
      <c r="N72" s="652"/>
      <c r="O72" s="652"/>
      <c r="P72" s="653"/>
      <c r="Q72" s="651">
        <f t="shared" ref="Q72" si="25">Q74+Q75+Q76</f>
        <v>0</v>
      </c>
      <c r="R72" s="652"/>
      <c r="S72" s="652"/>
      <c r="T72" s="652"/>
      <c r="U72" s="653"/>
      <c r="V72" s="651">
        <f t="shared" ref="V72" si="26">V74+V75+V76</f>
        <v>0</v>
      </c>
      <c r="W72" s="652"/>
      <c r="X72" s="652"/>
      <c r="Y72" s="652"/>
      <c r="Z72" s="653"/>
      <c r="AA72" s="651">
        <f t="shared" ref="AA72" si="27">AA74+AA75+AA76</f>
        <v>0</v>
      </c>
      <c r="AB72" s="652"/>
      <c r="AC72" s="652"/>
      <c r="AD72" s="652"/>
      <c r="AE72" s="653"/>
      <c r="AF72" s="651">
        <f t="shared" ref="AF72" si="28">AF74+AF75+AF76</f>
        <v>0</v>
      </c>
      <c r="AG72" s="652"/>
      <c r="AH72" s="652"/>
      <c r="AI72" s="652"/>
      <c r="AJ72" s="653"/>
    </row>
    <row r="73" spans="1:36" s="113" customFormat="1" ht="9" customHeight="1" x14ac:dyDescent="0.2">
      <c r="A73" s="105"/>
      <c r="B73" s="221" t="s">
        <v>335</v>
      </c>
      <c r="C73" s="132"/>
      <c r="D73" s="141"/>
      <c r="E73" s="141"/>
      <c r="F73" s="486" t="s">
        <v>368</v>
      </c>
      <c r="G73" s="654"/>
      <c r="H73" s="655"/>
      <c r="I73" s="655"/>
      <c r="J73" s="655"/>
      <c r="K73" s="656"/>
      <c r="L73" s="654"/>
      <c r="M73" s="655"/>
      <c r="N73" s="655"/>
      <c r="O73" s="655"/>
      <c r="P73" s="656"/>
      <c r="Q73" s="654"/>
      <c r="R73" s="655"/>
      <c r="S73" s="655"/>
      <c r="T73" s="655"/>
      <c r="U73" s="656"/>
      <c r="V73" s="654"/>
      <c r="W73" s="655"/>
      <c r="X73" s="655"/>
      <c r="Y73" s="655"/>
      <c r="Z73" s="656"/>
      <c r="AA73" s="654"/>
      <c r="AB73" s="655"/>
      <c r="AC73" s="655"/>
      <c r="AD73" s="655"/>
      <c r="AE73" s="656"/>
      <c r="AF73" s="654"/>
      <c r="AG73" s="655"/>
      <c r="AH73" s="655"/>
      <c r="AI73" s="655"/>
      <c r="AJ73" s="656"/>
    </row>
    <row r="74" spans="1:36" s="113" customFormat="1" ht="9" customHeight="1" x14ac:dyDescent="0.2">
      <c r="A74" s="484" t="s">
        <v>340</v>
      </c>
      <c r="B74" s="733" t="s">
        <v>341</v>
      </c>
      <c r="C74" s="734"/>
      <c r="D74" s="734"/>
      <c r="E74" s="735"/>
      <c r="F74" s="578"/>
      <c r="G74" s="642" t="s">
        <v>9</v>
      </c>
      <c r="H74" s="643"/>
      <c r="I74" s="643"/>
      <c r="J74" s="643"/>
      <c r="K74" s="644"/>
      <c r="L74" s="645">
        <f>G74*0.5</f>
        <v>0</v>
      </c>
      <c r="M74" s="646"/>
      <c r="N74" s="646"/>
      <c r="O74" s="646"/>
      <c r="P74" s="647"/>
      <c r="Q74" s="642" t="s">
        <v>9</v>
      </c>
      <c r="R74" s="643"/>
      <c r="S74" s="643"/>
      <c r="T74" s="643"/>
      <c r="U74" s="644"/>
      <c r="V74" s="645">
        <f>Q74*0.5</f>
        <v>0</v>
      </c>
      <c r="W74" s="646"/>
      <c r="X74" s="646"/>
      <c r="Y74" s="646"/>
      <c r="Z74" s="647"/>
      <c r="AA74" s="642" t="s">
        <v>9</v>
      </c>
      <c r="AB74" s="643"/>
      <c r="AC74" s="643"/>
      <c r="AD74" s="643"/>
      <c r="AE74" s="644"/>
      <c r="AF74" s="645">
        <f>AA74*0.5</f>
        <v>0</v>
      </c>
      <c r="AG74" s="646"/>
      <c r="AH74" s="646"/>
      <c r="AI74" s="646"/>
      <c r="AJ74" s="647"/>
    </row>
    <row r="75" spans="1:36" s="113" customFormat="1" ht="9" customHeight="1" x14ac:dyDescent="0.2">
      <c r="A75" s="484" t="s">
        <v>340</v>
      </c>
      <c r="B75" s="733" t="s">
        <v>341</v>
      </c>
      <c r="C75" s="734"/>
      <c r="D75" s="734"/>
      <c r="E75" s="735"/>
      <c r="F75" s="578"/>
      <c r="G75" s="642" t="s">
        <v>9</v>
      </c>
      <c r="H75" s="643"/>
      <c r="I75" s="643"/>
      <c r="J75" s="643"/>
      <c r="K75" s="644"/>
      <c r="L75" s="645">
        <f t="shared" ref="L75:L76" si="29">G75*0.5</f>
        <v>0</v>
      </c>
      <c r="M75" s="646"/>
      <c r="N75" s="646"/>
      <c r="O75" s="646"/>
      <c r="P75" s="647"/>
      <c r="Q75" s="642" t="s">
        <v>9</v>
      </c>
      <c r="R75" s="643"/>
      <c r="S75" s="643"/>
      <c r="T75" s="643"/>
      <c r="U75" s="644"/>
      <c r="V75" s="645">
        <f t="shared" ref="V75:V76" si="30">Q75*0.5</f>
        <v>0</v>
      </c>
      <c r="W75" s="646"/>
      <c r="X75" s="646"/>
      <c r="Y75" s="646"/>
      <c r="Z75" s="647"/>
      <c r="AA75" s="642" t="s">
        <v>9</v>
      </c>
      <c r="AB75" s="643"/>
      <c r="AC75" s="643"/>
      <c r="AD75" s="643"/>
      <c r="AE75" s="644"/>
      <c r="AF75" s="645">
        <f t="shared" ref="AF75:AF76" si="31">AA75*0.5</f>
        <v>0</v>
      </c>
      <c r="AG75" s="646"/>
      <c r="AH75" s="646"/>
      <c r="AI75" s="646"/>
      <c r="AJ75" s="647"/>
    </row>
    <row r="76" spans="1:36" s="113" customFormat="1" ht="9" customHeight="1" thickBot="1" x14ac:dyDescent="0.25">
      <c r="A76" s="484" t="s">
        <v>340</v>
      </c>
      <c r="B76" s="733" t="s">
        <v>341</v>
      </c>
      <c r="C76" s="734"/>
      <c r="D76" s="734"/>
      <c r="E76" s="735"/>
      <c r="F76" s="578"/>
      <c r="G76" s="648" t="s">
        <v>9</v>
      </c>
      <c r="H76" s="649"/>
      <c r="I76" s="649"/>
      <c r="J76" s="649"/>
      <c r="K76" s="650"/>
      <c r="L76" s="645">
        <f t="shared" si="29"/>
        <v>0</v>
      </c>
      <c r="M76" s="646"/>
      <c r="N76" s="646"/>
      <c r="O76" s="646"/>
      <c r="P76" s="647"/>
      <c r="Q76" s="648" t="s">
        <v>9</v>
      </c>
      <c r="R76" s="649"/>
      <c r="S76" s="649"/>
      <c r="T76" s="649"/>
      <c r="U76" s="650"/>
      <c r="V76" s="645">
        <f t="shared" si="30"/>
        <v>0</v>
      </c>
      <c r="W76" s="646"/>
      <c r="X76" s="646"/>
      <c r="Y76" s="646"/>
      <c r="Z76" s="647"/>
      <c r="AA76" s="648" t="s">
        <v>9</v>
      </c>
      <c r="AB76" s="649"/>
      <c r="AC76" s="649"/>
      <c r="AD76" s="649"/>
      <c r="AE76" s="650"/>
      <c r="AF76" s="645">
        <f t="shared" si="31"/>
        <v>0</v>
      </c>
      <c r="AG76" s="646"/>
      <c r="AH76" s="646"/>
      <c r="AI76" s="646"/>
      <c r="AJ76" s="647"/>
    </row>
    <row r="77" spans="1:36" s="113" customFormat="1" ht="10.5" customHeight="1" x14ac:dyDescent="0.2">
      <c r="A77" s="485" t="s">
        <v>175</v>
      </c>
      <c r="B77" s="236" t="s">
        <v>334</v>
      </c>
      <c r="C77" s="129"/>
      <c r="D77" s="143"/>
      <c r="E77" s="143"/>
      <c r="F77" s="143"/>
      <c r="G77" s="657" t="s">
        <v>9</v>
      </c>
      <c r="H77" s="658"/>
      <c r="I77" s="658"/>
      <c r="J77" s="658"/>
      <c r="K77" s="659"/>
      <c r="L77" s="651">
        <f>G77*0.5</f>
        <v>0</v>
      </c>
      <c r="M77" s="652"/>
      <c r="N77" s="652"/>
      <c r="O77" s="652"/>
      <c r="P77" s="653"/>
      <c r="Q77" s="657" t="s">
        <v>9</v>
      </c>
      <c r="R77" s="658"/>
      <c r="S77" s="658"/>
      <c r="T77" s="658"/>
      <c r="U77" s="659"/>
      <c r="V77" s="651">
        <f>Q77*0.5</f>
        <v>0</v>
      </c>
      <c r="W77" s="652"/>
      <c r="X77" s="652"/>
      <c r="Y77" s="652"/>
      <c r="Z77" s="653"/>
      <c r="AA77" s="657" t="s">
        <v>9</v>
      </c>
      <c r="AB77" s="658"/>
      <c r="AC77" s="658"/>
      <c r="AD77" s="658"/>
      <c r="AE77" s="659"/>
      <c r="AF77" s="651">
        <f>AA77*0.5</f>
        <v>0</v>
      </c>
      <c r="AG77" s="652"/>
      <c r="AH77" s="652"/>
      <c r="AI77" s="652"/>
      <c r="AJ77" s="653"/>
    </row>
    <row r="78" spans="1:36" s="113" customFormat="1" ht="9.75" customHeight="1" thickBot="1" x14ac:dyDescent="0.25">
      <c r="A78" s="105"/>
      <c r="B78" s="221" t="s">
        <v>336</v>
      </c>
      <c r="C78" s="132"/>
      <c r="D78" s="141"/>
      <c r="E78" s="141"/>
      <c r="F78" s="141"/>
      <c r="G78" s="660"/>
      <c r="H78" s="661"/>
      <c r="I78" s="661"/>
      <c r="J78" s="661"/>
      <c r="K78" s="662"/>
      <c r="L78" s="654"/>
      <c r="M78" s="655"/>
      <c r="N78" s="655"/>
      <c r="O78" s="655"/>
      <c r="P78" s="656"/>
      <c r="Q78" s="660"/>
      <c r="R78" s="661"/>
      <c r="S78" s="661"/>
      <c r="T78" s="661"/>
      <c r="U78" s="662"/>
      <c r="V78" s="654"/>
      <c r="W78" s="655"/>
      <c r="X78" s="655"/>
      <c r="Y78" s="655"/>
      <c r="Z78" s="656"/>
      <c r="AA78" s="660"/>
      <c r="AB78" s="661"/>
      <c r="AC78" s="661"/>
      <c r="AD78" s="661"/>
      <c r="AE78" s="662"/>
      <c r="AF78" s="654"/>
      <c r="AG78" s="655"/>
      <c r="AH78" s="655"/>
      <c r="AI78" s="655"/>
      <c r="AJ78" s="656"/>
    </row>
    <row r="79" spans="1:36" s="113" customFormat="1" ht="9.75" customHeight="1" x14ac:dyDescent="0.2">
      <c r="A79" s="485" t="s">
        <v>178</v>
      </c>
      <c r="B79" s="236" t="s">
        <v>334</v>
      </c>
      <c r="C79" s="239"/>
      <c r="D79" s="140"/>
      <c r="E79" s="140"/>
      <c r="F79" s="140"/>
      <c r="G79" s="657" t="s">
        <v>9</v>
      </c>
      <c r="H79" s="658"/>
      <c r="I79" s="658"/>
      <c r="J79" s="658"/>
      <c r="K79" s="659"/>
      <c r="L79" s="651">
        <f>G79*0.5</f>
        <v>0</v>
      </c>
      <c r="M79" s="652"/>
      <c r="N79" s="652"/>
      <c r="O79" s="652"/>
      <c r="P79" s="653"/>
      <c r="Q79" s="657" t="s">
        <v>9</v>
      </c>
      <c r="R79" s="658"/>
      <c r="S79" s="658"/>
      <c r="T79" s="658"/>
      <c r="U79" s="659"/>
      <c r="V79" s="651">
        <f>Q79*0.5</f>
        <v>0</v>
      </c>
      <c r="W79" s="652"/>
      <c r="X79" s="652"/>
      <c r="Y79" s="652"/>
      <c r="Z79" s="653"/>
      <c r="AA79" s="657" t="s">
        <v>9</v>
      </c>
      <c r="AB79" s="658"/>
      <c r="AC79" s="658"/>
      <c r="AD79" s="658"/>
      <c r="AE79" s="659"/>
      <c r="AF79" s="651">
        <f>AA79*0.5</f>
        <v>0</v>
      </c>
      <c r="AG79" s="652"/>
      <c r="AH79" s="652"/>
      <c r="AI79" s="652"/>
      <c r="AJ79" s="653"/>
    </row>
    <row r="80" spans="1:36" s="113" customFormat="1" ht="9.75" customHeight="1" thickBot="1" x14ac:dyDescent="0.25">
      <c r="A80" s="104"/>
      <c r="B80" s="221" t="s">
        <v>337</v>
      </c>
      <c r="C80" s="132"/>
      <c r="D80" s="141"/>
      <c r="E80" s="141"/>
      <c r="F80" s="452"/>
      <c r="G80" s="660"/>
      <c r="H80" s="661"/>
      <c r="I80" s="661"/>
      <c r="J80" s="661"/>
      <c r="K80" s="662"/>
      <c r="L80" s="654"/>
      <c r="M80" s="655"/>
      <c r="N80" s="655"/>
      <c r="O80" s="655"/>
      <c r="P80" s="656"/>
      <c r="Q80" s="660"/>
      <c r="R80" s="661"/>
      <c r="S80" s="661"/>
      <c r="T80" s="661"/>
      <c r="U80" s="662"/>
      <c r="V80" s="654"/>
      <c r="W80" s="655"/>
      <c r="X80" s="655"/>
      <c r="Y80" s="655"/>
      <c r="Z80" s="656"/>
      <c r="AA80" s="660"/>
      <c r="AB80" s="661"/>
      <c r="AC80" s="661"/>
      <c r="AD80" s="661"/>
      <c r="AE80" s="662"/>
      <c r="AF80" s="654"/>
      <c r="AG80" s="655"/>
      <c r="AH80" s="655"/>
      <c r="AI80" s="655"/>
      <c r="AJ80" s="656"/>
    </row>
    <row r="81" spans="1:36" s="138" customFormat="1" ht="11.25" customHeight="1" x14ac:dyDescent="0.2">
      <c r="A81" s="106">
        <v>15</v>
      </c>
      <c r="B81" s="133" t="s">
        <v>382</v>
      </c>
      <c r="C81" s="133"/>
      <c r="D81" s="133"/>
      <c r="E81" s="127"/>
      <c r="F81" s="127"/>
      <c r="G81" s="657" t="s">
        <v>9</v>
      </c>
      <c r="H81" s="658"/>
      <c r="I81" s="658"/>
      <c r="J81" s="658"/>
      <c r="K81" s="659"/>
      <c r="L81" s="651">
        <f>G81*0.75</f>
        <v>0</v>
      </c>
      <c r="M81" s="652"/>
      <c r="N81" s="652"/>
      <c r="O81" s="652"/>
      <c r="P81" s="653"/>
      <c r="Q81" s="657" t="s">
        <v>9</v>
      </c>
      <c r="R81" s="658"/>
      <c r="S81" s="658"/>
      <c r="T81" s="658"/>
      <c r="U81" s="659"/>
      <c r="V81" s="651">
        <f>Q81*0.75</f>
        <v>0</v>
      </c>
      <c r="W81" s="652"/>
      <c r="X81" s="652"/>
      <c r="Y81" s="652"/>
      <c r="Z81" s="653"/>
      <c r="AA81" s="657" t="s">
        <v>9</v>
      </c>
      <c r="AB81" s="658"/>
      <c r="AC81" s="658"/>
      <c r="AD81" s="658"/>
      <c r="AE81" s="659"/>
      <c r="AF81" s="651">
        <f>AA81*0.75</f>
        <v>0</v>
      </c>
      <c r="AG81" s="652"/>
      <c r="AH81" s="652"/>
      <c r="AI81" s="652"/>
      <c r="AJ81" s="653"/>
    </row>
    <row r="82" spans="1:36" s="138" customFormat="1" ht="9.75" customHeight="1" thickBot="1" x14ac:dyDescent="0.25">
      <c r="A82" s="109"/>
      <c r="B82" s="240" t="s">
        <v>383</v>
      </c>
      <c r="C82" s="136"/>
      <c r="D82" s="136"/>
      <c r="E82" s="128"/>
      <c r="F82" s="128"/>
      <c r="G82" s="660"/>
      <c r="H82" s="661"/>
      <c r="I82" s="661"/>
      <c r="J82" s="661"/>
      <c r="K82" s="662"/>
      <c r="L82" s="654"/>
      <c r="M82" s="655"/>
      <c r="N82" s="655"/>
      <c r="O82" s="655"/>
      <c r="P82" s="656"/>
      <c r="Q82" s="660"/>
      <c r="R82" s="661"/>
      <c r="S82" s="661"/>
      <c r="T82" s="661"/>
      <c r="U82" s="662"/>
      <c r="V82" s="654"/>
      <c r="W82" s="655"/>
      <c r="X82" s="655"/>
      <c r="Y82" s="655"/>
      <c r="Z82" s="656"/>
      <c r="AA82" s="660"/>
      <c r="AB82" s="661"/>
      <c r="AC82" s="661"/>
      <c r="AD82" s="661"/>
      <c r="AE82" s="662"/>
      <c r="AF82" s="654"/>
      <c r="AG82" s="655"/>
      <c r="AH82" s="655"/>
      <c r="AI82" s="655"/>
      <c r="AJ82" s="656"/>
    </row>
    <row r="83" spans="1:36" s="113" customFormat="1" ht="11.25" customHeight="1" x14ac:dyDescent="0.2">
      <c r="A83" s="484" t="s">
        <v>184</v>
      </c>
      <c r="B83" s="220" t="s">
        <v>46</v>
      </c>
      <c r="C83" s="94"/>
      <c r="D83" s="122"/>
      <c r="E83" s="122"/>
      <c r="F83" s="122"/>
      <c r="G83" s="657" t="s">
        <v>9</v>
      </c>
      <c r="H83" s="658"/>
      <c r="I83" s="658"/>
      <c r="J83" s="658"/>
      <c r="K83" s="659"/>
      <c r="L83" s="657" t="s">
        <v>9</v>
      </c>
      <c r="M83" s="658"/>
      <c r="N83" s="658"/>
      <c r="O83" s="658"/>
      <c r="P83" s="659"/>
      <c r="Q83" s="657" t="s">
        <v>9</v>
      </c>
      <c r="R83" s="658"/>
      <c r="S83" s="658"/>
      <c r="T83" s="658"/>
      <c r="U83" s="659"/>
      <c r="V83" s="657" t="s">
        <v>9</v>
      </c>
      <c r="W83" s="658"/>
      <c r="X83" s="658"/>
      <c r="Y83" s="658"/>
      <c r="Z83" s="659"/>
      <c r="AA83" s="657" t="s">
        <v>9</v>
      </c>
      <c r="AB83" s="658"/>
      <c r="AC83" s="658"/>
      <c r="AD83" s="658"/>
      <c r="AE83" s="659"/>
      <c r="AF83" s="657" t="s">
        <v>9</v>
      </c>
      <c r="AG83" s="658"/>
      <c r="AH83" s="658"/>
      <c r="AI83" s="658"/>
      <c r="AJ83" s="659"/>
    </row>
    <row r="84" spans="1:36" s="113" customFormat="1" ht="9.75" customHeight="1" thickBot="1" x14ac:dyDescent="0.25">
      <c r="A84" s="105"/>
      <c r="B84" s="251" t="s">
        <v>102</v>
      </c>
      <c r="C84" s="89"/>
      <c r="D84" s="111"/>
      <c r="E84" s="111"/>
      <c r="F84" s="111"/>
      <c r="G84" s="660"/>
      <c r="H84" s="661"/>
      <c r="I84" s="661"/>
      <c r="J84" s="661"/>
      <c r="K84" s="662"/>
      <c r="L84" s="660"/>
      <c r="M84" s="661"/>
      <c r="N84" s="661"/>
      <c r="O84" s="661"/>
      <c r="P84" s="662"/>
      <c r="Q84" s="660"/>
      <c r="R84" s="661"/>
      <c r="S84" s="661"/>
      <c r="T84" s="661"/>
      <c r="U84" s="662"/>
      <c r="V84" s="660"/>
      <c r="W84" s="661"/>
      <c r="X84" s="661"/>
      <c r="Y84" s="661"/>
      <c r="Z84" s="662"/>
      <c r="AA84" s="660"/>
      <c r="AB84" s="661"/>
      <c r="AC84" s="661"/>
      <c r="AD84" s="661"/>
      <c r="AE84" s="662"/>
      <c r="AF84" s="660"/>
      <c r="AG84" s="661"/>
      <c r="AH84" s="661"/>
      <c r="AI84" s="661"/>
      <c r="AJ84" s="662"/>
    </row>
    <row r="85" spans="1:36" s="113" customFormat="1" ht="9.75" customHeight="1" x14ac:dyDescent="0.2">
      <c r="A85" s="484" t="s">
        <v>187</v>
      </c>
      <c r="B85" s="220" t="s">
        <v>470</v>
      </c>
      <c r="C85" s="94"/>
      <c r="D85" s="122"/>
      <c r="E85" s="122"/>
      <c r="F85" s="122"/>
      <c r="G85" s="657" t="s">
        <v>9</v>
      </c>
      <c r="H85" s="658"/>
      <c r="I85" s="658"/>
      <c r="J85" s="658"/>
      <c r="K85" s="659"/>
      <c r="L85" s="657" t="s">
        <v>9</v>
      </c>
      <c r="M85" s="658"/>
      <c r="N85" s="658"/>
      <c r="O85" s="658"/>
      <c r="P85" s="659"/>
      <c r="Q85" s="657" t="s">
        <v>9</v>
      </c>
      <c r="R85" s="658"/>
      <c r="S85" s="658"/>
      <c r="T85" s="658"/>
      <c r="U85" s="659"/>
      <c r="V85" s="657" t="s">
        <v>9</v>
      </c>
      <c r="W85" s="658"/>
      <c r="X85" s="658"/>
      <c r="Y85" s="658"/>
      <c r="Z85" s="659"/>
      <c r="AA85" s="657" t="s">
        <v>9</v>
      </c>
      <c r="AB85" s="658"/>
      <c r="AC85" s="658"/>
      <c r="AD85" s="658"/>
      <c r="AE85" s="659"/>
      <c r="AF85" s="657" t="s">
        <v>9</v>
      </c>
      <c r="AG85" s="658"/>
      <c r="AH85" s="658"/>
      <c r="AI85" s="658"/>
      <c r="AJ85" s="659"/>
    </row>
    <row r="86" spans="1:36" s="113" customFormat="1" ht="9.75" customHeight="1" thickBot="1" x14ac:dyDescent="0.25">
      <c r="A86" s="105"/>
      <c r="B86" s="251" t="s">
        <v>440</v>
      </c>
      <c r="C86" s="94"/>
      <c r="D86" s="122"/>
      <c r="E86" s="122"/>
      <c r="F86" s="122"/>
      <c r="G86" s="660"/>
      <c r="H86" s="661"/>
      <c r="I86" s="661"/>
      <c r="J86" s="661"/>
      <c r="K86" s="662"/>
      <c r="L86" s="660"/>
      <c r="M86" s="661"/>
      <c r="N86" s="661"/>
      <c r="O86" s="661"/>
      <c r="P86" s="662"/>
      <c r="Q86" s="660"/>
      <c r="R86" s="661"/>
      <c r="S86" s="661"/>
      <c r="T86" s="661"/>
      <c r="U86" s="662"/>
      <c r="V86" s="660"/>
      <c r="W86" s="661"/>
      <c r="X86" s="661"/>
      <c r="Y86" s="661"/>
      <c r="Z86" s="662"/>
      <c r="AA86" s="660"/>
      <c r="AB86" s="661"/>
      <c r="AC86" s="661"/>
      <c r="AD86" s="661"/>
      <c r="AE86" s="662"/>
      <c r="AF86" s="660"/>
      <c r="AG86" s="661"/>
      <c r="AH86" s="661"/>
      <c r="AI86" s="661"/>
      <c r="AJ86" s="662"/>
    </row>
    <row r="87" spans="1:36" s="113" customFormat="1" ht="9.75" customHeight="1" x14ac:dyDescent="0.2">
      <c r="A87" s="488">
        <v>17</v>
      </c>
      <c r="B87" s="241"/>
      <c r="C87" s="88"/>
      <c r="D87" s="119"/>
      <c r="E87" s="119"/>
      <c r="F87" s="119"/>
      <c r="G87" s="651">
        <f>G25+G31+G45+G47+G49+G51+G53+G55+G57+G62+G67+G72+G77+G79+G81+G83+G85</f>
        <v>0</v>
      </c>
      <c r="H87" s="652"/>
      <c r="I87" s="652"/>
      <c r="J87" s="652"/>
      <c r="K87" s="653"/>
      <c r="L87" s="651">
        <f>L35+L45+L47+L49+L51+L53+L55+L57+L62+L67+L72+L77+L79+L81+L83+L85</f>
        <v>0</v>
      </c>
      <c r="M87" s="652"/>
      <c r="N87" s="652"/>
      <c r="O87" s="652"/>
      <c r="P87" s="653"/>
      <c r="Q87" s="651">
        <f>Q25+Q31+Q45+Q47+Q49+Q51+Q53+Q55+Q57+Q62+Q67+Q72+Q77+Q79+Q81+Q83+Q85</f>
        <v>0</v>
      </c>
      <c r="R87" s="652"/>
      <c r="S87" s="652"/>
      <c r="T87" s="652"/>
      <c r="U87" s="653"/>
      <c r="V87" s="651">
        <f>V35+V45+V47+V49+V51+V53+V55+V57+V62+V67+V72+V77+V79+V81+V83+V85</f>
        <v>0</v>
      </c>
      <c r="W87" s="652"/>
      <c r="X87" s="652"/>
      <c r="Y87" s="652"/>
      <c r="Z87" s="653"/>
      <c r="AA87" s="651">
        <f>AA25+AA31+AA45+AA47+AA49+AA51+AA53+AA55+AA57+AA62+AA67+AA72+AA77+AA79+AA81+AA83+AA85</f>
        <v>0</v>
      </c>
      <c r="AB87" s="652"/>
      <c r="AC87" s="652"/>
      <c r="AD87" s="652"/>
      <c r="AE87" s="653"/>
      <c r="AF87" s="651">
        <f>AF35+AF45+AF47+AF49+AF51+AF53+AF55+AF57+AF62+AF67+AF72+AF77+AF79+AF81+AF83+AF85</f>
        <v>0</v>
      </c>
      <c r="AG87" s="652"/>
      <c r="AH87" s="652"/>
      <c r="AI87" s="652"/>
      <c r="AJ87" s="653"/>
    </row>
    <row r="88" spans="1:36" s="113" customFormat="1" ht="9.75" customHeight="1" x14ac:dyDescent="0.2">
      <c r="A88" s="103"/>
      <c r="B88" s="223" t="s">
        <v>21</v>
      </c>
      <c r="C88" s="89"/>
      <c r="D88" s="111"/>
      <c r="E88" s="111"/>
      <c r="F88" s="111"/>
      <c r="G88" s="654"/>
      <c r="H88" s="655"/>
      <c r="I88" s="655"/>
      <c r="J88" s="655"/>
      <c r="K88" s="656"/>
      <c r="L88" s="654"/>
      <c r="M88" s="655"/>
      <c r="N88" s="655"/>
      <c r="O88" s="655"/>
      <c r="P88" s="656"/>
      <c r="Q88" s="654"/>
      <c r="R88" s="655"/>
      <c r="S88" s="655"/>
      <c r="T88" s="655"/>
      <c r="U88" s="656"/>
      <c r="V88" s="654"/>
      <c r="W88" s="655"/>
      <c r="X88" s="655"/>
      <c r="Y88" s="655"/>
      <c r="Z88" s="656"/>
      <c r="AA88" s="654"/>
      <c r="AB88" s="655"/>
      <c r="AC88" s="655"/>
      <c r="AD88" s="655"/>
      <c r="AE88" s="656"/>
      <c r="AF88" s="654"/>
      <c r="AG88" s="655"/>
      <c r="AH88" s="655"/>
      <c r="AI88" s="655"/>
      <c r="AJ88" s="656"/>
    </row>
    <row r="89" spans="1:36" s="113" customFormat="1" ht="5.0999999999999996" customHeight="1" thickBot="1" x14ac:dyDescent="0.25">
      <c r="A89" s="116"/>
      <c r="B89" s="117"/>
      <c r="C89" s="118"/>
      <c r="D89" s="144"/>
      <c r="E89" s="144"/>
      <c r="F89" s="144"/>
      <c r="G89" s="548"/>
      <c r="H89" s="548"/>
      <c r="I89" s="548"/>
      <c r="J89" s="548"/>
      <c r="K89" s="548"/>
      <c r="L89" s="548"/>
      <c r="M89" s="548"/>
      <c r="N89" s="548"/>
      <c r="O89" s="548"/>
      <c r="P89" s="548"/>
      <c r="Q89" s="548"/>
      <c r="R89" s="548"/>
      <c r="S89" s="548"/>
      <c r="T89" s="548"/>
      <c r="U89" s="548"/>
      <c r="V89" s="548"/>
      <c r="W89" s="548"/>
      <c r="X89" s="548"/>
      <c r="Y89" s="548"/>
      <c r="Z89" s="548"/>
      <c r="AA89" s="548"/>
      <c r="AB89" s="548"/>
      <c r="AC89" s="548"/>
      <c r="AD89" s="548"/>
      <c r="AE89" s="548"/>
      <c r="AF89" s="548"/>
      <c r="AG89" s="548"/>
      <c r="AH89" s="548"/>
      <c r="AI89" s="548"/>
      <c r="AJ89" s="549"/>
    </row>
    <row r="90" spans="1:36" s="113" customFormat="1" ht="11.25" customHeight="1" x14ac:dyDescent="0.2">
      <c r="A90" s="489">
        <v>18</v>
      </c>
      <c r="B90" s="220" t="s">
        <v>252</v>
      </c>
      <c r="C90" s="94"/>
      <c r="D90" s="127"/>
      <c r="E90" s="127"/>
      <c r="F90" s="242"/>
      <c r="G90" s="585"/>
      <c r="H90" s="586"/>
      <c r="I90" s="586"/>
      <c r="J90" s="586"/>
      <c r="K90" s="587"/>
      <c r="L90" s="651">
        <f>G87-L87</f>
        <v>0</v>
      </c>
      <c r="M90" s="652"/>
      <c r="N90" s="652"/>
      <c r="O90" s="652"/>
      <c r="P90" s="653"/>
      <c r="Q90" s="585"/>
      <c r="R90" s="586"/>
      <c r="S90" s="586"/>
      <c r="T90" s="586"/>
      <c r="U90" s="587"/>
      <c r="V90" s="651">
        <f>Q87-V87</f>
        <v>0</v>
      </c>
      <c r="W90" s="652"/>
      <c r="X90" s="652"/>
      <c r="Y90" s="652"/>
      <c r="Z90" s="653"/>
      <c r="AA90" s="585"/>
      <c r="AB90" s="586"/>
      <c r="AC90" s="586"/>
      <c r="AD90" s="586"/>
      <c r="AE90" s="587"/>
      <c r="AF90" s="651">
        <f>AA87-AF87</f>
        <v>0</v>
      </c>
      <c r="AG90" s="652"/>
      <c r="AH90" s="652"/>
      <c r="AI90" s="652"/>
      <c r="AJ90" s="653"/>
    </row>
    <row r="91" spans="1:36" s="113" customFormat="1" ht="12" customHeight="1" thickBot="1" x14ac:dyDescent="0.25">
      <c r="A91" s="110"/>
      <c r="B91" s="221" t="s">
        <v>49</v>
      </c>
      <c r="C91" s="89"/>
      <c r="D91" s="128"/>
      <c r="E91" s="128"/>
      <c r="F91" s="142"/>
      <c r="G91" s="582"/>
      <c r="H91" s="583"/>
      <c r="I91" s="583"/>
      <c r="J91" s="583"/>
      <c r="K91" s="584"/>
      <c r="L91" s="654"/>
      <c r="M91" s="655"/>
      <c r="N91" s="655"/>
      <c r="O91" s="655"/>
      <c r="P91" s="656"/>
      <c r="Q91" s="582"/>
      <c r="R91" s="583"/>
      <c r="S91" s="583"/>
      <c r="T91" s="583"/>
      <c r="U91" s="584"/>
      <c r="V91" s="654"/>
      <c r="W91" s="655"/>
      <c r="X91" s="655"/>
      <c r="Y91" s="655"/>
      <c r="Z91" s="656"/>
      <c r="AA91" s="582"/>
      <c r="AB91" s="583"/>
      <c r="AC91" s="583"/>
      <c r="AD91" s="583"/>
      <c r="AE91" s="584"/>
      <c r="AF91" s="654"/>
      <c r="AG91" s="655"/>
      <c r="AH91" s="655"/>
      <c r="AI91" s="655"/>
      <c r="AJ91" s="656"/>
    </row>
    <row r="92" spans="1:36" s="145" customFormat="1" ht="11.25" customHeight="1" thickBot="1" x14ac:dyDescent="0.25">
      <c r="A92" s="488">
        <v>19</v>
      </c>
      <c r="B92" s="243" t="s">
        <v>50</v>
      </c>
      <c r="C92" s="88"/>
      <c r="D92" s="88"/>
      <c r="E92" s="88"/>
      <c r="F92" s="244"/>
      <c r="G92" s="542"/>
      <c r="H92" s="543"/>
      <c r="I92" s="543"/>
      <c r="J92" s="543"/>
      <c r="K92" s="544"/>
      <c r="L92" s="657" t="s">
        <v>9</v>
      </c>
      <c r="M92" s="658"/>
      <c r="N92" s="658"/>
      <c r="O92" s="658"/>
      <c r="P92" s="659"/>
      <c r="Q92" s="542"/>
      <c r="R92" s="543"/>
      <c r="S92" s="543"/>
      <c r="T92" s="543"/>
      <c r="U92" s="544"/>
      <c r="V92" s="657" t="s">
        <v>9</v>
      </c>
      <c r="W92" s="658"/>
      <c r="X92" s="658"/>
      <c r="Y92" s="658"/>
      <c r="Z92" s="659"/>
      <c r="AA92" s="542"/>
      <c r="AB92" s="543"/>
      <c r="AC92" s="543"/>
      <c r="AD92" s="543"/>
      <c r="AE92" s="544"/>
      <c r="AF92" s="657" t="s">
        <v>9</v>
      </c>
      <c r="AG92" s="658"/>
      <c r="AH92" s="658"/>
      <c r="AI92" s="658"/>
      <c r="AJ92" s="659"/>
    </row>
    <row r="93" spans="1:36" s="145" customFormat="1" ht="12" customHeight="1" thickBot="1" x14ac:dyDescent="0.25">
      <c r="A93" s="245" t="s">
        <v>52</v>
      </c>
      <c r="B93" s="246" t="s">
        <v>66</v>
      </c>
      <c r="C93" s="89"/>
      <c r="D93" s="89"/>
      <c r="E93" s="89"/>
      <c r="F93" s="247"/>
      <c r="G93" s="545"/>
      <c r="H93" s="546"/>
      <c r="I93" s="546"/>
      <c r="J93" s="546"/>
      <c r="K93" s="547"/>
      <c r="L93" s="660"/>
      <c r="M93" s="661"/>
      <c r="N93" s="661"/>
      <c r="O93" s="661"/>
      <c r="P93" s="662"/>
      <c r="Q93" s="545"/>
      <c r="R93" s="546"/>
      <c r="S93" s="546"/>
      <c r="T93" s="546"/>
      <c r="U93" s="547"/>
      <c r="V93" s="660"/>
      <c r="W93" s="661"/>
      <c r="X93" s="661"/>
      <c r="Y93" s="661"/>
      <c r="Z93" s="662"/>
      <c r="AA93" s="545"/>
      <c r="AB93" s="546"/>
      <c r="AC93" s="546"/>
      <c r="AD93" s="546"/>
      <c r="AE93" s="547"/>
      <c r="AF93" s="660"/>
      <c r="AG93" s="661"/>
      <c r="AH93" s="661"/>
      <c r="AI93" s="661"/>
      <c r="AJ93" s="662"/>
    </row>
    <row r="94" spans="1:36" s="113" customFormat="1" ht="8.4499999999999993" customHeight="1" thickBot="1" x14ac:dyDescent="0.25">
      <c r="A94" s="122"/>
      <c r="B94" s="86"/>
      <c r="C94" s="87"/>
      <c r="D94" s="123"/>
      <c r="E94" s="123"/>
      <c r="F94" s="123"/>
      <c r="G94" s="550"/>
      <c r="H94" s="551"/>
      <c r="I94" s="551"/>
      <c r="J94" s="551"/>
      <c r="K94" s="551"/>
      <c r="L94" s="550"/>
      <c r="M94" s="551"/>
      <c r="N94" s="551"/>
      <c r="O94" s="551"/>
      <c r="P94" s="551"/>
      <c r="Q94" s="550"/>
      <c r="R94" s="551"/>
      <c r="S94" s="551"/>
      <c r="T94" s="551"/>
      <c r="U94" s="551"/>
      <c r="V94" s="550"/>
      <c r="W94" s="551"/>
      <c r="X94" s="551"/>
      <c r="Y94" s="551"/>
      <c r="Z94" s="551"/>
      <c r="AA94" s="550"/>
      <c r="AB94" s="551"/>
      <c r="AC94" s="551"/>
      <c r="AD94" s="551"/>
      <c r="AE94" s="551"/>
      <c r="AF94" s="552"/>
      <c r="AG94" s="553"/>
      <c r="AH94" s="553"/>
      <c r="AI94" s="553"/>
      <c r="AJ94" s="553"/>
    </row>
    <row r="95" spans="1:36" s="113" customFormat="1" ht="12.95" customHeight="1" thickBot="1" x14ac:dyDescent="0.25">
      <c r="A95" s="677" t="s">
        <v>20</v>
      </c>
      <c r="B95" s="678"/>
      <c r="C95" s="678"/>
      <c r="D95" s="678"/>
      <c r="E95" s="678"/>
      <c r="F95" s="678"/>
      <c r="G95" s="678"/>
      <c r="H95" s="678"/>
      <c r="I95" s="678"/>
      <c r="J95" s="678"/>
      <c r="K95" s="678"/>
      <c r="L95" s="678"/>
      <c r="M95" s="678"/>
      <c r="N95" s="678"/>
      <c r="O95" s="678"/>
      <c r="P95" s="678"/>
      <c r="Q95" s="678"/>
      <c r="R95" s="678"/>
      <c r="S95" s="678"/>
      <c r="T95" s="678"/>
      <c r="U95" s="678"/>
      <c r="V95" s="678"/>
      <c r="W95" s="678"/>
      <c r="X95" s="678"/>
      <c r="Y95" s="678"/>
      <c r="Z95" s="678"/>
      <c r="AA95" s="678"/>
      <c r="AB95" s="678"/>
      <c r="AC95" s="678"/>
      <c r="AD95" s="678"/>
      <c r="AE95" s="678"/>
      <c r="AF95" s="678"/>
      <c r="AG95" s="678"/>
      <c r="AH95" s="678"/>
      <c r="AI95" s="678"/>
      <c r="AJ95" s="679"/>
    </row>
    <row r="96" spans="1:36" s="113" customFormat="1" ht="12" customHeight="1" x14ac:dyDescent="0.2">
      <c r="A96" s="691" t="s">
        <v>90</v>
      </c>
      <c r="B96" s="692"/>
      <c r="C96" s="692"/>
      <c r="D96" s="692"/>
      <c r="E96" s="692"/>
      <c r="F96" s="693"/>
      <c r="G96" s="680" t="s">
        <v>5</v>
      </c>
      <c r="H96" s="681"/>
      <c r="I96" s="681"/>
      <c r="J96" s="681"/>
      <c r="K96" s="681"/>
      <c r="L96" s="681"/>
      <c r="M96" s="681"/>
      <c r="N96" s="681"/>
      <c r="O96" s="681"/>
      <c r="P96" s="682"/>
      <c r="Q96" s="683" t="s">
        <v>6</v>
      </c>
      <c r="R96" s="684"/>
      <c r="S96" s="684"/>
      <c r="T96" s="684"/>
      <c r="U96" s="684"/>
      <c r="V96" s="684"/>
      <c r="W96" s="684"/>
      <c r="X96" s="684"/>
      <c r="Y96" s="684"/>
      <c r="Z96" s="685"/>
      <c r="AA96" s="683" t="s">
        <v>16</v>
      </c>
      <c r="AB96" s="684"/>
      <c r="AC96" s="684"/>
      <c r="AD96" s="684"/>
      <c r="AE96" s="684"/>
      <c r="AF96" s="684"/>
      <c r="AG96" s="684"/>
      <c r="AH96" s="684"/>
      <c r="AI96" s="684"/>
      <c r="AJ96" s="685"/>
    </row>
    <row r="97" spans="1:36" s="113" customFormat="1" ht="12" customHeight="1" thickBot="1" x14ac:dyDescent="0.25">
      <c r="A97" s="694"/>
      <c r="B97" s="695"/>
      <c r="C97" s="695"/>
      <c r="D97" s="695"/>
      <c r="E97" s="695"/>
      <c r="F97" s="696"/>
      <c r="G97" s="686" t="s">
        <v>7</v>
      </c>
      <c r="H97" s="687"/>
      <c r="I97" s="687"/>
      <c r="J97" s="687"/>
      <c r="K97" s="688"/>
      <c r="L97" s="689" t="s">
        <v>14</v>
      </c>
      <c r="M97" s="687"/>
      <c r="N97" s="689"/>
      <c r="O97" s="689"/>
      <c r="P97" s="690"/>
      <c r="Q97" s="686" t="s">
        <v>8</v>
      </c>
      <c r="R97" s="687"/>
      <c r="S97" s="687"/>
      <c r="T97" s="687"/>
      <c r="U97" s="688"/>
      <c r="V97" s="689" t="s">
        <v>15</v>
      </c>
      <c r="W97" s="687"/>
      <c r="X97" s="689"/>
      <c r="Y97" s="689"/>
      <c r="Z97" s="690"/>
      <c r="AA97" s="686" t="s">
        <v>17</v>
      </c>
      <c r="AB97" s="687"/>
      <c r="AC97" s="687"/>
      <c r="AD97" s="687"/>
      <c r="AE97" s="688"/>
      <c r="AF97" s="689" t="s">
        <v>18</v>
      </c>
      <c r="AG97" s="687"/>
      <c r="AH97" s="689"/>
      <c r="AI97" s="689"/>
      <c r="AJ97" s="690"/>
    </row>
    <row r="98" spans="1:36" s="113" customFormat="1" ht="11.25" customHeight="1" x14ac:dyDescent="0.2">
      <c r="A98" s="490">
        <v>20</v>
      </c>
      <c r="B98" s="220" t="s">
        <v>384</v>
      </c>
      <c r="C98" s="94"/>
      <c r="D98" s="94"/>
      <c r="E98" s="122"/>
      <c r="F98" s="139"/>
      <c r="G98" s="657" t="s">
        <v>9</v>
      </c>
      <c r="H98" s="658"/>
      <c r="I98" s="658"/>
      <c r="J98" s="658"/>
      <c r="K98" s="659"/>
      <c r="L98" s="651">
        <f>G98*R12</f>
        <v>0</v>
      </c>
      <c r="M98" s="652"/>
      <c r="N98" s="652"/>
      <c r="O98" s="652"/>
      <c r="P98" s="653"/>
      <c r="Q98" s="657" t="s">
        <v>9</v>
      </c>
      <c r="R98" s="658"/>
      <c r="S98" s="658"/>
      <c r="T98" s="658"/>
      <c r="U98" s="659"/>
      <c r="V98" s="651" t="s">
        <v>9</v>
      </c>
      <c r="W98" s="652"/>
      <c r="X98" s="652"/>
      <c r="Y98" s="652"/>
      <c r="Z98" s="653"/>
      <c r="AA98" s="657" t="s">
        <v>9</v>
      </c>
      <c r="AB98" s="658"/>
      <c r="AC98" s="658"/>
      <c r="AD98" s="658"/>
      <c r="AE98" s="659"/>
      <c r="AF98" s="651">
        <f>AA98*AB12</f>
        <v>0</v>
      </c>
      <c r="AG98" s="652"/>
      <c r="AH98" s="652"/>
      <c r="AI98" s="652"/>
      <c r="AJ98" s="653"/>
    </row>
    <row r="99" spans="1:36" s="113" customFormat="1" ht="11.25" customHeight="1" thickBot="1" x14ac:dyDescent="0.25">
      <c r="A99" s="109"/>
      <c r="B99" s="251" t="s">
        <v>369</v>
      </c>
      <c r="C99" s="89"/>
      <c r="D99" s="89"/>
      <c r="E99" s="111"/>
      <c r="F99" s="112"/>
      <c r="G99" s="660"/>
      <c r="H99" s="661"/>
      <c r="I99" s="661"/>
      <c r="J99" s="661"/>
      <c r="K99" s="662"/>
      <c r="L99" s="654"/>
      <c r="M99" s="655"/>
      <c r="N99" s="655"/>
      <c r="O99" s="655"/>
      <c r="P99" s="656"/>
      <c r="Q99" s="660"/>
      <c r="R99" s="661"/>
      <c r="S99" s="661"/>
      <c r="T99" s="661"/>
      <c r="U99" s="662"/>
      <c r="V99" s="654"/>
      <c r="W99" s="655"/>
      <c r="X99" s="655"/>
      <c r="Y99" s="655"/>
      <c r="Z99" s="656"/>
      <c r="AA99" s="660"/>
      <c r="AB99" s="661"/>
      <c r="AC99" s="661"/>
      <c r="AD99" s="661"/>
      <c r="AE99" s="662"/>
      <c r="AF99" s="654"/>
      <c r="AG99" s="655"/>
      <c r="AH99" s="655"/>
      <c r="AI99" s="655"/>
      <c r="AJ99" s="656"/>
    </row>
    <row r="100" spans="1:36" s="113" customFormat="1" ht="11.25" customHeight="1" thickBot="1" x14ac:dyDescent="0.25">
      <c r="A100" s="491">
        <v>21</v>
      </c>
      <c r="B100" s="220" t="s">
        <v>370</v>
      </c>
      <c r="C100" s="133"/>
      <c r="D100" s="133"/>
      <c r="E100" s="127"/>
      <c r="F100" s="127"/>
      <c r="G100" s="657" t="s">
        <v>9</v>
      </c>
      <c r="H100" s="658"/>
      <c r="I100" s="658"/>
      <c r="J100" s="658"/>
      <c r="K100" s="659"/>
      <c r="L100" s="657" t="s">
        <v>9</v>
      </c>
      <c r="M100" s="658"/>
      <c r="N100" s="658"/>
      <c r="O100" s="658"/>
      <c r="P100" s="659"/>
      <c r="Q100" s="657" t="s">
        <v>9</v>
      </c>
      <c r="R100" s="658"/>
      <c r="S100" s="658"/>
      <c r="T100" s="658"/>
      <c r="U100" s="659"/>
      <c r="V100" s="657" t="s">
        <v>9</v>
      </c>
      <c r="W100" s="658"/>
      <c r="X100" s="658"/>
      <c r="Y100" s="658"/>
      <c r="Z100" s="659"/>
      <c r="AA100" s="657" t="s">
        <v>9</v>
      </c>
      <c r="AB100" s="658"/>
      <c r="AC100" s="658"/>
      <c r="AD100" s="658"/>
      <c r="AE100" s="659"/>
      <c r="AF100" s="657" t="s">
        <v>9</v>
      </c>
      <c r="AG100" s="658"/>
      <c r="AH100" s="658"/>
      <c r="AI100" s="658"/>
      <c r="AJ100" s="659"/>
    </row>
    <row r="101" spans="1:36" s="113" customFormat="1" ht="12" customHeight="1" thickBot="1" x14ac:dyDescent="0.25">
      <c r="A101" s="222" t="s">
        <v>51</v>
      </c>
      <c r="B101" s="248" t="s">
        <v>94</v>
      </c>
      <c r="C101" s="136"/>
      <c r="D101" s="136"/>
      <c r="E101" s="128"/>
      <c r="F101" s="128"/>
      <c r="G101" s="660"/>
      <c r="H101" s="661"/>
      <c r="I101" s="661"/>
      <c r="J101" s="661"/>
      <c r="K101" s="662"/>
      <c r="L101" s="660"/>
      <c r="M101" s="661"/>
      <c r="N101" s="661"/>
      <c r="O101" s="661"/>
      <c r="P101" s="662"/>
      <c r="Q101" s="660"/>
      <c r="R101" s="661"/>
      <c r="S101" s="661"/>
      <c r="T101" s="661"/>
      <c r="U101" s="662"/>
      <c r="V101" s="660"/>
      <c r="W101" s="661"/>
      <c r="X101" s="661"/>
      <c r="Y101" s="661"/>
      <c r="Z101" s="662"/>
      <c r="AA101" s="660"/>
      <c r="AB101" s="661"/>
      <c r="AC101" s="661"/>
      <c r="AD101" s="661"/>
      <c r="AE101" s="662"/>
      <c r="AF101" s="660"/>
      <c r="AG101" s="661"/>
      <c r="AH101" s="661"/>
      <c r="AI101" s="661"/>
      <c r="AJ101" s="662"/>
    </row>
    <row r="102" spans="1:36" s="113" customFormat="1" ht="11.25" customHeight="1" x14ac:dyDescent="0.2">
      <c r="A102" s="153">
        <v>22</v>
      </c>
      <c r="B102" s="249" t="s">
        <v>65</v>
      </c>
      <c r="C102" s="133"/>
      <c r="D102" s="133"/>
      <c r="E102" s="127"/>
      <c r="F102" s="127"/>
      <c r="G102" s="657" t="s">
        <v>9</v>
      </c>
      <c r="H102" s="658"/>
      <c r="I102" s="658"/>
      <c r="J102" s="658"/>
      <c r="K102" s="659"/>
      <c r="L102" s="651">
        <f>G102*0.5</f>
        <v>0</v>
      </c>
      <c r="M102" s="652"/>
      <c r="N102" s="652"/>
      <c r="O102" s="652"/>
      <c r="P102" s="653"/>
      <c r="Q102" s="657" t="s">
        <v>9</v>
      </c>
      <c r="R102" s="658"/>
      <c r="S102" s="658"/>
      <c r="T102" s="658"/>
      <c r="U102" s="659"/>
      <c r="V102" s="651">
        <f>Q102*0.5</f>
        <v>0</v>
      </c>
      <c r="W102" s="652"/>
      <c r="X102" s="652"/>
      <c r="Y102" s="652"/>
      <c r="Z102" s="653"/>
      <c r="AA102" s="657" t="s">
        <v>9</v>
      </c>
      <c r="AB102" s="658"/>
      <c r="AC102" s="658"/>
      <c r="AD102" s="658"/>
      <c r="AE102" s="659"/>
      <c r="AF102" s="651">
        <f>AA102*0.5</f>
        <v>0</v>
      </c>
      <c r="AG102" s="652"/>
      <c r="AH102" s="652"/>
      <c r="AI102" s="652"/>
      <c r="AJ102" s="653"/>
    </row>
    <row r="103" spans="1:36" s="113" customFormat="1" ht="10.5" customHeight="1" thickBot="1" x14ac:dyDescent="0.25">
      <c r="A103" s="109"/>
      <c r="B103" s="235" t="s">
        <v>64</v>
      </c>
      <c r="C103" s="136"/>
      <c r="D103" s="136"/>
      <c r="E103" s="128"/>
      <c r="F103" s="128"/>
      <c r="G103" s="660"/>
      <c r="H103" s="661"/>
      <c r="I103" s="661"/>
      <c r="J103" s="661"/>
      <c r="K103" s="662"/>
      <c r="L103" s="654"/>
      <c r="M103" s="655"/>
      <c r="N103" s="655"/>
      <c r="O103" s="655"/>
      <c r="P103" s="656"/>
      <c r="Q103" s="660"/>
      <c r="R103" s="661"/>
      <c r="S103" s="661"/>
      <c r="T103" s="661"/>
      <c r="U103" s="662"/>
      <c r="V103" s="654"/>
      <c r="W103" s="655"/>
      <c r="X103" s="655"/>
      <c r="Y103" s="655"/>
      <c r="Z103" s="656"/>
      <c r="AA103" s="660"/>
      <c r="AB103" s="661"/>
      <c r="AC103" s="661"/>
      <c r="AD103" s="661"/>
      <c r="AE103" s="662"/>
      <c r="AF103" s="654"/>
      <c r="AG103" s="655"/>
      <c r="AH103" s="655"/>
      <c r="AI103" s="655"/>
      <c r="AJ103" s="656"/>
    </row>
    <row r="104" spans="1:36" s="113" customFormat="1" ht="11.25" customHeight="1" x14ac:dyDescent="0.2">
      <c r="A104" s="153">
        <v>23</v>
      </c>
      <c r="B104" s="236" t="s">
        <v>65</v>
      </c>
      <c r="C104" s="133"/>
      <c r="D104" s="133"/>
      <c r="E104" s="127"/>
      <c r="F104" s="127"/>
      <c r="G104" s="657" t="s">
        <v>9</v>
      </c>
      <c r="H104" s="658"/>
      <c r="I104" s="658"/>
      <c r="J104" s="658"/>
      <c r="K104" s="659"/>
      <c r="L104" s="651">
        <f>G104*0.5</f>
        <v>0</v>
      </c>
      <c r="M104" s="652"/>
      <c r="N104" s="652"/>
      <c r="O104" s="652"/>
      <c r="P104" s="653"/>
      <c r="Q104" s="657" t="s">
        <v>9</v>
      </c>
      <c r="R104" s="658"/>
      <c r="S104" s="658"/>
      <c r="T104" s="658"/>
      <c r="U104" s="659"/>
      <c r="V104" s="651">
        <f>Q104*0.5</f>
        <v>0</v>
      </c>
      <c r="W104" s="652"/>
      <c r="X104" s="652"/>
      <c r="Y104" s="652"/>
      <c r="Z104" s="653"/>
      <c r="AA104" s="657" t="s">
        <v>9</v>
      </c>
      <c r="AB104" s="658"/>
      <c r="AC104" s="658"/>
      <c r="AD104" s="658"/>
      <c r="AE104" s="659"/>
      <c r="AF104" s="651">
        <f>AA104*0.5</f>
        <v>0</v>
      </c>
      <c r="AG104" s="652"/>
      <c r="AH104" s="652"/>
      <c r="AI104" s="652"/>
      <c r="AJ104" s="653"/>
    </row>
    <row r="105" spans="1:36" s="113" customFormat="1" ht="10.5" customHeight="1" thickBot="1" x14ac:dyDescent="0.25">
      <c r="A105" s="109"/>
      <c r="B105" s="236" t="s">
        <v>60</v>
      </c>
      <c r="C105" s="136"/>
      <c r="D105" s="136"/>
      <c r="E105" s="128"/>
      <c r="F105" s="128"/>
      <c r="G105" s="660"/>
      <c r="H105" s="661"/>
      <c r="I105" s="661"/>
      <c r="J105" s="661"/>
      <c r="K105" s="662"/>
      <c r="L105" s="654"/>
      <c r="M105" s="655"/>
      <c r="N105" s="655"/>
      <c r="O105" s="655"/>
      <c r="P105" s="656"/>
      <c r="Q105" s="660"/>
      <c r="R105" s="661"/>
      <c r="S105" s="661"/>
      <c r="T105" s="661"/>
      <c r="U105" s="662"/>
      <c r="V105" s="654"/>
      <c r="W105" s="655"/>
      <c r="X105" s="655"/>
      <c r="Y105" s="655"/>
      <c r="Z105" s="656"/>
      <c r="AA105" s="660"/>
      <c r="AB105" s="661"/>
      <c r="AC105" s="661"/>
      <c r="AD105" s="661"/>
      <c r="AE105" s="662"/>
      <c r="AF105" s="654"/>
      <c r="AG105" s="655"/>
      <c r="AH105" s="655"/>
      <c r="AI105" s="655"/>
      <c r="AJ105" s="656"/>
    </row>
    <row r="106" spans="1:36" s="113" customFormat="1" ht="11.25" customHeight="1" x14ac:dyDescent="0.2">
      <c r="A106" s="491">
        <v>24</v>
      </c>
      <c r="B106" s="250" t="s">
        <v>385</v>
      </c>
      <c r="C106" s="133"/>
      <c r="D106" s="133"/>
      <c r="E106" s="127"/>
      <c r="F106" s="127"/>
      <c r="G106" s="657" t="s">
        <v>9</v>
      </c>
      <c r="H106" s="658"/>
      <c r="I106" s="658"/>
      <c r="J106" s="658"/>
      <c r="K106" s="659"/>
      <c r="L106" s="651">
        <f>G106*0.75</f>
        <v>0</v>
      </c>
      <c r="M106" s="652"/>
      <c r="N106" s="652"/>
      <c r="O106" s="652"/>
      <c r="P106" s="653"/>
      <c r="Q106" s="657" t="s">
        <v>9</v>
      </c>
      <c r="R106" s="658"/>
      <c r="S106" s="658"/>
      <c r="T106" s="658"/>
      <c r="U106" s="659"/>
      <c r="V106" s="651">
        <f>Q106*0.75</f>
        <v>0</v>
      </c>
      <c r="W106" s="652"/>
      <c r="X106" s="652"/>
      <c r="Y106" s="652"/>
      <c r="Z106" s="653"/>
      <c r="AA106" s="657" t="s">
        <v>9</v>
      </c>
      <c r="AB106" s="658"/>
      <c r="AC106" s="658"/>
      <c r="AD106" s="658"/>
      <c r="AE106" s="659"/>
      <c r="AF106" s="651">
        <f>AA106*0.75</f>
        <v>0</v>
      </c>
      <c r="AG106" s="652"/>
      <c r="AH106" s="652"/>
      <c r="AI106" s="652"/>
      <c r="AJ106" s="653"/>
    </row>
    <row r="107" spans="1:36" s="113" customFormat="1" ht="10.5" customHeight="1" thickBot="1" x14ac:dyDescent="0.25">
      <c r="A107" s="109"/>
      <c r="B107" s="240" t="s">
        <v>383</v>
      </c>
      <c r="C107" s="136"/>
      <c r="D107" s="136"/>
      <c r="E107" s="128"/>
      <c r="F107" s="128"/>
      <c r="G107" s="660"/>
      <c r="H107" s="661"/>
      <c r="I107" s="661"/>
      <c r="J107" s="661"/>
      <c r="K107" s="662"/>
      <c r="L107" s="654"/>
      <c r="M107" s="655"/>
      <c r="N107" s="655"/>
      <c r="O107" s="655"/>
      <c r="P107" s="656"/>
      <c r="Q107" s="660"/>
      <c r="R107" s="661"/>
      <c r="S107" s="661"/>
      <c r="T107" s="661"/>
      <c r="U107" s="662"/>
      <c r="V107" s="654"/>
      <c r="W107" s="655"/>
      <c r="X107" s="655"/>
      <c r="Y107" s="655"/>
      <c r="Z107" s="656"/>
      <c r="AA107" s="660"/>
      <c r="AB107" s="661"/>
      <c r="AC107" s="661"/>
      <c r="AD107" s="661"/>
      <c r="AE107" s="662"/>
      <c r="AF107" s="654"/>
      <c r="AG107" s="655"/>
      <c r="AH107" s="655"/>
      <c r="AI107" s="655"/>
      <c r="AJ107" s="656"/>
    </row>
    <row r="108" spans="1:36" s="113" customFormat="1" ht="11.25" customHeight="1" x14ac:dyDescent="0.2">
      <c r="A108" s="491">
        <v>25</v>
      </c>
      <c r="B108" s="236" t="s">
        <v>46</v>
      </c>
      <c r="C108" s="133"/>
      <c r="D108" s="133"/>
      <c r="E108" s="127"/>
      <c r="F108" s="127"/>
      <c r="G108" s="657" t="s">
        <v>9</v>
      </c>
      <c r="H108" s="658"/>
      <c r="I108" s="658"/>
      <c r="J108" s="658"/>
      <c r="K108" s="659"/>
      <c r="L108" s="657" t="s">
        <v>9</v>
      </c>
      <c r="M108" s="658"/>
      <c r="N108" s="658"/>
      <c r="O108" s="658"/>
      <c r="P108" s="659"/>
      <c r="Q108" s="657" t="s">
        <v>9</v>
      </c>
      <c r="R108" s="658"/>
      <c r="S108" s="658"/>
      <c r="T108" s="658"/>
      <c r="U108" s="659"/>
      <c r="V108" s="657" t="s">
        <v>9</v>
      </c>
      <c r="W108" s="658"/>
      <c r="X108" s="658"/>
      <c r="Y108" s="658"/>
      <c r="Z108" s="659"/>
      <c r="AA108" s="657" t="s">
        <v>9</v>
      </c>
      <c r="AB108" s="658"/>
      <c r="AC108" s="658"/>
      <c r="AD108" s="658"/>
      <c r="AE108" s="659"/>
      <c r="AF108" s="657" t="s">
        <v>9</v>
      </c>
      <c r="AG108" s="658"/>
      <c r="AH108" s="658"/>
      <c r="AI108" s="658"/>
      <c r="AJ108" s="659"/>
    </row>
    <row r="109" spans="1:36" s="113" customFormat="1" ht="11.25" customHeight="1" thickBot="1" x14ac:dyDescent="0.25">
      <c r="A109" s="109"/>
      <c r="B109" s="251" t="s">
        <v>102</v>
      </c>
      <c r="C109" s="89"/>
      <c r="D109" s="89"/>
      <c r="E109" s="111"/>
      <c r="F109" s="111"/>
      <c r="G109" s="660"/>
      <c r="H109" s="661"/>
      <c r="I109" s="661"/>
      <c r="J109" s="661"/>
      <c r="K109" s="662"/>
      <c r="L109" s="660"/>
      <c r="M109" s="661"/>
      <c r="N109" s="661"/>
      <c r="O109" s="661"/>
      <c r="P109" s="662"/>
      <c r="Q109" s="660"/>
      <c r="R109" s="661"/>
      <c r="S109" s="661"/>
      <c r="T109" s="661"/>
      <c r="U109" s="662"/>
      <c r="V109" s="660"/>
      <c r="W109" s="661"/>
      <c r="X109" s="661"/>
      <c r="Y109" s="661"/>
      <c r="Z109" s="662"/>
      <c r="AA109" s="660"/>
      <c r="AB109" s="661"/>
      <c r="AC109" s="661"/>
      <c r="AD109" s="661"/>
      <c r="AE109" s="662"/>
      <c r="AF109" s="660"/>
      <c r="AG109" s="661"/>
      <c r="AH109" s="661"/>
      <c r="AI109" s="661"/>
      <c r="AJ109" s="662"/>
    </row>
    <row r="110" spans="1:36" s="113" customFormat="1" ht="11.25" customHeight="1" x14ac:dyDescent="0.2">
      <c r="A110" s="106">
        <v>26</v>
      </c>
      <c r="B110" s="114"/>
      <c r="C110" s="88"/>
      <c r="D110" s="88"/>
      <c r="E110" s="119"/>
      <c r="F110" s="119"/>
      <c r="G110" s="651">
        <f>G98+G100+G102+G104+G106+G108</f>
        <v>0</v>
      </c>
      <c r="H110" s="652"/>
      <c r="I110" s="652"/>
      <c r="J110" s="652"/>
      <c r="K110" s="653"/>
      <c r="L110" s="651">
        <f>L98+L100+L102+L104+L106+L108</f>
        <v>0</v>
      </c>
      <c r="M110" s="652"/>
      <c r="N110" s="652"/>
      <c r="O110" s="652"/>
      <c r="P110" s="653"/>
      <c r="Q110" s="651">
        <f>Q98+Q100+Q102+Q104+Q106+Q108</f>
        <v>0</v>
      </c>
      <c r="R110" s="652"/>
      <c r="S110" s="652"/>
      <c r="T110" s="652"/>
      <c r="U110" s="653"/>
      <c r="V110" s="651">
        <f>V98+V100+V102+V104+V106+V108</f>
        <v>0</v>
      </c>
      <c r="W110" s="652"/>
      <c r="X110" s="652"/>
      <c r="Y110" s="652"/>
      <c r="Z110" s="653"/>
      <c r="AA110" s="651">
        <f>AA98+AA100+AA102+AA104+AA106+AA108</f>
        <v>0</v>
      </c>
      <c r="AB110" s="652"/>
      <c r="AC110" s="652"/>
      <c r="AD110" s="652"/>
      <c r="AE110" s="653"/>
      <c r="AF110" s="651">
        <f>AF98+AF100+AF102+AF104+AF106+AF108</f>
        <v>0</v>
      </c>
      <c r="AG110" s="652"/>
      <c r="AH110" s="652"/>
      <c r="AI110" s="652"/>
      <c r="AJ110" s="653"/>
    </row>
    <row r="111" spans="1:36" s="113" customFormat="1" ht="10.5" customHeight="1" x14ac:dyDescent="0.2">
      <c r="A111" s="109"/>
      <c r="B111" s="223" t="s">
        <v>21</v>
      </c>
      <c r="C111" s="89"/>
      <c r="D111" s="89"/>
      <c r="E111" s="111"/>
      <c r="F111" s="111"/>
      <c r="G111" s="654"/>
      <c r="H111" s="655"/>
      <c r="I111" s="655"/>
      <c r="J111" s="655"/>
      <c r="K111" s="656"/>
      <c r="L111" s="654"/>
      <c r="M111" s="655"/>
      <c r="N111" s="655"/>
      <c r="O111" s="655"/>
      <c r="P111" s="656"/>
      <c r="Q111" s="654"/>
      <c r="R111" s="655"/>
      <c r="S111" s="655"/>
      <c r="T111" s="655"/>
      <c r="U111" s="656"/>
      <c r="V111" s="654"/>
      <c r="W111" s="655"/>
      <c r="X111" s="655"/>
      <c r="Y111" s="655"/>
      <c r="Z111" s="656"/>
      <c r="AA111" s="654"/>
      <c r="AB111" s="655"/>
      <c r="AC111" s="655"/>
      <c r="AD111" s="655"/>
      <c r="AE111" s="656"/>
      <c r="AF111" s="654"/>
      <c r="AG111" s="655"/>
      <c r="AH111" s="655"/>
      <c r="AI111" s="655"/>
      <c r="AJ111" s="656"/>
    </row>
    <row r="112" spans="1:36" s="113" customFormat="1" ht="5.0999999999999996" customHeight="1" thickBot="1" x14ac:dyDescent="0.25">
      <c r="A112" s="116"/>
      <c r="B112" s="117"/>
      <c r="C112" s="118"/>
      <c r="D112" s="144"/>
      <c r="E112" s="144"/>
      <c r="F112" s="144"/>
      <c r="G112" s="591"/>
      <c r="H112" s="591"/>
      <c r="I112" s="591"/>
      <c r="J112" s="591"/>
      <c r="K112" s="591"/>
      <c r="L112" s="591"/>
      <c r="M112" s="591"/>
      <c r="N112" s="591"/>
      <c r="O112" s="591"/>
      <c r="P112" s="591"/>
      <c r="Q112" s="591"/>
      <c r="R112" s="591"/>
      <c r="S112" s="591"/>
      <c r="T112" s="591"/>
      <c r="U112" s="591"/>
      <c r="V112" s="591"/>
      <c r="W112" s="591"/>
      <c r="X112" s="591"/>
      <c r="Y112" s="591"/>
      <c r="Z112" s="591"/>
      <c r="AA112" s="591"/>
      <c r="AB112" s="591"/>
      <c r="AC112" s="591"/>
      <c r="AD112" s="591"/>
      <c r="AE112" s="591"/>
      <c r="AF112" s="591"/>
      <c r="AG112" s="591"/>
      <c r="AH112" s="591"/>
      <c r="AI112" s="591"/>
      <c r="AJ112" s="592"/>
    </row>
    <row r="113" spans="1:36" s="113" customFormat="1" ht="12" customHeight="1" x14ac:dyDescent="0.2">
      <c r="A113" s="489">
        <v>27</v>
      </c>
      <c r="B113" s="220" t="s">
        <v>253</v>
      </c>
      <c r="C113" s="94"/>
      <c r="D113" s="127"/>
      <c r="E113" s="127"/>
      <c r="F113" s="242"/>
      <c r="G113" s="593"/>
      <c r="H113" s="594"/>
      <c r="I113" s="594"/>
      <c r="J113" s="594"/>
      <c r="K113" s="595"/>
      <c r="L113" s="651">
        <f>G110-L110</f>
        <v>0</v>
      </c>
      <c r="M113" s="652"/>
      <c r="N113" s="652"/>
      <c r="O113" s="652"/>
      <c r="P113" s="653"/>
      <c r="Q113" s="593"/>
      <c r="R113" s="594"/>
      <c r="S113" s="594"/>
      <c r="T113" s="594"/>
      <c r="U113" s="595"/>
      <c r="V113" s="651">
        <f>Q110-V110</f>
        <v>0</v>
      </c>
      <c r="W113" s="652"/>
      <c r="X113" s="652"/>
      <c r="Y113" s="652"/>
      <c r="Z113" s="653"/>
      <c r="AA113" s="593"/>
      <c r="AB113" s="594"/>
      <c r="AC113" s="594"/>
      <c r="AD113" s="594"/>
      <c r="AE113" s="595"/>
      <c r="AF113" s="651">
        <f>AA110-AF110</f>
        <v>0</v>
      </c>
      <c r="AG113" s="652"/>
      <c r="AH113" s="652"/>
      <c r="AI113" s="652"/>
      <c r="AJ113" s="653"/>
    </row>
    <row r="114" spans="1:36" s="113" customFormat="1" ht="10.5" customHeight="1" thickBot="1" x14ac:dyDescent="0.25">
      <c r="A114" s="110"/>
      <c r="B114" s="221" t="s">
        <v>49</v>
      </c>
      <c r="C114" s="89"/>
      <c r="D114" s="128"/>
      <c r="E114" s="128"/>
      <c r="F114" s="142"/>
      <c r="G114" s="596"/>
      <c r="H114" s="597"/>
      <c r="I114" s="597"/>
      <c r="J114" s="597"/>
      <c r="K114" s="598"/>
      <c r="L114" s="654"/>
      <c r="M114" s="655"/>
      <c r="N114" s="655"/>
      <c r="O114" s="655"/>
      <c r="P114" s="656"/>
      <c r="Q114" s="596"/>
      <c r="R114" s="597"/>
      <c r="S114" s="597"/>
      <c r="T114" s="597"/>
      <c r="U114" s="598"/>
      <c r="V114" s="654"/>
      <c r="W114" s="655"/>
      <c r="X114" s="655"/>
      <c r="Y114" s="655"/>
      <c r="Z114" s="656"/>
      <c r="AA114" s="596"/>
      <c r="AB114" s="597"/>
      <c r="AC114" s="597"/>
      <c r="AD114" s="597"/>
      <c r="AE114" s="598"/>
      <c r="AF114" s="654"/>
      <c r="AG114" s="655"/>
      <c r="AH114" s="655"/>
      <c r="AI114" s="655"/>
      <c r="AJ114" s="656"/>
    </row>
    <row r="115" spans="1:36" s="145" customFormat="1" ht="12.75" customHeight="1" thickBot="1" x14ac:dyDescent="0.25">
      <c r="A115" s="488">
        <v>28</v>
      </c>
      <c r="B115" s="243" t="s">
        <v>50</v>
      </c>
      <c r="C115" s="88"/>
      <c r="D115" s="88"/>
      <c r="E115" s="88"/>
      <c r="F115" s="244"/>
      <c r="G115" s="228"/>
      <c r="H115" s="229"/>
      <c r="I115" s="229"/>
      <c r="J115" s="229"/>
      <c r="K115" s="230"/>
      <c r="L115" s="657" t="s">
        <v>9</v>
      </c>
      <c r="M115" s="658"/>
      <c r="N115" s="658"/>
      <c r="O115" s="658"/>
      <c r="P115" s="659"/>
      <c r="Q115" s="228"/>
      <c r="R115" s="229"/>
      <c r="S115" s="229"/>
      <c r="T115" s="229"/>
      <c r="U115" s="230"/>
      <c r="V115" s="657" t="s">
        <v>9</v>
      </c>
      <c r="W115" s="658"/>
      <c r="X115" s="658"/>
      <c r="Y115" s="658"/>
      <c r="Z115" s="659"/>
      <c r="AA115" s="228"/>
      <c r="AB115" s="229"/>
      <c r="AC115" s="229"/>
      <c r="AD115" s="229"/>
      <c r="AE115" s="230"/>
      <c r="AF115" s="657" t="s">
        <v>9</v>
      </c>
      <c r="AG115" s="658"/>
      <c r="AH115" s="658"/>
      <c r="AI115" s="658"/>
      <c r="AJ115" s="659"/>
    </row>
    <row r="116" spans="1:36" s="145" customFormat="1" ht="11.25" customHeight="1" x14ac:dyDescent="0.2">
      <c r="A116" s="252" t="s">
        <v>52</v>
      </c>
      <c r="B116" s="246" t="s">
        <v>66</v>
      </c>
      <c r="C116" s="89"/>
      <c r="D116" s="89"/>
      <c r="E116" s="89"/>
      <c r="F116" s="247"/>
      <c r="G116" s="231"/>
      <c r="H116" s="232"/>
      <c r="I116" s="232"/>
      <c r="J116" s="232"/>
      <c r="K116" s="233"/>
      <c r="L116" s="660"/>
      <c r="M116" s="661"/>
      <c r="N116" s="661"/>
      <c r="O116" s="661"/>
      <c r="P116" s="662"/>
      <c r="Q116" s="231"/>
      <c r="R116" s="232"/>
      <c r="S116" s="232"/>
      <c r="T116" s="232"/>
      <c r="U116" s="233"/>
      <c r="V116" s="660"/>
      <c r="W116" s="661"/>
      <c r="X116" s="661"/>
      <c r="Y116" s="661"/>
      <c r="Z116" s="662"/>
      <c r="AA116" s="231"/>
      <c r="AB116" s="232"/>
      <c r="AC116" s="232"/>
      <c r="AD116" s="232"/>
      <c r="AE116" s="233"/>
      <c r="AF116" s="660"/>
      <c r="AG116" s="661"/>
      <c r="AH116" s="661"/>
      <c r="AI116" s="661"/>
      <c r="AJ116" s="662"/>
    </row>
    <row r="117" spans="1:36" ht="9" customHeight="1" x14ac:dyDescent="0.2">
      <c r="A117" s="189"/>
      <c r="B117" s="454"/>
      <c r="C117" s="454"/>
      <c r="D117" s="454"/>
      <c r="E117" s="454"/>
      <c r="F117" s="454"/>
      <c r="G117" s="454"/>
      <c r="H117" s="454"/>
      <c r="I117" s="454"/>
      <c r="J117" s="454"/>
      <c r="K117" s="454"/>
      <c r="L117" s="454"/>
      <c r="M117" s="454"/>
      <c r="N117" s="454"/>
      <c r="O117" s="454"/>
      <c r="P117" s="454"/>
      <c r="Q117" s="454"/>
      <c r="R117" s="454"/>
      <c r="S117" s="454"/>
      <c r="T117" s="454"/>
      <c r="U117" s="454"/>
      <c r="V117" s="454"/>
      <c r="W117" s="454"/>
      <c r="X117" s="454"/>
      <c r="Y117" s="454"/>
      <c r="Z117" s="454"/>
      <c r="AA117" s="454"/>
      <c r="AB117" s="454"/>
      <c r="AC117" s="454"/>
      <c r="AD117" s="454"/>
      <c r="AE117" s="454"/>
      <c r="AF117" s="454"/>
      <c r="AG117" s="454"/>
      <c r="AH117" s="454"/>
      <c r="AI117" s="454"/>
      <c r="AJ117" s="454"/>
    </row>
    <row r="118" spans="1:36" s="152" customFormat="1" ht="12" customHeight="1" x14ac:dyDescent="0.15">
      <c r="A118" s="675" t="s">
        <v>348</v>
      </c>
      <c r="B118" s="676"/>
      <c r="C118" s="676"/>
      <c r="D118" s="676"/>
      <c r="E118" s="676"/>
      <c r="F118" s="676"/>
      <c r="G118" s="676"/>
      <c r="H118" s="676"/>
      <c r="I118" s="676"/>
      <c r="J118" s="676"/>
      <c r="K118" s="676"/>
      <c r="L118" s="676"/>
      <c r="M118" s="676"/>
      <c r="N118" s="676"/>
      <c r="O118" s="676"/>
      <c r="P118" s="676"/>
      <c r="Q118" s="676"/>
      <c r="R118" s="676"/>
      <c r="S118" s="676"/>
      <c r="T118" s="676"/>
      <c r="U118" s="676"/>
      <c r="V118" s="676"/>
      <c r="W118" s="676"/>
      <c r="X118" s="676"/>
      <c r="Y118" s="676"/>
      <c r="Z118" s="676"/>
      <c r="AA118" s="676"/>
      <c r="AB118" s="676"/>
      <c r="AC118" s="676"/>
      <c r="AD118" s="676"/>
      <c r="AE118" s="676"/>
      <c r="AF118" s="676"/>
      <c r="AG118" s="676"/>
      <c r="AH118" s="676"/>
      <c r="AI118" s="676"/>
      <c r="AJ118" s="676"/>
    </row>
    <row r="119" spans="1:36" ht="12" customHeight="1" x14ac:dyDescent="0.2">
      <c r="A119" s="82"/>
      <c r="B119" s="454"/>
      <c r="C119" s="454"/>
      <c r="D119" s="454"/>
      <c r="E119" s="454"/>
      <c r="F119" s="454"/>
      <c r="G119" s="454"/>
      <c r="H119" s="454"/>
      <c r="I119" s="454"/>
      <c r="J119" s="454"/>
      <c r="K119" s="454"/>
      <c r="L119" s="454"/>
      <c r="M119" s="454"/>
      <c r="N119" s="454"/>
      <c r="O119" s="454"/>
      <c r="P119" s="454"/>
      <c r="Q119" s="454"/>
      <c r="R119" s="454"/>
      <c r="S119" s="454"/>
      <c r="T119" s="454"/>
      <c r="U119" s="454"/>
      <c r="V119" s="454"/>
      <c r="W119" s="454"/>
      <c r="X119" s="454"/>
      <c r="Y119" s="454"/>
      <c r="Z119" s="454"/>
      <c r="AA119" s="454"/>
      <c r="AB119" s="454"/>
      <c r="AC119" s="454"/>
      <c r="AD119" s="454"/>
      <c r="AE119" s="454"/>
      <c r="AF119" s="454"/>
      <c r="AG119" s="454"/>
      <c r="AH119" s="454"/>
      <c r="AI119" s="454"/>
      <c r="AJ119" s="454"/>
    </row>
    <row r="120" spans="1:36" ht="12" customHeight="1" x14ac:dyDescent="0.2">
      <c r="A120" s="82"/>
      <c r="B120" s="454"/>
      <c r="C120" s="454"/>
      <c r="D120" s="454"/>
      <c r="E120" s="454"/>
      <c r="F120" s="454"/>
      <c r="G120" s="454"/>
      <c r="H120" s="454"/>
      <c r="I120" s="454"/>
      <c r="J120" s="454"/>
      <c r="K120" s="454"/>
      <c r="L120" s="454"/>
      <c r="M120" s="454"/>
      <c r="N120" s="454"/>
      <c r="O120" s="454"/>
      <c r="P120" s="454"/>
      <c r="Q120" s="454"/>
      <c r="R120" s="454"/>
      <c r="S120" s="454"/>
      <c r="T120" s="454"/>
      <c r="U120" s="454"/>
      <c r="V120" s="454"/>
      <c r="W120" s="454"/>
      <c r="X120" s="454"/>
      <c r="Y120" s="454"/>
      <c r="Z120" s="454"/>
      <c r="AA120" s="454"/>
      <c r="AB120" s="454"/>
      <c r="AC120" s="454"/>
      <c r="AD120" s="454"/>
      <c r="AE120" s="454"/>
      <c r="AF120" s="454"/>
      <c r="AG120" s="454"/>
      <c r="AH120" s="454"/>
      <c r="AI120" s="454"/>
      <c r="AJ120" s="454"/>
    </row>
    <row r="121" spans="1:36" ht="12" customHeight="1" x14ac:dyDescent="0.2">
      <c r="A121" s="82"/>
      <c r="B121" s="454"/>
      <c r="C121" s="454"/>
      <c r="D121" s="454"/>
      <c r="E121" s="454"/>
      <c r="F121" s="454"/>
      <c r="G121" s="454"/>
      <c r="H121" s="454"/>
      <c r="I121" s="454"/>
      <c r="J121" s="454"/>
      <c r="K121" s="454"/>
      <c r="L121" s="454"/>
      <c r="M121" s="454"/>
      <c r="N121" s="454"/>
      <c r="O121" s="454"/>
      <c r="P121" s="454"/>
      <c r="Q121" s="454"/>
      <c r="R121" s="454"/>
      <c r="S121" s="454"/>
      <c r="T121" s="454"/>
      <c r="U121" s="454"/>
      <c r="V121" s="454"/>
      <c r="W121" s="454"/>
      <c r="X121" s="454"/>
      <c r="Y121" s="454"/>
      <c r="Z121" s="454"/>
      <c r="AA121" s="454"/>
      <c r="AB121" s="454"/>
      <c r="AC121" s="454"/>
      <c r="AD121" s="454"/>
      <c r="AE121" s="454"/>
      <c r="AF121" s="454"/>
      <c r="AG121" s="454"/>
      <c r="AH121" s="454"/>
      <c r="AI121" s="454"/>
      <c r="AJ121" s="454"/>
    </row>
    <row r="122" spans="1:36" ht="12" customHeight="1" x14ac:dyDescent="0.2">
      <c r="A122" s="82"/>
    </row>
    <row r="123" spans="1:36" ht="12" customHeight="1" x14ac:dyDescent="0.2">
      <c r="A123" s="82"/>
    </row>
    <row r="124" spans="1:36" ht="12" customHeight="1" x14ac:dyDescent="0.2">
      <c r="A124" s="82"/>
    </row>
    <row r="125" spans="1:36" ht="12" customHeight="1" x14ac:dyDescent="0.2">
      <c r="A125" s="82"/>
    </row>
    <row r="126" spans="1:36" ht="12" customHeight="1" x14ac:dyDescent="0.2">
      <c r="A126" s="82"/>
    </row>
    <row r="127" spans="1:36" ht="12" customHeight="1" x14ac:dyDescent="0.2">
      <c r="AG127" t="s">
        <v>55</v>
      </c>
    </row>
  </sheetData>
  <sheetProtection sheet="1" objects="1" scenarios="1"/>
  <mergeCells count="334">
    <mergeCell ref="A1:I1"/>
    <mergeCell ref="A2:I2"/>
    <mergeCell ref="G51:K52"/>
    <mergeCell ref="G49:K50"/>
    <mergeCell ref="L49:P50"/>
    <mergeCell ref="Q49:U50"/>
    <mergeCell ref="V49:Z50"/>
    <mergeCell ref="G59:K59"/>
    <mergeCell ref="L59:P59"/>
    <mergeCell ref="Q59:U59"/>
    <mergeCell ref="V59:Z59"/>
    <mergeCell ref="G25:K26"/>
    <mergeCell ref="L25:P26"/>
    <mergeCell ref="Q25:U26"/>
    <mergeCell ref="V25:Z26"/>
    <mergeCell ref="G27:K28"/>
    <mergeCell ref="L27:P28"/>
    <mergeCell ref="Q27:U28"/>
    <mergeCell ref="V27:Z28"/>
    <mergeCell ref="V35:Z36"/>
    <mergeCell ref="G29:K30"/>
    <mergeCell ref="L29:P30"/>
    <mergeCell ref="Q29:U30"/>
    <mergeCell ref="V29:Z30"/>
    <mergeCell ref="B61:E61"/>
    <mergeCell ref="G61:K61"/>
    <mergeCell ref="L61:P61"/>
    <mergeCell ref="Q61:U61"/>
    <mergeCell ref="V61:Z61"/>
    <mergeCell ref="B59:E59"/>
    <mergeCell ref="B60:E60"/>
    <mergeCell ref="G60:K60"/>
    <mergeCell ref="L60:P60"/>
    <mergeCell ref="Q60:U60"/>
    <mergeCell ref="V60:Z60"/>
    <mergeCell ref="B76:E76"/>
    <mergeCell ref="G76:K76"/>
    <mergeCell ref="L76:P76"/>
    <mergeCell ref="Q76:U76"/>
    <mergeCell ref="V76:Z76"/>
    <mergeCell ref="B75:E75"/>
    <mergeCell ref="G75:K75"/>
    <mergeCell ref="L75:P75"/>
    <mergeCell ref="Q75:U75"/>
    <mergeCell ref="V75:Z75"/>
    <mergeCell ref="B71:E71"/>
    <mergeCell ref="G71:K71"/>
    <mergeCell ref="L71:P71"/>
    <mergeCell ref="Q71:U71"/>
    <mergeCell ref="V71:Z71"/>
    <mergeCell ref="B69:E69"/>
    <mergeCell ref="G69:K69"/>
    <mergeCell ref="L69:P69"/>
    <mergeCell ref="B74:E74"/>
    <mergeCell ref="G74:K74"/>
    <mergeCell ref="L74:P74"/>
    <mergeCell ref="Q74:U74"/>
    <mergeCell ref="V74:Z74"/>
    <mergeCell ref="B70:E70"/>
    <mergeCell ref="G70:K70"/>
    <mergeCell ref="L70:P70"/>
    <mergeCell ref="Q70:U70"/>
    <mergeCell ref="V70:Z70"/>
    <mergeCell ref="V72:Z73"/>
    <mergeCell ref="B64:E64"/>
    <mergeCell ref="G64:K64"/>
    <mergeCell ref="L64:P64"/>
    <mergeCell ref="Q64:U64"/>
    <mergeCell ref="V64:Z64"/>
    <mergeCell ref="AA64:AE64"/>
    <mergeCell ref="AF64:AJ64"/>
    <mergeCell ref="B66:E66"/>
    <mergeCell ref="G66:K66"/>
    <mergeCell ref="L66:P66"/>
    <mergeCell ref="Q66:U66"/>
    <mergeCell ref="V66:Z66"/>
    <mergeCell ref="AA66:AE66"/>
    <mergeCell ref="AF66:AJ66"/>
    <mergeCell ref="B65:E65"/>
    <mergeCell ref="G65:K65"/>
    <mergeCell ref="L65:P65"/>
    <mergeCell ref="Q65:U65"/>
    <mergeCell ref="V65:Z65"/>
    <mergeCell ref="AF65:AJ65"/>
    <mergeCell ref="AF45:AJ46"/>
    <mergeCell ref="G55:K56"/>
    <mergeCell ref="L55:P56"/>
    <mergeCell ref="Q55:U56"/>
    <mergeCell ref="V55:Z56"/>
    <mergeCell ref="AA55:AE56"/>
    <mergeCell ref="AF55:AJ56"/>
    <mergeCell ref="G53:K54"/>
    <mergeCell ref="L53:P54"/>
    <mergeCell ref="Q53:U54"/>
    <mergeCell ref="V53:Z54"/>
    <mergeCell ref="AA53:AE54"/>
    <mergeCell ref="AF53:AJ54"/>
    <mergeCell ref="AA49:AE50"/>
    <mergeCell ref="AF49:AJ50"/>
    <mergeCell ref="L51:P52"/>
    <mergeCell ref="Q51:U52"/>
    <mergeCell ref="V51:Z52"/>
    <mergeCell ref="AA51:AE52"/>
    <mergeCell ref="AF51:AJ52"/>
    <mergeCell ref="L33:P34"/>
    <mergeCell ref="L35:P36"/>
    <mergeCell ref="AA25:AE26"/>
    <mergeCell ref="AF25:AJ26"/>
    <mergeCell ref="G31:K32"/>
    <mergeCell ref="L31:P32"/>
    <mergeCell ref="Q31:U32"/>
    <mergeCell ref="V31:Z32"/>
    <mergeCell ref="AA31:AE32"/>
    <mergeCell ref="AF31:AJ32"/>
    <mergeCell ref="AF35:AJ36"/>
    <mergeCell ref="AA27:AE28"/>
    <mergeCell ref="AF27:AJ28"/>
    <mergeCell ref="AF33:AJ34"/>
    <mergeCell ref="AA29:AE30"/>
    <mergeCell ref="AF29:AJ30"/>
    <mergeCell ref="G17:K18"/>
    <mergeCell ref="L17:P18"/>
    <mergeCell ref="Q17:U18"/>
    <mergeCell ref="V17:Z18"/>
    <mergeCell ref="AA17:AE18"/>
    <mergeCell ref="AF17:AJ18"/>
    <mergeCell ref="G23:K24"/>
    <mergeCell ref="L23:P24"/>
    <mergeCell ref="Q23:U24"/>
    <mergeCell ref="V23:Z24"/>
    <mergeCell ref="AA23:AE24"/>
    <mergeCell ref="AF23:AJ24"/>
    <mergeCell ref="G21:K22"/>
    <mergeCell ref="L21:P22"/>
    <mergeCell ref="Q21:U22"/>
    <mergeCell ref="V21:Z22"/>
    <mergeCell ref="AA21:AE22"/>
    <mergeCell ref="AF21:AJ22"/>
    <mergeCell ref="A14:AJ14"/>
    <mergeCell ref="A7:AJ7"/>
    <mergeCell ref="A8:AJ8"/>
    <mergeCell ref="J9:AC9"/>
    <mergeCell ref="A9:I9"/>
    <mergeCell ref="W11:AB11"/>
    <mergeCell ref="L16:P16"/>
    <mergeCell ref="G15:P15"/>
    <mergeCell ref="L19:P20"/>
    <mergeCell ref="Q19:U20"/>
    <mergeCell ref="V19:Z20"/>
    <mergeCell ref="AA19:AE20"/>
    <mergeCell ref="V16:Z16"/>
    <mergeCell ref="G16:K16"/>
    <mergeCell ref="M11:R11"/>
    <mergeCell ref="C10:I11"/>
    <mergeCell ref="A15:F16"/>
    <mergeCell ref="Q16:U16"/>
    <mergeCell ref="AF16:AJ16"/>
    <mergeCell ref="AA15:AJ15"/>
    <mergeCell ref="Q15:Z15"/>
    <mergeCell ref="AA16:AE16"/>
    <mergeCell ref="G19:K20"/>
    <mergeCell ref="AF19:AJ20"/>
    <mergeCell ref="A118:AJ118"/>
    <mergeCell ref="A95:AJ95"/>
    <mergeCell ref="G96:P96"/>
    <mergeCell ref="Q96:Z96"/>
    <mergeCell ref="AA96:AJ96"/>
    <mergeCell ref="G97:K97"/>
    <mergeCell ref="AA102:AE103"/>
    <mergeCell ref="AF102:AJ103"/>
    <mergeCell ref="AA98:AE99"/>
    <mergeCell ref="AF98:AJ99"/>
    <mergeCell ref="G98:K99"/>
    <mergeCell ref="L98:P99"/>
    <mergeCell ref="AA97:AE97"/>
    <mergeCell ref="AF97:AJ97"/>
    <mergeCell ref="A96:F97"/>
    <mergeCell ref="V97:Z97"/>
    <mergeCell ref="L97:P97"/>
    <mergeCell ref="Q97:U97"/>
    <mergeCell ref="Q98:U99"/>
    <mergeCell ref="V98:Z99"/>
    <mergeCell ref="G104:K105"/>
    <mergeCell ref="L104:P105"/>
    <mergeCell ref="Q104:U105"/>
    <mergeCell ref="V104:Z105"/>
    <mergeCell ref="G67:K68"/>
    <mergeCell ref="L67:P68"/>
    <mergeCell ref="Q67:U68"/>
    <mergeCell ref="V67:Z68"/>
    <mergeCell ref="G72:K73"/>
    <mergeCell ref="L72:P73"/>
    <mergeCell ref="Q69:U69"/>
    <mergeCell ref="V69:Z69"/>
    <mergeCell ref="G37:K38"/>
    <mergeCell ref="L37:P38"/>
    <mergeCell ref="Q37:U38"/>
    <mergeCell ref="V37:Z38"/>
    <mergeCell ref="G41:K42"/>
    <mergeCell ref="L41:P42"/>
    <mergeCell ref="Q41:U42"/>
    <mergeCell ref="V41:Z42"/>
    <mergeCell ref="G39:K40"/>
    <mergeCell ref="L39:P40"/>
    <mergeCell ref="Q39:U40"/>
    <mergeCell ref="V39:Z40"/>
    <mergeCell ref="L43:P44"/>
    <mergeCell ref="Q43:U44"/>
    <mergeCell ref="V43:Z44"/>
    <mergeCell ref="G62:K63"/>
    <mergeCell ref="AF81:AJ82"/>
    <mergeCell ref="G77:K78"/>
    <mergeCell ref="L77:P78"/>
    <mergeCell ref="Q77:U78"/>
    <mergeCell ref="V77:Z78"/>
    <mergeCell ref="AA77:AE78"/>
    <mergeCell ref="AF77:AJ78"/>
    <mergeCell ref="AA47:AE48"/>
    <mergeCell ref="G45:K46"/>
    <mergeCell ref="L45:P46"/>
    <mergeCell ref="Q45:U46"/>
    <mergeCell ref="V45:Z46"/>
    <mergeCell ref="AA45:AE46"/>
    <mergeCell ref="AF47:AJ48"/>
    <mergeCell ref="G57:K58"/>
    <mergeCell ref="L57:P58"/>
    <mergeCell ref="Q57:U58"/>
    <mergeCell ref="V57:Z58"/>
    <mergeCell ref="G47:K48"/>
    <mergeCell ref="L47:P48"/>
    <mergeCell ref="Q47:U48"/>
    <mergeCell ref="V47:Z48"/>
    <mergeCell ref="AA57:AE58"/>
    <mergeCell ref="AF57:AJ58"/>
    <mergeCell ref="AA81:AE82"/>
    <mergeCell ref="G79:K80"/>
    <mergeCell ref="L79:P80"/>
    <mergeCell ref="Q79:U80"/>
    <mergeCell ref="V79:Z80"/>
    <mergeCell ref="AA79:AE80"/>
    <mergeCell ref="L90:P91"/>
    <mergeCell ref="G83:K84"/>
    <mergeCell ref="L83:P84"/>
    <mergeCell ref="Q83:U84"/>
    <mergeCell ref="V83:Z84"/>
    <mergeCell ref="V90:Z91"/>
    <mergeCell ref="G81:K82"/>
    <mergeCell ref="L81:P82"/>
    <mergeCell ref="Q81:U82"/>
    <mergeCell ref="V81:Z82"/>
    <mergeCell ref="V92:Z93"/>
    <mergeCell ref="AA83:AE84"/>
    <mergeCell ref="AF83:AJ84"/>
    <mergeCell ref="G87:K88"/>
    <mergeCell ref="L87:P88"/>
    <mergeCell ref="Q87:U88"/>
    <mergeCell ref="V87:Z88"/>
    <mergeCell ref="AA87:AE88"/>
    <mergeCell ref="AF87:AJ88"/>
    <mergeCell ref="AF90:AJ91"/>
    <mergeCell ref="AF92:AJ93"/>
    <mergeCell ref="L92:P93"/>
    <mergeCell ref="G85:K86"/>
    <mergeCell ref="L85:P86"/>
    <mergeCell ref="Q85:U86"/>
    <mergeCell ref="V85:Z86"/>
    <mergeCell ref="AA85:AE86"/>
    <mergeCell ref="AF85:AJ86"/>
    <mergeCell ref="L113:P114"/>
    <mergeCell ref="L115:P116"/>
    <mergeCell ref="V113:Z114"/>
    <mergeCell ref="V115:Z116"/>
    <mergeCell ref="Q108:U109"/>
    <mergeCell ref="V108:Z109"/>
    <mergeCell ref="G108:K109"/>
    <mergeCell ref="L108:P109"/>
    <mergeCell ref="AF113:AJ114"/>
    <mergeCell ref="AF115:AJ116"/>
    <mergeCell ref="G110:K111"/>
    <mergeCell ref="L110:P111"/>
    <mergeCell ref="Q110:U111"/>
    <mergeCell ref="V110:Z111"/>
    <mergeCell ref="AA110:AE111"/>
    <mergeCell ref="AF110:AJ111"/>
    <mergeCell ref="AA108:AE109"/>
    <mergeCell ref="AF108:AJ109"/>
    <mergeCell ref="L62:P63"/>
    <mergeCell ref="Q62:U63"/>
    <mergeCell ref="V62:Z63"/>
    <mergeCell ref="AA62:AE63"/>
    <mergeCell ref="AF62:AJ63"/>
    <mergeCell ref="AA106:AE107"/>
    <mergeCell ref="AF106:AJ107"/>
    <mergeCell ref="G106:K107"/>
    <mergeCell ref="L106:P107"/>
    <mergeCell ref="Q106:U107"/>
    <mergeCell ref="V106:Z107"/>
    <mergeCell ref="G100:K101"/>
    <mergeCell ref="L100:P101"/>
    <mergeCell ref="Q100:U101"/>
    <mergeCell ref="V100:Z101"/>
    <mergeCell ref="AA104:AE105"/>
    <mergeCell ref="AF104:AJ105"/>
    <mergeCell ref="AA100:AE101"/>
    <mergeCell ref="AF100:AJ101"/>
    <mergeCell ref="G102:K103"/>
    <mergeCell ref="L102:P103"/>
    <mergeCell ref="Q102:U103"/>
    <mergeCell ref="V102:Z103"/>
    <mergeCell ref="Q72:U73"/>
    <mergeCell ref="AA59:AE59"/>
    <mergeCell ref="AF59:AJ59"/>
    <mergeCell ref="AA65:AE65"/>
    <mergeCell ref="AA70:AE70"/>
    <mergeCell ref="AF70:AJ70"/>
    <mergeCell ref="AA71:AE71"/>
    <mergeCell ref="AF71:AJ71"/>
    <mergeCell ref="AF79:AJ80"/>
    <mergeCell ref="AA60:AE60"/>
    <mergeCell ref="AF60:AJ60"/>
    <mergeCell ref="AA61:AE61"/>
    <mergeCell ref="AF61:AJ61"/>
    <mergeCell ref="AA74:AE74"/>
    <mergeCell ref="AF74:AJ74"/>
    <mergeCell ref="AA75:AE75"/>
    <mergeCell ref="AF75:AJ75"/>
    <mergeCell ref="AA76:AE76"/>
    <mergeCell ref="AF76:AJ76"/>
    <mergeCell ref="AA72:AE73"/>
    <mergeCell ref="AF72:AJ73"/>
    <mergeCell ref="AF67:AJ68"/>
    <mergeCell ref="AA69:AE69"/>
    <mergeCell ref="AF69:AJ69"/>
    <mergeCell ref="AA67:AE68"/>
  </mergeCells>
  <phoneticPr fontId="6" type="noConversion"/>
  <printOptions horizontalCentered="1"/>
  <pageMargins left="0" right="0" top="1" bottom="0.5" header="0.5" footer="1.28"/>
  <pageSetup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L83"/>
  <sheetViews>
    <sheetView topLeftCell="A37" zoomScale="110" zoomScaleNormal="110" workbookViewId="0">
      <selection activeCell="F1" sqref="F1"/>
    </sheetView>
  </sheetViews>
  <sheetFormatPr defaultColWidth="2.5703125" defaultRowHeight="12.75" x14ac:dyDescent="0.2"/>
  <cols>
    <col min="1" max="1" width="1.5703125" customWidth="1"/>
    <col min="2" max="2" width="6.42578125" style="30" customWidth="1"/>
    <col min="3" max="3" width="5.42578125" customWidth="1"/>
    <col min="4" max="4" width="6.5703125" customWidth="1"/>
    <col min="5" max="5" width="6.28515625" customWidth="1"/>
    <col min="6" max="6" width="7.28515625" customWidth="1"/>
    <col min="7" max="7" width="8.42578125" customWidth="1"/>
    <col min="8" max="18" width="2.42578125" customWidth="1"/>
    <col min="19" max="19" width="3.5703125" customWidth="1"/>
    <col min="20" max="23" width="2.42578125" customWidth="1"/>
    <col min="24" max="26" width="2.5703125" customWidth="1"/>
    <col min="27" max="28" width="2.42578125" customWidth="1"/>
    <col min="29" max="29" width="3.42578125" customWidth="1"/>
    <col min="30" max="37" width="2.42578125" customWidth="1"/>
  </cols>
  <sheetData>
    <row r="1" spans="1:38" ht="13.15" customHeight="1" thickBot="1" x14ac:dyDescent="0.25">
      <c r="B1" s="475" t="s">
        <v>413</v>
      </c>
      <c r="L1" s="97"/>
      <c r="M1" s="528"/>
      <c r="N1" s="529" t="s">
        <v>399</v>
      </c>
      <c r="AB1" s="97"/>
      <c r="AC1" s="473"/>
      <c r="AF1" s="10"/>
      <c r="AG1" s="451"/>
      <c r="AH1" s="451"/>
      <c r="AI1" s="451"/>
      <c r="AJ1" s="451"/>
      <c r="AK1" s="451"/>
    </row>
    <row r="2" spans="1:38" ht="12.6" customHeight="1" thickBot="1" x14ac:dyDescent="0.25">
      <c r="A2" s="114"/>
      <c r="B2" s="737" t="s">
        <v>473</v>
      </c>
      <c r="C2" s="737"/>
      <c r="D2" s="737"/>
      <c r="E2" s="737"/>
      <c r="F2" s="737"/>
      <c r="G2" s="737"/>
      <c r="H2" s="737"/>
      <c r="I2" s="737"/>
      <c r="J2" s="737"/>
      <c r="K2" s="16"/>
      <c r="L2" s="16"/>
      <c r="O2" s="10"/>
      <c r="P2" s="10"/>
      <c r="Q2" s="10"/>
      <c r="R2" s="10"/>
      <c r="S2" s="10"/>
      <c r="T2" s="10"/>
      <c r="U2" s="97"/>
      <c r="V2" s="97"/>
      <c r="W2" s="97"/>
      <c r="X2" s="97"/>
      <c r="Y2" s="97"/>
      <c r="Z2" s="97"/>
      <c r="AA2" s="97"/>
      <c r="AB2" s="97"/>
      <c r="AC2" s="97"/>
      <c r="AD2" s="97"/>
      <c r="AE2" s="10"/>
      <c r="AF2" s="7"/>
      <c r="AG2" s="422"/>
      <c r="AH2" s="19"/>
      <c r="AI2" s="20"/>
      <c r="AJ2" s="21"/>
      <c r="AK2" s="22" t="s">
        <v>412</v>
      </c>
      <c r="AL2" s="219"/>
    </row>
    <row r="3" spans="1:38" ht="12" customHeight="1" thickBot="1" x14ac:dyDescent="0.35">
      <c r="A3" s="114"/>
      <c r="B3" s="210" t="s">
        <v>12</v>
      </c>
      <c r="C3" s="11"/>
      <c r="E3" s="16"/>
      <c r="F3" s="16"/>
      <c r="I3" s="16"/>
      <c r="J3" s="16"/>
      <c r="K3" s="16"/>
      <c r="L3" s="392"/>
      <c r="M3" s="554"/>
      <c r="N3" s="529" t="s">
        <v>400</v>
      </c>
      <c r="O3" s="10"/>
      <c r="P3" s="10"/>
      <c r="Q3" s="17"/>
      <c r="R3" s="18"/>
      <c r="S3" s="4"/>
      <c r="T3" s="5"/>
      <c r="U3" s="97"/>
      <c r="V3" s="97"/>
      <c r="W3" s="97"/>
      <c r="X3" s="97"/>
      <c r="Y3" s="97"/>
      <c r="Z3" s="97"/>
      <c r="AA3" s="97"/>
      <c r="AB3" s="97"/>
      <c r="AC3" s="97"/>
      <c r="AD3" s="97"/>
      <c r="AE3" s="10"/>
      <c r="AF3" s="7"/>
      <c r="AG3" s="206"/>
      <c r="AH3" s="23"/>
      <c r="AI3" s="24"/>
      <c r="AJ3" s="25"/>
      <c r="AK3" s="26" t="s">
        <v>411</v>
      </c>
      <c r="AL3" s="219"/>
    </row>
    <row r="4" spans="1:38" s="145" customFormat="1" ht="10.5" customHeight="1" x14ac:dyDescent="0.2">
      <c r="A4" s="388"/>
      <c r="B4" s="390" t="s">
        <v>37</v>
      </c>
      <c r="C4" s="391"/>
      <c r="E4" s="392"/>
      <c r="F4" s="392"/>
      <c r="H4" s="390"/>
      <c r="I4" s="392"/>
      <c r="J4" s="392"/>
      <c r="K4" s="392"/>
      <c r="L4" s="392"/>
      <c r="M4" s="392"/>
      <c r="N4" s="392"/>
      <c r="O4" s="102"/>
      <c r="P4" s="102"/>
      <c r="Q4" s="393"/>
      <c r="R4" s="394"/>
      <c r="S4" s="395"/>
      <c r="T4" s="396"/>
      <c r="U4" s="389"/>
      <c r="V4" s="389"/>
      <c r="W4" s="389"/>
      <c r="X4" s="389"/>
      <c r="Y4" s="389"/>
      <c r="Z4" s="389"/>
      <c r="AA4" s="389"/>
      <c r="AB4" s="102"/>
      <c r="AC4" s="102"/>
      <c r="AD4" s="102"/>
      <c r="AE4" s="102"/>
      <c r="AF4" s="397"/>
      <c r="AG4" s="102"/>
      <c r="AH4" s="102"/>
      <c r="AI4" s="102"/>
      <c r="AJ4" s="102"/>
      <c r="AK4" s="102"/>
      <c r="AL4" s="102"/>
    </row>
    <row r="5" spans="1:38" s="145" customFormat="1" ht="10.5" customHeight="1" x14ac:dyDescent="0.2">
      <c r="A5" s="388"/>
      <c r="B5" s="390" t="s">
        <v>91</v>
      </c>
      <c r="C5" s="391"/>
      <c r="E5" s="392"/>
      <c r="F5" s="392"/>
      <c r="H5" s="390"/>
      <c r="I5" s="392"/>
      <c r="J5" s="392"/>
      <c r="K5" s="392"/>
      <c r="L5" s="392"/>
      <c r="M5" s="392"/>
      <c r="N5" s="392"/>
      <c r="O5" s="102"/>
      <c r="P5" s="102"/>
      <c r="Q5" s="393"/>
      <c r="R5" s="394"/>
      <c r="S5" s="395"/>
      <c r="T5" s="396"/>
      <c r="U5" s="389"/>
      <c r="V5" s="389"/>
      <c r="W5" s="389"/>
      <c r="X5" s="389"/>
      <c r="Y5" s="389"/>
      <c r="Z5" s="389"/>
      <c r="AA5" s="389"/>
      <c r="AB5" s="102"/>
      <c r="AC5" s="102"/>
      <c r="AD5" s="102"/>
      <c r="AE5" s="102"/>
      <c r="AF5" s="397"/>
      <c r="AG5" s="102"/>
      <c r="AH5" s="102"/>
      <c r="AI5" s="102"/>
      <c r="AJ5" s="102"/>
      <c r="AK5" s="102"/>
      <c r="AL5" s="102"/>
    </row>
    <row r="6" spans="1:38" ht="4.7" customHeight="1" x14ac:dyDescent="0.2">
      <c r="A6" s="114"/>
      <c r="B6" s="8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97"/>
      <c r="V6" s="97"/>
      <c r="W6" s="97"/>
      <c r="X6" s="97"/>
      <c r="Y6" s="97"/>
      <c r="Z6" s="97"/>
      <c r="AA6" s="97"/>
      <c r="AB6" s="10"/>
      <c r="AC6" s="10"/>
      <c r="AD6" s="10"/>
      <c r="AE6" s="10"/>
      <c r="AF6" s="8"/>
      <c r="AG6" s="10"/>
      <c r="AH6" s="10"/>
      <c r="AI6" s="10"/>
      <c r="AJ6" s="10"/>
      <c r="AK6" s="10"/>
      <c r="AL6" s="10"/>
    </row>
    <row r="7" spans="1:38" s="1" customFormat="1" ht="13.7" customHeight="1" x14ac:dyDescent="0.25">
      <c r="A7" s="115"/>
      <c r="B7" s="698" t="s">
        <v>254</v>
      </c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8"/>
      <c r="R7" s="698"/>
      <c r="S7" s="698"/>
      <c r="T7" s="698"/>
      <c r="U7" s="698"/>
      <c r="V7" s="698"/>
      <c r="W7" s="698"/>
      <c r="X7" s="698"/>
      <c r="Y7" s="698"/>
      <c r="Z7" s="698"/>
      <c r="AA7" s="698"/>
      <c r="AB7" s="698"/>
      <c r="AC7" s="698"/>
      <c r="AD7" s="698"/>
      <c r="AE7" s="698"/>
      <c r="AF7" s="698"/>
      <c r="AG7" s="698"/>
      <c r="AH7" s="698"/>
      <c r="AI7" s="698"/>
      <c r="AJ7" s="698"/>
      <c r="AK7" s="698"/>
    </row>
    <row r="8" spans="1:38" s="1" customFormat="1" ht="13.7" customHeight="1" thickBot="1" x14ac:dyDescent="0.3">
      <c r="A8" s="115"/>
      <c r="B8" s="751" t="s">
        <v>99</v>
      </c>
      <c r="C8" s="751"/>
      <c r="D8" s="751"/>
      <c r="E8" s="751"/>
      <c r="F8" s="751"/>
      <c r="G8" s="751"/>
      <c r="H8" s="751"/>
      <c r="I8" s="751"/>
      <c r="J8" s="751"/>
      <c r="K8" s="751"/>
      <c r="L8" s="751"/>
      <c r="M8" s="751"/>
      <c r="N8" s="751"/>
      <c r="O8" s="751"/>
      <c r="P8" s="751"/>
      <c r="Q8" s="751"/>
      <c r="R8" s="751"/>
      <c r="S8" s="751"/>
      <c r="T8" s="751"/>
      <c r="U8" s="751"/>
      <c r="V8" s="751"/>
      <c r="W8" s="751"/>
      <c r="X8" s="751"/>
      <c r="Y8" s="751"/>
      <c r="Z8" s="751"/>
      <c r="AA8" s="751"/>
      <c r="AB8" s="751"/>
      <c r="AC8" s="751"/>
      <c r="AD8" s="751"/>
      <c r="AE8" s="751"/>
      <c r="AF8" s="751"/>
      <c r="AG8" s="751"/>
      <c r="AH8" s="751"/>
      <c r="AI8" s="751"/>
      <c r="AJ8" s="751"/>
      <c r="AK8" s="751"/>
    </row>
    <row r="9" spans="1:38" s="113" customFormat="1" ht="10.15" customHeight="1" thickBot="1" x14ac:dyDescent="0.2">
      <c r="A9" s="114"/>
      <c r="B9" s="752"/>
      <c r="C9" s="753"/>
      <c r="D9" s="754"/>
      <c r="E9" s="754"/>
      <c r="F9" s="754"/>
      <c r="G9" s="754"/>
      <c r="H9" s="754"/>
      <c r="I9" s="754"/>
      <c r="J9" s="755"/>
      <c r="K9" s="702" t="s">
        <v>61</v>
      </c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3"/>
      <c r="AE9" s="190"/>
      <c r="AF9" s="179"/>
      <c r="AG9" s="170" t="s">
        <v>62</v>
      </c>
      <c r="AH9" s="191"/>
      <c r="AI9" s="191"/>
      <c r="AJ9" s="191"/>
      <c r="AK9" s="192"/>
    </row>
    <row r="10" spans="1:38" s="113" customFormat="1" ht="10.15" customHeight="1" thickBot="1" x14ac:dyDescent="0.25">
      <c r="A10" s="114"/>
      <c r="B10" s="274" t="s">
        <v>63</v>
      </c>
      <c r="C10" s="275"/>
      <c r="D10" s="724"/>
      <c r="E10" s="725"/>
      <c r="F10" s="725"/>
      <c r="G10" s="725"/>
      <c r="H10" s="725"/>
      <c r="I10" s="725"/>
      <c r="J10" s="726"/>
      <c r="K10" s="182" t="s">
        <v>71</v>
      </c>
      <c r="L10" s="167"/>
      <c r="M10" s="167"/>
      <c r="N10" s="167"/>
      <c r="O10" s="168"/>
      <c r="P10" s="168"/>
      <c r="Q10" s="168"/>
      <c r="R10" s="168"/>
      <c r="S10" s="168"/>
      <c r="T10" s="168"/>
      <c r="U10" s="180" t="s">
        <v>73</v>
      </c>
      <c r="V10" s="167"/>
      <c r="W10" s="167"/>
      <c r="X10" s="167"/>
      <c r="Y10" s="168"/>
      <c r="Z10" s="168"/>
      <c r="AA10" s="168"/>
      <c r="AB10" s="168"/>
      <c r="AC10" s="168"/>
      <c r="AD10" s="168"/>
      <c r="AE10" s="182" t="s">
        <v>0</v>
      </c>
      <c r="AF10" s="122"/>
      <c r="AG10" s="120" t="s">
        <v>1</v>
      </c>
      <c r="AH10" s="119"/>
      <c r="AI10" s="119"/>
      <c r="AJ10" s="121"/>
      <c r="AK10" s="528"/>
    </row>
    <row r="11" spans="1:38" s="113" customFormat="1" ht="10.15" customHeight="1" thickBot="1" x14ac:dyDescent="0.25">
      <c r="A11" s="114"/>
      <c r="B11" s="276"/>
      <c r="C11" s="277"/>
      <c r="D11" s="727"/>
      <c r="E11" s="728"/>
      <c r="F11" s="728"/>
      <c r="G11" s="728"/>
      <c r="H11" s="728"/>
      <c r="I11" s="728"/>
      <c r="J11" s="729"/>
      <c r="K11" s="171" t="s">
        <v>72</v>
      </c>
      <c r="L11" s="172"/>
      <c r="M11" s="172"/>
      <c r="N11" s="756"/>
      <c r="O11" s="757"/>
      <c r="P11" s="757"/>
      <c r="Q11" s="757"/>
      <c r="R11" s="757"/>
      <c r="S11" s="758"/>
      <c r="T11" s="173"/>
      <c r="U11" s="181" t="s">
        <v>74</v>
      </c>
      <c r="V11" s="172"/>
      <c r="W11" s="172"/>
      <c r="X11" s="756"/>
      <c r="Y11" s="757"/>
      <c r="Z11" s="757"/>
      <c r="AA11" s="757"/>
      <c r="AB11" s="757"/>
      <c r="AC11" s="758"/>
      <c r="AD11" s="173"/>
      <c r="AE11" s="183" t="s">
        <v>3</v>
      </c>
      <c r="AF11" s="174"/>
      <c r="AG11" s="175" t="s">
        <v>4</v>
      </c>
      <c r="AH11" s="174"/>
      <c r="AI11" s="174"/>
      <c r="AJ11" s="176"/>
      <c r="AK11" s="528"/>
    </row>
    <row r="12" spans="1:38" s="113" customFormat="1" ht="10.15" customHeight="1" thickBot="1" x14ac:dyDescent="0.25">
      <c r="A12" s="114"/>
      <c r="B12" s="428"/>
      <c r="C12" s="428"/>
      <c r="D12" s="555"/>
      <c r="E12" s="555"/>
      <c r="F12" s="555"/>
      <c r="G12" s="555"/>
      <c r="H12" s="555"/>
      <c r="I12" s="555"/>
      <c r="J12" s="430" t="s">
        <v>112</v>
      </c>
      <c r="K12" s="531"/>
      <c r="L12" s="531"/>
      <c r="M12" s="532"/>
      <c r="N12" s="532"/>
      <c r="O12" s="532"/>
      <c r="P12" s="532"/>
      <c r="Q12" s="532"/>
      <c r="R12" s="533"/>
      <c r="S12" s="535"/>
      <c r="T12" s="428"/>
      <c r="U12" s="430" t="s">
        <v>113</v>
      </c>
      <c r="V12" s="531"/>
      <c r="W12" s="531"/>
      <c r="X12" s="532"/>
      <c r="Y12" s="532"/>
      <c r="Z12" s="532"/>
      <c r="AA12" s="532"/>
      <c r="AB12" s="532"/>
      <c r="AC12" s="534"/>
      <c r="AD12" s="168"/>
      <c r="AE12" s="530"/>
      <c r="AF12" s="122"/>
      <c r="AG12" s="220"/>
      <c r="AH12" s="122"/>
      <c r="AI12" s="122"/>
      <c r="AJ12" s="434"/>
      <c r="AK12" s="556"/>
    </row>
    <row r="13" spans="1:38" ht="6.75" customHeight="1" thickBot="1" x14ac:dyDescent="0.25">
      <c r="B13" s="83"/>
      <c r="C13" s="2"/>
      <c r="D13" s="6"/>
      <c r="E13" s="6"/>
      <c r="F13" s="6"/>
      <c r="G13" s="6"/>
      <c r="H13" s="6"/>
      <c r="I13" s="6"/>
      <c r="J13" s="6"/>
      <c r="K13" s="14"/>
      <c r="L13" s="2"/>
      <c r="M13" s="2"/>
      <c r="N13" s="2"/>
      <c r="O13" s="6"/>
      <c r="P13" s="6"/>
      <c r="Q13" s="6"/>
      <c r="R13" s="6"/>
      <c r="S13" s="6"/>
      <c r="T13" s="6"/>
      <c r="U13" s="14"/>
      <c r="V13" s="2"/>
      <c r="W13" s="2"/>
      <c r="X13" s="2"/>
      <c r="Y13" s="6"/>
      <c r="Z13" s="6"/>
      <c r="AA13" s="6"/>
      <c r="AB13" s="6"/>
      <c r="AC13" s="6"/>
      <c r="AD13" s="6"/>
      <c r="AE13" s="14"/>
      <c r="AF13" s="12"/>
      <c r="AG13" s="68"/>
      <c r="AH13" s="12"/>
      <c r="AI13" s="12"/>
      <c r="AJ13" s="9"/>
      <c r="AK13" s="13"/>
    </row>
    <row r="14" spans="1:38" s="101" customFormat="1" ht="12.95" customHeight="1" thickBot="1" x14ac:dyDescent="0.25">
      <c r="B14" s="746" t="s">
        <v>40</v>
      </c>
      <c r="C14" s="747"/>
      <c r="D14" s="747"/>
      <c r="E14" s="747"/>
      <c r="F14" s="747"/>
      <c r="G14" s="747"/>
      <c r="H14" s="747"/>
      <c r="I14" s="747"/>
      <c r="J14" s="747"/>
      <c r="K14" s="747"/>
      <c r="L14" s="747"/>
      <c r="M14" s="747"/>
      <c r="N14" s="747"/>
      <c r="O14" s="747"/>
      <c r="P14" s="747"/>
      <c r="Q14" s="747"/>
      <c r="R14" s="747"/>
      <c r="S14" s="747"/>
      <c r="T14" s="747"/>
      <c r="U14" s="747"/>
      <c r="V14" s="747"/>
      <c r="W14" s="747"/>
      <c r="X14" s="747"/>
      <c r="Y14" s="747"/>
      <c r="Z14" s="747"/>
      <c r="AA14" s="747"/>
      <c r="AB14" s="747"/>
      <c r="AC14" s="747"/>
      <c r="AD14" s="747"/>
      <c r="AE14" s="747"/>
      <c r="AF14" s="747"/>
      <c r="AG14" s="747"/>
      <c r="AH14" s="747"/>
      <c r="AI14" s="747"/>
      <c r="AJ14" s="747"/>
      <c r="AK14" s="748"/>
    </row>
    <row r="15" spans="1:38" s="29" customFormat="1" ht="10.15" customHeight="1" x14ac:dyDescent="0.2">
      <c r="B15" s="691" t="s">
        <v>90</v>
      </c>
      <c r="C15" s="692"/>
      <c r="D15" s="692"/>
      <c r="E15" s="692"/>
      <c r="F15" s="692"/>
      <c r="G15" s="693"/>
      <c r="H15" s="713" t="s">
        <v>5</v>
      </c>
      <c r="I15" s="749"/>
      <c r="J15" s="749"/>
      <c r="K15" s="749"/>
      <c r="L15" s="749"/>
      <c r="M15" s="749"/>
      <c r="N15" s="749"/>
      <c r="O15" s="749"/>
      <c r="P15" s="749"/>
      <c r="Q15" s="750"/>
      <c r="R15" s="730" t="s">
        <v>6</v>
      </c>
      <c r="S15" s="731"/>
      <c r="T15" s="731"/>
      <c r="U15" s="731"/>
      <c r="V15" s="731"/>
      <c r="W15" s="731"/>
      <c r="X15" s="731"/>
      <c r="Y15" s="731"/>
      <c r="Z15" s="731"/>
      <c r="AA15" s="732"/>
      <c r="AB15" s="730" t="s">
        <v>16</v>
      </c>
      <c r="AC15" s="731"/>
      <c r="AD15" s="731"/>
      <c r="AE15" s="731"/>
      <c r="AF15" s="731"/>
      <c r="AG15" s="731"/>
      <c r="AH15" s="731"/>
      <c r="AI15" s="731"/>
      <c r="AJ15" s="731"/>
      <c r="AK15" s="732"/>
    </row>
    <row r="16" spans="1:38" s="29" customFormat="1" ht="9" customHeight="1" thickBot="1" x14ac:dyDescent="0.25">
      <c r="B16" s="694"/>
      <c r="C16" s="695"/>
      <c r="D16" s="695"/>
      <c r="E16" s="695"/>
      <c r="F16" s="695"/>
      <c r="G16" s="696"/>
      <c r="H16" s="722" t="s">
        <v>7</v>
      </c>
      <c r="I16" s="744"/>
      <c r="J16" s="744"/>
      <c r="K16" s="744"/>
      <c r="L16" s="745"/>
      <c r="M16" s="711" t="s">
        <v>14</v>
      </c>
      <c r="N16" s="744"/>
      <c r="O16" s="711"/>
      <c r="P16" s="711"/>
      <c r="Q16" s="712"/>
      <c r="R16" s="722" t="s">
        <v>8</v>
      </c>
      <c r="S16" s="744"/>
      <c r="T16" s="744"/>
      <c r="U16" s="744"/>
      <c r="V16" s="745"/>
      <c r="W16" s="711" t="s">
        <v>15</v>
      </c>
      <c r="X16" s="744"/>
      <c r="Y16" s="711"/>
      <c r="Z16" s="711"/>
      <c r="AA16" s="712"/>
      <c r="AB16" s="722" t="s">
        <v>17</v>
      </c>
      <c r="AC16" s="744"/>
      <c r="AD16" s="744"/>
      <c r="AE16" s="744"/>
      <c r="AF16" s="745"/>
      <c r="AG16" s="711" t="s">
        <v>18</v>
      </c>
      <c r="AH16" s="744"/>
      <c r="AI16" s="711"/>
      <c r="AJ16" s="711"/>
      <c r="AK16" s="712"/>
    </row>
    <row r="17" spans="2:37" s="113" customFormat="1" ht="9.75" customHeight="1" x14ac:dyDescent="0.2">
      <c r="B17" s="492">
        <v>29</v>
      </c>
      <c r="C17" s="253" t="s">
        <v>386</v>
      </c>
      <c r="D17" s="133"/>
      <c r="E17" s="127"/>
      <c r="F17" s="127"/>
      <c r="G17" s="242"/>
      <c r="H17" s="657"/>
      <c r="I17" s="658"/>
      <c r="J17" s="658"/>
      <c r="K17" s="658"/>
      <c r="L17" s="659"/>
      <c r="M17" s="716">
        <f>IFERROR(H17*S$12,0)</f>
        <v>0</v>
      </c>
      <c r="N17" s="717"/>
      <c r="O17" s="717"/>
      <c r="P17" s="717"/>
      <c r="Q17" s="718"/>
      <c r="R17" s="657"/>
      <c r="S17" s="658"/>
      <c r="T17" s="658"/>
      <c r="U17" s="658"/>
      <c r="V17" s="659"/>
      <c r="W17" s="657" t="s">
        <v>9</v>
      </c>
      <c r="X17" s="658"/>
      <c r="Y17" s="658"/>
      <c r="Z17" s="658"/>
      <c r="AA17" s="659"/>
      <c r="AB17" s="657" t="s">
        <v>9</v>
      </c>
      <c r="AC17" s="658"/>
      <c r="AD17" s="658"/>
      <c r="AE17" s="658"/>
      <c r="AF17" s="659"/>
      <c r="AG17" s="716">
        <f>IFERROR(AB17*AC$12,0)</f>
        <v>0</v>
      </c>
      <c r="AH17" s="717"/>
      <c r="AI17" s="717"/>
      <c r="AJ17" s="717"/>
      <c r="AK17" s="718"/>
    </row>
    <row r="18" spans="2:37" s="113" customFormat="1" ht="9.75" customHeight="1" thickBot="1" x14ac:dyDescent="0.25">
      <c r="B18" s="85"/>
      <c r="C18" s="223" t="s">
        <v>93</v>
      </c>
      <c r="D18" s="136"/>
      <c r="E18" s="128"/>
      <c r="F18" s="128"/>
      <c r="G18" s="142"/>
      <c r="H18" s="660"/>
      <c r="I18" s="661"/>
      <c r="J18" s="661"/>
      <c r="K18" s="661"/>
      <c r="L18" s="662"/>
      <c r="M18" s="719"/>
      <c r="N18" s="720"/>
      <c r="O18" s="720"/>
      <c r="P18" s="720"/>
      <c r="Q18" s="721"/>
      <c r="R18" s="660"/>
      <c r="S18" s="661"/>
      <c r="T18" s="661"/>
      <c r="U18" s="661"/>
      <c r="V18" s="662"/>
      <c r="W18" s="660"/>
      <c r="X18" s="661"/>
      <c r="Y18" s="661"/>
      <c r="Z18" s="661"/>
      <c r="AA18" s="662"/>
      <c r="AB18" s="660"/>
      <c r="AC18" s="661"/>
      <c r="AD18" s="661"/>
      <c r="AE18" s="661"/>
      <c r="AF18" s="662"/>
      <c r="AG18" s="719"/>
      <c r="AH18" s="720"/>
      <c r="AI18" s="720"/>
      <c r="AJ18" s="720"/>
      <c r="AK18" s="721"/>
    </row>
    <row r="19" spans="2:37" s="113" customFormat="1" ht="9" customHeight="1" thickBot="1" x14ac:dyDescent="0.25">
      <c r="B19" s="493">
        <v>30</v>
      </c>
      <c r="C19" s="220" t="s">
        <v>251</v>
      </c>
      <c r="D19" s="129"/>
      <c r="E19" s="129"/>
      <c r="F19" s="127"/>
      <c r="G19" s="127"/>
      <c r="H19" s="657" t="s">
        <v>9</v>
      </c>
      <c r="I19" s="658"/>
      <c r="J19" s="658"/>
      <c r="K19" s="658"/>
      <c r="L19" s="659"/>
      <c r="M19" s="657" t="s">
        <v>9</v>
      </c>
      <c r="N19" s="658"/>
      <c r="O19" s="658"/>
      <c r="P19" s="658"/>
      <c r="Q19" s="659"/>
      <c r="R19" s="657" t="s">
        <v>9</v>
      </c>
      <c r="S19" s="658"/>
      <c r="T19" s="658"/>
      <c r="U19" s="658"/>
      <c r="V19" s="659"/>
      <c r="W19" s="657" t="s">
        <v>9</v>
      </c>
      <c r="X19" s="658"/>
      <c r="Y19" s="658"/>
      <c r="Z19" s="658"/>
      <c r="AA19" s="659"/>
      <c r="AB19" s="657" t="s">
        <v>9</v>
      </c>
      <c r="AC19" s="658"/>
      <c r="AD19" s="658"/>
      <c r="AE19" s="658"/>
      <c r="AF19" s="659"/>
      <c r="AG19" s="657" t="s">
        <v>9</v>
      </c>
      <c r="AH19" s="658"/>
      <c r="AI19" s="658"/>
      <c r="AJ19" s="658"/>
      <c r="AK19" s="659"/>
    </row>
    <row r="20" spans="2:37" s="113" customFormat="1" ht="9.75" customHeight="1" thickBot="1" x14ac:dyDescent="0.25">
      <c r="B20" s="254" t="s">
        <v>51</v>
      </c>
      <c r="C20" s="398" t="s">
        <v>94</v>
      </c>
      <c r="D20" s="132"/>
      <c r="E20" s="132"/>
      <c r="F20" s="128"/>
      <c r="G20" s="128"/>
      <c r="H20" s="660"/>
      <c r="I20" s="661"/>
      <c r="J20" s="661"/>
      <c r="K20" s="661"/>
      <c r="L20" s="662"/>
      <c r="M20" s="660"/>
      <c r="N20" s="661"/>
      <c r="O20" s="661"/>
      <c r="P20" s="661"/>
      <c r="Q20" s="662"/>
      <c r="R20" s="660"/>
      <c r="S20" s="661"/>
      <c r="T20" s="661"/>
      <c r="U20" s="661"/>
      <c r="V20" s="662"/>
      <c r="W20" s="660"/>
      <c r="X20" s="661"/>
      <c r="Y20" s="661"/>
      <c r="Z20" s="661"/>
      <c r="AA20" s="662"/>
      <c r="AB20" s="660"/>
      <c r="AC20" s="661"/>
      <c r="AD20" s="661"/>
      <c r="AE20" s="661"/>
      <c r="AF20" s="662"/>
      <c r="AG20" s="660"/>
      <c r="AH20" s="661"/>
      <c r="AI20" s="661"/>
      <c r="AJ20" s="661"/>
      <c r="AK20" s="662"/>
    </row>
    <row r="21" spans="2:37" s="113" customFormat="1" ht="9.75" customHeight="1" x14ac:dyDescent="0.2">
      <c r="B21" s="492">
        <v>31</v>
      </c>
      <c r="C21" s="248" t="s">
        <v>65</v>
      </c>
      <c r="D21" s="133"/>
      <c r="E21" s="133"/>
      <c r="F21" s="127"/>
      <c r="G21" s="127"/>
      <c r="H21" s="657"/>
      <c r="I21" s="658"/>
      <c r="J21" s="658"/>
      <c r="K21" s="658"/>
      <c r="L21" s="659"/>
      <c r="M21" s="716">
        <f>IFERROR(H21*0.5,0)</f>
        <v>0</v>
      </c>
      <c r="N21" s="717"/>
      <c r="O21" s="717"/>
      <c r="P21" s="717"/>
      <c r="Q21" s="718"/>
      <c r="R21" s="657" t="s">
        <v>9</v>
      </c>
      <c r="S21" s="658"/>
      <c r="T21" s="658"/>
      <c r="U21" s="658"/>
      <c r="V21" s="659"/>
      <c r="W21" s="716">
        <f>IFERROR(R21*0.5,0)</f>
        <v>0</v>
      </c>
      <c r="X21" s="717"/>
      <c r="Y21" s="717"/>
      <c r="Z21" s="717"/>
      <c r="AA21" s="718"/>
      <c r="AB21" s="657" t="s">
        <v>9</v>
      </c>
      <c r="AC21" s="658"/>
      <c r="AD21" s="658"/>
      <c r="AE21" s="658"/>
      <c r="AF21" s="659"/>
      <c r="AG21" s="716">
        <f>IFERROR(AB21*0.5,0)</f>
        <v>0</v>
      </c>
      <c r="AH21" s="717"/>
      <c r="AI21" s="717"/>
      <c r="AJ21" s="717"/>
      <c r="AK21" s="718"/>
    </row>
    <row r="22" spans="2:37" s="113" customFormat="1" ht="9" customHeight="1" thickBot="1" x14ac:dyDescent="0.25">
      <c r="B22" s="85"/>
      <c r="C22" s="255" t="s">
        <v>64</v>
      </c>
      <c r="D22" s="136"/>
      <c r="E22" s="136"/>
      <c r="F22" s="128"/>
      <c r="G22" s="128"/>
      <c r="H22" s="660"/>
      <c r="I22" s="661"/>
      <c r="J22" s="661"/>
      <c r="K22" s="661"/>
      <c r="L22" s="662"/>
      <c r="M22" s="719"/>
      <c r="N22" s="720"/>
      <c r="O22" s="720"/>
      <c r="P22" s="720"/>
      <c r="Q22" s="721"/>
      <c r="R22" s="660"/>
      <c r="S22" s="661"/>
      <c r="T22" s="661"/>
      <c r="U22" s="661"/>
      <c r="V22" s="662"/>
      <c r="W22" s="719"/>
      <c r="X22" s="720"/>
      <c r="Y22" s="720"/>
      <c r="Z22" s="720"/>
      <c r="AA22" s="721"/>
      <c r="AB22" s="660"/>
      <c r="AC22" s="661"/>
      <c r="AD22" s="661"/>
      <c r="AE22" s="661"/>
      <c r="AF22" s="662"/>
      <c r="AG22" s="719"/>
      <c r="AH22" s="720"/>
      <c r="AI22" s="720"/>
      <c r="AJ22" s="720"/>
      <c r="AK22" s="721"/>
    </row>
    <row r="23" spans="2:37" s="113" customFormat="1" ht="9" customHeight="1" x14ac:dyDescent="0.2">
      <c r="B23" s="492">
        <v>32</v>
      </c>
      <c r="C23" s="248" t="s">
        <v>65</v>
      </c>
      <c r="D23" s="133"/>
      <c r="E23" s="133"/>
      <c r="F23" s="127"/>
      <c r="G23" s="127"/>
      <c r="H23" s="657" t="s">
        <v>9</v>
      </c>
      <c r="I23" s="658"/>
      <c r="J23" s="658"/>
      <c r="K23" s="658"/>
      <c r="L23" s="659"/>
      <c r="M23" s="716">
        <f>IFERROR(H23*0.5,0)</f>
        <v>0</v>
      </c>
      <c r="N23" s="717"/>
      <c r="O23" s="717"/>
      <c r="P23" s="717"/>
      <c r="Q23" s="718"/>
      <c r="R23" s="657" t="s">
        <v>9</v>
      </c>
      <c r="S23" s="658"/>
      <c r="T23" s="658"/>
      <c r="U23" s="658"/>
      <c r="V23" s="659"/>
      <c r="W23" s="716">
        <f>IFERROR(R23*0.5,0)</f>
        <v>0</v>
      </c>
      <c r="X23" s="717"/>
      <c r="Y23" s="717"/>
      <c r="Z23" s="717"/>
      <c r="AA23" s="718"/>
      <c r="AB23" s="657" t="s">
        <v>9</v>
      </c>
      <c r="AC23" s="658"/>
      <c r="AD23" s="658"/>
      <c r="AE23" s="658"/>
      <c r="AF23" s="659"/>
      <c r="AG23" s="716">
        <f>IFERROR(AB23*0.5,0)</f>
        <v>0</v>
      </c>
      <c r="AH23" s="717"/>
      <c r="AI23" s="717"/>
      <c r="AJ23" s="717"/>
      <c r="AK23" s="718"/>
    </row>
    <row r="24" spans="2:37" s="113" customFormat="1" ht="9.75" customHeight="1" thickBot="1" x14ac:dyDescent="0.25">
      <c r="B24" s="85"/>
      <c r="C24" s="255" t="s">
        <v>60</v>
      </c>
      <c r="D24" s="136"/>
      <c r="E24" s="136"/>
      <c r="F24" s="128"/>
      <c r="G24" s="128"/>
      <c r="H24" s="660"/>
      <c r="I24" s="661"/>
      <c r="J24" s="661"/>
      <c r="K24" s="661"/>
      <c r="L24" s="662"/>
      <c r="M24" s="719"/>
      <c r="N24" s="720"/>
      <c r="O24" s="720"/>
      <c r="P24" s="720"/>
      <c r="Q24" s="721"/>
      <c r="R24" s="660"/>
      <c r="S24" s="661"/>
      <c r="T24" s="661"/>
      <c r="U24" s="661"/>
      <c r="V24" s="662"/>
      <c r="W24" s="719"/>
      <c r="X24" s="720"/>
      <c r="Y24" s="720"/>
      <c r="Z24" s="720"/>
      <c r="AA24" s="721"/>
      <c r="AB24" s="660"/>
      <c r="AC24" s="661"/>
      <c r="AD24" s="661"/>
      <c r="AE24" s="661"/>
      <c r="AF24" s="662"/>
      <c r="AG24" s="719"/>
      <c r="AH24" s="720"/>
      <c r="AI24" s="720"/>
      <c r="AJ24" s="720"/>
      <c r="AK24" s="721"/>
    </row>
    <row r="25" spans="2:37" s="113" customFormat="1" ht="9" customHeight="1" x14ac:dyDescent="0.2">
      <c r="B25" s="494">
        <v>33</v>
      </c>
      <c r="C25" s="256" t="s">
        <v>382</v>
      </c>
      <c r="D25" s="133"/>
      <c r="E25" s="133"/>
      <c r="F25" s="127"/>
      <c r="G25" s="127"/>
      <c r="H25" s="657" t="s">
        <v>9</v>
      </c>
      <c r="I25" s="658"/>
      <c r="J25" s="658"/>
      <c r="K25" s="658"/>
      <c r="L25" s="659"/>
      <c r="M25" s="716">
        <f>IFERROR(H25*0.75,0)</f>
        <v>0</v>
      </c>
      <c r="N25" s="717"/>
      <c r="O25" s="717"/>
      <c r="P25" s="717"/>
      <c r="Q25" s="718"/>
      <c r="R25" s="657" t="s">
        <v>9</v>
      </c>
      <c r="S25" s="658"/>
      <c r="T25" s="658"/>
      <c r="U25" s="658"/>
      <c r="V25" s="659"/>
      <c r="W25" s="716">
        <f>IFERROR(R25*0.75,0)</f>
        <v>0</v>
      </c>
      <c r="X25" s="717"/>
      <c r="Y25" s="717"/>
      <c r="Z25" s="717"/>
      <c r="AA25" s="718"/>
      <c r="AB25" s="657" t="s">
        <v>9</v>
      </c>
      <c r="AC25" s="658"/>
      <c r="AD25" s="658"/>
      <c r="AE25" s="658"/>
      <c r="AF25" s="659"/>
      <c r="AG25" s="716">
        <f>IFERROR(AB25*0.75,0)</f>
        <v>0</v>
      </c>
      <c r="AH25" s="717"/>
      <c r="AI25" s="717"/>
      <c r="AJ25" s="717"/>
      <c r="AK25" s="718"/>
    </row>
    <row r="26" spans="2:37" s="113" customFormat="1" ht="9" customHeight="1" thickBot="1" x14ac:dyDescent="0.25">
      <c r="B26" s="85"/>
      <c r="C26" s="240" t="s">
        <v>383</v>
      </c>
      <c r="D26" s="136"/>
      <c r="E26" s="136"/>
      <c r="F26" s="128"/>
      <c r="G26" s="128"/>
      <c r="H26" s="660"/>
      <c r="I26" s="661"/>
      <c r="J26" s="661"/>
      <c r="K26" s="661"/>
      <c r="L26" s="662"/>
      <c r="M26" s="719"/>
      <c r="N26" s="720"/>
      <c r="O26" s="720"/>
      <c r="P26" s="720"/>
      <c r="Q26" s="721"/>
      <c r="R26" s="660"/>
      <c r="S26" s="661"/>
      <c r="T26" s="661"/>
      <c r="U26" s="661"/>
      <c r="V26" s="662"/>
      <c r="W26" s="719"/>
      <c r="X26" s="720"/>
      <c r="Y26" s="720"/>
      <c r="Z26" s="720"/>
      <c r="AA26" s="721"/>
      <c r="AB26" s="660"/>
      <c r="AC26" s="661"/>
      <c r="AD26" s="661"/>
      <c r="AE26" s="661"/>
      <c r="AF26" s="662"/>
      <c r="AG26" s="719"/>
      <c r="AH26" s="720"/>
      <c r="AI26" s="720"/>
      <c r="AJ26" s="720"/>
      <c r="AK26" s="721"/>
    </row>
    <row r="27" spans="2:37" s="113" customFormat="1" ht="10.5" customHeight="1" x14ac:dyDescent="0.2">
      <c r="B27" s="494" t="s">
        <v>355</v>
      </c>
      <c r="C27" s="249" t="s">
        <v>46</v>
      </c>
      <c r="D27" s="133"/>
      <c r="E27" s="133"/>
      <c r="F27" s="127"/>
      <c r="G27" s="127"/>
      <c r="H27" s="657" t="s">
        <v>9</v>
      </c>
      <c r="I27" s="658"/>
      <c r="J27" s="658"/>
      <c r="K27" s="658"/>
      <c r="L27" s="659"/>
      <c r="M27" s="657" t="s">
        <v>9</v>
      </c>
      <c r="N27" s="658"/>
      <c r="O27" s="658"/>
      <c r="P27" s="658"/>
      <c r="Q27" s="659"/>
      <c r="R27" s="657" t="s">
        <v>9</v>
      </c>
      <c r="S27" s="658"/>
      <c r="T27" s="658"/>
      <c r="U27" s="658"/>
      <c r="V27" s="659"/>
      <c r="W27" s="657" t="s">
        <v>9</v>
      </c>
      <c r="X27" s="658"/>
      <c r="Y27" s="658"/>
      <c r="Z27" s="658"/>
      <c r="AA27" s="659"/>
      <c r="AB27" s="657" t="s">
        <v>9</v>
      </c>
      <c r="AC27" s="658"/>
      <c r="AD27" s="658"/>
      <c r="AE27" s="658"/>
      <c r="AF27" s="659"/>
      <c r="AG27" s="657" t="s">
        <v>9</v>
      </c>
      <c r="AH27" s="658"/>
      <c r="AI27" s="658"/>
      <c r="AJ27" s="658"/>
      <c r="AK27" s="659"/>
    </row>
    <row r="28" spans="2:37" s="113" customFormat="1" ht="10.5" customHeight="1" thickBot="1" x14ac:dyDescent="0.25">
      <c r="B28" s="109"/>
      <c r="C28" s="251" t="s">
        <v>102</v>
      </c>
      <c r="D28" s="136"/>
      <c r="E28" s="136"/>
      <c r="F28" s="128"/>
      <c r="G28" s="142"/>
      <c r="H28" s="660"/>
      <c r="I28" s="661"/>
      <c r="J28" s="661"/>
      <c r="K28" s="661"/>
      <c r="L28" s="662"/>
      <c r="M28" s="660"/>
      <c r="N28" s="661"/>
      <c r="O28" s="661"/>
      <c r="P28" s="661"/>
      <c r="Q28" s="662"/>
      <c r="R28" s="660"/>
      <c r="S28" s="661"/>
      <c r="T28" s="661"/>
      <c r="U28" s="661"/>
      <c r="V28" s="662"/>
      <c r="W28" s="660"/>
      <c r="X28" s="661"/>
      <c r="Y28" s="661"/>
      <c r="Z28" s="661"/>
      <c r="AA28" s="662"/>
      <c r="AB28" s="660"/>
      <c r="AC28" s="661"/>
      <c r="AD28" s="661"/>
      <c r="AE28" s="661"/>
      <c r="AF28" s="662"/>
      <c r="AG28" s="660"/>
      <c r="AH28" s="661"/>
      <c r="AI28" s="661"/>
      <c r="AJ28" s="661"/>
      <c r="AK28" s="662"/>
    </row>
    <row r="29" spans="2:37" s="113" customFormat="1" ht="10.5" customHeight="1" thickBot="1" x14ac:dyDescent="0.25">
      <c r="B29" s="494" t="s">
        <v>356</v>
      </c>
      <c r="C29" s="256" t="s">
        <v>89</v>
      </c>
      <c r="D29" s="133"/>
      <c r="E29" s="133"/>
      <c r="F29" s="127"/>
      <c r="G29" s="127"/>
      <c r="H29" s="657" t="s">
        <v>9</v>
      </c>
      <c r="I29" s="658"/>
      <c r="J29" s="658"/>
      <c r="K29" s="658"/>
      <c r="L29" s="659"/>
      <c r="M29" s="657" t="s">
        <v>9</v>
      </c>
      <c r="N29" s="658"/>
      <c r="O29" s="658"/>
      <c r="P29" s="658"/>
      <c r="Q29" s="659"/>
      <c r="R29" s="657" t="s">
        <v>9</v>
      </c>
      <c r="S29" s="658"/>
      <c r="T29" s="658"/>
      <c r="U29" s="658"/>
      <c r="V29" s="659"/>
      <c r="W29" s="657" t="s">
        <v>9</v>
      </c>
      <c r="X29" s="658"/>
      <c r="Y29" s="658"/>
      <c r="Z29" s="658"/>
      <c r="AA29" s="659"/>
      <c r="AB29" s="657" t="s">
        <v>9</v>
      </c>
      <c r="AC29" s="658"/>
      <c r="AD29" s="658"/>
      <c r="AE29" s="658"/>
      <c r="AF29" s="659"/>
      <c r="AG29" s="657" t="s">
        <v>9</v>
      </c>
      <c r="AH29" s="658"/>
      <c r="AI29" s="658"/>
      <c r="AJ29" s="658"/>
      <c r="AK29" s="659"/>
    </row>
    <row r="30" spans="2:37" s="113" customFormat="1" ht="9.75" customHeight="1" thickBot="1" x14ac:dyDescent="0.25">
      <c r="B30" s="254" t="s">
        <v>51</v>
      </c>
      <c r="C30" s="257" t="s">
        <v>67</v>
      </c>
      <c r="D30" s="133"/>
      <c r="E30" s="133"/>
      <c r="F30" s="127"/>
      <c r="G30" s="127"/>
      <c r="H30" s="660"/>
      <c r="I30" s="661"/>
      <c r="J30" s="661"/>
      <c r="K30" s="661"/>
      <c r="L30" s="662"/>
      <c r="M30" s="660"/>
      <c r="N30" s="661"/>
      <c r="O30" s="661"/>
      <c r="P30" s="661"/>
      <c r="Q30" s="662"/>
      <c r="R30" s="660"/>
      <c r="S30" s="661"/>
      <c r="T30" s="661"/>
      <c r="U30" s="661"/>
      <c r="V30" s="662"/>
      <c r="W30" s="660"/>
      <c r="X30" s="661"/>
      <c r="Y30" s="661"/>
      <c r="Z30" s="661"/>
      <c r="AA30" s="662"/>
      <c r="AB30" s="660"/>
      <c r="AC30" s="661"/>
      <c r="AD30" s="661"/>
      <c r="AE30" s="661"/>
      <c r="AF30" s="662"/>
      <c r="AG30" s="660"/>
      <c r="AH30" s="661"/>
      <c r="AI30" s="661"/>
      <c r="AJ30" s="661"/>
      <c r="AK30" s="662"/>
    </row>
    <row r="31" spans="2:37" s="113" customFormat="1" ht="9" customHeight="1" x14ac:dyDescent="0.2">
      <c r="B31" s="495">
        <v>35</v>
      </c>
      <c r="C31" s="241"/>
      <c r="D31" s="258"/>
      <c r="E31" s="137"/>
      <c r="F31" s="137"/>
      <c r="G31" s="234"/>
      <c r="H31" s="738">
        <f>SUM(H17:L30)</f>
        <v>0</v>
      </c>
      <c r="I31" s="739"/>
      <c r="J31" s="739"/>
      <c r="K31" s="739"/>
      <c r="L31" s="740"/>
      <c r="M31" s="738">
        <f>SUM(M17:Q30)</f>
        <v>0</v>
      </c>
      <c r="N31" s="739"/>
      <c r="O31" s="739"/>
      <c r="P31" s="739"/>
      <c r="Q31" s="740"/>
      <c r="R31" s="738">
        <f>SUM(R17:V30)</f>
        <v>0</v>
      </c>
      <c r="S31" s="739"/>
      <c r="T31" s="739"/>
      <c r="U31" s="739"/>
      <c r="V31" s="740"/>
      <c r="W31" s="738">
        <f>SUM(W17:AA30)</f>
        <v>0</v>
      </c>
      <c r="X31" s="739"/>
      <c r="Y31" s="739"/>
      <c r="Z31" s="739"/>
      <c r="AA31" s="740"/>
      <c r="AB31" s="738">
        <f>SUM(AB17:AF30)</f>
        <v>0</v>
      </c>
      <c r="AC31" s="739"/>
      <c r="AD31" s="739"/>
      <c r="AE31" s="739"/>
      <c r="AF31" s="740"/>
      <c r="AG31" s="738">
        <f>SUM(AG17:AK30)</f>
        <v>0</v>
      </c>
      <c r="AH31" s="739"/>
      <c r="AI31" s="739"/>
      <c r="AJ31" s="739"/>
      <c r="AK31" s="740"/>
    </row>
    <row r="32" spans="2:37" s="113" customFormat="1" ht="9.75" customHeight="1" x14ac:dyDescent="0.2">
      <c r="B32" s="85"/>
      <c r="C32" s="253" t="s">
        <v>21</v>
      </c>
      <c r="D32" s="136"/>
      <c r="E32" s="128"/>
      <c r="F32" s="128"/>
      <c r="G32" s="142"/>
      <c r="H32" s="741"/>
      <c r="I32" s="742"/>
      <c r="J32" s="742"/>
      <c r="K32" s="742"/>
      <c r="L32" s="743"/>
      <c r="M32" s="741"/>
      <c r="N32" s="742"/>
      <c r="O32" s="742"/>
      <c r="P32" s="742"/>
      <c r="Q32" s="743"/>
      <c r="R32" s="741"/>
      <c r="S32" s="742"/>
      <c r="T32" s="742"/>
      <c r="U32" s="742"/>
      <c r="V32" s="743"/>
      <c r="W32" s="741"/>
      <c r="X32" s="742"/>
      <c r="Y32" s="742"/>
      <c r="Z32" s="742"/>
      <c r="AA32" s="743"/>
      <c r="AB32" s="741"/>
      <c r="AC32" s="742"/>
      <c r="AD32" s="742"/>
      <c r="AE32" s="742"/>
      <c r="AF32" s="743"/>
      <c r="AG32" s="741"/>
      <c r="AH32" s="742"/>
      <c r="AI32" s="742"/>
      <c r="AJ32" s="742"/>
      <c r="AK32" s="743"/>
    </row>
    <row r="33" spans="2:37" s="138" customFormat="1" ht="5.0999999999999996" customHeight="1" thickBot="1" x14ac:dyDescent="0.25">
      <c r="B33" s="125"/>
      <c r="C33" s="259"/>
      <c r="D33" s="260"/>
      <c r="E33" s="260"/>
      <c r="F33" s="260"/>
      <c r="G33" s="260"/>
      <c r="H33" s="557"/>
      <c r="I33" s="558"/>
      <c r="J33" s="558"/>
      <c r="K33" s="558"/>
      <c r="L33" s="558"/>
      <c r="M33" s="557"/>
      <c r="N33" s="558"/>
      <c r="O33" s="558"/>
      <c r="P33" s="558"/>
      <c r="Q33" s="558"/>
      <c r="R33" s="557"/>
      <c r="S33" s="558"/>
      <c r="T33" s="558"/>
      <c r="U33" s="558"/>
      <c r="V33" s="558"/>
      <c r="W33" s="557"/>
      <c r="X33" s="558"/>
      <c r="Y33" s="558"/>
      <c r="Z33" s="558"/>
      <c r="AA33" s="558"/>
      <c r="AB33" s="557"/>
      <c r="AC33" s="558"/>
      <c r="AD33" s="558"/>
      <c r="AE33" s="558"/>
      <c r="AF33" s="558"/>
      <c r="AG33" s="557"/>
      <c r="AH33" s="558"/>
      <c r="AI33" s="558"/>
      <c r="AJ33" s="558"/>
      <c r="AK33" s="559"/>
    </row>
    <row r="34" spans="2:37" s="138" customFormat="1" ht="9.75" customHeight="1" x14ac:dyDescent="0.2">
      <c r="B34" s="496">
        <v>36</v>
      </c>
      <c r="C34" s="220" t="s">
        <v>253</v>
      </c>
      <c r="D34" s="127"/>
      <c r="E34" s="127"/>
      <c r="F34" s="127"/>
      <c r="G34" s="127"/>
      <c r="H34" s="560"/>
      <c r="I34" s="561"/>
      <c r="J34" s="561"/>
      <c r="K34" s="561"/>
      <c r="L34" s="562"/>
      <c r="M34" s="738">
        <f>H31-M31</f>
        <v>0</v>
      </c>
      <c r="N34" s="739"/>
      <c r="O34" s="739"/>
      <c r="P34" s="739"/>
      <c r="Q34" s="740"/>
      <c r="R34" s="560"/>
      <c r="S34" s="561"/>
      <c r="T34" s="561"/>
      <c r="U34" s="561"/>
      <c r="V34" s="562"/>
      <c r="W34" s="738">
        <f>R31-W31</f>
        <v>0</v>
      </c>
      <c r="X34" s="739"/>
      <c r="Y34" s="739"/>
      <c r="Z34" s="739"/>
      <c r="AA34" s="740"/>
      <c r="AB34" s="560"/>
      <c r="AC34" s="561"/>
      <c r="AD34" s="561"/>
      <c r="AE34" s="561"/>
      <c r="AF34" s="562"/>
      <c r="AG34" s="738">
        <f>AB31-AG31</f>
        <v>0</v>
      </c>
      <c r="AH34" s="739"/>
      <c r="AI34" s="739"/>
      <c r="AJ34" s="739"/>
      <c r="AK34" s="740"/>
    </row>
    <row r="35" spans="2:37" s="138" customFormat="1" ht="9.75" customHeight="1" thickBot="1" x14ac:dyDescent="0.25">
      <c r="B35" s="124"/>
      <c r="C35" s="235" t="s">
        <v>49</v>
      </c>
      <c r="D35" s="127"/>
      <c r="E35" s="127"/>
      <c r="F35" s="127"/>
      <c r="G35" s="127"/>
      <c r="H35" s="539"/>
      <c r="I35" s="540"/>
      <c r="J35" s="540"/>
      <c r="K35" s="540"/>
      <c r="L35" s="541"/>
      <c r="M35" s="741"/>
      <c r="N35" s="742"/>
      <c r="O35" s="742"/>
      <c r="P35" s="742"/>
      <c r="Q35" s="743"/>
      <c r="R35" s="539"/>
      <c r="S35" s="540"/>
      <c r="T35" s="540"/>
      <c r="U35" s="540"/>
      <c r="V35" s="541"/>
      <c r="W35" s="741"/>
      <c r="X35" s="742"/>
      <c r="Y35" s="742"/>
      <c r="Z35" s="742"/>
      <c r="AA35" s="743"/>
      <c r="AB35" s="539"/>
      <c r="AC35" s="540"/>
      <c r="AD35" s="540"/>
      <c r="AE35" s="540"/>
      <c r="AF35" s="541"/>
      <c r="AG35" s="741"/>
      <c r="AH35" s="742"/>
      <c r="AI35" s="742"/>
      <c r="AJ35" s="742"/>
      <c r="AK35" s="743"/>
    </row>
    <row r="36" spans="2:37" s="113" customFormat="1" ht="9" customHeight="1" thickBot="1" x14ac:dyDescent="0.25">
      <c r="B36" s="495">
        <v>37</v>
      </c>
      <c r="C36" s="243" t="s">
        <v>50</v>
      </c>
      <c r="D36" s="119"/>
      <c r="E36" s="119"/>
      <c r="F36" s="119"/>
      <c r="G36" s="119"/>
      <c r="H36" s="560"/>
      <c r="I36" s="561"/>
      <c r="J36" s="561"/>
      <c r="K36" s="561"/>
      <c r="L36" s="562"/>
      <c r="M36" s="657" t="s">
        <v>9</v>
      </c>
      <c r="N36" s="658"/>
      <c r="O36" s="658"/>
      <c r="P36" s="658"/>
      <c r="Q36" s="659"/>
      <c r="R36" s="560"/>
      <c r="S36" s="561"/>
      <c r="T36" s="561"/>
      <c r="U36" s="561"/>
      <c r="V36" s="562"/>
      <c r="W36" s="657" t="s">
        <v>9</v>
      </c>
      <c r="X36" s="658"/>
      <c r="Y36" s="658"/>
      <c r="Z36" s="658"/>
      <c r="AA36" s="659"/>
      <c r="AB36" s="560"/>
      <c r="AC36" s="561"/>
      <c r="AD36" s="561"/>
      <c r="AE36" s="561"/>
      <c r="AF36" s="561"/>
      <c r="AG36" s="657" t="s">
        <v>9</v>
      </c>
      <c r="AH36" s="658"/>
      <c r="AI36" s="658"/>
      <c r="AJ36" s="658"/>
      <c r="AK36" s="659"/>
    </row>
    <row r="37" spans="2:37" s="113" customFormat="1" ht="9.75" customHeight="1" thickBot="1" x14ac:dyDescent="0.25">
      <c r="B37" s="245" t="s">
        <v>52</v>
      </c>
      <c r="C37" s="246" t="s">
        <v>66</v>
      </c>
      <c r="D37" s="111"/>
      <c r="E37" s="111"/>
      <c r="F37" s="111"/>
      <c r="G37" s="111"/>
      <c r="H37" s="539"/>
      <c r="I37" s="540"/>
      <c r="J37" s="540"/>
      <c r="K37" s="540"/>
      <c r="L37" s="541"/>
      <c r="M37" s="660"/>
      <c r="N37" s="661"/>
      <c r="O37" s="661"/>
      <c r="P37" s="661"/>
      <c r="Q37" s="662"/>
      <c r="R37" s="539"/>
      <c r="S37" s="540"/>
      <c r="T37" s="540"/>
      <c r="U37" s="540"/>
      <c r="V37" s="541"/>
      <c r="W37" s="660"/>
      <c r="X37" s="661"/>
      <c r="Y37" s="661"/>
      <c r="Z37" s="661"/>
      <c r="AA37" s="662"/>
      <c r="AB37" s="539"/>
      <c r="AC37" s="540"/>
      <c r="AD37" s="540"/>
      <c r="AE37" s="540"/>
      <c r="AF37" s="540"/>
      <c r="AG37" s="660"/>
      <c r="AH37" s="661"/>
      <c r="AI37" s="661"/>
      <c r="AJ37" s="661"/>
      <c r="AK37" s="662"/>
    </row>
    <row r="38" spans="2:37" ht="6.95" customHeight="1" thickBot="1" x14ac:dyDescent="0.25">
      <c r="B38" s="82"/>
      <c r="C38" s="40"/>
      <c r="D38" s="11"/>
      <c r="E38" s="11"/>
      <c r="F38" s="11"/>
      <c r="G38" s="11"/>
      <c r="H38" s="563"/>
      <c r="I38" s="564"/>
      <c r="J38" s="564"/>
      <c r="K38" s="564"/>
      <c r="L38" s="564"/>
      <c r="M38" s="563"/>
      <c r="N38" s="564"/>
      <c r="O38" s="564"/>
      <c r="P38" s="564"/>
      <c r="Q38" s="564"/>
      <c r="R38" s="563"/>
      <c r="S38" s="564"/>
      <c r="T38" s="564"/>
      <c r="U38" s="564"/>
      <c r="V38" s="564"/>
      <c r="W38" s="563"/>
      <c r="X38" s="564"/>
      <c r="Y38" s="564"/>
      <c r="Z38" s="564"/>
      <c r="AA38" s="564"/>
      <c r="AB38" s="563"/>
      <c r="AC38" s="564"/>
      <c r="AD38" s="564"/>
      <c r="AE38" s="564"/>
      <c r="AF38" s="564"/>
      <c r="AG38" s="563"/>
      <c r="AH38" s="564"/>
      <c r="AI38" s="565"/>
      <c r="AJ38" s="565"/>
      <c r="AK38" s="565"/>
    </row>
    <row r="39" spans="2:37" s="3" customFormat="1" ht="12.95" customHeight="1" thickBot="1" x14ac:dyDescent="0.25">
      <c r="B39" s="746" t="s">
        <v>325</v>
      </c>
      <c r="C39" s="747"/>
      <c r="D39" s="747"/>
      <c r="E39" s="747"/>
      <c r="F39" s="747"/>
      <c r="G39" s="747"/>
      <c r="H39" s="747"/>
      <c r="I39" s="747"/>
      <c r="J39" s="747"/>
      <c r="K39" s="747"/>
      <c r="L39" s="747"/>
      <c r="M39" s="747"/>
      <c r="N39" s="747"/>
      <c r="O39" s="747"/>
      <c r="P39" s="747"/>
      <c r="Q39" s="747"/>
      <c r="R39" s="747"/>
      <c r="S39" s="747"/>
      <c r="T39" s="747"/>
      <c r="U39" s="747"/>
      <c r="V39" s="747"/>
      <c r="W39" s="747"/>
      <c r="X39" s="747"/>
      <c r="Y39" s="747"/>
      <c r="Z39" s="747"/>
      <c r="AA39" s="747"/>
      <c r="AB39" s="747"/>
      <c r="AC39" s="747"/>
      <c r="AD39" s="747"/>
      <c r="AE39" s="747"/>
      <c r="AF39" s="747"/>
      <c r="AG39" s="747"/>
      <c r="AH39" s="747"/>
      <c r="AI39" s="747"/>
      <c r="AJ39" s="747"/>
      <c r="AK39" s="748"/>
    </row>
    <row r="40" spans="2:37" s="3" customFormat="1" ht="10.5" customHeight="1" x14ac:dyDescent="0.2">
      <c r="B40" s="691" t="s">
        <v>90</v>
      </c>
      <c r="C40" s="692"/>
      <c r="D40" s="692"/>
      <c r="E40" s="692"/>
      <c r="F40" s="692"/>
      <c r="G40" s="693"/>
      <c r="H40" s="713" t="s">
        <v>5</v>
      </c>
      <c r="I40" s="749"/>
      <c r="J40" s="749"/>
      <c r="K40" s="749"/>
      <c r="L40" s="749"/>
      <c r="M40" s="749"/>
      <c r="N40" s="749"/>
      <c r="O40" s="749"/>
      <c r="P40" s="749"/>
      <c r="Q40" s="750"/>
      <c r="R40" s="730" t="s">
        <v>6</v>
      </c>
      <c r="S40" s="731"/>
      <c r="T40" s="731"/>
      <c r="U40" s="731"/>
      <c r="V40" s="731"/>
      <c r="W40" s="731"/>
      <c r="X40" s="731"/>
      <c r="Y40" s="731"/>
      <c r="Z40" s="731"/>
      <c r="AA40" s="732"/>
      <c r="AB40" s="730" t="s">
        <v>16</v>
      </c>
      <c r="AC40" s="731"/>
      <c r="AD40" s="731"/>
      <c r="AE40" s="731"/>
      <c r="AF40" s="731"/>
      <c r="AG40" s="731"/>
      <c r="AH40" s="731"/>
      <c r="AI40" s="731"/>
      <c r="AJ40" s="731"/>
      <c r="AK40" s="732"/>
    </row>
    <row r="41" spans="2:37" s="3" customFormat="1" ht="11.25" customHeight="1" thickBot="1" x14ac:dyDescent="0.25">
      <c r="B41" s="694"/>
      <c r="C41" s="695"/>
      <c r="D41" s="695"/>
      <c r="E41" s="695"/>
      <c r="F41" s="695"/>
      <c r="G41" s="696"/>
      <c r="H41" s="722" t="s">
        <v>7</v>
      </c>
      <c r="I41" s="744"/>
      <c r="J41" s="744"/>
      <c r="K41" s="744"/>
      <c r="L41" s="745"/>
      <c r="M41" s="711" t="s">
        <v>14</v>
      </c>
      <c r="N41" s="744"/>
      <c r="O41" s="711"/>
      <c r="P41" s="711"/>
      <c r="Q41" s="712"/>
      <c r="R41" s="722" t="s">
        <v>8</v>
      </c>
      <c r="S41" s="744"/>
      <c r="T41" s="744"/>
      <c r="U41" s="744"/>
      <c r="V41" s="745"/>
      <c r="W41" s="711" t="s">
        <v>15</v>
      </c>
      <c r="X41" s="744"/>
      <c r="Y41" s="711"/>
      <c r="Z41" s="711"/>
      <c r="AA41" s="712"/>
      <c r="AB41" s="722" t="s">
        <v>17</v>
      </c>
      <c r="AC41" s="744"/>
      <c r="AD41" s="744"/>
      <c r="AE41" s="744"/>
      <c r="AF41" s="745"/>
      <c r="AG41" s="711" t="s">
        <v>18</v>
      </c>
      <c r="AH41" s="744"/>
      <c r="AI41" s="711"/>
      <c r="AJ41" s="711"/>
      <c r="AK41" s="712"/>
    </row>
    <row r="42" spans="2:37" s="3" customFormat="1" ht="10.5" customHeight="1" x14ac:dyDescent="0.2">
      <c r="B42" s="492">
        <v>38</v>
      </c>
      <c r="C42" s="253" t="s">
        <v>327</v>
      </c>
      <c r="D42" s="133"/>
      <c r="E42" s="127"/>
      <c r="F42" s="127"/>
      <c r="G42" s="242"/>
      <c r="H42" s="657" t="s">
        <v>9</v>
      </c>
      <c r="I42" s="658"/>
      <c r="J42" s="658"/>
      <c r="K42" s="658"/>
      <c r="L42" s="659"/>
      <c r="M42" s="716">
        <f>IFERROR(H42*0.5,0)</f>
        <v>0</v>
      </c>
      <c r="N42" s="717"/>
      <c r="O42" s="717"/>
      <c r="P42" s="717"/>
      <c r="Q42" s="718"/>
      <c r="R42" s="657" t="s">
        <v>9</v>
      </c>
      <c r="S42" s="658"/>
      <c r="T42" s="658"/>
      <c r="U42" s="658"/>
      <c r="V42" s="659"/>
      <c r="W42" s="716">
        <f>IFERROR(R42*0.5,0)</f>
        <v>0</v>
      </c>
      <c r="X42" s="717"/>
      <c r="Y42" s="717"/>
      <c r="Z42" s="717"/>
      <c r="AA42" s="718"/>
      <c r="AB42" s="657" t="s">
        <v>9</v>
      </c>
      <c r="AC42" s="658"/>
      <c r="AD42" s="658"/>
      <c r="AE42" s="658"/>
      <c r="AF42" s="659"/>
      <c r="AG42" s="716">
        <f>IFERROR(AB42*0.5,0)</f>
        <v>0</v>
      </c>
      <c r="AH42" s="717"/>
      <c r="AI42" s="717"/>
      <c r="AJ42" s="717"/>
      <c r="AK42" s="718"/>
    </row>
    <row r="43" spans="2:37" s="3" customFormat="1" ht="9.75" customHeight="1" thickBot="1" x14ac:dyDescent="0.25">
      <c r="B43" s="85"/>
      <c r="C43" s="223" t="s">
        <v>387</v>
      </c>
      <c r="D43" s="136"/>
      <c r="E43" s="128"/>
      <c r="F43" s="128"/>
      <c r="G43" s="142"/>
      <c r="H43" s="660"/>
      <c r="I43" s="661"/>
      <c r="J43" s="661"/>
      <c r="K43" s="661"/>
      <c r="L43" s="662"/>
      <c r="M43" s="719"/>
      <c r="N43" s="720"/>
      <c r="O43" s="720"/>
      <c r="P43" s="720"/>
      <c r="Q43" s="721"/>
      <c r="R43" s="660"/>
      <c r="S43" s="661"/>
      <c r="T43" s="661"/>
      <c r="U43" s="661"/>
      <c r="V43" s="662"/>
      <c r="W43" s="719"/>
      <c r="X43" s="720"/>
      <c r="Y43" s="720"/>
      <c r="Z43" s="720"/>
      <c r="AA43" s="721"/>
      <c r="AB43" s="660"/>
      <c r="AC43" s="661"/>
      <c r="AD43" s="661"/>
      <c r="AE43" s="661"/>
      <c r="AF43" s="662"/>
      <c r="AG43" s="719"/>
      <c r="AH43" s="720"/>
      <c r="AI43" s="720"/>
      <c r="AJ43" s="720"/>
      <c r="AK43" s="721"/>
    </row>
    <row r="44" spans="2:37" s="3" customFormat="1" ht="9.75" customHeight="1" x14ac:dyDescent="0.2">
      <c r="B44" s="492" t="s">
        <v>442</v>
      </c>
      <c r="C44" s="253" t="s">
        <v>441</v>
      </c>
      <c r="D44" s="133"/>
      <c r="E44" s="127"/>
      <c r="F44" s="127"/>
      <c r="G44" s="242"/>
      <c r="H44" s="657" t="s">
        <v>9</v>
      </c>
      <c r="I44" s="658"/>
      <c r="J44" s="658"/>
      <c r="K44" s="658"/>
      <c r="L44" s="659"/>
      <c r="M44" s="716">
        <f>IFERROR(H44*0.5,0)</f>
        <v>0</v>
      </c>
      <c r="N44" s="717"/>
      <c r="O44" s="717"/>
      <c r="P44" s="717"/>
      <c r="Q44" s="718"/>
      <c r="R44" s="657" t="s">
        <v>9</v>
      </c>
      <c r="S44" s="658"/>
      <c r="T44" s="658"/>
      <c r="U44" s="658"/>
      <c r="V44" s="659"/>
      <c r="W44" s="716">
        <f>IFERROR(R44*0.5,0)</f>
        <v>0</v>
      </c>
      <c r="X44" s="717"/>
      <c r="Y44" s="717"/>
      <c r="Z44" s="717"/>
      <c r="AA44" s="718"/>
      <c r="AB44" s="657" t="s">
        <v>9</v>
      </c>
      <c r="AC44" s="658"/>
      <c r="AD44" s="658"/>
      <c r="AE44" s="658"/>
      <c r="AF44" s="659"/>
      <c r="AG44" s="716">
        <f>IFERROR(AB44*0.5,0)</f>
        <v>0</v>
      </c>
      <c r="AH44" s="717"/>
      <c r="AI44" s="717"/>
      <c r="AJ44" s="717"/>
      <c r="AK44" s="718"/>
    </row>
    <row r="45" spans="2:37" s="3" customFormat="1" ht="9.75" customHeight="1" thickBot="1" x14ac:dyDescent="0.25">
      <c r="B45" s="85"/>
      <c r="C45" s="223" t="s">
        <v>387</v>
      </c>
      <c r="D45" s="136"/>
      <c r="E45" s="128"/>
      <c r="F45" s="128"/>
      <c r="G45" s="142"/>
      <c r="H45" s="660"/>
      <c r="I45" s="661"/>
      <c r="J45" s="661"/>
      <c r="K45" s="661"/>
      <c r="L45" s="662"/>
      <c r="M45" s="719"/>
      <c r="N45" s="720"/>
      <c r="O45" s="720"/>
      <c r="P45" s="720"/>
      <c r="Q45" s="721"/>
      <c r="R45" s="660"/>
      <c r="S45" s="661"/>
      <c r="T45" s="661"/>
      <c r="U45" s="661"/>
      <c r="V45" s="662"/>
      <c r="W45" s="719"/>
      <c r="X45" s="720"/>
      <c r="Y45" s="720"/>
      <c r="Z45" s="720"/>
      <c r="AA45" s="721"/>
      <c r="AB45" s="660"/>
      <c r="AC45" s="661"/>
      <c r="AD45" s="661"/>
      <c r="AE45" s="661"/>
      <c r="AF45" s="662"/>
      <c r="AG45" s="719"/>
      <c r="AH45" s="720"/>
      <c r="AI45" s="720"/>
      <c r="AJ45" s="720"/>
      <c r="AK45" s="721"/>
    </row>
    <row r="46" spans="2:37" s="149" customFormat="1" ht="9" customHeight="1" x14ac:dyDescent="0.2">
      <c r="B46" s="492" t="s">
        <v>511</v>
      </c>
      <c r="C46" s="253" t="s">
        <v>512</v>
      </c>
      <c r="D46" s="129"/>
      <c r="E46" s="129"/>
      <c r="F46" s="127"/>
      <c r="G46" s="127"/>
      <c r="H46" s="657" t="s">
        <v>9</v>
      </c>
      <c r="I46" s="658"/>
      <c r="J46" s="658"/>
      <c r="K46" s="658"/>
      <c r="L46" s="659"/>
      <c r="M46" s="716">
        <f t="shared" ref="M46" si="0">IFERROR(H46*0.5,0)</f>
        <v>0</v>
      </c>
      <c r="N46" s="717"/>
      <c r="O46" s="717"/>
      <c r="P46" s="717"/>
      <c r="Q46" s="718"/>
      <c r="R46" s="657" t="s">
        <v>9</v>
      </c>
      <c r="S46" s="658"/>
      <c r="T46" s="658"/>
      <c r="U46" s="658"/>
      <c r="V46" s="659"/>
      <c r="W46" s="716">
        <f>IFERROR(R46*0.5,0)</f>
        <v>0</v>
      </c>
      <c r="X46" s="717"/>
      <c r="Y46" s="717"/>
      <c r="Z46" s="717"/>
      <c r="AA46" s="718"/>
      <c r="AB46" s="657" t="s">
        <v>9</v>
      </c>
      <c r="AC46" s="658"/>
      <c r="AD46" s="658"/>
      <c r="AE46" s="658"/>
      <c r="AF46" s="659"/>
      <c r="AG46" s="716">
        <f>IFERROR(AB46*0.5,0)</f>
        <v>0</v>
      </c>
      <c r="AH46" s="717"/>
      <c r="AI46" s="717"/>
      <c r="AJ46" s="717"/>
      <c r="AK46" s="718"/>
    </row>
    <row r="47" spans="2:37" s="149" customFormat="1" ht="9.75" customHeight="1" thickBot="1" x14ac:dyDescent="0.25">
      <c r="B47" s="85"/>
      <c r="C47" s="223" t="s">
        <v>363</v>
      </c>
      <c r="D47" s="132"/>
      <c r="E47" s="132"/>
      <c r="F47" s="128"/>
      <c r="G47" s="128"/>
      <c r="H47" s="660"/>
      <c r="I47" s="661"/>
      <c r="J47" s="661"/>
      <c r="K47" s="661"/>
      <c r="L47" s="662"/>
      <c r="M47" s="719"/>
      <c r="N47" s="720"/>
      <c r="O47" s="720"/>
      <c r="P47" s="720"/>
      <c r="Q47" s="721"/>
      <c r="R47" s="660"/>
      <c r="S47" s="661"/>
      <c r="T47" s="661"/>
      <c r="U47" s="661"/>
      <c r="V47" s="662"/>
      <c r="W47" s="719"/>
      <c r="X47" s="720"/>
      <c r="Y47" s="720"/>
      <c r="Z47" s="720"/>
      <c r="AA47" s="721"/>
      <c r="AB47" s="660"/>
      <c r="AC47" s="661"/>
      <c r="AD47" s="661"/>
      <c r="AE47" s="661"/>
      <c r="AF47" s="662"/>
      <c r="AG47" s="719"/>
      <c r="AH47" s="720"/>
      <c r="AI47" s="720"/>
      <c r="AJ47" s="720"/>
      <c r="AK47" s="721"/>
    </row>
    <row r="48" spans="2:37" s="130" customFormat="1" ht="9.75" customHeight="1" x14ac:dyDescent="0.2">
      <c r="B48" s="494">
        <v>40</v>
      </c>
      <c r="C48" s="248" t="s">
        <v>328</v>
      </c>
      <c r="D48" s="133"/>
      <c r="E48" s="133"/>
      <c r="F48" s="127"/>
      <c r="G48" s="127"/>
      <c r="H48" s="657" t="s">
        <v>9</v>
      </c>
      <c r="I48" s="658"/>
      <c r="J48" s="658"/>
      <c r="K48" s="658"/>
      <c r="L48" s="659"/>
      <c r="M48" s="716">
        <f t="shared" ref="M48" si="1">IFERROR(H48*0.5,0)</f>
        <v>0</v>
      </c>
      <c r="N48" s="717"/>
      <c r="O48" s="717"/>
      <c r="P48" s="717"/>
      <c r="Q48" s="718"/>
      <c r="R48" s="657" t="s">
        <v>9</v>
      </c>
      <c r="S48" s="658"/>
      <c r="T48" s="658"/>
      <c r="U48" s="658"/>
      <c r="V48" s="659"/>
      <c r="W48" s="716">
        <f>IFERROR(R48*0.5,0)</f>
        <v>0</v>
      </c>
      <c r="X48" s="717"/>
      <c r="Y48" s="717"/>
      <c r="Z48" s="717"/>
      <c r="AA48" s="718"/>
      <c r="AB48" s="657" t="s">
        <v>9</v>
      </c>
      <c r="AC48" s="658"/>
      <c r="AD48" s="658"/>
      <c r="AE48" s="658"/>
      <c r="AF48" s="659"/>
      <c r="AG48" s="716">
        <f>IFERROR(AB48*0.5,0)</f>
        <v>0</v>
      </c>
      <c r="AH48" s="717"/>
      <c r="AI48" s="717"/>
      <c r="AJ48" s="717"/>
      <c r="AK48" s="718"/>
    </row>
    <row r="49" spans="2:37" s="130" customFormat="1" ht="9.75" customHeight="1" thickBot="1" x14ac:dyDescent="0.25">
      <c r="B49" s="85"/>
      <c r="C49" s="255" t="s">
        <v>364</v>
      </c>
      <c r="D49" s="136"/>
      <c r="E49" s="136"/>
      <c r="F49" s="128"/>
      <c r="G49" s="128"/>
      <c r="H49" s="660"/>
      <c r="I49" s="661"/>
      <c r="J49" s="661"/>
      <c r="K49" s="661"/>
      <c r="L49" s="662"/>
      <c r="M49" s="719"/>
      <c r="N49" s="720"/>
      <c r="O49" s="720"/>
      <c r="P49" s="720"/>
      <c r="Q49" s="721"/>
      <c r="R49" s="660"/>
      <c r="S49" s="661"/>
      <c r="T49" s="661"/>
      <c r="U49" s="661"/>
      <c r="V49" s="662"/>
      <c r="W49" s="719"/>
      <c r="X49" s="720"/>
      <c r="Y49" s="720"/>
      <c r="Z49" s="720"/>
      <c r="AA49" s="721"/>
      <c r="AB49" s="660"/>
      <c r="AC49" s="661"/>
      <c r="AD49" s="661"/>
      <c r="AE49" s="661"/>
      <c r="AF49" s="662"/>
      <c r="AG49" s="719"/>
      <c r="AH49" s="720"/>
      <c r="AI49" s="720"/>
      <c r="AJ49" s="720"/>
      <c r="AK49" s="721"/>
    </row>
    <row r="50" spans="2:37" s="130" customFormat="1" ht="9.75" customHeight="1" x14ac:dyDescent="0.2">
      <c r="B50" s="494">
        <v>41</v>
      </c>
      <c r="C50" s="248" t="s">
        <v>329</v>
      </c>
      <c r="D50" s="133"/>
      <c r="E50" s="133"/>
      <c r="F50" s="127"/>
      <c r="G50" s="127"/>
      <c r="H50" s="657" t="s">
        <v>9</v>
      </c>
      <c r="I50" s="658"/>
      <c r="J50" s="658"/>
      <c r="K50" s="658"/>
      <c r="L50" s="659"/>
      <c r="M50" s="716">
        <f>IFERROR(H50*0.5,0)</f>
        <v>0</v>
      </c>
      <c r="N50" s="717"/>
      <c r="O50" s="717"/>
      <c r="P50" s="717"/>
      <c r="Q50" s="718"/>
      <c r="R50" s="657" t="s">
        <v>9</v>
      </c>
      <c r="S50" s="658"/>
      <c r="T50" s="658"/>
      <c r="U50" s="658"/>
      <c r="V50" s="659"/>
      <c r="W50" s="716">
        <f>IFERROR(R50*0.5,0)</f>
        <v>0</v>
      </c>
      <c r="X50" s="717"/>
      <c r="Y50" s="717"/>
      <c r="Z50" s="717"/>
      <c r="AA50" s="718"/>
      <c r="AB50" s="657" t="s">
        <v>9</v>
      </c>
      <c r="AC50" s="658"/>
      <c r="AD50" s="658"/>
      <c r="AE50" s="658"/>
      <c r="AF50" s="659"/>
      <c r="AG50" s="716">
        <f>IFERROR(AB50*0.5,0)</f>
        <v>0</v>
      </c>
      <c r="AH50" s="717"/>
      <c r="AI50" s="717"/>
      <c r="AJ50" s="717"/>
      <c r="AK50" s="718"/>
    </row>
    <row r="51" spans="2:37" s="130" customFormat="1" ht="11.25" customHeight="1" thickBot="1" x14ac:dyDescent="0.25">
      <c r="B51" s="109"/>
      <c r="C51" s="136" t="s">
        <v>388</v>
      </c>
      <c r="D51" s="136"/>
      <c r="E51" s="136"/>
      <c r="F51" s="128"/>
      <c r="G51" s="128"/>
      <c r="H51" s="660"/>
      <c r="I51" s="661"/>
      <c r="J51" s="661"/>
      <c r="K51" s="661"/>
      <c r="L51" s="662"/>
      <c r="M51" s="719"/>
      <c r="N51" s="720"/>
      <c r="O51" s="720"/>
      <c r="P51" s="720"/>
      <c r="Q51" s="721"/>
      <c r="R51" s="660"/>
      <c r="S51" s="661"/>
      <c r="T51" s="661"/>
      <c r="U51" s="661"/>
      <c r="V51" s="662"/>
      <c r="W51" s="719"/>
      <c r="X51" s="720"/>
      <c r="Y51" s="720"/>
      <c r="Z51" s="720"/>
      <c r="AA51" s="721"/>
      <c r="AB51" s="660"/>
      <c r="AC51" s="661"/>
      <c r="AD51" s="661"/>
      <c r="AE51" s="661"/>
      <c r="AF51" s="662"/>
      <c r="AG51" s="719"/>
      <c r="AH51" s="720"/>
      <c r="AI51" s="720"/>
      <c r="AJ51" s="720"/>
      <c r="AK51" s="721"/>
    </row>
    <row r="52" spans="2:37" s="130" customFormat="1" ht="11.25" customHeight="1" x14ac:dyDescent="0.2">
      <c r="B52" s="495">
        <v>42</v>
      </c>
      <c r="C52" s="253" t="s">
        <v>351</v>
      </c>
      <c r="D52" s="258"/>
      <c r="E52" s="137"/>
      <c r="F52" s="137"/>
      <c r="G52" s="234"/>
      <c r="H52" s="738">
        <f>SUM(H42:L51)</f>
        <v>0</v>
      </c>
      <c r="I52" s="739"/>
      <c r="J52" s="739"/>
      <c r="K52" s="739"/>
      <c r="L52" s="740"/>
      <c r="M52" s="738">
        <f t="shared" ref="M52" si="2">SUM(M42:Q51)</f>
        <v>0</v>
      </c>
      <c r="N52" s="739"/>
      <c r="O52" s="739"/>
      <c r="P52" s="739"/>
      <c r="Q52" s="740"/>
      <c r="R52" s="738">
        <f t="shared" ref="R52" si="3">SUM(R42:V51)</f>
        <v>0</v>
      </c>
      <c r="S52" s="739"/>
      <c r="T52" s="739"/>
      <c r="U52" s="739"/>
      <c r="V52" s="740"/>
      <c r="W52" s="738">
        <f t="shared" ref="W52" si="4">SUM(W42:AA51)</f>
        <v>0</v>
      </c>
      <c r="X52" s="739"/>
      <c r="Y52" s="739"/>
      <c r="Z52" s="739"/>
      <c r="AA52" s="740"/>
      <c r="AB52" s="738">
        <f t="shared" ref="AB52" si="5">SUM(AB42:AF51)</f>
        <v>0</v>
      </c>
      <c r="AC52" s="739"/>
      <c r="AD52" s="739"/>
      <c r="AE52" s="739"/>
      <c r="AF52" s="740"/>
      <c r="AG52" s="738">
        <f t="shared" ref="AG52" si="6">SUM(AG42:AK51)</f>
        <v>0</v>
      </c>
      <c r="AH52" s="739"/>
      <c r="AI52" s="739"/>
      <c r="AJ52" s="739"/>
      <c r="AK52" s="740"/>
    </row>
    <row r="53" spans="2:37" s="130" customFormat="1" ht="11.25" customHeight="1" x14ac:dyDescent="0.2">
      <c r="B53" s="85"/>
      <c r="C53" s="223" t="s">
        <v>21</v>
      </c>
      <c r="D53" s="136"/>
      <c r="E53" s="128"/>
      <c r="F53" s="128"/>
      <c r="G53" s="142"/>
      <c r="H53" s="741"/>
      <c r="I53" s="742"/>
      <c r="J53" s="742"/>
      <c r="K53" s="742"/>
      <c r="L53" s="743"/>
      <c r="M53" s="741"/>
      <c r="N53" s="742"/>
      <c r="O53" s="742"/>
      <c r="P53" s="742"/>
      <c r="Q53" s="743"/>
      <c r="R53" s="741"/>
      <c r="S53" s="742"/>
      <c r="T53" s="742"/>
      <c r="U53" s="742"/>
      <c r="V53" s="743"/>
      <c r="W53" s="741"/>
      <c r="X53" s="742"/>
      <c r="Y53" s="742"/>
      <c r="Z53" s="742"/>
      <c r="AA53" s="743"/>
      <c r="AB53" s="741"/>
      <c r="AC53" s="742"/>
      <c r="AD53" s="742"/>
      <c r="AE53" s="742"/>
      <c r="AF53" s="743"/>
      <c r="AG53" s="741"/>
      <c r="AH53" s="742"/>
      <c r="AI53" s="742"/>
      <c r="AJ53" s="742"/>
      <c r="AK53" s="743"/>
    </row>
    <row r="54" spans="2:37" s="130" customFormat="1" ht="5.45" customHeight="1" thickBot="1" x14ac:dyDescent="0.25">
      <c r="B54" s="125"/>
      <c r="C54" s="259"/>
      <c r="D54" s="260"/>
      <c r="E54" s="260"/>
      <c r="F54" s="260"/>
      <c r="G54" s="260"/>
      <c r="H54" s="261"/>
      <c r="I54" s="260"/>
      <c r="J54" s="260"/>
      <c r="K54" s="260"/>
      <c r="L54" s="260"/>
      <c r="M54" s="261"/>
      <c r="N54" s="260"/>
      <c r="O54" s="260"/>
      <c r="P54" s="260"/>
      <c r="Q54" s="260"/>
      <c r="R54" s="261"/>
      <c r="S54" s="260"/>
      <c r="T54" s="260"/>
      <c r="U54" s="260"/>
      <c r="V54" s="260"/>
      <c r="W54" s="261"/>
      <c r="X54" s="260"/>
      <c r="Y54" s="260"/>
      <c r="Z54" s="260"/>
      <c r="AA54" s="260"/>
      <c r="AB54" s="261"/>
      <c r="AC54" s="260"/>
      <c r="AD54" s="260"/>
      <c r="AE54" s="260"/>
      <c r="AF54" s="260"/>
      <c r="AG54" s="261"/>
      <c r="AH54" s="260"/>
      <c r="AI54" s="260"/>
      <c r="AJ54" s="260"/>
      <c r="AK54" s="262"/>
    </row>
    <row r="55" spans="2:37" s="130" customFormat="1" ht="11.25" customHeight="1" x14ac:dyDescent="0.2">
      <c r="B55" s="496">
        <v>43</v>
      </c>
      <c r="C55" s="220" t="s">
        <v>352</v>
      </c>
      <c r="D55" s="127"/>
      <c r="E55" s="127"/>
      <c r="F55" s="127"/>
      <c r="G55" s="127"/>
      <c r="H55" s="263"/>
      <c r="I55" s="264"/>
      <c r="J55" s="264"/>
      <c r="K55" s="264"/>
      <c r="L55" s="265"/>
      <c r="M55" s="738">
        <f>H52-M52</f>
        <v>0</v>
      </c>
      <c r="N55" s="739"/>
      <c r="O55" s="739"/>
      <c r="P55" s="739"/>
      <c r="Q55" s="740"/>
      <c r="R55" s="263"/>
      <c r="S55" s="264"/>
      <c r="T55" s="264"/>
      <c r="U55" s="264"/>
      <c r="V55" s="265"/>
      <c r="W55" s="738">
        <f>R52-W52</f>
        <v>0</v>
      </c>
      <c r="X55" s="739"/>
      <c r="Y55" s="739"/>
      <c r="Z55" s="739"/>
      <c r="AA55" s="740"/>
      <c r="AB55" s="263"/>
      <c r="AC55" s="264"/>
      <c r="AD55" s="264"/>
      <c r="AE55" s="264"/>
      <c r="AF55" s="265"/>
      <c r="AG55" s="738">
        <f>AB52-AG52</f>
        <v>0</v>
      </c>
      <c r="AH55" s="739"/>
      <c r="AI55" s="739"/>
      <c r="AJ55" s="739"/>
      <c r="AK55" s="740"/>
    </row>
    <row r="56" spans="2:37" s="130" customFormat="1" ht="11.25" customHeight="1" x14ac:dyDescent="0.2">
      <c r="B56" s="124"/>
      <c r="C56" s="235" t="s">
        <v>353</v>
      </c>
      <c r="D56" s="128"/>
      <c r="E56" s="128"/>
      <c r="F56" s="128"/>
      <c r="G56" s="142"/>
      <c r="H56" s="225"/>
      <c r="I56" s="226"/>
      <c r="J56" s="226"/>
      <c r="K56" s="226"/>
      <c r="L56" s="227"/>
      <c r="M56" s="741"/>
      <c r="N56" s="742"/>
      <c r="O56" s="742"/>
      <c r="P56" s="742"/>
      <c r="Q56" s="743"/>
      <c r="R56" s="225"/>
      <c r="S56" s="226"/>
      <c r="T56" s="226"/>
      <c r="U56" s="226"/>
      <c r="V56" s="227"/>
      <c r="W56" s="741"/>
      <c r="X56" s="742"/>
      <c r="Y56" s="742"/>
      <c r="Z56" s="742"/>
      <c r="AA56" s="743"/>
      <c r="AB56" s="225"/>
      <c r="AC56" s="226"/>
      <c r="AD56" s="226"/>
      <c r="AE56" s="226"/>
      <c r="AF56" s="227"/>
      <c r="AG56" s="741"/>
      <c r="AH56" s="742"/>
      <c r="AI56" s="742"/>
      <c r="AJ56" s="742"/>
      <c r="AK56" s="743"/>
    </row>
    <row r="57" spans="2:37" s="130" customFormat="1" ht="7.9" customHeight="1" thickBot="1" x14ac:dyDescent="0.25">
      <c r="B57" s="125"/>
      <c r="C57" s="259"/>
      <c r="D57" s="260"/>
      <c r="E57" s="260"/>
      <c r="F57" s="260"/>
      <c r="G57" s="260"/>
      <c r="H57" s="261"/>
      <c r="I57" s="260"/>
      <c r="J57" s="260"/>
      <c r="K57" s="260"/>
      <c r="L57" s="260"/>
      <c r="M57" s="261"/>
      <c r="N57" s="260"/>
      <c r="O57" s="260"/>
      <c r="P57" s="260"/>
      <c r="Q57" s="260"/>
      <c r="R57" s="261"/>
      <c r="S57" s="260"/>
      <c r="T57" s="260"/>
      <c r="U57" s="260"/>
      <c r="V57" s="260"/>
      <c r="W57" s="261"/>
      <c r="X57" s="260"/>
      <c r="Y57" s="260"/>
      <c r="Z57" s="260"/>
      <c r="AA57" s="260"/>
      <c r="AB57" s="261"/>
      <c r="AC57" s="260"/>
      <c r="AD57" s="260"/>
      <c r="AE57" s="260"/>
      <c r="AF57" s="260"/>
      <c r="AG57" s="261"/>
      <c r="AH57" s="260"/>
      <c r="AI57" s="260"/>
      <c r="AJ57" s="260"/>
      <c r="AK57" s="262"/>
    </row>
    <row r="58" spans="2:37" s="130" customFormat="1" ht="11.25" customHeight="1" x14ac:dyDescent="0.2">
      <c r="B58" s="495">
        <v>44</v>
      </c>
      <c r="C58" s="253" t="s">
        <v>310</v>
      </c>
      <c r="D58" s="129"/>
      <c r="E58" s="129"/>
      <c r="F58" s="127"/>
      <c r="G58" s="127"/>
      <c r="H58" s="657" t="s">
        <v>9</v>
      </c>
      <c r="I58" s="658"/>
      <c r="J58" s="658"/>
      <c r="K58" s="658"/>
      <c r="L58" s="659"/>
      <c r="M58" s="716">
        <f t="shared" ref="M58" si="7">IFERROR(H58*0.5,0)</f>
        <v>0</v>
      </c>
      <c r="N58" s="717"/>
      <c r="O58" s="717"/>
      <c r="P58" s="717"/>
      <c r="Q58" s="718"/>
      <c r="R58" s="657" t="s">
        <v>9</v>
      </c>
      <c r="S58" s="658"/>
      <c r="T58" s="658"/>
      <c r="U58" s="658"/>
      <c r="V58" s="659"/>
      <c r="W58" s="716">
        <f t="shared" ref="W58" si="8">IFERROR(R58*0.5,0)</f>
        <v>0</v>
      </c>
      <c r="X58" s="717"/>
      <c r="Y58" s="717"/>
      <c r="Z58" s="717"/>
      <c r="AA58" s="718"/>
      <c r="AB58" s="657" t="s">
        <v>9</v>
      </c>
      <c r="AC58" s="658"/>
      <c r="AD58" s="658"/>
      <c r="AE58" s="658"/>
      <c r="AF58" s="659"/>
      <c r="AG58" s="716">
        <f t="shared" ref="AG58" si="9">IFERROR(AB58*0.5,0)</f>
        <v>0</v>
      </c>
      <c r="AH58" s="717"/>
      <c r="AI58" s="717"/>
      <c r="AJ58" s="717"/>
      <c r="AK58" s="718"/>
    </row>
    <row r="59" spans="2:37" s="130" customFormat="1" ht="11.25" customHeight="1" thickBot="1" x14ac:dyDescent="0.25">
      <c r="B59" s="85"/>
      <c r="C59" s="498" t="s">
        <v>367</v>
      </c>
      <c r="D59" s="132"/>
      <c r="E59" s="132"/>
      <c r="F59" s="128"/>
      <c r="G59" s="128"/>
      <c r="H59" s="660"/>
      <c r="I59" s="661"/>
      <c r="J59" s="661"/>
      <c r="K59" s="661"/>
      <c r="L59" s="662"/>
      <c r="M59" s="719"/>
      <c r="N59" s="720"/>
      <c r="O59" s="720"/>
      <c r="P59" s="720"/>
      <c r="Q59" s="721"/>
      <c r="R59" s="660"/>
      <c r="S59" s="661"/>
      <c r="T59" s="661"/>
      <c r="U59" s="661"/>
      <c r="V59" s="662"/>
      <c r="W59" s="719"/>
      <c r="X59" s="720"/>
      <c r="Y59" s="720"/>
      <c r="Z59" s="720"/>
      <c r="AA59" s="721"/>
      <c r="AB59" s="660"/>
      <c r="AC59" s="661"/>
      <c r="AD59" s="661"/>
      <c r="AE59" s="661"/>
      <c r="AF59" s="662"/>
      <c r="AG59" s="719"/>
      <c r="AH59" s="720"/>
      <c r="AI59" s="720"/>
      <c r="AJ59" s="720"/>
      <c r="AK59" s="721"/>
    </row>
    <row r="60" spans="2:37" s="130" customFormat="1" ht="11.25" customHeight="1" x14ac:dyDescent="0.2">
      <c r="B60" s="496">
        <v>45</v>
      </c>
      <c r="C60" s="253" t="s">
        <v>310</v>
      </c>
      <c r="D60" s="129"/>
      <c r="E60" s="129"/>
      <c r="F60" s="127"/>
      <c r="G60" s="127"/>
      <c r="H60" s="657" t="s">
        <v>9</v>
      </c>
      <c r="I60" s="658"/>
      <c r="J60" s="658"/>
      <c r="K60" s="658"/>
      <c r="L60" s="659"/>
      <c r="M60" s="716">
        <f t="shared" ref="M60" si="10">IFERROR(H60*0.5,0)</f>
        <v>0</v>
      </c>
      <c r="N60" s="717"/>
      <c r="O60" s="717"/>
      <c r="P60" s="717"/>
      <c r="Q60" s="718"/>
      <c r="R60" s="657" t="s">
        <v>9</v>
      </c>
      <c r="S60" s="658"/>
      <c r="T60" s="658"/>
      <c r="U60" s="658"/>
      <c r="V60" s="659"/>
      <c r="W60" s="716">
        <f t="shared" ref="W60" si="11">IFERROR(R60*0.5,0)</f>
        <v>0</v>
      </c>
      <c r="X60" s="717"/>
      <c r="Y60" s="717"/>
      <c r="Z60" s="717"/>
      <c r="AA60" s="718"/>
      <c r="AB60" s="657" t="s">
        <v>9</v>
      </c>
      <c r="AC60" s="658"/>
      <c r="AD60" s="658"/>
      <c r="AE60" s="658"/>
      <c r="AF60" s="659"/>
      <c r="AG60" s="716">
        <f t="shared" ref="AG60" si="12">IFERROR(AB60*0.5,0)</f>
        <v>0</v>
      </c>
      <c r="AH60" s="717"/>
      <c r="AI60" s="717"/>
      <c r="AJ60" s="717"/>
      <c r="AK60" s="718"/>
    </row>
    <row r="61" spans="2:37" s="130" customFormat="1" ht="11.25" customHeight="1" thickBot="1" x14ac:dyDescent="0.25">
      <c r="B61" s="85"/>
      <c r="C61" s="498" t="s">
        <v>75</v>
      </c>
      <c r="D61" s="132"/>
      <c r="E61" s="132"/>
      <c r="F61" s="128"/>
      <c r="G61" s="128"/>
      <c r="H61" s="660"/>
      <c r="I61" s="661"/>
      <c r="J61" s="661"/>
      <c r="K61" s="661"/>
      <c r="L61" s="662"/>
      <c r="M61" s="719"/>
      <c r="N61" s="720"/>
      <c r="O61" s="720"/>
      <c r="P61" s="720"/>
      <c r="Q61" s="721"/>
      <c r="R61" s="660"/>
      <c r="S61" s="661"/>
      <c r="T61" s="661"/>
      <c r="U61" s="661"/>
      <c r="V61" s="662"/>
      <c r="W61" s="719"/>
      <c r="X61" s="720"/>
      <c r="Y61" s="720"/>
      <c r="Z61" s="720"/>
      <c r="AA61" s="721"/>
      <c r="AB61" s="660"/>
      <c r="AC61" s="661"/>
      <c r="AD61" s="661"/>
      <c r="AE61" s="661"/>
      <c r="AF61" s="662"/>
      <c r="AG61" s="719"/>
      <c r="AH61" s="720"/>
      <c r="AI61" s="720"/>
      <c r="AJ61" s="720"/>
      <c r="AK61" s="721"/>
    </row>
    <row r="62" spans="2:37" s="130" customFormat="1" ht="9.75" customHeight="1" x14ac:dyDescent="0.2">
      <c r="B62" s="495">
        <v>46</v>
      </c>
      <c r="C62" s="253" t="s">
        <v>310</v>
      </c>
      <c r="D62" s="258"/>
      <c r="E62" s="137"/>
      <c r="F62" s="137"/>
      <c r="G62" s="234"/>
      <c r="H62" s="738">
        <f>SUM(H58:L61)</f>
        <v>0</v>
      </c>
      <c r="I62" s="739"/>
      <c r="J62" s="739"/>
      <c r="K62" s="739"/>
      <c r="L62" s="740"/>
      <c r="M62" s="738">
        <f>SUM(M58:Q61)</f>
        <v>0</v>
      </c>
      <c r="N62" s="739"/>
      <c r="O62" s="739"/>
      <c r="P62" s="739"/>
      <c r="Q62" s="740"/>
      <c r="R62" s="738">
        <f>SUM(R58:V61)</f>
        <v>0</v>
      </c>
      <c r="S62" s="739"/>
      <c r="T62" s="739"/>
      <c r="U62" s="739"/>
      <c r="V62" s="740"/>
      <c r="W62" s="738">
        <f>SUM(W58:AA61)</f>
        <v>0</v>
      </c>
      <c r="X62" s="739"/>
      <c r="Y62" s="739"/>
      <c r="Z62" s="739"/>
      <c r="AA62" s="740"/>
      <c r="AB62" s="738">
        <f>SUM(AB58:AF61)</f>
        <v>0</v>
      </c>
      <c r="AC62" s="739"/>
      <c r="AD62" s="739"/>
      <c r="AE62" s="739"/>
      <c r="AF62" s="740"/>
      <c r="AG62" s="738">
        <f>SUM(AG58:AK61)</f>
        <v>0</v>
      </c>
      <c r="AH62" s="739"/>
      <c r="AI62" s="739"/>
      <c r="AJ62" s="739"/>
      <c r="AK62" s="740"/>
    </row>
    <row r="63" spans="2:37" s="130" customFormat="1" ht="9" customHeight="1" x14ac:dyDescent="0.2">
      <c r="B63" s="85"/>
      <c r="C63" s="223" t="s">
        <v>21</v>
      </c>
      <c r="D63" s="136"/>
      <c r="E63" s="128"/>
      <c r="F63" s="128"/>
      <c r="G63" s="142"/>
      <c r="H63" s="741"/>
      <c r="I63" s="742"/>
      <c r="J63" s="742"/>
      <c r="K63" s="742"/>
      <c r="L63" s="743"/>
      <c r="M63" s="741"/>
      <c r="N63" s="742"/>
      <c r="O63" s="742"/>
      <c r="P63" s="742"/>
      <c r="Q63" s="743"/>
      <c r="R63" s="741"/>
      <c r="S63" s="742"/>
      <c r="T63" s="742"/>
      <c r="U63" s="742"/>
      <c r="V63" s="743"/>
      <c r="W63" s="741"/>
      <c r="X63" s="742"/>
      <c r="Y63" s="742"/>
      <c r="Z63" s="742"/>
      <c r="AA63" s="743"/>
      <c r="AB63" s="741"/>
      <c r="AC63" s="742"/>
      <c r="AD63" s="742"/>
      <c r="AE63" s="742"/>
      <c r="AF63" s="743"/>
      <c r="AG63" s="741"/>
      <c r="AH63" s="742"/>
      <c r="AI63" s="742"/>
      <c r="AJ63" s="742"/>
      <c r="AK63" s="743"/>
    </row>
    <row r="64" spans="2:37" s="130" customFormat="1" ht="4.9000000000000004" customHeight="1" thickBot="1" x14ac:dyDescent="0.25">
      <c r="B64" s="125"/>
      <c r="C64" s="259"/>
      <c r="D64" s="260"/>
      <c r="E64" s="260"/>
      <c r="F64" s="260"/>
      <c r="G64" s="260"/>
      <c r="H64" s="261"/>
      <c r="I64" s="260"/>
      <c r="J64" s="260"/>
      <c r="K64" s="260"/>
      <c r="L64" s="260"/>
      <c r="M64" s="261"/>
      <c r="N64" s="260"/>
      <c r="O64" s="260"/>
      <c r="P64" s="260"/>
      <c r="Q64" s="260"/>
      <c r="R64" s="261"/>
      <c r="S64" s="260"/>
      <c r="T64" s="260"/>
      <c r="U64" s="260"/>
      <c r="V64" s="260"/>
      <c r="W64" s="261"/>
      <c r="X64" s="260"/>
      <c r="Y64" s="260"/>
      <c r="Z64" s="260"/>
      <c r="AA64" s="260"/>
      <c r="AB64" s="261"/>
      <c r="AC64" s="260"/>
      <c r="AD64" s="260"/>
      <c r="AE64" s="260"/>
      <c r="AF64" s="260"/>
      <c r="AG64" s="261"/>
      <c r="AH64" s="260"/>
      <c r="AI64" s="260"/>
      <c r="AJ64" s="260"/>
      <c r="AK64" s="262"/>
    </row>
    <row r="65" spans="2:37" s="147" customFormat="1" ht="9.75" customHeight="1" x14ac:dyDescent="0.2">
      <c r="B65" s="496">
        <v>47</v>
      </c>
      <c r="C65" s="220" t="s">
        <v>354</v>
      </c>
      <c r="D65" s="127"/>
      <c r="E65" s="127"/>
      <c r="F65" s="127"/>
      <c r="G65" s="127"/>
      <c r="H65" s="263"/>
      <c r="I65" s="264"/>
      <c r="J65" s="264"/>
      <c r="K65" s="264"/>
      <c r="L65" s="265"/>
      <c r="M65" s="738">
        <f>H62-M62</f>
        <v>0</v>
      </c>
      <c r="N65" s="739"/>
      <c r="O65" s="739"/>
      <c r="P65" s="739"/>
      <c r="Q65" s="740"/>
      <c r="R65" s="263"/>
      <c r="S65" s="264"/>
      <c r="T65" s="264"/>
      <c r="U65" s="264"/>
      <c r="V65" s="265"/>
      <c r="W65" s="738">
        <f>R62-W62</f>
        <v>0</v>
      </c>
      <c r="X65" s="739"/>
      <c r="Y65" s="739"/>
      <c r="Z65" s="739"/>
      <c r="AA65" s="740"/>
      <c r="AB65" s="263"/>
      <c r="AC65" s="264"/>
      <c r="AD65" s="264"/>
      <c r="AE65" s="264"/>
      <c r="AF65" s="265"/>
      <c r="AG65" s="738">
        <f>AB62-AG62</f>
        <v>0</v>
      </c>
      <c r="AH65" s="739"/>
      <c r="AI65" s="739"/>
      <c r="AJ65" s="739"/>
      <c r="AK65" s="740"/>
    </row>
    <row r="66" spans="2:37" s="149" customFormat="1" ht="9.75" customHeight="1" x14ac:dyDescent="0.2">
      <c r="B66" s="124"/>
      <c r="C66" s="235" t="s">
        <v>353</v>
      </c>
      <c r="D66" s="128"/>
      <c r="E66" s="128"/>
      <c r="F66" s="128"/>
      <c r="G66" s="142"/>
      <c r="H66" s="225"/>
      <c r="I66" s="226"/>
      <c r="J66" s="226"/>
      <c r="K66" s="226"/>
      <c r="L66" s="227"/>
      <c r="M66" s="741"/>
      <c r="N66" s="742"/>
      <c r="O66" s="742"/>
      <c r="P66" s="742"/>
      <c r="Q66" s="743"/>
      <c r="R66" s="225"/>
      <c r="S66" s="226"/>
      <c r="T66" s="226"/>
      <c r="U66" s="226"/>
      <c r="V66" s="227"/>
      <c r="W66" s="741"/>
      <c r="X66" s="742"/>
      <c r="Y66" s="742"/>
      <c r="Z66" s="742"/>
      <c r="AA66" s="743"/>
      <c r="AB66" s="225"/>
      <c r="AC66" s="226"/>
      <c r="AD66" s="226"/>
      <c r="AE66" s="226"/>
      <c r="AF66" s="227"/>
      <c r="AG66" s="741"/>
      <c r="AH66" s="742"/>
      <c r="AI66" s="742"/>
      <c r="AJ66" s="742"/>
      <c r="AK66" s="743"/>
    </row>
    <row r="67" spans="2:37" s="149" customFormat="1" ht="9.75" customHeight="1" x14ac:dyDescent="0.15">
      <c r="B67" s="675" t="s">
        <v>344</v>
      </c>
      <c r="C67" s="676"/>
      <c r="D67" s="676"/>
      <c r="E67" s="676"/>
      <c r="F67" s="676"/>
      <c r="G67" s="676"/>
      <c r="H67" s="676"/>
      <c r="I67" s="676"/>
      <c r="J67" s="676"/>
      <c r="K67" s="676"/>
      <c r="L67" s="676"/>
      <c r="M67" s="676"/>
      <c r="N67" s="676"/>
      <c r="O67" s="676"/>
      <c r="P67" s="676"/>
      <c r="Q67" s="676"/>
      <c r="R67" s="676"/>
      <c r="S67" s="676"/>
      <c r="T67" s="676"/>
      <c r="U67" s="676"/>
      <c r="V67" s="676"/>
      <c r="W67" s="676"/>
      <c r="X67" s="676"/>
      <c r="Y67" s="676"/>
      <c r="Z67" s="676"/>
      <c r="AA67" s="676"/>
      <c r="AB67" s="676"/>
      <c r="AC67" s="676"/>
      <c r="AD67" s="676"/>
      <c r="AE67" s="676"/>
      <c r="AF67" s="676"/>
      <c r="AG67" s="676"/>
      <c r="AH67" s="676"/>
      <c r="AI67" s="676"/>
      <c r="AJ67" s="676"/>
      <c r="AK67" s="676"/>
    </row>
    <row r="68" spans="2:37" s="130" customFormat="1" ht="9.75" customHeight="1" x14ac:dyDescent="0.2">
      <c r="B68" s="454"/>
      <c r="C68" s="454"/>
      <c r="D68" s="454"/>
      <c r="E68" s="454"/>
      <c r="F68" s="454"/>
      <c r="G68" s="454"/>
      <c r="H68" s="454"/>
      <c r="I68" s="454"/>
      <c r="J68" s="454"/>
      <c r="K68" s="454"/>
      <c r="L68" s="454"/>
      <c r="M68" s="454"/>
      <c r="N68" s="454"/>
      <c r="O68" s="454"/>
      <c r="P68" s="454"/>
      <c r="Q68" s="454"/>
      <c r="R68" s="454"/>
      <c r="S68" s="454"/>
      <c r="T68" s="454"/>
      <c r="U68" s="454"/>
      <c r="V68" s="454"/>
      <c r="W68" s="454"/>
      <c r="X68" s="454"/>
      <c r="Y68" s="454"/>
      <c r="Z68" s="454"/>
      <c r="AA68" s="454"/>
      <c r="AB68" s="454"/>
      <c r="AC68" s="454"/>
      <c r="AD68" s="454"/>
      <c r="AE68" s="454"/>
      <c r="AF68" s="454"/>
      <c r="AG68" s="454"/>
      <c r="AH68" s="454"/>
      <c r="AI68" s="454"/>
      <c r="AJ68" s="454"/>
      <c r="AK68" s="454"/>
    </row>
    <row r="69" spans="2:37" s="130" customFormat="1" ht="9.75" customHeight="1" x14ac:dyDescent="0.2">
      <c r="B69" s="454"/>
      <c r="C69" s="454"/>
      <c r="D69" s="454"/>
      <c r="E69" s="454"/>
      <c r="F69" s="454"/>
      <c r="G69" s="454"/>
      <c r="H69" s="454"/>
      <c r="I69" s="454"/>
      <c r="J69" s="454"/>
      <c r="K69" s="454"/>
      <c r="L69" s="454"/>
      <c r="M69" s="454"/>
      <c r="N69" s="454"/>
      <c r="O69" s="454"/>
      <c r="P69" s="454"/>
      <c r="Q69" s="454"/>
      <c r="R69" s="454"/>
      <c r="S69" s="454"/>
      <c r="T69" s="454"/>
      <c r="U69" s="454"/>
      <c r="V69" s="454"/>
      <c r="W69" s="454"/>
      <c r="X69" s="454"/>
      <c r="Y69" s="454"/>
      <c r="Z69" s="454"/>
      <c r="AA69" s="454"/>
      <c r="AB69" s="454"/>
      <c r="AC69" s="454"/>
      <c r="AD69" s="454"/>
      <c r="AE69" s="454"/>
      <c r="AF69" s="454"/>
      <c r="AG69" s="454"/>
      <c r="AH69" s="454"/>
      <c r="AI69" s="454"/>
      <c r="AJ69" s="454"/>
      <c r="AK69" s="454"/>
    </row>
    <row r="70" spans="2:37" s="130" customFormat="1" ht="9.75" customHeight="1" x14ac:dyDescent="0.2">
      <c r="B70" s="454"/>
      <c r="C70" s="454"/>
      <c r="D70" s="454"/>
      <c r="E70" s="454"/>
      <c r="F70" s="454"/>
      <c r="G70" s="454"/>
      <c r="H70" s="454"/>
      <c r="I70" s="454"/>
      <c r="J70" s="454"/>
      <c r="K70" s="454"/>
      <c r="L70" s="454"/>
      <c r="M70" s="454"/>
      <c r="N70" s="454"/>
      <c r="O70" s="454"/>
      <c r="P70" s="454"/>
      <c r="Q70" s="454"/>
      <c r="R70" s="454"/>
      <c r="S70" s="454"/>
      <c r="T70" s="454"/>
      <c r="U70" s="454"/>
      <c r="V70" s="454"/>
      <c r="W70" s="454"/>
      <c r="X70" s="454"/>
      <c r="Y70" s="454"/>
      <c r="Z70" s="454"/>
      <c r="AA70" s="454"/>
      <c r="AB70" s="454"/>
      <c r="AC70" s="454"/>
      <c r="AD70" s="454"/>
      <c r="AE70" s="454"/>
      <c r="AF70" s="454"/>
      <c r="AG70" s="454"/>
      <c r="AH70" s="454"/>
      <c r="AI70" s="454"/>
      <c r="AJ70" s="454"/>
      <c r="AK70" s="454"/>
    </row>
    <row r="71" spans="2:37" s="130" customFormat="1" ht="9.75" customHeight="1" x14ac:dyDescent="0.2">
      <c r="B71" s="454"/>
      <c r="C71" s="454"/>
      <c r="D71" s="454"/>
      <c r="E71" s="454"/>
      <c r="F71" s="454"/>
      <c r="G71" s="454"/>
      <c r="H71" s="454"/>
      <c r="I71" s="454"/>
      <c r="J71" s="454"/>
      <c r="K71" s="454"/>
      <c r="L71" s="454"/>
      <c r="M71" s="454"/>
      <c r="N71" s="454"/>
      <c r="O71" s="454"/>
      <c r="P71" s="454"/>
      <c r="Q71" s="454"/>
      <c r="R71" s="454"/>
      <c r="S71" s="454"/>
      <c r="T71" s="454"/>
      <c r="U71" s="454"/>
      <c r="V71" s="454"/>
      <c r="W71" s="454"/>
      <c r="X71" s="454"/>
      <c r="Y71" s="454"/>
      <c r="Z71" s="454"/>
      <c r="AA71" s="454"/>
      <c r="AB71" s="454"/>
      <c r="AC71" s="454"/>
      <c r="AD71" s="454"/>
      <c r="AE71" s="454"/>
      <c r="AF71" s="454"/>
      <c r="AG71" s="454"/>
      <c r="AH71" s="454"/>
      <c r="AI71" s="454"/>
      <c r="AJ71" s="454"/>
      <c r="AK71" s="454"/>
    </row>
    <row r="72" spans="2:37" s="130" customFormat="1" ht="9.75" customHeight="1" x14ac:dyDescent="0.2">
      <c r="B72" s="454"/>
      <c r="C72" s="454"/>
      <c r="D72" s="454"/>
      <c r="E72" s="454"/>
      <c r="F72" s="454"/>
      <c r="G72" s="454"/>
      <c r="H72" s="454"/>
      <c r="I72" s="454"/>
      <c r="J72" s="454"/>
      <c r="K72" s="454"/>
      <c r="L72" s="454"/>
      <c r="M72" s="454"/>
      <c r="N72" s="454"/>
      <c r="O72" s="454"/>
      <c r="P72" s="454"/>
      <c r="Q72" s="454"/>
      <c r="R72" s="454"/>
      <c r="S72" s="454"/>
      <c r="T72" s="454"/>
      <c r="U72" s="454"/>
      <c r="V72" s="454"/>
      <c r="W72" s="454"/>
      <c r="X72" s="454"/>
      <c r="Y72" s="454"/>
      <c r="Z72" s="454"/>
      <c r="AA72" s="454"/>
      <c r="AB72" s="454"/>
      <c r="AC72" s="454"/>
      <c r="AD72" s="454"/>
      <c r="AE72" s="454"/>
      <c r="AF72" s="454"/>
      <c r="AG72" s="454"/>
      <c r="AH72" s="454"/>
      <c r="AI72" s="454"/>
      <c r="AJ72" s="454"/>
      <c r="AK72" s="454"/>
    </row>
    <row r="73" spans="2:37" s="102" customFormat="1" ht="6" customHeight="1" x14ac:dyDescent="0.2">
      <c r="B73" s="454"/>
      <c r="C73" s="454"/>
      <c r="D73" s="454"/>
      <c r="E73" s="454"/>
      <c r="F73" s="454"/>
      <c r="G73" s="454"/>
      <c r="H73" s="454"/>
      <c r="I73" s="454"/>
      <c r="J73" s="454"/>
      <c r="K73" s="454"/>
      <c r="L73" s="454"/>
      <c r="M73" s="454"/>
      <c r="N73" s="454"/>
      <c r="O73" s="454"/>
      <c r="P73" s="454"/>
      <c r="Q73" s="454"/>
      <c r="R73" s="454"/>
      <c r="S73" s="454"/>
      <c r="T73" s="454"/>
      <c r="U73" s="454"/>
      <c r="V73" s="454"/>
      <c r="W73" s="454"/>
      <c r="X73" s="454"/>
      <c r="Y73" s="454"/>
      <c r="Z73" s="454"/>
      <c r="AA73" s="454"/>
      <c r="AB73" s="454"/>
      <c r="AC73" s="454"/>
      <c r="AD73" s="454"/>
      <c r="AE73" s="454"/>
      <c r="AF73" s="454"/>
      <c r="AG73" s="454"/>
      <c r="AH73" s="454"/>
      <c r="AI73" s="454"/>
      <c r="AJ73" s="454"/>
      <c r="AK73" s="454"/>
    </row>
    <row r="74" spans="2:37" s="113" customFormat="1" ht="7.5" customHeight="1" x14ac:dyDescent="0.2">
      <c r="B74" s="30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2:37" s="113" customFormat="1" ht="7.5" customHeight="1" x14ac:dyDescent="0.2">
      <c r="B75" s="30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2:37" s="113" customFormat="1" ht="7.5" customHeight="1" x14ac:dyDescent="0.2">
      <c r="B76" s="30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2:37" ht="11.25" customHeight="1" x14ac:dyDescent="0.2"/>
    <row r="78" spans="2:37" ht="5.25" customHeight="1" x14ac:dyDescent="0.2"/>
    <row r="79" spans="2:37" ht="6" customHeight="1" x14ac:dyDescent="0.2"/>
    <row r="80" spans="2:37" ht="12" customHeight="1" x14ac:dyDescent="0.2"/>
    <row r="81" spans="1:37" ht="6.75" customHeight="1" x14ac:dyDescent="0.2"/>
    <row r="82" spans="1:37" ht="6" customHeight="1" x14ac:dyDescent="0.2"/>
    <row r="83" spans="1:37" s="152" customFormat="1" ht="10.5" customHeight="1" x14ac:dyDescent="0.2">
      <c r="A83" s="150"/>
      <c r="B83" s="3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</sheetData>
  <sheetProtection sheet="1" objects="1" scenarios="1"/>
  <mergeCells count="145">
    <mergeCell ref="B2:J2"/>
    <mergeCell ref="B67:AK67"/>
    <mergeCell ref="B7:AK7"/>
    <mergeCell ref="B8:AK8"/>
    <mergeCell ref="B9:J9"/>
    <mergeCell ref="K9:AD9"/>
    <mergeCell ref="D10:J11"/>
    <mergeCell ref="N11:S11"/>
    <mergeCell ref="X11:AC11"/>
    <mergeCell ref="B14:AK14"/>
    <mergeCell ref="B15:G16"/>
    <mergeCell ref="H15:Q15"/>
    <mergeCell ref="R15:AA15"/>
    <mergeCell ref="AB15:AK15"/>
    <mergeCell ref="H16:L16"/>
    <mergeCell ref="M16:Q16"/>
    <mergeCell ref="R16:V16"/>
    <mergeCell ref="W16:AA16"/>
    <mergeCell ref="AB16:AF16"/>
    <mergeCell ref="H19:L20"/>
    <mergeCell ref="M19:Q20"/>
    <mergeCell ref="R19:V20"/>
    <mergeCell ref="W19:AA20"/>
    <mergeCell ref="AB19:AF20"/>
    <mergeCell ref="AG19:AK20"/>
    <mergeCell ref="AG16:AK16"/>
    <mergeCell ref="H17:L18"/>
    <mergeCell ref="M17:Q18"/>
    <mergeCell ref="R17:V18"/>
    <mergeCell ref="W17:AA18"/>
    <mergeCell ref="AB17:AF18"/>
    <mergeCell ref="AG17:AK18"/>
    <mergeCell ref="H23:L24"/>
    <mergeCell ref="M23:Q24"/>
    <mergeCell ref="R23:V24"/>
    <mergeCell ref="W23:AA24"/>
    <mergeCell ref="AB23:AF24"/>
    <mergeCell ref="AG23:AK24"/>
    <mergeCell ref="H21:L22"/>
    <mergeCell ref="M21:Q22"/>
    <mergeCell ref="R21:V22"/>
    <mergeCell ref="W21:AA22"/>
    <mergeCell ref="AB21:AF22"/>
    <mergeCell ref="AG21:AK22"/>
    <mergeCell ref="H25:L26"/>
    <mergeCell ref="M25:Q26"/>
    <mergeCell ref="R25:V26"/>
    <mergeCell ref="W25:AA26"/>
    <mergeCell ref="AB25:AF26"/>
    <mergeCell ref="AG25:AK26"/>
    <mergeCell ref="H29:L30"/>
    <mergeCell ref="M29:Q30"/>
    <mergeCell ref="R29:V30"/>
    <mergeCell ref="W29:AA30"/>
    <mergeCell ref="AB29:AF30"/>
    <mergeCell ref="AG29:AK30"/>
    <mergeCell ref="H27:L28"/>
    <mergeCell ref="M27:Q28"/>
    <mergeCell ref="R27:V28"/>
    <mergeCell ref="W27:AA28"/>
    <mergeCell ref="AB27:AF28"/>
    <mergeCell ref="AG27:AK28"/>
    <mergeCell ref="AB40:AK40"/>
    <mergeCell ref="H41:L41"/>
    <mergeCell ref="M41:Q41"/>
    <mergeCell ref="R41:V41"/>
    <mergeCell ref="W41:AA41"/>
    <mergeCell ref="H31:L32"/>
    <mergeCell ref="M31:Q32"/>
    <mergeCell ref="R31:V32"/>
    <mergeCell ref="W31:AA32"/>
    <mergeCell ref="AB31:AF32"/>
    <mergeCell ref="AG31:AK32"/>
    <mergeCell ref="AG48:AK49"/>
    <mergeCell ref="R46:V47"/>
    <mergeCell ref="W46:AA47"/>
    <mergeCell ref="H46:L47"/>
    <mergeCell ref="M46:Q47"/>
    <mergeCell ref="H48:L49"/>
    <mergeCell ref="M34:Q35"/>
    <mergeCell ref="W34:AA35"/>
    <mergeCell ref="AG34:AK35"/>
    <mergeCell ref="M36:Q37"/>
    <mergeCell ref="W36:AA37"/>
    <mergeCell ref="AG36:AK37"/>
    <mergeCell ref="AB41:AF41"/>
    <mergeCell ref="AG41:AK41"/>
    <mergeCell ref="H42:L43"/>
    <mergeCell ref="M42:Q43"/>
    <mergeCell ref="R42:V43"/>
    <mergeCell ref="W42:AA43"/>
    <mergeCell ref="AB42:AF43"/>
    <mergeCell ref="AG42:AK43"/>
    <mergeCell ref="B39:AK39"/>
    <mergeCell ref="B40:G41"/>
    <mergeCell ref="H40:Q40"/>
    <mergeCell ref="R40:AA40"/>
    <mergeCell ref="H58:L59"/>
    <mergeCell ref="M58:Q59"/>
    <mergeCell ref="R58:V59"/>
    <mergeCell ref="W58:AA59"/>
    <mergeCell ref="AB58:AF59"/>
    <mergeCell ref="AG58:AK59"/>
    <mergeCell ref="H62:L63"/>
    <mergeCell ref="M62:Q63"/>
    <mergeCell ref="R60:V61"/>
    <mergeCell ref="W60:AA61"/>
    <mergeCell ref="H60:L61"/>
    <mergeCell ref="M60:Q61"/>
    <mergeCell ref="AB60:AF61"/>
    <mergeCell ref="AG60:AK61"/>
    <mergeCell ref="M55:Q56"/>
    <mergeCell ref="W55:AA56"/>
    <mergeCell ref="AG55:AK56"/>
    <mergeCell ref="AB62:AF63"/>
    <mergeCell ref="AG62:AK63"/>
    <mergeCell ref="M65:Q66"/>
    <mergeCell ref="AG65:AK66"/>
    <mergeCell ref="R62:V63"/>
    <mergeCell ref="W62:AA63"/>
    <mergeCell ref="W65:AA66"/>
    <mergeCell ref="H44:L45"/>
    <mergeCell ref="M44:Q45"/>
    <mergeCell ref="R44:V45"/>
    <mergeCell ref="W44:AA45"/>
    <mergeCell ref="AB44:AF45"/>
    <mergeCell ref="AG44:AK45"/>
    <mergeCell ref="H52:L53"/>
    <mergeCell ref="M52:Q53"/>
    <mergeCell ref="R52:V53"/>
    <mergeCell ref="W52:AA53"/>
    <mergeCell ref="AB52:AF53"/>
    <mergeCell ref="AG52:AK53"/>
    <mergeCell ref="H50:L51"/>
    <mergeCell ref="M50:Q51"/>
    <mergeCell ref="R50:V51"/>
    <mergeCell ref="W50:AA51"/>
    <mergeCell ref="AB50:AF51"/>
    <mergeCell ref="AG50:AK51"/>
    <mergeCell ref="AB46:AF47"/>
    <mergeCell ref="AG46:AK47"/>
    <mergeCell ref="M48:Q49"/>
    <mergeCell ref="R48:V49"/>
    <mergeCell ref="W48:AA49"/>
    <mergeCell ref="AB48:AF49"/>
  </mergeCells>
  <pageMargins left="0.75" right="0.75" top="1" bottom="1" header="0.5" footer="0.5"/>
  <pageSetup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L77"/>
  <sheetViews>
    <sheetView topLeftCell="A70" zoomScale="110" zoomScaleNormal="110" workbookViewId="0">
      <selection activeCell="B2" sqref="B2:J2"/>
    </sheetView>
  </sheetViews>
  <sheetFormatPr defaultColWidth="2.5703125" defaultRowHeight="12.75" x14ac:dyDescent="0.2"/>
  <cols>
    <col min="1" max="1" width="1.5703125" customWidth="1"/>
    <col min="2" max="2" width="6.42578125" style="30" customWidth="1"/>
    <col min="3" max="3" width="4.5703125" customWidth="1"/>
    <col min="4" max="4" width="5" customWidth="1"/>
    <col min="5" max="5" width="5.140625" customWidth="1"/>
    <col min="6" max="6" width="5.42578125" customWidth="1"/>
    <col min="7" max="7" width="6.42578125" customWidth="1"/>
    <col min="8" max="15" width="2.42578125" customWidth="1"/>
    <col min="16" max="16" width="3" customWidth="1"/>
    <col min="17" max="23" width="2.42578125" customWidth="1"/>
    <col min="24" max="26" width="2.5703125" customWidth="1"/>
    <col min="27" max="37" width="2.42578125" customWidth="1"/>
  </cols>
  <sheetData>
    <row r="1" spans="1:38" ht="13.9" customHeight="1" thickBot="1" x14ac:dyDescent="0.25">
      <c r="B1" s="475" t="s">
        <v>413</v>
      </c>
      <c r="N1" s="97"/>
      <c r="O1" s="453"/>
      <c r="P1" s="528"/>
      <c r="Q1" s="529" t="s">
        <v>399</v>
      </c>
      <c r="AD1" s="97"/>
      <c r="AE1" s="473"/>
      <c r="AF1" s="10"/>
      <c r="AG1" s="102"/>
      <c r="AH1" s="474"/>
      <c r="AI1" s="272"/>
      <c r="AJ1" s="272"/>
      <c r="AK1" s="474"/>
    </row>
    <row r="2" spans="1:38" ht="12.6" customHeight="1" thickBot="1" x14ac:dyDescent="0.25">
      <c r="A2" s="114"/>
      <c r="B2" s="737" t="s">
        <v>473</v>
      </c>
      <c r="C2" s="737"/>
      <c r="D2" s="737"/>
      <c r="E2" s="737"/>
      <c r="F2" s="737"/>
      <c r="G2" s="737"/>
      <c r="H2" s="737"/>
      <c r="I2" s="737"/>
      <c r="J2" s="737"/>
      <c r="K2" s="16"/>
      <c r="L2" s="16"/>
      <c r="M2" s="16"/>
      <c r="N2" s="16"/>
      <c r="O2" s="10"/>
      <c r="R2" s="10"/>
      <c r="S2" s="10"/>
      <c r="T2" s="10"/>
      <c r="U2" s="97"/>
      <c r="V2" s="97"/>
      <c r="W2" s="97"/>
      <c r="X2" s="97"/>
      <c r="Y2" s="97"/>
      <c r="Z2" s="97"/>
      <c r="AA2" s="97"/>
      <c r="AB2" s="97"/>
      <c r="AC2" s="97"/>
      <c r="AD2" s="97"/>
      <c r="AE2" s="10"/>
      <c r="AF2" s="7"/>
      <c r="AG2" s="422"/>
      <c r="AH2" s="19"/>
      <c r="AI2" s="20"/>
      <c r="AJ2" s="21"/>
      <c r="AK2" s="22" t="s">
        <v>412</v>
      </c>
    </row>
    <row r="3" spans="1:38" ht="12" customHeight="1" thickBot="1" x14ac:dyDescent="0.35">
      <c r="A3" s="114"/>
      <c r="B3" s="210" t="s">
        <v>12</v>
      </c>
      <c r="C3" s="11"/>
      <c r="E3" s="16"/>
      <c r="F3" s="16"/>
      <c r="I3" s="16"/>
      <c r="J3" s="16"/>
      <c r="K3" s="16"/>
      <c r="L3" s="16"/>
      <c r="M3" s="16"/>
      <c r="N3" s="392"/>
      <c r="O3" s="392"/>
      <c r="P3" s="554"/>
      <c r="Q3" s="529" t="s">
        <v>400</v>
      </c>
      <c r="R3" s="18"/>
      <c r="S3" s="4"/>
      <c r="T3" s="5"/>
      <c r="U3" s="97"/>
      <c r="V3" s="97"/>
      <c r="W3" s="97"/>
      <c r="X3" s="97"/>
      <c r="Y3" s="97"/>
      <c r="Z3" s="97"/>
      <c r="AA3" s="97"/>
      <c r="AB3" s="97"/>
      <c r="AC3" s="97"/>
      <c r="AD3" s="97"/>
      <c r="AE3" s="10"/>
      <c r="AF3" s="7"/>
      <c r="AG3" s="206"/>
      <c r="AH3" s="23"/>
      <c r="AI3" s="24"/>
      <c r="AJ3" s="25"/>
      <c r="AK3" s="26" t="s">
        <v>411</v>
      </c>
    </row>
    <row r="4" spans="1:38" s="145" customFormat="1" ht="10.5" customHeight="1" x14ac:dyDescent="0.2">
      <c r="A4" s="388"/>
      <c r="B4" s="390" t="s">
        <v>37</v>
      </c>
      <c r="C4" s="391"/>
      <c r="E4" s="392"/>
      <c r="F4" s="392"/>
      <c r="H4" s="390"/>
      <c r="I4" s="392"/>
      <c r="J4" s="392"/>
      <c r="K4" s="392"/>
      <c r="L4" s="392"/>
      <c r="M4" s="392"/>
      <c r="N4" s="392"/>
      <c r="O4" s="102"/>
      <c r="P4" s="102"/>
      <c r="Q4" s="393"/>
      <c r="R4" s="394"/>
      <c r="S4" s="395"/>
      <c r="T4" s="396"/>
      <c r="U4" s="389"/>
      <c r="V4" s="389"/>
      <c r="W4" s="389"/>
      <c r="X4" s="389"/>
      <c r="Y4" s="389"/>
      <c r="Z4" s="389"/>
      <c r="AA4" s="389"/>
      <c r="AB4" s="102"/>
      <c r="AC4" s="102"/>
      <c r="AD4" s="102"/>
      <c r="AE4" s="102"/>
      <c r="AF4" s="397"/>
      <c r="AG4" s="102"/>
      <c r="AH4" s="102"/>
      <c r="AI4" s="102"/>
      <c r="AJ4" s="102"/>
      <c r="AK4" s="102"/>
    </row>
    <row r="5" spans="1:38" s="145" customFormat="1" ht="10.5" customHeight="1" x14ac:dyDescent="0.2">
      <c r="A5" s="388"/>
      <c r="B5" s="390" t="s">
        <v>91</v>
      </c>
      <c r="C5" s="391"/>
      <c r="E5" s="392"/>
      <c r="F5" s="392"/>
      <c r="H5" s="390"/>
      <c r="I5" s="392"/>
      <c r="J5" s="392"/>
      <c r="K5" s="392"/>
      <c r="L5" s="392"/>
      <c r="M5" s="392"/>
      <c r="N5" s="392"/>
      <c r="O5" s="102"/>
      <c r="P5" s="102"/>
      <c r="Q5" s="393"/>
      <c r="R5" s="394"/>
      <c r="S5" s="395"/>
      <c r="T5" s="396"/>
      <c r="U5" s="389"/>
      <c r="V5" s="389"/>
      <c r="W5" s="389"/>
      <c r="X5" s="389"/>
      <c r="Y5" s="389"/>
      <c r="Z5" s="389"/>
      <c r="AA5" s="389"/>
      <c r="AB5" s="102"/>
      <c r="AC5" s="102"/>
      <c r="AD5" s="102"/>
      <c r="AE5" s="102"/>
      <c r="AF5" s="397"/>
      <c r="AG5" s="102"/>
      <c r="AH5" s="102"/>
      <c r="AI5" s="102"/>
      <c r="AJ5" s="102"/>
      <c r="AK5" s="102"/>
    </row>
    <row r="6" spans="1:38" ht="4.7" customHeight="1" x14ac:dyDescent="0.2">
      <c r="A6" s="114"/>
      <c r="B6" s="8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97"/>
      <c r="V6" s="97"/>
      <c r="W6" s="97"/>
      <c r="X6" s="97"/>
      <c r="Y6" s="97"/>
      <c r="Z6" s="97"/>
      <c r="AA6" s="97"/>
      <c r="AB6" s="10"/>
      <c r="AC6" s="10"/>
      <c r="AD6" s="10"/>
      <c r="AE6" s="10"/>
      <c r="AF6" s="8"/>
      <c r="AG6" s="10"/>
      <c r="AH6" s="10"/>
      <c r="AI6" s="10"/>
      <c r="AJ6" s="10"/>
      <c r="AK6" s="10"/>
      <c r="AL6" s="10"/>
    </row>
    <row r="7" spans="1:38" s="1" customFormat="1" ht="13.7" customHeight="1" x14ac:dyDescent="0.25">
      <c r="A7" s="115"/>
      <c r="B7" s="698" t="s">
        <v>254</v>
      </c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8"/>
      <c r="R7" s="698"/>
      <c r="S7" s="698"/>
      <c r="T7" s="698"/>
      <c r="U7" s="698"/>
      <c r="V7" s="698"/>
      <c r="W7" s="698"/>
      <c r="X7" s="698"/>
      <c r="Y7" s="698"/>
      <c r="Z7" s="698"/>
      <c r="AA7" s="698"/>
      <c r="AB7" s="698"/>
      <c r="AC7" s="698"/>
      <c r="AD7" s="698"/>
      <c r="AE7" s="698"/>
      <c r="AF7" s="698"/>
      <c r="AG7" s="698"/>
      <c r="AH7" s="698"/>
      <c r="AI7" s="698"/>
      <c r="AJ7" s="698"/>
      <c r="AK7" s="698"/>
    </row>
    <row r="8" spans="1:38" s="1" customFormat="1" ht="13.7" customHeight="1" thickBot="1" x14ac:dyDescent="0.3">
      <c r="A8" s="115"/>
      <c r="B8" s="751" t="s">
        <v>99</v>
      </c>
      <c r="C8" s="751"/>
      <c r="D8" s="751"/>
      <c r="E8" s="751"/>
      <c r="F8" s="751"/>
      <c r="G8" s="751"/>
      <c r="H8" s="751"/>
      <c r="I8" s="751"/>
      <c r="J8" s="751"/>
      <c r="K8" s="751"/>
      <c r="L8" s="751"/>
      <c r="M8" s="751"/>
      <c r="N8" s="751"/>
      <c r="O8" s="751"/>
      <c r="P8" s="751"/>
      <c r="Q8" s="751"/>
      <c r="R8" s="751"/>
      <c r="S8" s="751"/>
      <c r="T8" s="751"/>
      <c r="U8" s="751"/>
      <c r="V8" s="751"/>
      <c r="W8" s="751"/>
      <c r="X8" s="751"/>
      <c r="Y8" s="751"/>
      <c r="Z8" s="751"/>
      <c r="AA8" s="751"/>
      <c r="AB8" s="751"/>
      <c r="AC8" s="751"/>
      <c r="AD8" s="751"/>
      <c r="AE8" s="751"/>
      <c r="AF8" s="751"/>
      <c r="AG8" s="751"/>
      <c r="AH8" s="751"/>
      <c r="AI8" s="751"/>
      <c r="AJ8" s="751"/>
      <c r="AK8" s="751"/>
    </row>
    <row r="9" spans="1:38" s="113" customFormat="1" ht="10.15" customHeight="1" thickBot="1" x14ac:dyDescent="0.2">
      <c r="A9" s="114"/>
      <c r="B9" s="752"/>
      <c r="C9" s="753"/>
      <c r="D9" s="754"/>
      <c r="E9" s="754"/>
      <c r="F9" s="754"/>
      <c r="G9" s="754"/>
      <c r="H9" s="754"/>
      <c r="I9" s="754"/>
      <c r="J9" s="755"/>
      <c r="K9" s="702" t="s">
        <v>61</v>
      </c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3"/>
      <c r="AE9" s="190"/>
      <c r="AF9" s="179"/>
      <c r="AG9" s="170" t="s">
        <v>62</v>
      </c>
      <c r="AH9" s="191"/>
      <c r="AI9" s="191"/>
      <c r="AJ9" s="191"/>
      <c r="AK9" s="192"/>
    </row>
    <row r="10" spans="1:38" s="113" customFormat="1" ht="10.15" customHeight="1" thickBot="1" x14ac:dyDescent="0.25">
      <c r="A10" s="114"/>
      <c r="B10" s="274" t="s">
        <v>63</v>
      </c>
      <c r="C10" s="275"/>
      <c r="D10" s="724"/>
      <c r="E10" s="725"/>
      <c r="F10" s="725"/>
      <c r="G10" s="725"/>
      <c r="H10" s="725"/>
      <c r="I10" s="725"/>
      <c r="J10" s="726"/>
      <c r="K10" s="182" t="s">
        <v>71</v>
      </c>
      <c r="L10" s="167"/>
      <c r="M10" s="167"/>
      <c r="N10" s="167"/>
      <c r="O10" s="168"/>
      <c r="P10" s="168"/>
      <c r="Q10" s="168"/>
      <c r="R10" s="168"/>
      <c r="S10" s="168"/>
      <c r="T10" s="168"/>
      <c r="U10" s="180" t="s">
        <v>73</v>
      </c>
      <c r="V10" s="167"/>
      <c r="W10" s="167"/>
      <c r="X10" s="167"/>
      <c r="Y10" s="168"/>
      <c r="Z10" s="168"/>
      <c r="AA10" s="168"/>
      <c r="AB10" s="168"/>
      <c r="AC10" s="168"/>
      <c r="AD10" s="168"/>
      <c r="AE10" s="182" t="s">
        <v>0</v>
      </c>
      <c r="AF10" s="122"/>
      <c r="AG10" s="120" t="s">
        <v>1</v>
      </c>
      <c r="AH10" s="119"/>
      <c r="AI10" s="119"/>
      <c r="AJ10" s="121"/>
      <c r="AK10" s="528"/>
    </row>
    <row r="11" spans="1:38" s="113" customFormat="1" ht="10.15" customHeight="1" thickBot="1" x14ac:dyDescent="0.25">
      <c r="A11" s="114"/>
      <c r="B11" s="276"/>
      <c r="C11" s="277"/>
      <c r="D11" s="727"/>
      <c r="E11" s="728"/>
      <c r="F11" s="728"/>
      <c r="G11" s="728"/>
      <c r="H11" s="728"/>
      <c r="I11" s="728"/>
      <c r="J11" s="729"/>
      <c r="K11" s="171" t="s">
        <v>72</v>
      </c>
      <c r="L11" s="172"/>
      <c r="M11" s="172"/>
      <c r="N11" s="756"/>
      <c r="O11" s="757"/>
      <c r="P11" s="757"/>
      <c r="Q11" s="757"/>
      <c r="R11" s="757"/>
      <c r="S11" s="758"/>
      <c r="T11" s="173"/>
      <c r="U11" s="181" t="s">
        <v>74</v>
      </c>
      <c r="V11" s="172"/>
      <c r="W11" s="172"/>
      <c r="X11" s="756"/>
      <c r="Y11" s="757"/>
      <c r="Z11" s="757"/>
      <c r="AA11" s="757"/>
      <c r="AB11" s="757"/>
      <c r="AC11" s="758"/>
      <c r="AD11" s="173"/>
      <c r="AE11" s="183" t="s">
        <v>3</v>
      </c>
      <c r="AF11" s="174"/>
      <c r="AG11" s="175" t="s">
        <v>4</v>
      </c>
      <c r="AH11" s="174"/>
      <c r="AI11" s="174"/>
      <c r="AJ11" s="176"/>
      <c r="AK11" s="528"/>
    </row>
    <row r="12" spans="1:38" ht="6.75" customHeight="1" x14ac:dyDescent="0.2">
      <c r="A12" s="454"/>
      <c r="B12" s="83"/>
      <c r="C12" s="2"/>
      <c r="D12" s="6"/>
      <c r="E12" s="6"/>
      <c r="F12" s="6"/>
      <c r="G12" s="6"/>
      <c r="H12" s="6"/>
      <c r="I12" s="6"/>
      <c r="J12" s="6"/>
      <c r="K12" s="14"/>
      <c r="L12" s="2"/>
      <c r="M12" s="2"/>
      <c r="N12" s="2"/>
      <c r="O12" s="6"/>
      <c r="P12" s="6"/>
      <c r="Q12" s="6"/>
      <c r="R12" s="6"/>
      <c r="S12" s="6"/>
      <c r="T12" s="6"/>
      <c r="U12" s="14"/>
      <c r="V12" s="2"/>
      <c r="W12" s="2"/>
      <c r="X12" s="2"/>
      <c r="Y12" s="6"/>
      <c r="Z12" s="6"/>
      <c r="AA12" s="6"/>
      <c r="AB12" s="6"/>
      <c r="AC12" s="6"/>
      <c r="AD12" s="6"/>
      <c r="AE12" s="14"/>
      <c r="AF12" s="12"/>
      <c r="AG12" s="68"/>
      <c r="AH12" s="12"/>
      <c r="AI12" s="12"/>
      <c r="AJ12" s="9"/>
      <c r="AK12" s="13"/>
    </row>
    <row r="13" spans="1:38" ht="6.95" customHeight="1" thickBot="1" x14ac:dyDescent="0.25">
      <c r="A13" s="454"/>
      <c r="B13" s="82"/>
      <c r="C13" s="40"/>
      <c r="D13" s="11"/>
      <c r="E13" s="11"/>
      <c r="F13" s="11"/>
      <c r="G13" s="11"/>
      <c r="H13" s="497"/>
      <c r="I13" s="67"/>
      <c r="J13" s="67"/>
      <c r="K13" s="67"/>
      <c r="L13" s="67"/>
      <c r="M13" s="497"/>
      <c r="N13" s="67"/>
      <c r="O13" s="67"/>
      <c r="P13" s="67"/>
      <c r="Q13" s="67"/>
      <c r="R13" s="497"/>
      <c r="S13" s="67"/>
      <c r="T13" s="67"/>
      <c r="U13" s="67"/>
      <c r="V13" s="67"/>
      <c r="W13" s="497"/>
      <c r="X13" s="67"/>
      <c r="Y13" s="67"/>
      <c r="Z13" s="67"/>
      <c r="AA13" s="67"/>
      <c r="AB13" s="497"/>
      <c r="AC13" s="67"/>
      <c r="AD13" s="67"/>
      <c r="AE13" s="67"/>
      <c r="AF13" s="67"/>
      <c r="AG13" s="497"/>
      <c r="AH13" s="67"/>
      <c r="AI13" s="28"/>
      <c r="AJ13" s="28"/>
      <c r="AK13" s="28"/>
    </row>
    <row r="14" spans="1:38" s="3" customFormat="1" ht="12.95" customHeight="1" thickBot="1" x14ac:dyDescent="0.25">
      <c r="A14" s="457"/>
      <c r="B14" s="746" t="s">
        <v>389</v>
      </c>
      <c r="C14" s="747"/>
      <c r="D14" s="747"/>
      <c r="E14" s="747"/>
      <c r="F14" s="747"/>
      <c r="G14" s="747"/>
      <c r="H14" s="747"/>
      <c r="I14" s="747"/>
      <c r="J14" s="747"/>
      <c r="K14" s="747"/>
      <c r="L14" s="747"/>
      <c r="M14" s="747"/>
      <c r="N14" s="747"/>
      <c r="O14" s="747"/>
      <c r="P14" s="747"/>
      <c r="Q14" s="747"/>
      <c r="R14" s="747"/>
      <c r="S14" s="747"/>
      <c r="T14" s="747"/>
      <c r="U14" s="747"/>
      <c r="V14" s="747"/>
      <c r="W14" s="747"/>
      <c r="X14" s="747"/>
      <c r="Y14" s="747"/>
      <c r="Z14" s="747"/>
      <c r="AA14" s="748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</row>
    <row r="15" spans="1:38" s="3" customFormat="1" ht="10.5" customHeight="1" x14ac:dyDescent="0.2">
      <c r="A15" s="457"/>
      <c r="B15" s="203"/>
      <c r="C15" s="771"/>
      <c r="D15" s="772"/>
      <c r="E15" s="772"/>
      <c r="F15" s="772"/>
      <c r="G15" s="772"/>
      <c r="H15" s="772"/>
      <c r="I15" s="772"/>
      <c r="J15" s="772"/>
      <c r="K15" s="772"/>
      <c r="L15" s="772"/>
      <c r="M15" s="772"/>
      <c r="N15" s="772"/>
      <c r="O15" s="772"/>
      <c r="P15" s="772"/>
      <c r="Q15" s="773"/>
      <c r="R15" s="777" t="s">
        <v>78</v>
      </c>
      <c r="S15" s="778"/>
      <c r="T15" s="778"/>
      <c r="U15" s="778"/>
      <c r="V15" s="779"/>
      <c r="W15" s="777" t="s">
        <v>79</v>
      </c>
      <c r="X15" s="778"/>
      <c r="Y15" s="778"/>
      <c r="Z15" s="778"/>
      <c r="AA15" s="779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</row>
    <row r="16" spans="1:38" s="3" customFormat="1" ht="11.25" customHeight="1" thickBot="1" x14ac:dyDescent="0.25">
      <c r="A16" s="457"/>
      <c r="B16" s="204"/>
      <c r="C16" s="774"/>
      <c r="D16" s="775"/>
      <c r="E16" s="775"/>
      <c r="F16" s="775"/>
      <c r="G16" s="775"/>
      <c r="H16" s="775"/>
      <c r="I16" s="775"/>
      <c r="J16" s="775"/>
      <c r="K16" s="775"/>
      <c r="L16" s="775"/>
      <c r="M16" s="775"/>
      <c r="N16" s="775"/>
      <c r="O16" s="775"/>
      <c r="P16" s="775"/>
      <c r="Q16" s="776"/>
      <c r="R16" s="780"/>
      <c r="S16" s="781"/>
      <c r="T16" s="781"/>
      <c r="U16" s="781"/>
      <c r="V16" s="782"/>
      <c r="W16" s="780"/>
      <c r="X16" s="781"/>
      <c r="Y16" s="781"/>
      <c r="Z16" s="781"/>
      <c r="AA16" s="782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</row>
    <row r="17" spans="1:37" s="3" customFormat="1" ht="10.5" customHeight="1" thickBot="1" x14ac:dyDescent="0.25">
      <c r="A17" s="457"/>
      <c r="B17" s="759" t="s">
        <v>76</v>
      </c>
      <c r="C17" s="760"/>
      <c r="D17" s="760"/>
      <c r="E17" s="760"/>
      <c r="F17" s="760"/>
      <c r="G17" s="760"/>
      <c r="H17" s="760"/>
      <c r="I17" s="760"/>
      <c r="J17" s="760"/>
      <c r="K17" s="760"/>
      <c r="L17" s="760"/>
      <c r="M17" s="760"/>
      <c r="N17" s="760"/>
      <c r="O17" s="760"/>
      <c r="P17" s="760"/>
      <c r="Q17" s="760"/>
      <c r="R17" s="760"/>
      <c r="S17" s="760"/>
      <c r="T17" s="760"/>
      <c r="U17" s="760"/>
      <c r="V17" s="760"/>
      <c r="W17" s="760"/>
      <c r="X17" s="760"/>
      <c r="Y17" s="760"/>
      <c r="Z17" s="760"/>
      <c r="AA17" s="761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</row>
    <row r="18" spans="1:37" s="3" customFormat="1" ht="9.75" customHeight="1" x14ac:dyDescent="0.2">
      <c r="A18" s="457"/>
      <c r="B18" s="499" t="s">
        <v>357</v>
      </c>
      <c r="C18" s="266" t="s">
        <v>311</v>
      </c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762"/>
      <c r="S18" s="763"/>
      <c r="T18" s="763"/>
      <c r="U18" s="763"/>
      <c r="V18" s="764"/>
      <c r="W18" s="762"/>
      <c r="X18" s="763"/>
      <c r="Y18" s="763"/>
      <c r="Z18" s="763"/>
      <c r="AA18" s="764"/>
      <c r="AB18" s="186"/>
      <c r="AC18" s="146"/>
      <c r="AD18" s="146"/>
      <c r="AE18" s="146"/>
      <c r="AF18" s="146"/>
      <c r="AG18" s="146"/>
      <c r="AH18" s="146"/>
      <c r="AI18" s="146"/>
      <c r="AJ18" s="146"/>
      <c r="AK18" s="146"/>
    </row>
    <row r="19" spans="1:37" s="149" customFormat="1" ht="9" customHeight="1" thickBot="1" x14ac:dyDescent="0.25">
      <c r="B19" s="267"/>
      <c r="C19" s="255" t="s">
        <v>390</v>
      </c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765"/>
      <c r="S19" s="766"/>
      <c r="T19" s="766"/>
      <c r="U19" s="766"/>
      <c r="V19" s="767"/>
      <c r="W19" s="765"/>
      <c r="X19" s="766"/>
      <c r="Y19" s="766"/>
      <c r="Z19" s="766"/>
      <c r="AA19" s="767"/>
      <c r="AB19" s="126"/>
      <c r="AC19" s="107"/>
      <c r="AD19" s="107"/>
      <c r="AE19" s="107"/>
      <c r="AF19" s="107"/>
      <c r="AG19" s="107"/>
      <c r="AH19" s="107"/>
      <c r="AI19" s="107"/>
      <c r="AJ19" s="107"/>
      <c r="AK19" s="107"/>
    </row>
    <row r="20" spans="1:37" s="149" customFormat="1" ht="9" customHeight="1" x14ac:dyDescent="0.2">
      <c r="B20" s="499" t="s">
        <v>358</v>
      </c>
      <c r="C20" s="266" t="s">
        <v>311</v>
      </c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762"/>
      <c r="S20" s="763"/>
      <c r="T20" s="763"/>
      <c r="U20" s="763"/>
      <c r="V20" s="764"/>
      <c r="W20" s="762"/>
      <c r="X20" s="763"/>
      <c r="Y20" s="763"/>
      <c r="Z20" s="763"/>
      <c r="AA20" s="764"/>
      <c r="AB20" s="126"/>
      <c r="AC20" s="107"/>
      <c r="AD20" s="107"/>
      <c r="AE20" s="107"/>
      <c r="AF20" s="107"/>
      <c r="AG20" s="107"/>
      <c r="AH20" s="107"/>
      <c r="AI20" s="107"/>
      <c r="AJ20" s="107"/>
      <c r="AK20" s="107"/>
    </row>
    <row r="21" spans="1:37" s="149" customFormat="1" ht="9" customHeight="1" thickBot="1" x14ac:dyDescent="0.25">
      <c r="B21" s="267"/>
      <c r="C21" s="255" t="s">
        <v>316</v>
      </c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765"/>
      <c r="S21" s="766"/>
      <c r="T21" s="766"/>
      <c r="U21" s="766"/>
      <c r="V21" s="767"/>
      <c r="W21" s="765"/>
      <c r="X21" s="766"/>
      <c r="Y21" s="766"/>
      <c r="Z21" s="766"/>
      <c r="AA21" s="767"/>
      <c r="AB21" s="126"/>
      <c r="AC21" s="107"/>
      <c r="AD21" s="107"/>
      <c r="AE21" s="107"/>
      <c r="AF21" s="107"/>
      <c r="AG21" s="107"/>
      <c r="AH21" s="107"/>
      <c r="AI21" s="107"/>
      <c r="AJ21" s="107"/>
      <c r="AK21" s="107"/>
    </row>
    <row r="22" spans="1:37" s="149" customFormat="1" ht="9" customHeight="1" x14ac:dyDescent="0.2">
      <c r="B22" s="499" t="s">
        <v>359</v>
      </c>
      <c r="C22" s="266" t="s">
        <v>311</v>
      </c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762"/>
      <c r="S22" s="763"/>
      <c r="T22" s="763"/>
      <c r="U22" s="763"/>
      <c r="V22" s="764"/>
      <c r="W22" s="762"/>
      <c r="X22" s="763"/>
      <c r="Y22" s="763"/>
      <c r="Z22" s="763"/>
      <c r="AA22" s="764"/>
      <c r="AB22" s="126"/>
      <c r="AC22" s="107"/>
      <c r="AD22" s="107"/>
      <c r="AE22" s="107"/>
      <c r="AF22" s="107"/>
      <c r="AG22" s="107"/>
      <c r="AH22" s="107"/>
      <c r="AI22" s="107"/>
      <c r="AJ22" s="107"/>
      <c r="AK22" s="107"/>
    </row>
    <row r="23" spans="1:37" s="149" customFormat="1" ht="9" customHeight="1" thickBot="1" x14ac:dyDescent="0.25">
      <c r="B23" s="267"/>
      <c r="C23" s="255" t="s">
        <v>317</v>
      </c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765"/>
      <c r="S23" s="766"/>
      <c r="T23" s="766"/>
      <c r="U23" s="766"/>
      <c r="V23" s="767"/>
      <c r="W23" s="765"/>
      <c r="X23" s="766"/>
      <c r="Y23" s="766"/>
      <c r="Z23" s="766"/>
      <c r="AA23" s="767"/>
      <c r="AB23" s="126"/>
      <c r="AC23" s="107"/>
      <c r="AD23" s="107"/>
      <c r="AE23" s="107"/>
      <c r="AF23" s="107"/>
      <c r="AG23" s="107"/>
      <c r="AH23" s="107"/>
      <c r="AI23" s="107"/>
      <c r="AJ23" s="107"/>
      <c r="AK23" s="107"/>
    </row>
    <row r="24" spans="1:37" s="149" customFormat="1" ht="9" customHeight="1" x14ac:dyDescent="0.2">
      <c r="B24" s="499" t="s">
        <v>360</v>
      </c>
      <c r="C24" s="266" t="s">
        <v>311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762"/>
      <c r="S24" s="763"/>
      <c r="T24" s="763"/>
      <c r="U24" s="763"/>
      <c r="V24" s="764"/>
      <c r="W24" s="762"/>
      <c r="X24" s="763"/>
      <c r="Y24" s="763"/>
      <c r="Z24" s="763"/>
      <c r="AA24" s="764"/>
      <c r="AB24" s="126"/>
      <c r="AC24" s="107"/>
      <c r="AD24" s="107"/>
      <c r="AE24" s="107"/>
      <c r="AF24" s="107"/>
      <c r="AG24" s="107"/>
      <c r="AH24" s="107"/>
      <c r="AI24" s="107"/>
      <c r="AJ24" s="107"/>
      <c r="AK24" s="107"/>
    </row>
    <row r="25" spans="1:37" s="149" customFormat="1" ht="9" customHeight="1" thickBot="1" x14ac:dyDescent="0.25">
      <c r="B25" s="267"/>
      <c r="C25" s="255" t="s">
        <v>318</v>
      </c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768"/>
      <c r="S25" s="769"/>
      <c r="T25" s="769"/>
      <c r="U25" s="769"/>
      <c r="V25" s="770"/>
      <c r="W25" s="768"/>
      <c r="X25" s="769"/>
      <c r="Y25" s="769"/>
      <c r="Z25" s="769"/>
      <c r="AA25" s="770"/>
      <c r="AB25" s="126"/>
      <c r="AC25" s="107"/>
      <c r="AD25" s="107"/>
      <c r="AE25" s="107"/>
      <c r="AF25" s="107"/>
      <c r="AG25" s="107"/>
      <c r="AH25" s="107"/>
      <c r="AI25" s="107"/>
      <c r="AJ25" s="107"/>
      <c r="AK25" s="107"/>
    </row>
    <row r="26" spans="1:37" s="149" customFormat="1" ht="9.75" customHeight="1" x14ac:dyDescent="0.2">
      <c r="B26" s="500" t="s">
        <v>513</v>
      </c>
      <c r="C26" s="266" t="s">
        <v>311</v>
      </c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762"/>
      <c r="S26" s="763"/>
      <c r="T26" s="763"/>
      <c r="U26" s="763"/>
      <c r="V26" s="764"/>
      <c r="W26" s="762"/>
      <c r="X26" s="763"/>
      <c r="Y26" s="763"/>
      <c r="Z26" s="763"/>
      <c r="AA26" s="764"/>
      <c r="AB26" s="126"/>
      <c r="AC26" s="107"/>
      <c r="AD26" s="107"/>
      <c r="AE26" s="107"/>
      <c r="AF26" s="107"/>
      <c r="AG26" s="107"/>
      <c r="AH26" s="107"/>
      <c r="AI26" s="107"/>
      <c r="AJ26" s="107"/>
      <c r="AK26" s="107"/>
    </row>
    <row r="27" spans="1:37" s="130" customFormat="1" ht="9.75" customHeight="1" thickBot="1" x14ac:dyDescent="0.25">
      <c r="B27" s="207"/>
      <c r="C27" s="255" t="s">
        <v>514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765"/>
      <c r="S27" s="766"/>
      <c r="T27" s="766"/>
      <c r="U27" s="766"/>
      <c r="V27" s="767"/>
      <c r="W27" s="765"/>
      <c r="X27" s="766"/>
      <c r="Y27" s="766"/>
      <c r="Z27" s="766"/>
      <c r="AA27" s="767"/>
      <c r="AB27" s="96"/>
      <c r="AC27" s="90"/>
      <c r="AD27" s="90"/>
      <c r="AE27" s="90"/>
      <c r="AF27" s="131"/>
      <c r="AG27" s="90"/>
      <c r="AH27" s="90"/>
      <c r="AI27" s="90"/>
      <c r="AJ27" s="90"/>
      <c r="AK27" s="90"/>
    </row>
    <row r="28" spans="1:37" s="130" customFormat="1" ht="9.75" customHeight="1" x14ac:dyDescent="0.2">
      <c r="B28" s="500" t="s">
        <v>447</v>
      </c>
      <c r="C28" s="266" t="s">
        <v>311</v>
      </c>
      <c r="D28" s="268"/>
      <c r="E28" s="268"/>
      <c r="F28" s="268"/>
      <c r="G28" s="268"/>
      <c r="H28" s="268"/>
      <c r="I28" s="268"/>
      <c r="J28" s="268"/>
      <c r="K28" s="127"/>
      <c r="L28" s="127"/>
      <c r="M28" s="127"/>
      <c r="N28" s="127"/>
      <c r="O28" s="127"/>
      <c r="P28" s="127"/>
      <c r="Q28" s="127"/>
      <c r="R28" s="604"/>
      <c r="S28" s="605"/>
      <c r="T28" s="605"/>
      <c r="U28" s="605"/>
      <c r="V28" s="606"/>
      <c r="W28" s="604"/>
      <c r="X28" s="605"/>
      <c r="Y28" s="605"/>
      <c r="Z28" s="605"/>
      <c r="AA28" s="606"/>
      <c r="AB28" s="96"/>
      <c r="AC28" s="90"/>
      <c r="AD28" s="90"/>
      <c r="AE28" s="90"/>
      <c r="AF28" s="131"/>
      <c r="AG28" s="90"/>
      <c r="AH28" s="90"/>
      <c r="AI28" s="90"/>
      <c r="AJ28" s="90"/>
      <c r="AK28" s="90"/>
    </row>
    <row r="29" spans="1:37" s="130" customFormat="1" ht="9.75" customHeight="1" thickBot="1" x14ac:dyDescent="0.25">
      <c r="B29" s="207"/>
      <c r="C29" s="255" t="s">
        <v>448</v>
      </c>
      <c r="D29" s="128"/>
      <c r="E29" s="128"/>
      <c r="F29" s="128"/>
      <c r="G29" s="128"/>
      <c r="H29" s="128"/>
      <c r="I29" s="128"/>
      <c r="J29" s="128"/>
      <c r="K29" s="127"/>
      <c r="L29" s="127"/>
      <c r="M29" s="127"/>
      <c r="N29" s="127"/>
      <c r="O29" s="127"/>
      <c r="P29" s="127"/>
      <c r="Q29" s="127"/>
      <c r="R29" s="604"/>
      <c r="S29" s="605"/>
      <c r="T29" s="605"/>
      <c r="U29" s="605"/>
      <c r="V29" s="606"/>
      <c r="W29" s="604"/>
      <c r="X29" s="605"/>
      <c r="Y29" s="605"/>
      <c r="Z29" s="605"/>
      <c r="AA29" s="606"/>
      <c r="AB29" s="96"/>
      <c r="AC29" s="90"/>
      <c r="AD29" s="90"/>
      <c r="AE29" s="90"/>
      <c r="AF29" s="131"/>
      <c r="AG29" s="90"/>
      <c r="AH29" s="90"/>
      <c r="AI29" s="90"/>
      <c r="AJ29" s="90"/>
      <c r="AK29" s="90"/>
    </row>
    <row r="30" spans="1:37" s="130" customFormat="1" ht="9.75" customHeight="1" x14ac:dyDescent="0.2">
      <c r="B30" s="490">
        <v>50</v>
      </c>
      <c r="C30" s="266" t="s">
        <v>391</v>
      </c>
      <c r="D30" s="258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762"/>
      <c r="S30" s="763"/>
      <c r="T30" s="763"/>
      <c r="U30" s="763"/>
      <c r="V30" s="764"/>
      <c r="W30" s="762"/>
      <c r="X30" s="763"/>
      <c r="Y30" s="763"/>
      <c r="Z30" s="763"/>
      <c r="AA30" s="764"/>
      <c r="AB30" s="135"/>
      <c r="AC30" s="131"/>
      <c r="AD30" s="131"/>
      <c r="AE30" s="131"/>
      <c r="AF30" s="131"/>
      <c r="AG30" s="131"/>
      <c r="AH30" s="131"/>
      <c r="AI30" s="131"/>
      <c r="AJ30" s="131"/>
      <c r="AK30" s="131"/>
    </row>
    <row r="31" spans="1:37" s="130" customFormat="1" ht="10.5" customHeight="1" thickBot="1" x14ac:dyDescent="0.25">
      <c r="B31" s="209"/>
      <c r="C31" s="255" t="s">
        <v>392</v>
      </c>
      <c r="D31" s="136"/>
      <c r="E31" s="128"/>
      <c r="F31" s="128"/>
      <c r="G31" s="128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765"/>
      <c r="S31" s="766"/>
      <c r="T31" s="766"/>
      <c r="U31" s="766"/>
      <c r="V31" s="767"/>
      <c r="W31" s="765"/>
      <c r="X31" s="766"/>
      <c r="Y31" s="766"/>
      <c r="Z31" s="766"/>
      <c r="AA31" s="767"/>
      <c r="AB31" s="134"/>
    </row>
    <row r="32" spans="1:37" s="130" customFormat="1" ht="10.5" customHeight="1" x14ac:dyDescent="0.2">
      <c r="B32" s="106" t="s">
        <v>515</v>
      </c>
      <c r="C32" s="266" t="s">
        <v>478</v>
      </c>
      <c r="D32" s="269"/>
      <c r="E32" s="269"/>
      <c r="F32" s="137"/>
      <c r="G32" s="137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762"/>
      <c r="S32" s="763"/>
      <c r="T32" s="763"/>
      <c r="U32" s="763"/>
      <c r="V32" s="764"/>
      <c r="W32" s="762"/>
      <c r="X32" s="763"/>
      <c r="Y32" s="763"/>
      <c r="Z32" s="763"/>
      <c r="AA32" s="764"/>
      <c r="AB32" s="134"/>
    </row>
    <row r="33" spans="1:37" s="130" customFormat="1" ht="10.5" customHeight="1" thickBot="1" x14ac:dyDescent="0.25">
      <c r="B33" s="208"/>
      <c r="C33" s="255" t="s">
        <v>514</v>
      </c>
      <c r="D33" s="270"/>
      <c r="E33" s="270"/>
      <c r="F33" s="128"/>
      <c r="G33" s="128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765"/>
      <c r="S33" s="766"/>
      <c r="T33" s="766"/>
      <c r="U33" s="766"/>
      <c r="V33" s="767"/>
      <c r="W33" s="765"/>
      <c r="X33" s="766"/>
      <c r="Y33" s="766"/>
      <c r="Z33" s="766"/>
      <c r="AA33" s="767"/>
      <c r="AB33" s="134"/>
    </row>
    <row r="34" spans="1:37" s="130" customFormat="1" ht="10.5" customHeight="1" x14ac:dyDescent="0.2">
      <c r="B34" s="106" t="s">
        <v>449</v>
      </c>
      <c r="C34" s="266" t="s">
        <v>478</v>
      </c>
      <c r="D34" s="607"/>
      <c r="E34" s="607"/>
      <c r="F34" s="127"/>
      <c r="G34" s="127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604"/>
      <c r="S34" s="605"/>
      <c r="T34" s="605"/>
      <c r="U34" s="605"/>
      <c r="V34" s="606"/>
      <c r="W34" s="604"/>
      <c r="X34" s="605"/>
      <c r="Y34" s="605"/>
      <c r="Z34" s="605"/>
      <c r="AA34" s="606"/>
      <c r="AB34" s="134"/>
    </row>
    <row r="35" spans="1:37" s="130" customFormat="1" ht="10.5" customHeight="1" thickBot="1" x14ac:dyDescent="0.25">
      <c r="B35" s="208"/>
      <c r="C35" s="255" t="s">
        <v>448</v>
      </c>
      <c r="D35" s="607"/>
      <c r="E35" s="607"/>
      <c r="F35" s="127"/>
      <c r="G35" s="127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604"/>
      <c r="S35" s="605"/>
      <c r="T35" s="605"/>
      <c r="U35" s="605"/>
      <c r="V35" s="606"/>
      <c r="W35" s="604"/>
      <c r="X35" s="605"/>
      <c r="Y35" s="605"/>
      <c r="Z35" s="605"/>
      <c r="AA35" s="606"/>
      <c r="AB35" s="134"/>
    </row>
    <row r="36" spans="1:37" s="130" customFormat="1" ht="9.75" customHeight="1" x14ac:dyDescent="0.2">
      <c r="B36" s="106">
        <v>52</v>
      </c>
      <c r="C36" s="266" t="s">
        <v>393</v>
      </c>
      <c r="D36" s="269"/>
      <c r="E36" s="269"/>
      <c r="F36" s="137"/>
      <c r="G36" s="137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762"/>
      <c r="S36" s="763"/>
      <c r="T36" s="763"/>
      <c r="U36" s="763"/>
      <c r="V36" s="764"/>
      <c r="W36" s="762"/>
      <c r="X36" s="763"/>
      <c r="Y36" s="763"/>
      <c r="Z36" s="763"/>
      <c r="AA36" s="764"/>
      <c r="AB36" s="135"/>
      <c r="AC36" s="131"/>
      <c r="AD36" s="131"/>
      <c r="AE36" s="131"/>
      <c r="AF36" s="131"/>
      <c r="AG36" s="131"/>
      <c r="AH36" s="131"/>
      <c r="AI36" s="131"/>
      <c r="AJ36" s="131"/>
      <c r="AK36" s="131"/>
    </row>
    <row r="37" spans="1:37" s="130" customFormat="1" ht="9.75" customHeight="1" thickBot="1" x14ac:dyDescent="0.25">
      <c r="B37" s="208"/>
      <c r="C37" s="255" t="s">
        <v>306</v>
      </c>
      <c r="D37" s="270"/>
      <c r="E37" s="270"/>
      <c r="F37" s="128"/>
      <c r="G37" s="128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765"/>
      <c r="S37" s="766"/>
      <c r="T37" s="766"/>
      <c r="U37" s="766"/>
      <c r="V37" s="767"/>
      <c r="W37" s="765"/>
      <c r="X37" s="766"/>
      <c r="Y37" s="766"/>
      <c r="Z37" s="766"/>
      <c r="AA37" s="767"/>
      <c r="AB37" s="134"/>
      <c r="AC37" s="131"/>
      <c r="AD37" s="131"/>
      <c r="AE37" s="131"/>
      <c r="AF37" s="131"/>
      <c r="AH37" s="131"/>
      <c r="AI37" s="131"/>
      <c r="AJ37" s="131"/>
      <c r="AK37" s="131"/>
    </row>
    <row r="38" spans="1:37" s="130" customFormat="1" ht="11.25" customHeight="1" thickBot="1" x14ac:dyDescent="0.25">
      <c r="B38" s="759" t="s">
        <v>85</v>
      </c>
      <c r="C38" s="760"/>
      <c r="D38" s="760"/>
      <c r="E38" s="760"/>
      <c r="F38" s="760"/>
      <c r="G38" s="760"/>
      <c r="H38" s="760"/>
      <c r="I38" s="760"/>
      <c r="J38" s="760"/>
      <c r="K38" s="760"/>
      <c r="L38" s="760"/>
      <c r="M38" s="760"/>
      <c r="N38" s="760"/>
      <c r="O38" s="760"/>
      <c r="P38" s="760"/>
      <c r="Q38" s="760"/>
      <c r="R38" s="760"/>
      <c r="S38" s="760"/>
      <c r="T38" s="760"/>
      <c r="U38" s="760"/>
      <c r="V38" s="760"/>
      <c r="W38" s="760"/>
      <c r="X38" s="760"/>
      <c r="Y38" s="760"/>
      <c r="Z38" s="760"/>
      <c r="AA38" s="761"/>
      <c r="AC38" s="131"/>
      <c r="AD38" s="131"/>
      <c r="AE38" s="131"/>
      <c r="AF38" s="131"/>
      <c r="AH38" s="131"/>
      <c r="AI38" s="131"/>
      <c r="AJ38" s="131"/>
      <c r="AK38" s="131"/>
    </row>
    <row r="39" spans="1:37" s="147" customFormat="1" ht="9" customHeight="1" x14ac:dyDescent="0.2">
      <c r="A39" s="501"/>
      <c r="B39" s="499">
        <v>53</v>
      </c>
      <c r="C39" s="266" t="s">
        <v>77</v>
      </c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762"/>
      <c r="S39" s="763"/>
      <c r="T39" s="763"/>
      <c r="U39" s="763"/>
      <c r="V39" s="764"/>
      <c r="W39" s="762"/>
      <c r="X39" s="763"/>
      <c r="Y39" s="763"/>
      <c r="Z39" s="763"/>
      <c r="AA39" s="764"/>
      <c r="AB39" s="151"/>
      <c r="AC39" s="148"/>
      <c r="AD39" s="148"/>
      <c r="AE39" s="148"/>
      <c r="AF39" s="148"/>
      <c r="AG39" s="148"/>
      <c r="AH39" s="148"/>
      <c r="AI39" s="148"/>
      <c r="AJ39" s="148"/>
      <c r="AK39" s="148"/>
    </row>
    <row r="40" spans="1:37" s="149" customFormat="1" ht="9.75" customHeight="1" thickBot="1" x14ac:dyDescent="0.25">
      <c r="B40" s="207"/>
      <c r="C40" s="255" t="s">
        <v>80</v>
      </c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765"/>
      <c r="S40" s="766"/>
      <c r="T40" s="766"/>
      <c r="U40" s="766"/>
      <c r="V40" s="767"/>
      <c r="W40" s="765"/>
      <c r="X40" s="766"/>
      <c r="Y40" s="766"/>
      <c r="Z40" s="766"/>
      <c r="AA40" s="767"/>
      <c r="AB40" s="126"/>
      <c r="AC40" s="107"/>
      <c r="AD40" s="107"/>
      <c r="AE40" s="107"/>
      <c r="AF40" s="107"/>
      <c r="AG40" s="107"/>
      <c r="AH40" s="107"/>
      <c r="AI40" s="107"/>
      <c r="AJ40" s="107"/>
      <c r="AK40" s="107"/>
    </row>
    <row r="41" spans="1:37" s="149" customFormat="1" ht="9.75" customHeight="1" x14ac:dyDescent="0.2">
      <c r="B41" s="500">
        <v>54</v>
      </c>
      <c r="C41" s="256" t="s">
        <v>394</v>
      </c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762"/>
      <c r="S41" s="763"/>
      <c r="T41" s="763"/>
      <c r="U41" s="763"/>
      <c r="V41" s="764"/>
      <c r="W41" s="762"/>
      <c r="X41" s="763"/>
      <c r="Y41" s="763"/>
      <c r="Z41" s="763"/>
      <c r="AA41" s="764"/>
      <c r="AB41" s="126"/>
      <c r="AC41" s="107"/>
      <c r="AD41" s="107"/>
      <c r="AE41" s="107"/>
      <c r="AF41" s="107"/>
      <c r="AG41" s="107"/>
      <c r="AH41" s="107"/>
      <c r="AI41" s="107"/>
      <c r="AJ41" s="107"/>
      <c r="AK41" s="107"/>
    </row>
    <row r="42" spans="1:37" s="130" customFormat="1" ht="9.75" customHeight="1" thickBot="1" x14ac:dyDescent="0.25">
      <c r="B42" s="207"/>
      <c r="C42" s="235" t="s">
        <v>81</v>
      </c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765"/>
      <c r="S42" s="766"/>
      <c r="T42" s="766"/>
      <c r="U42" s="766"/>
      <c r="V42" s="767"/>
      <c r="W42" s="765"/>
      <c r="X42" s="766"/>
      <c r="Y42" s="766"/>
      <c r="Z42" s="766"/>
      <c r="AA42" s="767"/>
      <c r="AB42" s="96"/>
      <c r="AC42" s="90"/>
      <c r="AD42" s="90"/>
      <c r="AE42" s="90"/>
      <c r="AF42" s="131"/>
      <c r="AG42" s="90"/>
      <c r="AH42" s="90"/>
      <c r="AI42" s="90"/>
      <c r="AJ42" s="90"/>
      <c r="AK42" s="90"/>
    </row>
    <row r="43" spans="1:37" s="130" customFormat="1" ht="9.75" customHeight="1" x14ac:dyDescent="0.2">
      <c r="B43" s="490">
        <v>55</v>
      </c>
      <c r="C43" s="266" t="s">
        <v>77</v>
      </c>
      <c r="D43" s="258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762"/>
      <c r="S43" s="763"/>
      <c r="T43" s="763"/>
      <c r="U43" s="763"/>
      <c r="V43" s="764"/>
      <c r="W43" s="762"/>
      <c r="X43" s="763"/>
      <c r="Y43" s="763"/>
      <c r="Z43" s="763"/>
      <c r="AA43" s="764"/>
      <c r="AB43" s="135"/>
      <c r="AC43" s="131"/>
      <c r="AD43" s="131"/>
      <c r="AE43" s="131"/>
      <c r="AF43" s="131"/>
      <c r="AG43" s="131"/>
      <c r="AH43" s="131"/>
      <c r="AI43" s="131"/>
      <c r="AJ43" s="131"/>
      <c r="AK43" s="131"/>
    </row>
    <row r="44" spans="1:37" s="130" customFormat="1" ht="9" customHeight="1" thickBot="1" x14ac:dyDescent="0.25">
      <c r="B44" s="209"/>
      <c r="C44" s="235" t="s">
        <v>82</v>
      </c>
      <c r="D44" s="136"/>
      <c r="E44" s="128"/>
      <c r="F44" s="128"/>
      <c r="G44" s="128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765"/>
      <c r="S44" s="766"/>
      <c r="T44" s="766"/>
      <c r="U44" s="766"/>
      <c r="V44" s="767"/>
      <c r="W44" s="765"/>
      <c r="X44" s="766"/>
      <c r="Y44" s="766"/>
      <c r="Z44" s="766"/>
      <c r="AA44" s="767"/>
      <c r="AB44" s="134"/>
    </row>
    <row r="45" spans="1:37" s="130" customFormat="1" ht="9.75" customHeight="1" thickBot="1" x14ac:dyDescent="0.25">
      <c r="B45" s="759" t="s">
        <v>86</v>
      </c>
      <c r="C45" s="760"/>
      <c r="D45" s="760"/>
      <c r="E45" s="760"/>
      <c r="F45" s="760"/>
      <c r="G45" s="760"/>
      <c r="H45" s="760"/>
      <c r="I45" s="760"/>
      <c r="J45" s="760"/>
      <c r="K45" s="760"/>
      <c r="L45" s="760"/>
      <c r="M45" s="760"/>
      <c r="N45" s="760"/>
      <c r="O45" s="760"/>
      <c r="P45" s="760"/>
      <c r="Q45" s="760"/>
      <c r="R45" s="760"/>
      <c r="S45" s="760"/>
      <c r="T45" s="760"/>
      <c r="U45" s="760"/>
      <c r="V45" s="760"/>
      <c r="W45" s="760"/>
      <c r="X45" s="760"/>
      <c r="Y45" s="760"/>
      <c r="Z45" s="760"/>
      <c r="AA45" s="761"/>
      <c r="AC45" s="131"/>
      <c r="AD45" s="131"/>
      <c r="AE45" s="131"/>
      <c r="AF45" s="131"/>
      <c r="AH45" s="131"/>
      <c r="AI45" s="131"/>
      <c r="AJ45" s="131"/>
      <c r="AK45" s="131"/>
    </row>
    <row r="46" spans="1:37" s="147" customFormat="1" ht="9.75" customHeight="1" x14ac:dyDescent="0.2">
      <c r="A46" s="501"/>
      <c r="B46" s="499">
        <v>56</v>
      </c>
      <c r="C46" s="266" t="s">
        <v>77</v>
      </c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762"/>
      <c r="S46" s="763"/>
      <c r="T46" s="763"/>
      <c r="U46" s="763"/>
      <c r="V46" s="764"/>
      <c r="W46" s="762"/>
      <c r="X46" s="763"/>
      <c r="Y46" s="763"/>
      <c r="Z46" s="763"/>
      <c r="AA46" s="764"/>
      <c r="AB46" s="151"/>
      <c r="AC46" s="148"/>
      <c r="AD46" s="148"/>
      <c r="AE46" s="148"/>
      <c r="AF46" s="148"/>
      <c r="AG46" s="148"/>
      <c r="AH46" s="148"/>
      <c r="AI46" s="148"/>
      <c r="AJ46" s="148"/>
      <c r="AK46" s="148"/>
    </row>
    <row r="47" spans="1:37" s="149" customFormat="1" ht="9.75" customHeight="1" thickBot="1" x14ac:dyDescent="0.25">
      <c r="B47" s="207"/>
      <c r="C47" s="255" t="s">
        <v>80</v>
      </c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765"/>
      <c r="S47" s="766"/>
      <c r="T47" s="766"/>
      <c r="U47" s="766"/>
      <c r="V47" s="767"/>
      <c r="W47" s="765"/>
      <c r="X47" s="766"/>
      <c r="Y47" s="766"/>
      <c r="Z47" s="766"/>
      <c r="AA47" s="767"/>
      <c r="AB47" s="126"/>
      <c r="AC47" s="107"/>
      <c r="AD47" s="107"/>
      <c r="AE47" s="107"/>
      <c r="AF47" s="107"/>
      <c r="AG47" s="107"/>
      <c r="AH47" s="107"/>
      <c r="AI47" s="107"/>
      <c r="AJ47" s="107"/>
      <c r="AK47" s="107"/>
    </row>
    <row r="48" spans="1:37" s="149" customFormat="1" ht="9.75" customHeight="1" x14ac:dyDescent="0.2">
      <c r="B48" s="500">
        <v>57</v>
      </c>
      <c r="C48" s="266" t="s">
        <v>394</v>
      </c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762"/>
      <c r="S48" s="763"/>
      <c r="T48" s="763"/>
      <c r="U48" s="763"/>
      <c r="V48" s="764"/>
      <c r="W48" s="762"/>
      <c r="X48" s="763"/>
      <c r="Y48" s="763"/>
      <c r="Z48" s="763"/>
      <c r="AA48" s="764"/>
      <c r="AB48" s="126"/>
      <c r="AC48" s="107"/>
      <c r="AD48" s="107"/>
      <c r="AE48" s="107"/>
      <c r="AF48" s="107"/>
      <c r="AG48" s="107"/>
      <c r="AH48" s="107"/>
      <c r="AI48" s="107"/>
      <c r="AJ48" s="107"/>
      <c r="AK48" s="107"/>
    </row>
    <row r="49" spans="1:37" s="130" customFormat="1" ht="9.75" customHeight="1" thickBot="1" x14ac:dyDescent="0.25">
      <c r="B49" s="207"/>
      <c r="C49" s="255" t="s">
        <v>81</v>
      </c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765"/>
      <c r="S49" s="766"/>
      <c r="T49" s="766"/>
      <c r="U49" s="766"/>
      <c r="V49" s="767"/>
      <c r="W49" s="765"/>
      <c r="X49" s="766"/>
      <c r="Y49" s="766"/>
      <c r="Z49" s="766"/>
      <c r="AA49" s="767"/>
      <c r="AB49" s="96"/>
      <c r="AC49" s="90"/>
      <c r="AD49" s="90"/>
      <c r="AE49" s="90"/>
      <c r="AF49" s="131"/>
      <c r="AG49" s="90"/>
      <c r="AH49" s="90"/>
      <c r="AI49" s="90"/>
      <c r="AJ49" s="90"/>
      <c r="AK49" s="90"/>
    </row>
    <row r="50" spans="1:37" s="130" customFormat="1" ht="9.75" customHeight="1" x14ac:dyDescent="0.2">
      <c r="B50" s="490">
        <v>58</v>
      </c>
      <c r="C50" s="266" t="s">
        <v>77</v>
      </c>
      <c r="D50" s="258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762"/>
      <c r="S50" s="763"/>
      <c r="T50" s="763"/>
      <c r="U50" s="763"/>
      <c r="V50" s="764"/>
      <c r="W50" s="762"/>
      <c r="X50" s="763"/>
      <c r="Y50" s="763"/>
      <c r="Z50" s="763"/>
      <c r="AA50" s="764"/>
      <c r="AB50" s="135"/>
      <c r="AC50" s="131"/>
      <c r="AD50" s="131"/>
      <c r="AE50" s="131"/>
      <c r="AF50" s="131"/>
      <c r="AG50" s="131"/>
      <c r="AH50" s="131"/>
      <c r="AI50" s="131"/>
      <c r="AJ50" s="131"/>
      <c r="AK50" s="131"/>
    </row>
    <row r="51" spans="1:37" s="130" customFormat="1" ht="9.75" customHeight="1" thickBot="1" x14ac:dyDescent="0.25">
      <c r="B51" s="209"/>
      <c r="C51" s="255" t="s">
        <v>82</v>
      </c>
      <c r="D51" s="136"/>
      <c r="E51" s="128"/>
      <c r="F51" s="128"/>
      <c r="G51" s="128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765"/>
      <c r="S51" s="766"/>
      <c r="T51" s="766"/>
      <c r="U51" s="766"/>
      <c r="V51" s="767"/>
      <c r="W51" s="765"/>
      <c r="X51" s="766"/>
      <c r="Y51" s="766"/>
      <c r="Z51" s="766"/>
      <c r="AA51" s="767"/>
      <c r="AB51" s="134"/>
    </row>
    <row r="52" spans="1:37" s="130" customFormat="1" ht="9.75" customHeight="1" thickBot="1" x14ac:dyDescent="0.25">
      <c r="B52" s="490">
        <v>59</v>
      </c>
      <c r="C52" s="266" t="s">
        <v>77</v>
      </c>
      <c r="D52" s="258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762"/>
      <c r="S52" s="763"/>
      <c r="T52" s="763"/>
      <c r="U52" s="763"/>
      <c r="V52" s="764"/>
      <c r="W52" s="762"/>
      <c r="X52" s="763"/>
      <c r="Y52" s="763"/>
      <c r="Z52" s="763"/>
      <c r="AA52" s="764"/>
      <c r="AB52" s="135"/>
      <c r="AC52" s="131"/>
      <c r="AD52" s="131"/>
      <c r="AE52" s="131"/>
      <c r="AF52" s="131"/>
      <c r="AG52" s="131"/>
      <c r="AH52" s="131"/>
      <c r="AI52" s="131"/>
      <c r="AJ52" s="131"/>
      <c r="AK52" s="131"/>
    </row>
    <row r="53" spans="1:37" s="130" customFormat="1" ht="9.75" customHeight="1" thickBot="1" x14ac:dyDescent="0.25">
      <c r="B53" s="254" t="s">
        <v>51</v>
      </c>
      <c r="C53" s="255" t="s">
        <v>83</v>
      </c>
      <c r="D53" s="136"/>
      <c r="E53" s="128"/>
      <c r="F53" s="128"/>
      <c r="G53" s="128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765"/>
      <c r="S53" s="766"/>
      <c r="T53" s="766"/>
      <c r="U53" s="766"/>
      <c r="V53" s="767"/>
      <c r="W53" s="765"/>
      <c r="X53" s="766"/>
      <c r="Y53" s="766"/>
      <c r="Z53" s="766"/>
      <c r="AA53" s="767"/>
      <c r="AB53" s="134"/>
    </row>
    <row r="54" spans="1:37" s="130" customFormat="1" ht="9.75" customHeight="1" thickBot="1" x14ac:dyDescent="0.25">
      <c r="B54" s="759" t="s">
        <v>324</v>
      </c>
      <c r="C54" s="760"/>
      <c r="D54" s="760"/>
      <c r="E54" s="760"/>
      <c r="F54" s="760"/>
      <c r="G54" s="760"/>
      <c r="H54" s="760"/>
      <c r="I54" s="760"/>
      <c r="J54" s="760"/>
      <c r="K54" s="760"/>
      <c r="L54" s="760"/>
      <c r="M54" s="760"/>
      <c r="N54" s="760"/>
      <c r="O54" s="760"/>
      <c r="P54" s="760"/>
      <c r="Q54" s="760"/>
      <c r="R54" s="760"/>
      <c r="S54" s="760"/>
      <c r="T54" s="760"/>
      <c r="U54" s="760"/>
      <c r="V54" s="760"/>
      <c r="W54" s="760"/>
      <c r="X54" s="760"/>
      <c r="Y54" s="760"/>
      <c r="Z54" s="760"/>
      <c r="AA54" s="761"/>
    </row>
    <row r="55" spans="1:37" s="130" customFormat="1" ht="9.75" customHeight="1" x14ac:dyDescent="0.2">
      <c r="B55" s="499">
        <v>60</v>
      </c>
      <c r="C55" s="266" t="s">
        <v>77</v>
      </c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762"/>
      <c r="S55" s="763"/>
      <c r="T55" s="763"/>
      <c r="U55" s="763"/>
      <c r="V55" s="764"/>
      <c r="W55" s="762"/>
      <c r="X55" s="763"/>
      <c r="Y55" s="763"/>
      <c r="Z55" s="763"/>
      <c r="AA55" s="764"/>
    </row>
    <row r="56" spans="1:37" s="130" customFormat="1" ht="9.75" customHeight="1" thickBot="1" x14ac:dyDescent="0.25">
      <c r="B56" s="267"/>
      <c r="C56" s="255" t="s">
        <v>365</v>
      </c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765"/>
      <c r="S56" s="766"/>
      <c r="T56" s="766"/>
      <c r="U56" s="766"/>
      <c r="V56" s="767"/>
      <c r="W56" s="765"/>
      <c r="X56" s="766"/>
      <c r="Y56" s="766"/>
      <c r="Z56" s="766"/>
      <c r="AA56" s="767"/>
    </row>
    <row r="57" spans="1:37" s="130" customFormat="1" ht="9.75" customHeight="1" x14ac:dyDescent="0.2">
      <c r="B57" s="490">
        <v>61</v>
      </c>
      <c r="C57" s="266" t="s">
        <v>366</v>
      </c>
      <c r="D57" s="258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762"/>
      <c r="S57" s="763"/>
      <c r="T57" s="763"/>
      <c r="U57" s="763"/>
      <c r="V57" s="764"/>
      <c r="W57" s="762"/>
      <c r="X57" s="763"/>
      <c r="Y57" s="763"/>
      <c r="Z57" s="763"/>
      <c r="AA57" s="764"/>
    </row>
    <row r="58" spans="1:37" s="130" customFormat="1" ht="9.75" customHeight="1" x14ac:dyDescent="0.2">
      <c r="B58" s="209"/>
      <c r="C58" s="255" t="s">
        <v>361</v>
      </c>
      <c r="D58" s="136"/>
      <c r="E58" s="128"/>
      <c r="F58" s="128"/>
      <c r="G58" s="128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765"/>
      <c r="S58" s="766"/>
      <c r="T58" s="766"/>
      <c r="U58" s="766"/>
      <c r="V58" s="767"/>
      <c r="W58" s="765"/>
      <c r="X58" s="766"/>
      <c r="Y58" s="766"/>
      <c r="Z58" s="766"/>
      <c r="AA58" s="767"/>
    </row>
    <row r="59" spans="1:37" s="102" customFormat="1" ht="6" customHeight="1" thickBot="1" x14ac:dyDescent="0.25">
      <c r="A59" s="502"/>
      <c r="B59" s="122"/>
      <c r="C59" s="503"/>
      <c r="D59" s="503"/>
      <c r="E59" s="503"/>
      <c r="F59" s="503"/>
      <c r="G59" s="503"/>
      <c r="H59" s="503"/>
      <c r="I59" s="503"/>
      <c r="J59" s="503"/>
      <c r="K59" s="503"/>
      <c r="L59" s="503"/>
      <c r="M59" s="503"/>
      <c r="N59" s="503"/>
      <c r="O59" s="503"/>
      <c r="P59" s="503"/>
      <c r="Q59" s="503"/>
      <c r="R59" s="503"/>
      <c r="S59" s="503"/>
      <c r="T59" s="503"/>
      <c r="U59" s="503"/>
      <c r="V59" s="503"/>
      <c r="W59" s="503"/>
      <c r="X59" s="503"/>
      <c r="Y59" s="503"/>
      <c r="Z59" s="503"/>
      <c r="AA59" s="503"/>
      <c r="AB59" s="503"/>
      <c r="AC59" s="503"/>
      <c r="AD59" s="503"/>
      <c r="AE59" s="503"/>
      <c r="AF59" s="503"/>
      <c r="AG59" s="503"/>
      <c r="AH59" s="503"/>
      <c r="AI59" s="503"/>
      <c r="AJ59" s="503"/>
      <c r="AK59" s="503"/>
    </row>
    <row r="60" spans="1:37" s="113" customFormat="1" ht="11.45" customHeight="1" x14ac:dyDescent="0.2">
      <c r="A60" s="504"/>
      <c r="B60" s="797" t="s">
        <v>54</v>
      </c>
      <c r="C60" s="798"/>
      <c r="D60" s="798"/>
      <c r="E60" s="798"/>
      <c r="F60" s="798"/>
      <c r="G60" s="798"/>
      <c r="H60" s="798"/>
      <c r="I60" s="798"/>
      <c r="J60" s="798"/>
      <c r="K60" s="798"/>
      <c r="L60" s="798"/>
      <c r="M60" s="798"/>
      <c r="N60" s="798"/>
      <c r="O60" s="798"/>
      <c r="P60" s="798"/>
      <c r="Q60" s="798"/>
      <c r="R60" s="798"/>
      <c r="S60" s="798"/>
      <c r="T60" s="798"/>
      <c r="U60" s="798"/>
      <c r="V60" s="798"/>
      <c r="W60" s="798"/>
      <c r="X60" s="798"/>
      <c r="Y60" s="798"/>
      <c r="Z60" s="798"/>
      <c r="AA60" s="798"/>
      <c r="AB60" s="798"/>
      <c r="AC60" s="798"/>
      <c r="AD60" s="798"/>
      <c r="AE60" s="798"/>
      <c r="AF60" s="798"/>
      <c r="AG60" s="798"/>
      <c r="AH60" s="798"/>
      <c r="AI60" s="798"/>
      <c r="AJ60" s="798"/>
      <c r="AK60" s="799"/>
    </row>
    <row r="61" spans="1:37" s="113" customFormat="1" ht="9" customHeight="1" x14ac:dyDescent="0.2">
      <c r="A61" s="504"/>
      <c r="B61" s="791" t="s">
        <v>56</v>
      </c>
      <c r="C61" s="792"/>
      <c r="D61" s="792"/>
      <c r="E61" s="792"/>
      <c r="F61" s="792"/>
      <c r="G61" s="792"/>
      <c r="H61" s="792"/>
      <c r="I61" s="792"/>
      <c r="J61" s="792"/>
      <c r="K61" s="792"/>
      <c r="L61" s="792"/>
      <c r="M61" s="792"/>
      <c r="N61" s="792"/>
      <c r="O61" s="792"/>
      <c r="P61" s="792"/>
      <c r="Q61" s="792"/>
      <c r="R61" s="792"/>
      <c r="S61" s="792"/>
      <c r="T61" s="792"/>
      <c r="U61" s="792"/>
      <c r="V61" s="792"/>
      <c r="W61" s="792"/>
      <c r="X61" s="792"/>
      <c r="Y61" s="792"/>
      <c r="Z61" s="792"/>
      <c r="AA61" s="792"/>
      <c r="AB61" s="792"/>
      <c r="AC61" s="792"/>
      <c r="AD61" s="792"/>
      <c r="AE61" s="792"/>
      <c r="AF61" s="792"/>
      <c r="AG61" s="792"/>
      <c r="AH61" s="792"/>
      <c r="AI61" s="792"/>
      <c r="AJ61" s="792"/>
      <c r="AK61" s="793"/>
    </row>
    <row r="62" spans="1:37" s="113" customFormat="1" ht="9" customHeight="1" thickBot="1" x14ac:dyDescent="0.25">
      <c r="A62" s="504"/>
      <c r="B62" s="794" t="s">
        <v>57</v>
      </c>
      <c r="C62" s="795"/>
      <c r="D62" s="795"/>
      <c r="E62" s="795"/>
      <c r="F62" s="795"/>
      <c r="G62" s="795"/>
      <c r="H62" s="795"/>
      <c r="I62" s="795"/>
      <c r="J62" s="795"/>
      <c r="K62" s="795"/>
      <c r="L62" s="795"/>
      <c r="M62" s="795"/>
      <c r="N62" s="795"/>
      <c r="O62" s="795"/>
      <c r="P62" s="795"/>
      <c r="Q62" s="795"/>
      <c r="R62" s="795"/>
      <c r="S62" s="795"/>
      <c r="T62" s="795"/>
      <c r="U62" s="795"/>
      <c r="V62" s="795"/>
      <c r="W62" s="795"/>
      <c r="X62" s="795"/>
      <c r="Y62" s="795"/>
      <c r="Z62" s="795"/>
      <c r="AA62" s="795"/>
      <c r="AB62" s="795"/>
      <c r="AC62" s="795"/>
      <c r="AD62" s="795"/>
      <c r="AE62" s="795"/>
      <c r="AF62" s="795"/>
      <c r="AG62" s="795"/>
      <c r="AH62" s="795"/>
      <c r="AI62" s="795"/>
      <c r="AJ62" s="795"/>
      <c r="AK62" s="796"/>
    </row>
    <row r="63" spans="1:37" ht="11.25" customHeight="1" x14ac:dyDescent="0.2">
      <c r="A63" s="454"/>
      <c r="B63" s="785" t="s">
        <v>84</v>
      </c>
      <c r="C63" s="786"/>
      <c r="D63" s="786"/>
      <c r="E63" s="786"/>
      <c r="F63" s="783"/>
      <c r="G63" s="783"/>
      <c r="H63" s="783"/>
      <c r="I63" s="783"/>
      <c r="J63" s="783"/>
      <c r="K63" s="783"/>
      <c r="L63" s="783"/>
      <c r="M63" s="783"/>
      <c r="N63" s="783"/>
      <c r="O63" s="783"/>
      <c r="P63" s="783"/>
      <c r="Q63" s="783"/>
      <c r="R63" s="783"/>
      <c r="S63" s="783"/>
      <c r="T63" s="783"/>
      <c r="U63" s="783"/>
      <c r="V63" s="783"/>
      <c r="W63" s="783"/>
      <c r="X63" s="783"/>
      <c r="Y63" s="783"/>
      <c r="Z63" s="783"/>
      <c r="AA63" s="783"/>
      <c r="AB63" s="505"/>
      <c r="AC63" s="505"/>
      <c r="AD63" s="505"/>
      <c r="AE63" s="505"/>
      <c r="AF63" s="505"/>
      <c r="AG63" s="505"/>
      <c r="AH63" s="505"/>
      <c r="AI63" s="505"/>
      <c r="AJ63" s="505"/>
      <c r="AK63" s="506"/>
    </row>
    <row r="64" spans="1:37" ht="5.25" customHeight="1" x14ac:dyDescent="0.2">
      <c r="A64" s="454"/>
      <c r="B64" s="787"/>
      <c r="C64" s="788"/>
      <c r="D64" s="788"/>
      <c r="E64" s="788"/>
      <c r="F64" s="784"/>
      <c r="G64" s="784"/>
      <c r="H64" s="784"/>
      <c r="I64" s="784"/>
      <c r="J64" s="784"/>
      <c r="K64" s="784"/>
      <c r="L64" s="784"/>
      <c r="M64" s="784"/>
      <c r="N64" s="784"/>
      <c r="O64" s="784"/>
      <c r="P64" s="784"/>
      <c r="Q64" s="784"/>
      <c r="R64" s="784"/>
      <c r="S64" s="784"/>
      <c r="T64" s="784"/>
      <c r="U64" s="784"/>
      <c r="V64" s="784"/>
      <c r="W64" s="784"/>
      <c r="X64" s="784"/>
      <c r="Y64" s="784"/>
      <c r="Z64" s="784"/>
      <c r="AA64" s="784"/>
      <c r="AB64" s="456"/>
      <c r="AC64" s="456"/>
      <c r="AD64" s="456"/>
      <c r="AE64" s="456"/>
      <c r="AF64" s="456"/>
      <c r="AG64" s="456"/>
      <c r="AH64" s="456"/>
      <c r="AI64" s="456"/>
      <c r="AJ64" s="456"/>
      <c r="AK64" s="507"/>
    </row>
    <row r="65" spans="1:37" ht="6" customHeight="1" thickBot="1" x14ac:dyDescent="0.25">
      <c r="A65" s="454"/>
      <c r="B65" s="789"/>
      <c r="C65" s="790"/>
      <c r="D65" s="790"/>
      <c r="E65" s="790"/>
      <c r="F65" s="784"/>
      <c r="G65" s="784"/>
      <c r="H65" s="784"/>
      <c r="I65" s="784"/>
      <c r="J65" s="784"/>
      <c r="K65" s="784"/>
      <c r="L65" s="784"/>
      <c r="M65" s="784"/>
      <c r="N65" s="784"/>
      <c r="O65" s="784"/>
      <c r="P65" s="784"/>
      <c r="Q65" s="784"/>
      <c r="R65" s="784"/>
      <c r="S65" s="784"/>
      <c r="T65" s="784"/>
      <c r="U65" s="784"/>
      <c r="V65" s="784"/>
      <c r="W65" s="784"/>
      <c r="X65" s="784"/>
      <c r="Y65" s="784"/>
      <c r="Z65" s="784"/>
      <c r="AA65" s="784"/>
      <c r="AB65" s="39"/>
      <c r="AC65" s="39"/>
      <c r="AD65" s="39"/>
      <c r="AE65" s="39"/>
      <c r="AF65" s="39"/>
      <c r="AG65" s="39"/>
      <c r="AH65" s="39"/>
      <c r="AI65" s="39"/>
      <c r="AJ65" s="39"/>
      <c r="AK65" s="66"/>
    </row>
    <row r="66" spans="1:37" ht="12" customHeight="1" x14ac:dyDescent="0.2">
      <c r="A66" s="454"/>
      <c r="B66" s="800" t="s">
        <v>11</v>
      </c>
      <c r="C66" s="801"/>
      <c r="D66" s="801"/>
      <c r="E66" s="801"/>
      <c r="F66" s="802"/>
      <c r="G66" s="803"/>
      <c r="H66" s="803"/>
      <c r="I66" s="803"/>
      <c r="J66" s="803"/>
      <c r="K66" s="803"/>
      <c r="L66" s="803"/>
      <c r="M66" s="803"/>
      <c r="N66" s="803"/>
      <c r="O66" s="803"/>
      <c r="P66" s="803"/>
      <c r="Q66" s="803"/>
      <c r="R66" s="803"/>
      <c r="S66" s="803"/>
      <c r="T66" s="803"/>
      <c r="U66" s="803"/>
      <c r="V66" s="803"/>
      <c r="W66" s="803"/>
      <c r="X66" s="803"/>
      <c r="Y66" s="803"/>
      <c r="Z66" s="803"/>
      <c r="AA66" s="804"/>
      <c r="AB66" s="801" t="s">
        <v>10</v>
      </c>
      <c r="AC66" s="801"/>
      <c r="AD66" s="811"/>
      <c r="AE66" s="811"/>
      <c r="AF66" s="811"/>
      <c r="AG66" s="811"/>
      <c r="AH66" s="811"/>
      <c r="AI66" s="811"/>
      <c r="AJ66" s="811"/>
      <c r="AK66" s="812"/>
    </row>
    <row r="67" spans="1:37" ht="6.75" customHeight="1" x14ac:dyDescent="0.2">
      <c r="A67" s="454"/>
      <c r="B67" s="787"/>
      <c r="C67" s="788"/>
      <c r="D67" s="788"/>
      <c r="E67" s="788"/>
      <c r="F67" s="805"/>
      <c r="G67" s="806"/>
      <c r="H67" s="806"/>
      <c r="I67" s="806"/>
      <c r="J67" s="806"/>
      <c r="K67" s="806"/>
      <c r="L67" s="806"/>
      <c r="M67" s="806"/>
      <c r="N67" s="806"/>
      <c r="O67" s="806"/>
      <c r="P67" s="806"/>
      <c r="Q67" s="806"/>
      <c r="R67" s="806"/>
      <c r="S67" s="806"/>
      <c r="T67" s="806"/>
      <c r="U67" s="806"/>
      <c r="V67" s="806"/>
      <c r="W67" s="806"/>
      <c r="X67" s="806"/>
      <c r="Y67" s="806"/>
      <c r="Z67" s="806"/>
      <c r="AA67" s="807"/>
      <c r="AB67" s="788"/>
      <c r="AC67" s="788"/>
      <c r="AD67" s="813"/>
      <c r="AE67" s="813"/>
      <c r="AF67" s="813"/>
      <c r="AG67" s="813"/>
      <c r="AH67" s="813"/>
      <c r="AI67" s="813"/>
      <c r="AJ67" s="813"/>
      <c r="AK67" s="814"/>
    </row>
    <row r="68" spans="1:37" ht="6" customHeight="1" thickBot="1" x14ac:dyDescent="0.25">
      <c r="A68" s="454"/>
      <c r="B68" s="789"/>
      <c r="C68" s="790"/>
      <c r="D68" s="790"/>
      <c r="E68" s="790"/>
      <c r="F68" s="808"/>
      <c r="G68" s="809"/>
      <c r="H68" s="809"/>
      <c r="I68" s="809"/>
      <c r="J68" s="809"/>
      <c r="K68" s="809"/>
      <c r="L68" s="809"/>
      <c r="M68" s="809"/>
      <c r="N68" s="809"/>
      <c r="O68" s="809"/>
      <c r="P68" s="809"/>
      <c r="Q68" s="809"/>
      <c r="R68" s="809"/>
      <c r="S68" s="809"/>
      <c r="T68" s="809"/>
      <c r="U68" s="809"/>
      <c r="V68" s="809"/>
      <c r="W68" s="809"/>
      <c r="X68" s="809"/>
      <c r="Y68" s="809"/>
      <c r="Z68" s="809"/>
      <c r="AA68" s="810"/>
      <c r="AB68" s="790"/>
      <c r="AC68" s="790"/>
      <c r="AD68" s="815"/>
      <c r="AE68" s="815"/>
      <c r="AF68" s="815"/>
      <c r="AG68" s="815"/>
      <c r="AH68" s="815"/>
      <c r="AI68" s="815"/>
      <c r="AJ68" s="815"/>
      <c r="AK68" s="816"/>
    </row>
    <row r="69" spans="1:37" s="152" customFormat="1" ht="10.5" customHeight="1" x14ac:dyDescent="0.15">
      <c r="A69" s="150"/>
      <c r="B69" s="675" t="s">
        <v>345</v>
      </c>
      <c r="C69" s="676"/>
      <c r="D69" s="676"/>
      <c r="E69" s="676"/>
      <c r="F69" s="675"/>
      <c r="G69" s="675"/>
      <c r="H69" s="675"/>
      <c r="I69" s="675"/>
      <c r="J69" s="675"/>
      <c r="K69" s="675"/>
      <c r="L69" s="675"/>
      <c r="M69" s="675"/>
      <c r="N69" s="675"/>
      <c r="O69" s="675"/>
      <c r="P69" s="675"/>
      <c r="Q69" s="675"/>
      <c r="R69" s="675"/>
      <c r="S69" s="675"/>
      <c r="T69" s="675"/>
      <c r="U69" s="675"/>
      <c r="V69" s="675"/>
      <c r="W69" s="675"/>
      <c r="X69" s="675"/>
      <c r="Y69" s="675"/>
      <c r="Z69" s="675"/>
      <c r="AA69" s="675"/>
      <c r="AB69" s="676"/>
      <c r="AC69" s="676"/>
      <c r="AD69" s="676"/>
      <c r="AE69" s="676"/>
      <c r="AF69" s="676"/>
      <c r="AG69" s="676"/>
      <c r="AH69" s="676"/>
      <c r="AI69" s="676"/>
      <c r="AJ69" s="676"/>
      <c r="AK69" s="676"/>
    </row>
    <row r="70" spans="1:37" x14ac:dyDescent="0.2">
      <c r="A70" s="454"/>
      <c r="B70" s="454"/>
      <c r="C70" s="454"/>
      <c r="D70" s="454"/>
      <c r="E70" s="454"/>
      <c r="F70" s="454"/>
      <c r="G70" s="454"/>
      <c r="H70" s="454"/>
      <c r="I70" s="454"/>
      <c r="J70" s="454"/>
      <c r="K70" s="454"/>
      <c r="L70" s="454"/>
      <c r="M70" s="454"/>
      <c r="N70" s="454"/>
      <c r="O70" s="454"/>
      <c r="P70" s="454"/>
      <c r="Q70" s="454"/>
      <c r="R70" s="454"/>
      <c r="S70" s="454"/>
      <c r="T70" s="454"/>
      <c r="U70" s="454"/>
      <c r="V70" s="454"/>
      <c r="W70" s="454"/>
      <c r="X70" s="454"/>
      <c r="Y70" s="454"/>
      <c r="Z70" s="454"/>
      <c r="AA70" s="454"/>
      <c r="AB70" s="454"/>
      <c r="AC70" s="454"/>
      <c r="AD70" s="454"/>
      <c r="AE70" s="454"/>
      <c r="AF70" s="454"/>
      <c r="AG70" s="454"/>
      <c r="AH70" s="454"/>
      <c r="AI70" s="454"/>
      <c r="AJ70" s="454"/>
      <c r="AK70" s="454"/>
    </row>
    <row r="71" spans="1:37" x14ac:dyDescent="0.2">
      <c r="A71" s="454"/>
      <c r="B71" s="454"/>
      <c r="C71" s="454"/>
      <c r="D71" s="454"/>
      <c r="E71" s="454"/>
      <c r="F71" s="454"/>
      <c r="G71" s="454"/>
      <c r="H71" s="454"/>
      <c r="I71" s="454"/>
      <c r="J71" s="454"/>
      <c r="K71" s="454"/>
      <c r="L71" s="454"/>
      <c r="M71" s="454"/>
      <c r="N71" s="454"/>
      <c r="O71" s="454"/>
      <c r="P71" s="454"/>
      <c r="Q71" s="454"/>
      <c r="R71" s="454"/>
      <c r="S71" s="454"/>
      <c r="T71" s="454"/>
      <c r="U71" s="454"/>
      <c r="V71" s="454"/>
      <c r="W71" s="454"/>
      <c r="X71" s="454"/>
      <c r="Y71" s="454"/>
      <c r="Z71" s="454"/>
      <c r="AA71" s="454"/>
      <c r="AB71" s="454"/>
      <c r="AC71" s="454"/>
      <c r="AD71" s="454"/>
      <c r="AE71" s="454"/>
      <c r="AF71" s="454"/>
      <c r="AG71" s="454"/>
      <c r="AH71" s="454"/>
      <c r="AI71" s="454"/>
      <c r="AJ71" s="454"/>
      <c r="AK71" s="454"/>
    </row>
    <row r="72" spans="1:37" x14ac:dyDescent="0.2">
      <c r="A72" s="454"/>
      <c r="B72" s="454"/>
      <c r="C72" s="454"/>
      <c r="D72" s="454"/>
      <c r="E72" s="454"/>
      <c r="F72" s="454"/>
      <c r="G72" s="454"/>
      <c r="H72" s="454"/>
      <c r="I72" s="454"/>
      <c r="J72" s="454"/>
      <c r="K72" s="454"/>
      <c r="L72" s="454"/>
      <c r="M72" s="454"/>
      <c r="N72" s="454"/>
      <c r="O72" s="454"/>
      <c r="P72" s="454"/>
      <c r="Q72" s="454"/>
      <c r="R72" s="454"/>
      <c r="S72" s="454"/>
      <c r="T72" s="454"/>
      <c r="U72" s="454"/>
      <c r="V72" s="454"/>
      <c r="W72" s="454"/>
      <c r="X72" s="454"/>
      <c r="Y72" s="454"/>
      <c r="Z72" s="454"/>
      <c r="AA72" s="454"/>
      <c r="AB72" s="454"/>
      <c r="AC72" s="454"/>
      <c r="AD72" s="454"/>
      <c r="AE72" s="454"/>
      <c r="AF72" s="454"/>
      <c r="AG72" s="454"/>
      <c r="AH72" s="454"/>
      <c r="AI72" s="454"/>
      <c r="AJ72" s="454"/>
      <c r="AK72" s="454"/>
    </row>
    <row r="73" spans="1:37" x14ac:dyDescent="0.2">
      <c r="A73" s="454"/>
      <c r="B73" s="454"/>
      <c r="C73" s="454"/>
      <c r="D73" s="454"/>
      <c r="E73" s="454"/>
      <c r="F73" s="454"/>
      <c r="G73" s="454"/>
      <c r="H73" s="454"/>
      <c r="I73" s="454"/>
      <c r="J73" s="454"/>
      <c r="K73" s="454"/>
      <c r="L73" s="454"/>
      <c r="M73" s="454"/>
      <c r="N73" s="454"/>
      <c r="O73" s="454"/>
      <c r="P73" s="454"/>
      <c r="Q73" s="454"/>
      <c r="R73" s="454"/>
      <c r="S73" s="454"/>
      <c r="T73" s="454"/>
      <c r="U73" s="454"/>
      <c r="V73" s="454"/>
      <c r="W73" s="454"/>
      <c r="X73" s="454"/>
      <c r="Y73" s="454"/>
      <c r="Z73" s="454"/>
      <c r="AA73" s="454"/>
      <c r="AB73" s="454"/>
      <c r="AC73" s="454"/>
      <c r="AD73" s="454"/>
      <c r="AE73" s="454"/>
      <c r="AF73" s="454"/>
      <c r="AG73" s="454"/>
      <c r="AH73" s="454"/>
      <c r="AI73" s="454"/>
      <c r="AJ73" s="454"/>
      <c r="AK73" s="454"/>
    </row>
    <row r="74" spans="1:37" x14ac:dyDescent="0.2">
      <c r="A74" s="454"/>
      <c r="B74" s="454"/>
      <c r="C74" s="454"/>
      <c r="D74" s="454"/>
      <c r="E74" s="454"/>
      <c r="F74" s="454"/>
      <c r="G74" s="454"/>
      <c r="H74" s="454"/>
      <c r="I74" s="454"/>
      <c r="J74" s="454"/>
      <c r="K74" s="454"/>
      <c r="L74" s="454"/>
      <c r="M74" s="454"/>
      <c r="N74" s="454"/>
      <c r="O74" s="454"/>
      <c r="P74" s="454"/>
      <c r="Q74" s="454"/>
      <c r="R74" s="454"/>
      <c r="S74" s="454"/>
      <c r="T74" s="454"/>
      <c r="U74" s="454"/>
      <c r="V74" s="454"/>
      <c r="W74" s="454"/>
      <c r="X74" s="454"/>
      <c r="Y74" s="454"/>
      <c r="Z74" s="454"/>
      <c r="AA74" s="454"/>
      <c r="AB74" s="454"/>
      <c r="AC74" s="454"/>
      <c r="AD74" s="454"/>
      <c r="AE74" s="454"/>
      <c r="AF74" s="454"/>
      <c r="AG74" s="454"/>
      <c r="AH74" s="454"/>
      <c r="AI74" s="454"/>
      <c r="AJ74" s="454"/>
      <c r="AK74" s="454"/>
    </row>
    <row r="75" spans="1:37" x14ac:dyDescent="0.2">
      <c r="A75" s="454"/>
      <c r="B75" s="454"/>
      <c r="C75" s="454"/>
      <c r="D75" s="454"/>
      <c r="E75" s="454"/>
      <c r="F75" s="454"/>
      <c r="G75" s="454"/>
      <c r="H75" s="454"/>
      <c r="I75" s="454"/>
      <c r="J75" s="454"/>
      <c r="K75" s="454"/>
      <c r="L75" s="454"/>
      <c r="M75" s="454"/>
      <c r="N75" s="454"/>
      <c r="O75" s="454"/>
      <c r="P75" s="454"/>
      <c r="Q75" s="454"/>
      <c r="R75" s="454"/>
      <c r="S75" s="454"/>
      <c r="T75" s="454"/>
      <c r="U75" s="454"/>
      <c r="V75" s="454"/>
      <c r="W75" s="454"/>
      <c r="X75" s="454"/>
      <c r="Y75" s="454"/>
      <c r="Z75" s="454"/>
      <c r="AA75" s="454"/>
      <c r="AB75" s="454"/>
      <c r="AC75" s="454"/>
      <c r="AD75" s="454"/>
      <c r="AE75" s="454"/>
      <c r="AF75" s="454"/>
      <c r="AG75" s="454"/>
      <c r="AH75" s="454"/>
      <c r="AI75" s="454"/>
      <c r="AJ75" s="454"/>
      <c r="AK75" s="454"/>
    </row>
    <row r="76" spans="1:37" x14ac:dyDescent="0.2">
      <c r="A76" s="454"/>
      <c r="B76" s="454"/>
      <c r="C76" s="454"/>
      <c r="D76" s="454"/>
      <c r="E76" s="454"/>
      <c r="F76" s="454"/>
      <c r="G76" s="454"/>
      <c r="H76" s="454"/>
      <c r="I76" s="454"/>
      <c r="J76" s="454"/>
      <c r="K76" s="454"/>
      <c r="L76" s="454"/>
      <c r="M76" s="454"/>
      <c r="N76" s="454"/>
      <c r="O76" s="454"/>
      <c r="P76" s="454"/>
      <c r="Q76" s="454"/>
      <c r="R76" s="454"/>
      <c r="S76" s="454"/>
      <c r="T76" s="454"/>
      <c r="U76" s="454"/>
      <c r="V76" s="454"/>
      <c r="W76" s="454"/>
      <c r="X76" s="454"/>
      <c r="Y76" s="454"/>
      <c r="Z76" s="454"/>
      <c r="AA76" s="454"/>
      <c r="AB76" s="454"/>
      <c r="AC76" s="454"/>
      <c r="AD76" s="454"/>
      <c r="AE76" s="454"/>
      <c r="AF76" s="454"/>
      <c r="AG76" s="454"/>
      <c r="AH76" s="454"/>
      <c r="AI76" s="454"/>
      <c r="AJ76" s="454"/>
      <c r="AK76" s="454"/>
    </row>
    <row r="77" spans="1:37" x14ac:dyDescent="0.2">
      <c r="A77" s="454"/>
      <c r="B77" s="454"/>
      <c r="C77" s="454"/>
      <c r="D77" s="454"/>
      <c r="E77" s="454"/>
      <c r="F77" s="454"/>
      <c r="G77" s="454"/>
      <c r="H77" s="454"/>
      <c r="I77" s="454"/>
      <c r="J77" s="454"/>
      <c r="K77" s="454"/>
      <c r="L77" s="454"/>
      <c r="M77" s="454"/>
      <c r="N77" s="454"/>
      <c r="O77" s="454"/>
      <c r="P77" s="454"/>
      <c r="Q77" s="454"/>
      <c r="R77" s="454"/>
      <c r="S77" s="454"/>
      <c r="T77" s="454"/>
      <c r="U77" s="454"/>
      <c r="V77" s="454"/>
      <c r="W77" s="454"/>
      <c r="X77" s="454"/>
      <c r="Y77" s="454"/>
      <c r="Z77" s="454"/>
      <c r="AA77" s="454"/>
      <c r="AB77" s="454"/>
      <c r="AC77" s="454"/>
      <c r="AD77" s="454"/>
      <c r="AE77" s="454"/>
      <c r="AF77" s="454"/>
      <c r="AG77" s="454"/>
      <c r="AH77" s="454"/>
      <c r="AI77" s="454"/>
      <c r="AJ77" s="454"/>
      <c r="AK77" s="454"/>
    </row>
  </sheetData>
  <sheetProtection sheet="1" objects="1" scenarios="1"/>
  <mergeCells count="60">
    <mergeCell ref="B2:J2"/>
    <mergeCell ref="B38:AA38"/>
    <mergeCell ref="R18:V19"/>
    <mergeCell ref="W18:AA19"/>
    <mergeCell ref="AD66:AK68"/>
    <mergeCell ref="W48:AA49"/>
    <mergeCell ref="R50:V51"/>
    <mergeCell ref="W50:AA51"/>
    <mergeCell ref="R43:V44"/>
    <mergeCell ref="R36:V37"/>
    <mergeCell ref="W36:AA37"/>
    <mergeCell ref="R39:V40"/>
    <mergeCell ref="W39:AA40"/>
    <mergeCell ref="R41:V42"/>
    <mergeCell ref="W41:AA42"/>
    <mergeCell ref="W43:AA44"/>
    <mergeCell ref="B69:AK69"/>
    <mergeCell ref="B61:AK61"/>
    <mergeCell ref="B62:AK62"/>
    <mergeCell ref="B60:AK60"/>
    <mergeCell ref="B66:E68"/>
    <mergeCell ref="AB66:AC68"/>
    <mergeCell ref="F66:AA68"/>
    <mergeCell ref="B45:AA45"/>
    <mergeCell ref="F63:AA65"/>
    <mergeCell ref="R46:V47"/>
    <mergeCell ref="W46:AA47"/>
    <mergeCell ref="R48:V49"/>
    <mergeCell ref="B63:E65"/>
    <mergeCell ref="R52:V53"/>
    <mergeCell ref="W52:AA53"/>
    <mergeCell ref="B54:AA54"/>
    <mergeCell ref="W55:AA56"/>
    <mergeCell ref="R57:V58"/>
    <mergeCell ref="W57:AA58"/>
    <mergeCell ref="R55:V56"/>
    <mergeCell ref="B7:AK7"/>
    <mergeCell ref="B8:AK8"/>
    <mergeCell ref="K9:AD9"/>
    <mergeCell ref="C15:Q16"/>
    <mergeCell ref="B14:AA14"/>
    <mergeCell ref="R15:V16"/>
    <mergeCell ref="W15:AA16"/>
    <mergeCell ref="B9:J9"/>
    <mergeCell ref="X11:AC11"/>
    <mergeCell ref="N11:S11"/>
    <mergeCell ref="D10:J11"/>
    <mergeCell ref="B17:AA17"/>
    <mergeCell ref="R32:V33"/>
    <mergeCell ref="W32:AA33"/>
    <mergeCell ref="R22:V23"/>
    <mergeCell ref="W22:AA23"/>
    <mergeCell ref="R20:V21"/>
    <mergeCell ref="W20:AA21"/>
    <mergeCell ref="R24:V25"/>
    <mergeCell ref="W24:AA25"/>
    <mergeCell ref="R26:V27"/>
    <mergeCell ref="W26:AA27"/>
    <mergeCell ref="R30:V31"/>
    <mergeCell ref="W30:AA31"/>
  </mergeCells>
  <phoneticPr fontId="6" type="noConversion"/>
  <pageMargins left="0.75" right="0.75" top="1" bottom="1" header="0.5" footer="0.5"/>
  <pageSetup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AO103"/>
  <sheetViews>
    <sheetView zoomScaleNormal="100" workbookViewId="0">
      <selection activeCell="G2" sqref="G2"/>
    </sheetView>
  </sheetViews>
  <sheetFormatPr defaultRowHeight="12.75" x14ac:dyDescent="0.2"/>
  <cols>
    <col min="1" max="1" width="1.5703125" customWidth="1"/>
    <col min="2" max="2" width="3.85546875" customWidth="1"/>
    <col min="3" max="3" width="3" customWidth="1"/>
    <col min="4" max="7" width="2.5703125" customWidth="1"/>
    <col min="8" max="8" width="3" customWidth="1"/>
    <col min="9" max="10" width="2.5703125" customWidth="1"/>
    <col min="11" max="11" width="2.85546875" customWidth="1"/>
    <col min="12" max="12" width="3.140625" customWidth="1"/>
    <col min="13" max="13" width="3" customWidth="1"/>
    <col min="14" max="14" width="3.42578125" customWidth="1"/>
    <col min="15" max="15" width="3" customWidth="1"/>
    <col min="16" max="16" width="2.85546875" customWidth="1"/>
    <col min="17" max="17" width="3.5703125" customWidth="1"/>
    <col min="18" max="18" width="3.28515625" customWidth="1"/>
    <col min="19" max="19" width="3.5703125" customWidth="1"/>
    <col min="20" max="20" width="2.42578125" customWidth="1"/>
    <col min="21" max="26" width="2.5703125" customWidth="1"/>
    <col min="27" max="27" width="3" customWidth="1"/>
    <col min="28" max="37" width="2.5703125" customWidth="1"/>
    <col min="38" max="38" width="1.5703125" customWidth="1"/>
  </cols>
  <sheetData>
    <row r="1" spans="1:38" ht="15.75" customHeight="1" thickBot="1" x14ac:dyDescent="0.25">
      <c r="B1" s="475" t="s">
        <v>414</v>
      </c>
      <c r="R1" s="528"/>
      <c r="S1" s="529" t="s">
        <v>399</v>
      </c>
      <c r="AC1" s="10"/>
      <c r="AD1" s="473"/>
      <c r="AF1" s="10"/>
      <c r="AG1" s="216"/>
      <c r="AH1" s="216"/>
      <c r="AI1" s="216"/>
      <c r="AJ1" s="216"/>
      <c r="AK1" s="216"/>
    </row>
    <row r="2" spans="1:38" ht="12" customHeight="1" thickBot="1" x14ac:dyDescent="0.25">
      <c r="A2" s="114"/>
      <c r="B2" s="82"/>
      <c r="G2" s="15"/>
      <c r="H2" s="11"/>
      <c r="I2" s="27" t="s">
        <v>12</v>
      </c>
      <c r="J2" s="16"/>
      <c r="K2" s="16"/>
      <c r="L2" s="16"/>
      <c r="M2" s="16"/>
      <c r="N2" s="16"/>
      <c r="O2" s="10"/>
      <c r="P2" s="10"/>
      <c r="Q2" s="10"/>
      <c r="T2" s="10"/>
      <c r="AD2" s="10"/>
      <c r="AE2" s="10"/>
      <c r="AF2" s="7"/>
      <c r="AG2" s="205"/>
      <c r="AH2" s="19"/>
      <c r="AI2" s="20"/>
      <c r="AJ2" s="21"/>
      <c r="AK2" s="22" t="s">
        <v>412</v>
      </c>
      <c r="AL2" s="219"/>
    </row>
    <row r="3" spans="1:38" ht="12" customHeight="1" thickBot="1" x14ac:dyDescent="0.25">
      <c r="A3" s="114"/>
      <c r="B3" s="82"/>
      <c r="C3" s="11"/>
      <c r="D3" s="16"/>
      <c r="E3" s="16"/>
      <c r="F3" s="16"/>
      <c r="H3" s="27" t="s">
        <v>37</v>
      </c>
      <c r="I3" s="16"/>
      <c r="J3" s="16"/>
      <c r="K3" s="16"/>
      <c r="L3" s="16"/>
      <c r="M3" s="16"/>
      <c r="N3" s="16"/>
      <c r="O3" s="10"/>
      <c r="P3" s="10"/>
      <c r="Q3" s="17"/>
      <c r="R3" s="554"/>
      <c r="S3" s="529" t="s">
        <v>400</v>
      </c>
      <c r="T3" s="5"/>
      <c r="AD3" s="10"/>
      <c r="AE3" s="10"/>
      <c r="AF3" s="7"/>
      <c r="AG3" s="206"/>
      <c r="AH3" s="23"/>
      <c r="AI3" s="24"/>
      <c r="AJ3" s="25"/>
      <c r="AK3" s="26" t="s">
        <v>411</v>
      </c>
      <c r="AL3" s="219"/>
    </row>
    <row r="4" spans="1:38" ht="12" customHeight="1" x14ac:dyDescent="0.3">
      <c r="A4" s="114"/>
      <c r="B4" s="210" t="s">
        <v>91</v>
      </c>
      <c r="C4" s="11"/>
      <c r="D4" s="16"/>
      <c r="E4" s="16"/>
      <c r="F4" s="16"/>
      <c r="H4" s="27"/>
      <c r="I4" s="16"/>
      <c r="J4" s="16"/>
      <c r="K4" s="16"/>
      <c r="L4" s="16"/>
      <c r="M4" s="16"/>
      <c r="N4" s="16"/>
      <c r="O4" s="10"/>
      <c r="P4" s="10"/>
      <c r="Q4" s="17"/>
      <c r="R4" s="18"/>
      <c r="S4" s="4"/>
      <c r="T4" s="5"/>
      <c r="AD4" s="10"/>
      <c r="AE4" s="10"/>
      <c r="AF4" s="7"/>
      <c r="AG4" s="21"/>
      <c r="AH4" s="21"/>
      <c r="AI4" s="21"/>
      <c r="AJ4" s="21"/>
      <c r="AK4" s="21"/>
    </row>
    <row r="5" spans="1:38" ht="12.75" customHeight="1" x14ac:dyDescent="0.2">
      <c r="A5" s="114"/>
    </row>
    <row r="6" spans="1:38" s="1" customFormat="1" ht="15" customHeight="1" x14ac:dyDescent="0.25">
      <c r="A6" s="115"/>
      <c r="B6" s="698" t="s">
        <v>98</v>
      </c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8"/>
      <c r="R6" s="698"/>
      <c r="S6" s="698"/>
      <c r="T6" s="698"/>
      <c r="U6" s="698"/>
      <c r="V6" s="698"/>
      <c r="W6" s="698"/>
      <c r="X6" s="698"/>
      <c r="Y6" s="698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</row>
    <row r="7" spans="1:38" s="1" customFormat="1" ht="15" customHeight="1" x14ac:dyDescent="0.25">
      <c r="A7" s="115"/>
      <c r="B7" s="751" t="s">
        <v>58</v>
      </c>
      <c r="C7" s="751"/>
      <c r="D7" s="751"/>
      <c r="E7" s="751"/>
      <c r="F7" s="751"/>
      <c r="G7" s="751"/>
      <c r="H7" s="751"/>
      <c r="I7" s="751"/>
      <c r="J7" s="751"/>
      <c r="K7" s="751"/>
      <c r="L7" s="751"/>
      <c r="M7" s="751"/>
      <c r="N7" s="751"/>
      <c r="O7" s="751"/>
      <c r="P7" s="751"/>
      <c r="Q7" s="751"/>
      <c r="R7" s="751"/>
      <c r="S7" s="751"/>
      <c r="T7" s="751"/>
      <c r="U7" s="751"/>
      <c r="V7" s="751"/>
      <c r="W7" s="751"/>
      <c r="X7" s="751"/>
      <c r="Y7" s="751"/>
      <c r="Z7" s="751"/>
      <c r="AA7" s="751"/>
      <c r="AB7" s="751"/>
      <c r="AC7" s="751"/>
      <c r="AD7" s="751"/>
      <c r="AE7" s="751"/>
      <c r="AF7" s="751"/>
      <c r="AG7" s="751"/>
      <c r="AH7" s="751"/>
      <c r="AI7" s="751"/>
      <c r="AJ7" s="751"/>
      <c r="AK7" s="751"/>
    </row>
    <row r="8" spans="1:38" ht="15" customHeight="1" thickBot="1" x14ac:dyDescent="0.25">
      <c r="A8" s="282"/>
      <c r="B8" s="839" t="s">
        <v>22</v>
      </c>
      <c r="C8" s="839"/>
      <c r="D8" s="839"/>
      <c r="E8" s="839"/>
      <c r="F8" s="839"/>
      <c r="G8" s="839"/>
      <c r="H8" s="839"/>
      <c r="I8" s="839"/>
      <c r="J8" s="839"/>
      <c r="K8" s="839"/>
      <c r="L8" s="839"/>
      <c r="M8" s="839"/>
      <c r="N8" s="839"/>
      <c r="O8" s="839"/>
      <c r="P8" s="839"/>
      <c r="Q8" s="839"/>
      <c r="R8" s="839"/>
      <c r="S8" s="839"/>
      <c r="T8" s="839"/>
      <c r="U8" s="839"/>
      <c r="V8" s="839"/>
      <c r="W8" s="839"/>
      <c r="X8" s="839"/>
      <c r="Y8" s="839"/>
      <c r="Z8" s="839"/>
      <c r="AA8" s="839"/>
      <c r="AB8" s="839"/>
      <c r="AC8" s="839"/>
      <c r="AD8" s="839"/>
      <c r="AE8" s="839"/>
      <c r="AF8" s="839"/>
      <c r="AG8" s="839"/>
      <c r="AH8" s="839"/>
      <c r="AI8" s="839"/>
      <c r="AJ8" s="839"/>
      <c r="AK8" s="839"/>
    </row>
    <row r="9" spans="1:38" ht="15" customHeight="1" thickBot="1" x14ac:dyDescent="0.3">
      <c r="A9" s="296"/>
      <c r="B9" s="817" t="s">
        <v>42</v>
      </c>
      <c r="C9" s="818"/>
      <c r="D9" s="818"/>
      <c r="E9" s="818"/>
      <c r="F9" s="818"/>
      <c r="G9" s="818"/>
      <c r="H9" s="818"/>
      <c r="I9" s="508"/>
      <c r="J9" s="508"/>
      <c r="K9" s="566"/>
      <c r="L9" s="211" t="s">
        <v>41</v>
      </c>
      <c r="M9" s="454"/>
      <c r="N9" s="454"/>
      <c r="O9" s="508"/>
      <c r="P9" s="508"/>
      <c r="Q9" s="508"/>
      <c r="R9" s="523"/>
      <c r="S9" s="211" t="s">
        <v>36</v>
      </c>
      <c r="T9" s="454"/>
      <c r="U9" s="454"/>
      <c r="V9" s="508"/>
      <c r="W9" s="508"/>
      <c r="X9" s="508"/>
      <c r="Y9" s="454"/>
      <c r="Z9" s="509"/>
      <c r="AA9" s="523"/>
      <c r="AB9" s="211" t="s">
        <v>88</v>
      </c>
      <c r="AC9" s="454"/>
      <c r="AD9" s="454"/>
      <c r="AE9" s="508"/>
      <c r="AF9" s="508"/>
      <c r="AG9" s="508"/>
      <c r="AH9" s="508"/>
      <c r="AI9" s="508"/>
      <c r="AJ9" s="508"/>
      <c r="AK9" s="508"/>
      <c r="AL9" s="188"/>
    </row>
    <row r="10" spans="1:38" ht="15" customHeight="1" thickBot="1" x14ac:dyDescent="0.3">
      <c r="A10" s="510"/>
      <c r="B10" s="819"/>
      <c r="C10" s="820"/>
      <c r="D10" s="820"/>
      <c r="E10" s="820"/>
      <c r="F10" s="820"/>
      <c r="G10" s="820"/>
      <c r="H10" s="820"/>
      <c r="I10" s="508"/>
      <c r="J10" s="508"/>
      <c r="K10" s="511"/>
      <c r="L10" s="211"/>
      <c r="M10" s="568"/>
      <c r="N10" s="211" t="s">
        <v>349</v>
      </c>
      <c r="O10" s="508"/>
      <c r="P10" s="508"/>
      <c r="Q10" s="508"/>
      <c r="R10" s="512"/>
      <c r="S10" s="211"/>
      <c r="T10" s="454"/>
      <c r="U10" s="454"/>
      <c r="V10" s="567"/>
      <c r="W10" s="513" t="s">
        <v>350</v>
      </c>
      <c r="X10" s="454"/>
      <c r="Y10" s="454"/>
      <c r="Z10" s="509"/>
      <c r="AA10" s="512"/>
      <c r="AB10" s="211"/>
      <c r="AC10" s="454"/>
      <c r="AD10" s="454"/>
      <c r="AE10" s="508"/>
      <c r="AF10" s="508"/>
      <c r="AG10" s="508"/>
      <c r="AH10" s="508"/>
      <c r="AI10" s="508"/>
      <c r="AJ10" s="508"/>
      <c r="AK10" s="514"/>
      <c r="AL10" s="10"/>
    </row>
    <row r="11" spans="1:38" ht="12" customHeight="1" x14ac:dyDescent="0.2">
      <c r="A11" s="454"/>
      <c r="B11" s="846" t="s">
        <v>69</v>
      </c>
      <c r="C11" s="847"/>
      <c r="D11" s="850"/>
      <c r="E11" s="851"/>
      <c r="F11" s="852"/>
      <c r="G11" s="851"/>
      <c r="H11" s="851"/>
      <c r="I11" s="851"/>
      <c r="J11" s="851"/>
      <c r="K11" s="851"/>
      <c r="L11" s="851"/>
      <c r="M11" s="851"/>
      <c r="N11" s="851"/>
      <c r="O11" s="851"/>
      <c r="P11" s="853"/>
      <c r="Q11" s="857" t="s">
        <v>53</v>
      </c>
      <c r="R11" s="847"/>
      <c r="S11" s="847"/>
      <c r="T11" s="847"/>
      <c r="U11" s="847"/>
      <c r="V11" s="858"/>
      <c r="W11" s="840"/>
      <c r="X11" s="841"/>
      <c r="Y11" s="841"/>
      <c r="Z11" s="841"/>
      <c r="AA11" s="841"/>
      <c r="AB11" s="841"/>
      <c r="AC11" s="842"/>
      <c r="AD11" s="50" t="s">
        <v>0</v>
      </c>
      <c r="AE11" s="515"/>
      <c r="AF11" s="570"/>
      <c r="AG11" s="170" t="s">
        <v>1</v>
      </c>
      <c r="AH11" s="47"/>
      <c r="AI11" s="48"/>
      <c r="AJ11" s="515"/>
      <c r="AK11" s="516"/>
    </row>
    <row r="12" spans="1:38" ht="12" customHeight="1" thickBot="1" x14ac:dyDescent="0.25">
      <c r="A12" s="454"/>
      <c r="B12" s="848" t="s">
        <v>70</v>
      </c>
      <c r="C12" s="849"/>
      <c r="D12" s="854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6"/>
      <c r="Q12" s="865" t="s">
        <v>2</v>
      </c>
      <c r="R12" s="865"/>
      <c r="S12" s="865"/>
      <c r="T12" s="865"/>
      <c r="U12" s="865"/>
      <c r="V12" s="865"/>
      <c r="W12" s="843"/>
      <c r="X12" s="844"/>
      <c r="Y12" s="844"/>
      <c r="Z12" s="844"/>
      <c r="AA12" s="844"/>
      <c r="AB12" s="844"/>
      <c r="AC12" s="845"/>
      <c r="AD12" s="51" t="s">
        <v>3</v>
      </c>
      <c r="AE12" s="52"/>
      <c r="AF12" s="569"/>
      <c r="AG12" s="187" t="s">
        <v>23</v>
      </c>
      <c r="AH12" s="49"/>
      <c r="AI12" s="49"/>
      <c r="AJ12" s="517"/>
      <c r="AK12" s="518"/>
    </row>
    <row r="13" spans="1:38" ht="10.15" customHeight="1" x14ac:dyDescent="0.2">
      <c r="A13" s="45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456"/>
      <c r="AC13" s="454"/>
      <c r="AD13" s="454"/>
      <c r="AE13" s="454"/>
      <c r="AF13" s="454"/>
      <c r="AG13" s="454"/>
      <c r="AH13" s="454"/>
      <c r="AI13" s="454"/>
      <c r="AJ13" s="454"/>
      <c r="AK13" s="454"/>
    </row>
    <row r="14" spans="1:38" s="29" customFormat="1" ht="12" customHeight="1" x14ac:dyDescent="0.2">
      <c r="B14" s="862" t="s">
        <v>24</v>
      </c>
      <c r="C14" s="863"/>
      <c r="D14" s="863"/>
      <c r="E14" s="863"/>
      <c r="F14" s="863"/>
      <c r="G14" s="864"/>
      <c r="H14" s="862" t="s">
        <v>25</v>
      </c>
      <c r="I14" s="863"/>
      <c r="J14" s="863"/>
      <c r="K14" s="863"/>
      <c r="L14" s="863"/>
      <c r="M14" s="864"/>
      <c r="N14" s="862" t="s">
        <v>26</v>
      </c>
      <c r="O14" s="863"/>
      <c r="P14" s="863"/>
      <c r="Q14" s="863"/>
      <c r="R14" s="864"/>
      <c r="S14" s="862" t="s">
        <v>27</v>
      </c>
      <c r="T14" s="863"/>
      <c r="U14" s="863"/>
      <c r="V14" s="863"/>
      <c r="W14" s="863"/>
      <c r="X14" s="863"/>
      <c r="Y14" s="864"/>
      <c r="Z14" s="75" t="s">
        <v>39</v>
      </c>
      <c r="AA14" s="863" t="s">
        <v>256</v>
      </c>
      <c r="AB14" s="863"/>
      <c r="AC14" s="863"/>
      <c r="AD14" s="863"/>
      <c r="AE14" s="863"/>
      <c r="AF14" s="863"/>
      <c r="AG14" s="863"/>
      <c r="AH14" s="863"/>
      <c r="AI14" s="863"/>
      <c r="AJ14" s="863"/>
      <c r="AK14" s="864"/>
    </row>
    <row r="15" spans="1:38" s="29" customFormat="1" ht="12" customHeight="1" thickBot="1" x14ac:dyDescent="0.25">
      <c r="B15" s="859" t="s">
        <v>28</v>
      </c>
      <c r="C15" s="860"/>
      <c r="D15" s="860"/>
      <c r="E15" s="860"/>
      <c r="F15" s="860"/>
      <c r="G15" s="861"/>
      <c r="H15" s="859" t="s">
        <v>29</v>
      </c>
      <c r="I15" s="860"/>
      <c r="J15" s="860"/>
      <c r="K15" s="860"/>
      <c r="L15" s="860"/>
      <c r="M15" s="861"/>
      <c r="N15" s="76" t="s">
        <v>92</v>
      </c>
      <c r="O15" s="77"/>
      <c r="P15" s="77"/>
      <c r="Q15" s="77"/>
      <c r="R15" s="78"/>
      <c r="S15" s="859" t="s">
        <v>30</v>
      </c>
      <c r="T15" s="860"/>
      <c r="U15" s="860"/>
      <c r="V15" s="860"/>
      <c r="W15" s="860"/>
      <c r="X15" s="860"/>
      <c r="Y15" s="861"/>
      <c r="Z15" s="76"/>
      <c r="AA15" s="860" t="s">
        <v>255</v>
      </c>
      <c r="AB15" s="860"/>
      <c r="AC15" s="860"/>
      <c r="AD15" s="860"/>
      <c r="AE15" s="860"/>
      <c r="AF15" s="860"/>
      <c r="AG15" s="860"/>
      <c r="AH15" s="860"/>
      <c r="AI15" s="860"/>
      <c r="AJ15" s="860"/>
      <c r="AK15" s="861"/>
    </row>
    <row r="16" spans="1:38" s="29" customFormat="1" ht="12" customHeight="1" thickBot="1" x14ac:dyDescent="0.25">
      <c r="B16" s="79" t="s">
        <v>31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1"/>
    </row>
    <row r="17" spans="1:39" ht="15" customHeight="1" thickBot="1" x14ac:dyDescent="0.25">
      <c r="A17" s="454"/>
      <c r="B17" s="836" t="s">
        <v>9</v>
      </c>
      <c r="C17" s="837"/>
      <c r="D17" s="837"/>
      <c r="E17" s="837"/>
      <c r="F17" s="837"/>
      <c r="G17" s="838"/>
      <c r="H17" s="836" t="s">
        <v>9</v>
      </c>
      <c r="I17" s="837"/>
      <c r="J17" s="837"/>
      <c r="K17" s="837"/>
      <c r="L17" s="837"/>
      <c r="M17" s="838"/>
      <c r="N17" s="827"/>
      <c r="O17" s="828"/>
      <c r="P17" s="828"/>
      <c r="Q17" s="828"/>
      <c r="R17" s="829"/>
      <c r="S17" s="830"/>
      <c r="T17" s="831"/>
      <c r="U17" s="831"/>
      <c r="V17" s="831"/>
      <c r="W17" s="831"/>
      <c r="X17" s="831"/>
      <c r="Y17" s="832"/>
      <c r="Z17" s="821"/>
      <c r="AA17" s="822"/>
      <c r="AB17" s="822"/>
      <c r="AC17" s="822"/>
      <c r="AD17" s="822"/>
      <c r="AE17" s="822"/>
      <c r="AF17" s="822"/>
      <c r="AG17" s="822"/>
      <c r="AH17" s="822"/>
      <c r="AI17" s="822"/>
      <c r="AJ17" s="822"/>
      <c r="AK17" s="823"/>
      <c r="AM17" s="3"/>
    </row>
    <row r="18" spans="1:39" ht="15" customHeight="1" thickBot="1" x14ac:dyDescent="0.25">
      <c r="A18" s="454"/>
      <c r="B18" s="836" t="s">
        <v>9</v>
      </c>
      <c r="C18" s="837"/>
      <c r="D18" s="837"/>
      <c r="E18" s="837"/>
      <c r="F18" s="837"/>
      <c r="G18" s="838"/>
      <c r="H18" s="836" t="s">
        <v>9</v>
      </c>
      <c r="I18" s="837"/>
      <c r="J18" s="837"/>
      <c r="K18" s="837"/>
      <c r="L18" s="837"/>
      <c r="M18" s="838"/>
      <c r="N18" s="827"/>
      <c r="O18" s="828"/>
      <c r="P18" s="828"/>
      <c r="Q18" s="828"/>
      <c r="R18" s="829"/>
      <c r="S18" s="830"/>
      <c r="T18" s="831"/>
      <c r="U18" s="831"/>
      <c r="V18" s="831"/>
      <c r="W18" s="831"/>
      <c r="X18" s="831"/>
      <c r="Y18" s="832"/>
      <c r="Z18" s="821"/>
      <c r="AA18" s="822"/>
      <c r="AB18" s="822"/>
      <c r="AC18" s="822"/>
      <c r="AD18" s="822"/>
      <c r="AE18" s="822"/>
      <c r="AF18" s="822"/>
      <c r="AG18" s="822"/>
      <c r="AH18" s="822"/>
      <c r="AI18" s="822"/>
      <c r="AJ18" s="822"/>
      <c r="AK18" s="823"/>
    </row>
    <row r="19" spans="1:39" ht="15" customHeight="1" thickBot="1" x14ac:dyDescent="0.25">
      <c r="A19" s="454"/>
      <c r="B19" s="836" t="s">
        <v>9</v>
      </c>
      <c r="C19" s="837"/>
      <c r="D19" s="837"/>
      <c r="E19" s="837"/>
      <c r="F19" s="837"/>
      <c r="G19" s="838"/>
      <c r="H19" s="836" t="s">
        <v>9</v>
      </c>
      <c r="I19" s="837"/>
      <c r="J19" s="837"/>
      <c r="K19" s="837"/>
      <c r="L19" s="837"/>
      <c r="M19" s="838"/>
      <c r="N19" s="827"/>
      <c r="O19" s="828"/>
      <c r="P19" s="828"/>
      <c r="Q19" s="828"/>
      <c r="R19" s="829"/>
      <c r="S19" s="830"/>
      <c r="T19" s="831"/>
      <c r="U19" s="831"/>
      <c r="V19" s="831"/>
      <c r="W19" s="831"/>
      <c r="X19" s="831"/>
      <c r="Y19" s="832"/>
      <c r="Z19" s="821"/>
      <c r="AA19" s="822"/>
      <c r="AB19" s="822"/>
      <c r="AC19" s="822"/>
      <c r="AD19" s="822"/>
      <c r="AE19" s="822"/>
      <c r="AF19" s="822"/>
      <c r="AG19" s="822"/>
      <c r="AH19" s="822"/>
      <c r="AI19" s="822"/>
      <c r="AJ19" s="822"/>
      <c r="AK19" s="823"/>
    </row>
    <row r="20" spans="1:39" ht="15" customHeight="1" thickBot="1" x14ac:dyDescent="0.25">
      <c r="A20" s="454"/>
      <c r="B20" s="836" t="s">
        <v>9</v>
      </c>
      <c r="C20" s="837"/>
      <c r="D20" s="837"/>
      <c r="E20" s="837"/>
      <c r="F20" s="837"/>
      <c r="G20" s="838"/>
      <c r="H20" s="836" t="s">
        <v>9</v>
      </c>
      <c r="I20" s="837"/>
      <c r="J20" s="837"/>
      <c r="K20" s="837"/>
      <c r="L20" s="837"/>
      <c r="M20" s="838"/>
      <c r="N20" s="827"/>
      <c r="O20" s="828"/>
      <c r="P20" s="828"/>
      <c r="Q20" s="828"/>
      <c r="R20" s="829"/>
      <c r="S20" s="830"/>
      <c r="T20" s="831"/>
      <c r="U20" s="831"/>
      <c r="V20" s="831"/>
      <c r="W20" s="831"/>
      <c r="X20" s="831"/>
      <c r="Y20" s="832"/>
      <c r="Z20" s="821"/>
      <c r="AA20" s="822"/>
      <c r="AB20" s="822"/>
      <c r="AC20" s="822"/>
      <c r="AD20" s="822"/>
      <c r="AE20" s="822"/>
      <c r="AF20" s="822"/>
      <c r="AG20" s="822"/>
      <c r="AH20" s="822"/>
      <c r="AI20" s="822"/>
      <c r="AJ20" s="822"/>
      <c r="AK20" s="823"/>
    </row>
    <row r="21" spans="1:39" ht="15" customHeight="1" thickBot="1" x14ac:dyDescent="0.25">
      <c r="A21" s="454"/>
      <c r="B21" s="836" t="s">
        <v>9</v>
      </c>
      <c r="C21" s="837"/>
      <c r="D21" s="837"/>
      <c r="E21" s="837"/>
      <c r="F21" s="837"/>
      <c r="G21" s="838"/>
      <c r="H21" s="836" t="s">
        <v>9</v>
      </c>
      <c r="I21" s="837"/>
      <c r="J21" s="837"/>
      <c r="K21" s="837"/>
      <c r="L21" s="837"/>
      <c r="M21" s="838"/>
      <c r="N21" s="827"/>
      <c r="O21" s="828"/>
      <c r="P21" s="828"/>
      <c r="Q21" s="828"/>
      <c r="R21" s="829"/>
      <c r="S21" s="830"/>
      <c r="T21" s="831"/>
      <c r="U21" s="831"/>
      <c r="V21" s="831"/>
      <c r="W21" s="831"/>
      <c r="X21" s="831"/>
      <c r="Y21" s="832"/>
      <c r="Z21" s="821"/>
      <c r="AA21" s="822"/>
      <c r="AB21" s="822"/>
      <c r="AC21" s="822"/>
      <c r="AD21" s="822"/>
      <c r="AE21" s="822"/>
      <c r="AF21" s="822"/>
      <c r="AG21" s="822"/>
      <c r="AH21" s="822"/>
      <c r="AI21" s="822"/>
      <c r="AJ21" s="822"/>
      <c r="AK21" s="823"/>
    </row>
    <row r="22" spans="1:39" ht="15" customHeight="1" thickBot="1" x14ac:dyDescent="0.25">
      <c r="A22" s="454"/>
      <c r="B22" s="836" t="s">
        <v>9</v>
      </c>
      <c r="C22" s="837"/>
      <c r="D22" s="837"/>
      <c r="E22" s="837"/>
      <c r="F22" s="837"/>
      <c r="G22" s="838"/>
      <c r="H22" s="836" t="s">
        <v>9</v>
      </c>
      <c r="I22" s="837"/>
      <c r="J22" s="837"/>
      <c r="K22" s="837"/>
      <c r="L22" s="837"/>
      <c r="M22" s="838"/>
      <c r="N22" s="827"/>
      <c r="O22" s="828"/>
      <c r="P22" s="828"/>
      <c r="Q22" s="828"/>
      <c r="R22" s="829"/>
      <c r="S22" s="830"/>
      <c r="T22" s="831"/>
      <c r="U22" s="831"/>
      <c r="V22" s="831"/>
      <c r="W22" s="831"/>
      <c r="X22" s="831"/>
      <c r="Y22" s="832"/>
      <c r="Z22" s="821"/>
      <c r="AA22" s="822"/>
      <c r="AB22" s="822"/>
      <c r="AC22" s="822"/>
      <c r="AD22" s="822"/>
      <c r="AE22" s="822"/>
      <c r="AF22" s="822"/>
      <c r="AG22" s="822"/>
      <c r="AH22" s="822"/>
      <c r="AI22" s="822"/>
      <c r="AJ22" s="822"/>
      <c r="AK22" s="823"/>
    </row>
    <row r="23" spans="1:39" ht="15" customHeight="1" thickBot="1" x14ac:dyDescent="0.25">
      <c r="A23" s="454"/>
      <c r="B23" s="836" t="s">
        <v>9</v>
      </c>
      <c r="C23" s="837"/>
      <c r="D23" s="837"/>
      <c r="E23" s="837"/>
      <c r="F23" s="837"/>
      <c r="G23" s="838"/>
      <c r="H23" s="836" t="s">
        <v>9</v>
      </c>
      <c r="I23" s="837"/>
      <c r="J23" s="837"/>
      <c r="K23" s="837"/>
      <c r="L23" s="837"/>
      <c r="M23" s="838"/>
      <c r="N23" s="827"/>
      <c r="O23" s="828"/>
      <c r="P23" s="828"/>
      <c r="Q23" s="828"/>
      <c r="R23" s="829"/>
      <c r="S23" s="830"/>
      <c r="T23" s="831"/>
      <c r="U23" s="831"/>
      <c r="V23" s="831"/>
      <c r="W23" s="831"/>
      <c r="X23" s="831"/>
      <c r="Y23" s="832"/>
      <c r="Z23" s="821"/>
      <c r="AA23" s="822"/>
      <c r="AB23" s="822"/>
      <c r="AC23" s="822"/>
      <c r="AD23" s="822"/>
      <c r="AE23" s="822"/>
      <c r="AF23" s="822"/>
      <c r="AG23" s="822"/>
      <c r="AH23" s="822"/>
      <c r="AI23" s="822"/>
      <c r="AJ23" s="822"/>
      <c r="AK23" s="823"/>
    </row>
    <row r="24" spans="1:39" ht="15" customHeight="1" thickBot="1" x14ac:dyDescent="0.25">
      <c r="A24" s="454"/>
      <c r="B24" s="836" t="s">
        <v>9</v>
      </c>
      <c r="C24" s="837"/>
      <c r="D24" s="837"/>
      <c r="E24" s="837"/>
      <c r="F24" s="837"/>
      <c r="G24" s="838"/>
      <c r="H24" s="836" t="s">
        <v>9</v>
      </c>
      <c r="I24" s="837"/>
      <c r="J24" s="837"/>
      <c r="K24" s="837"/>
      <c r="L24" s="837"/>
      <c r="M24" s="838"/>
      <c r="N24" s="827"/>
      <c r="O24" s="828"/>
      <c r="P24" s="828"/>
      <c r="Q24" s="828"/>
      <c r="R24" s="829"/>
      <c r="S24" s="830"/>
      <c r="T24" s="831"/>
      <c r="U24" s="831"/>
      <c r="V24" s="831"/>
      <c r="W24" s="831"/>
      <c r="X24" s="831"/>
      <c r="Y24" s="832"/>
      <c r="Z24" s="821"/>
      <c r="AA24" s="822"/>
      <c r="AB24" s="822"/>
      <c r="AC24" s="822"/>
      <c r="AD24" s="822"/>
      <c r="AE24" s="822"/>
      <c r="AF24" s="822"/>
      <c r="AG24" s="822"/>
      <c r="AH24" s="822"/>
      <c r="AI24" s="822"/>
      <c r="AJ24" s="822"/>
      <c r="AK24" s="823"/>
    </row>
    <row r="25" spans="1:39" ht="15" customHeight="1" thickBot="1" x14ac:dyDescent="0.25">
      <c r="A25" s="454"/>
      <c r="B25" s="836" t="s">
        <v>9</v>
      </c>
      <c r="C25" s="837"/>
      <c r="D25" s="837"/>
      <c r="E25" s="837"/>
      <c r="F25" s="837"/>
      <c r="G25" s="838"/>
      <c r="H25" s="836" t="s">
        <v>9</v>
      </c>
      <c r="I25" s="837"/>
      <c r="J25" s="837"/>
      <c r="K25" s="837"/>
      <c r="L25" s="837"/>
      <c r="M25" s="838"/>
      <c r="N25" s="827"/>
      <c r="O25" s="828"/>
      <c r="P25" s="828"/>
      <c r="Q25" s="828"/>
      <c r="R25" s="829"/>
      <c r="S25" s="830"/>
      <c r="T25" s="831"/>
      <c r="U25" s="831"/>
      <c r="V25" s="831"/>
      <c r="W25" s="831"/>
      <c r="X25" s="831"/>
      <c r="Y25" s="832"/>
      <c r="Z25" s="821"/>
      <c r="AA25" s="822"/>
      <c r="AB25" s="822"/>
      <c r="AC25" s="822"/>
      <c r="AD25" s="822"/>
      <c r="AE25" s="822"/>
      <c r="AF25" s="822"/>
      <c r="AG25" s="822"/>
      <c r="AH25" s="822"/>
      <c r="AI25" s="822"/>
      <c r="AJ25" s="822"/>
      <c r="AK25" s="823"/>
    </row>
    <row r="26" spans="1:39" ht="15" customHeight="1" thickBot="1" x14ac:dyDescent="0.25">
      <c r="A26" s="454"/>
      <c r="B26" s="836" t="s">
        <v>9</v>
      </c>
      <c r="C26" s="837"/>
      <c r="D26" s="837"/>
      <c r="E26" s="837"/>
      <c r="F26" s="837"/>
      <c r="G26" s="838"/>
      <c r="H26" s="836" t="s">
        <v>9</v>
      </c>
      <c r="I26" s="837"/>
      <c r="J26" s="837"/>
      <c r="K26" s="837"/>
      <c r="L26" s="837"/>
      <c r="M26" s="838"/>
      <c r="N26" s="827"/>
      <c r="O26" s="828"/>
      <c r="P26" s="828"/>
      <c r="Q26" s="828"/>
      <c r="R26" s="829"/>
      <c r="S26" s="830"/>
      <c r="T26" s="831"/>
      <c r="U26" s="831"/>
      <c r="V26" s="831"/>
      <c r="W26" s="831"/>
      <c r="X26" s="831"/>
      <c r="Y26" s="832"/>
      <c r="Z26" s="821"/>
      <c r="AA26" s="822"/>
      <c r="AB26" s="822"/>
      <c r="AC26" s="822"/>
      <c r="AD26" s="822"/>
      <c r="AE26" s="822"/>
      <c r="AF26" s="822"/>
      <c r="AG26" s="822"/>
      <c r="AH26" s="822"/>
      <c r="AI26" s="822"/>
      <c r="AJ26" s="822"/>
      <c r="AK26" s="823"/>
    </row>
    <row r="27" spans="1:39" ht="15" customHeight="1" thickBot="1" x14ac:dyDescent="0.25">
      <c r="A27" s="454"/>
      <c r="B27" s="836" t="s">
        <v>9</v>
      </c>
      <c r="C27" s="837"/>
      <c r="D27" s="837"/>
      <c r="E27" s="837"/>
      <c r="F27" s="837"/>
      <c r="G27" s="838"/>
      <c r="H27" s="836" t="s">
        <v>9</v>
      </c>
      <c r="I27" s="837"/>
      <c r="J27" s="837"/>
      <c r="K27" s="837"/>
      <c r="L27" s="837"/>
      <c r="M27" s="838"/>
      <c r="N27" s="827"/>
      <c r="O27" s="828"/>
      <c r="P27" s="828"/>
      <c r="Q27" s="828"/>
      <c r="R27" s="829"/>
      <c r="S27" s="830"/>
      <c r="T27" s="831"/>
      <c r="U27" s="831"/>
      <c r="V27" s="831"/>
      <c r="W27" s="831"/>
      <c r="X27" s="831"/>
      <c r="Y27" s="832"/>
      <c r="Z27" s="821"/>
      <c r="AA27" s="822"/>
      <c r="AB27" s="822"/>
      <c r="AC27" s="822"/>
      <c r="AD27" s="822"/>
      <c r="AE27" s="822"/>
      <c r="AF27" s="822"/>
      <c r="AG27" s="822"/>
      <c r="AH27" s="822"/>
      <c r="AI27" s="822"/>
      <c r="AJ27" s="822"/>
      <c r="AK27" s="823"/>
    </row>
    <row r="28" spans="1:39" ht="15" customHeight="1" thickBot="1" x14ac:dyDescent="0.25">
      <c r="A28" s="454"/>
      <c r="B28" s="836" t="s">
        <v>9</v>
      </c>
      <c r="C28" s="837"/>
      <c r="D28" s="837"/>
      <c r="E28" s="837"/>
      <c r="F28" s="837"/>
      <c r="G28" s="838"/>
      <c r="H28" s="836" t="s">
        <v>9</v>
      </c>
      <c r="I28" s="837"/>
      <c r="J28" s="837"/>
      <c r="K28" s="837"/>
      <c r="L28" s="837"/>
      <c r="M28" s="838"/>
      <c r="N28" s="827"/>
      <c r="O28" s="828"/>
      <c r="P28" s="828"/>
      <c r="Q28" s="828"/>
      <c r="R28" s="829"/>
      <c r="S28" s="830"/>
      <c r="T28" s="831"/>
      <c r="U28" s="831"/>
      <c r="V28" s="831"/>
      <c r="W28" s="831"/>
      <c r="X28" s="831"/>
      <c r="Y28" s="832"/>
      <c r="Z28" s="821"/>
      <c r="AA28" s="822"/>
      <c r="AB28" s="822"/>
      <c r="AC28" s="822"/>
      <c r="AD28" s="822"/>
      <c r="AE28" s="822"/>
      <c r="AF28" s="822"/>
      <c r="AG28" s="822"/>
      <c r="AH28" s="822"/>
      <c r="AI28" s="822"/>
      <c r="AJ28" s="822"/>
      <c r="AK28" s="823"/>
    </row>
    <row r="29" spans="1:39" ht="16.899999999999999" customHeight="1" thickBot="1" x14ac:dyDescent="0.25">
      <c r="A29" s="454"/>
      <c r="B29" s="824">
        <f>SUM(B17:G28)</f>
        <v>0</v>
      </c>
      <c r="C29" s="825"/>
      <c r="D29" s="825"/>
      <c r="E29" s="825"/>
      <c r="F29" s="825"/>
      <c r="G29" s="826"/>
      <c r="H29" s="824">
        <f>SUM(H17:M28)</f>
        <v>0</v>
      </c>
      <c r="I29" s="825"/>
      <c r="J29" s="825"/>
      <c r="K29" s="825"/>
      <c r="L29" s="825"/>
      <c r="M29" s="826"/>
      <c r="N29" s="833"/>
      <c r="O29" s="834"/>
      <c r="P29" s="834"/>
      <c r="Q29" s="834"/>
      <c r="R29" s="835"/>
      <c r="S29" s="55" t="s">
        <v>32</v>
      </c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95"/>
    </row>
    <row r="30" spans="1:39" ht="12" customHeight="1" thickBot="1" x14ac:dyDescent="0.25">
      <c r="A30" s="454"/>
      <c r="B30" s="79" t="s">
        <v>33</v>
      </c>
      <c r="C30" s="91"/>
      <c r="D30" s="91"/>
      <c r="E30" s="91"/>
      <c r="F30" s="91"/>
      <c r="G30" s="91"/>
      <c r="H30" s="91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1"/>
    </row>
    <row r="31" spans="1:39" ht="15" customHeight="1" thickBot="1" x14ac:dyDescent="0.25">
      <c r="A31" s="454"/>
      <c r="B31" s="836" t="s">
        <v>9</v>
      </c>
      <c r="C31" s="837"/>
      <c r="D31" s="837"/>
      <c r="E31" s="837"/>
      <c r="F31" s="837"/>
      <c r="G31" s="838"/>
      <c r="H31" s="836" t="s">
        <v>9</v>
      </c>
      <c r="I31" s="837"/>
      <c r="J31" s="837"/>
      <c r="K31" s="837"/>
      <c r="L31" s="837"/>
      <c r="M31" s="838"/>
      <c r="N31" s="827"/>
      <c r="O31" s="828"/>
      <c r="P31" s="828"/>
      <c r="Q31" s="828"/>
      <c r="R31" s="829"/>
      <c r="S31" s="830"/>
      <c r="T31" s="831"/>
      <c r="U31" s="831"/>
      <c r="V31" s="831"/>
      <c r="W31" s="831"/>
      <c r="X31" s="831"/>
      <c r="Y31" s="832"/>
      <c r="Z31" s="821"/>
      <c r="AA31" s="822"/>
      <c r="AB31" s="822"/>
      <c r="AC31" s="822"/>
      <c r="AD31" s="822"/>
      <c r="AE31" s="822"/>
      <c r="AF31" s="822"/>
      <c r="AG31" s="822"/>
      <c r="AH31" s="822"/>
      <c r="AI31" s="822"/>
      <c r="AJ31" s="822"/>
      <c r="AK31" s="823"/>
    </row>
    <row r="32" spans="1:39" ht="15" customHeight="1" thickBot="1" x14ac:dyDescent="0.25">
      <c r="A32" s="454"/>
      <c r="B32" s="836" t="s">
        <v>9</v>
      </c>
      <c r="C32" s="837"/>
      <c r="D32" s="837"/>
      <c r="E32" s="837"/>
      <c r="F32" s="837"/>
      <c r="G32" s="838"/>
      <c r="H32" s="836" t="s">
        <v>9</v>
      </c>
      <c r="I32" s="837"/>
      <c r="J32" s="837"/>
      <c r="K32" s="837"/>
      <c r="L32" s="837"/>
      <c r="M32" s="838"/>
      <c r="N32" s="827"/>
      <c r="O32" s="828"/>
      <c r="P32" s="828"/>
      <c r="Q32" s="828"/>
      <c r="R32" s="829"/>
      <c r="S32" s="830"/>
      <c r="T32" s="831"/>
      <c r="U32" s="831"/>
      <c r="V32" s="831"/>
      <c r="W32" s="831"/>
      <c r="X32" s="831"/>
      <c r="Y32" s="832"/>
      <c r="Z32" s="821"/>
      <c r="AA32" s="822"/>
      <c r="AB32" s="822"/>
      <c r="AC32" s="822"/>
      <c r="AD32" s="822"/>
      <c r="AE32" s="822"/>
      <c r="AF32" s="822"/>
      <c r="AG32" s="822"/>
      <c r="AH32" s="822"/>
      <c r="AI32" s="822"/>
      <c r="AJ32" s="822"/>
      <c r="AK32" s="823"/>
    </row>
    <row r="33" spans="1:41" ht="15" customHeight="1" thickBot="1" x14ac:dyDescent="0.25">
      <c r="A33" s="454"/>
      <c r="B33" s="836" t="s">
        <v>9</v>
      </c>
      <c r="C33" s="837"/>
      <c r="D33" s="837"/>
      <c r="E33" s="837"/>
      <c r="F33" s="837"/>
      <c r="G33" s="838"/>
      <c r="H33" s="836" t="s">
        <v>9</v>
      </c>
      <c r="I33" s="837"/>
      <c r="J33" s="837"/>
      <c r="K33" s="837"/>
      <c r="L33" s="837"/>
      <c r="M33" s="838"/>
      <c r="N33" s="827"/>
      <c r="O33" s="828"/>
      <c r="P33" s="828"/>
      <c r="Q33" s="828"/>
      <c r="R33" s="829"/>
      <c r="S33" s="830"/>
      <c r="T33" s="831"/>
      <c r="U33" s="831"/>
      <c r="V33" s="831"/>
      <c r="W33" s="831"/>
      <c r="X33" s="831"/>
      <c r="Y33" s="832"/>
      <c r="Z33" s="821"/>
      <c r="AA33" s="822"/>
      <c r="AB33" s="822"/>
      <c r="AC33" s="822"/>
      <c r="AD33" s="822"/>
      <c r="AE33" s="822"/>
      <c r="AF33" s="822"/>
      <c r="AG33" s="822"/>
      <c r="AH33" s="822"/>
      <c r="AI33" s="822"/>
      <c r="AJ33" s="822"/>
      <c r="AK33" s="823"/>
    </row>
    <row r="34" spans="1:41" ht="15" customHeight="1" thickBot="1" x14ac:dyDescent="0.25">
      <c r="A34" s="454"/>
      <c r="B34" s="836" t="s">
        <v>9</v>
      </c>
      <c r="C34" s="837"/>
      <c r="D34" s="837"/>
      <c r="E34" s="837"/>
      <c r="F34" s="837"/>
      <c r="G34" s="838"/>
      <c r="H34" s="836" t="s">
        <v>9</v>
      </c>
      <c r="I34" s="837"/>
      <c r="J34" s="837"/>
      <c r="K34" s="837"/>
      <c r="L34" s="837"/>
      <c r="M34" s="838"/>
      <c r="N34" s="827"/>
      <c r="O34" s="828"/>
      <c r="P34" s="828"/>
      <c r="Q34" s="828"/>
      <c r="R34" s="829"/>
      <c r="S34" s="830"/>
      <c r="T34" s="831"/>
      <c r="U34" s="831"/>
      <c r="V34" s="831"/>
      <c r="W34" s="831"/>
      <c r="X34" s="831"/>
      <c r="Y34" s="832"/>
      <c r="Z34" s="821"/>
      <c r="AA34" s="822"/>
      <c r="AB34" s="822"/>
      <c r="AC34" s="822"/>
      <c r="AD34" s="822"/>
      <c r="AE34" s="822"/>
      <c r="AF34" s="822"/>
      <c r="AG34" s="822"/>
      <c r="AH34" s="822"/>
      <c r="AI34" s="822"/>
      <c r="AJ34" s="822"/>
      <c r="AK34" s="823"/>
    </row>
    <row r="35" spans="1:41" ht="15" customHeight="1" thickBot="1" x14ac:dyDescent="0.25">
      <c r="A35" s="454"/>
      <c r="B35" s="836" t="s">
        <v>9</v>
      </c>
      <c r="C35" s="837"/>
      <c r="D35" s="837"/>
      <c r="E35" s="837"/>
      <c r="F35" s="837"/>
      <c r="G35" s="838"/>
      <c r="H35" s="836" t="s">
        <v>9</v>
      </c>
      <c r="I35" s="837"/>
      <c r="J35" s="837"/>
      <c r="K35" s="837"/>
      <c r="L35" s="837"/>
      <c r="M35" s="838"/>
      <c r="N35" s="827"/>
      <c r="O35" s="828"/>
      <c r="P35" s="828"/>
      <c r="Q35" s="828"/>
      <c r="R35" s="829"/>
      <c r="S35" s="830"/>
      <c r="T35" s="831"/>
      <c r="U35" s="831"/>
      <c r="V35" s="831"/>
      <c r="W35" s="831"/>
      <c r="X35" s="831"/>
      <c r="Y35" s="832"/>
      <c r="Z35" s="821"/>
      <c r="AA35" s="822"/>
      <c r="AB35" s="822"/>
      <c r="AC35" s="822"/>
      <c r="AD35" s="822"/>
      <c r="AE35" s="822"/>
      <c r="AF35" s="822"/>
      <c r="AG35" s="822"/>
      <c r="AH35" s="822"/>
      <c r="AI35" s="822"/>
      <c r="AJ35" s="822"/>
      <c r="AK35" s="823"/>
    </row>
    <row r="36" spans="1:41" ht="15" customHeight="1" thickBot="1" x14ac:dyDescent="0.25">
      <c r="A36" s="454"/>
      <c r="B36" s="836" t="s">
        <v>9</v>
      </c>
      <c r="C36" s="837"/>
      <c r="D36" s="837"/>
      <c r="E36" s="837"/>
      <c r="F36" s="837"/>
      <c r="G36" s="838"/>
      <c r="H36" s="836" t="s">
        <v>9</v>
      </c>
      <c r="I36" s="837"/>
      <c r="J36" s="837"/>
      <c r="K36" s="837"/>
      <c r="L36" s="837"/>
      <c r="M36" s="838"/>
      <c r="N36" s="827"/>
      <c r="O36" s="828"/>
      <c r="P36" s="828"/>
      <c r="Q36" s="828"/>
      <c r="R36" s="829"/>
      <c r="S36" s="830"/>
      <c r="T36" s="831"/>
      <c r="U36" s="831"/>
      <c r="V36" s="831"/>
      <c r="W36" s="831"/>
      <c r="X36" s="831"/>
      <c r="Y36" s="832"/>
      <c r="Z36" s="821"/>
      <c r="AA36" s="822"/>
      <c r="AB36" s="822"/>
      <c r="AC36" s="822"/>
      <c r="AD36" s="822"/>
      <c r="AE36" s="822"/>
      <c r="AF36" s="822"/>
      <c r="AG36" s="822"/>
      <c r="AH36" s="822"/>
      <c r="AI36" s="822"/>
      <c r="AJ36" s="822"/>
      <c r="AK36" s="823"/>
    </row>
    <row r="37" spans="1:41" ht="15" customHeight="1" thickBot="1" x14ac:dyDescent="0.25">
      <c r="A37" s="454"/>
      <c r="B37" s="836" t="s">
        <v>9</v>
      </c>
      <c r="C37" s="837"/>
      <c r="D37" s="837"/>
      <c r="E37" s="837"/>
      <c r="F37" s="837"/>
      <c r="G37" s="838"/>
      <c r="H37" s="836" t="s">
        <v>9</v>
      </c>
      <c r="I37" s="837"/>
      <c r="J37" s="837"/>
      <c r="K37" s="837"/>
      <c r="L37" s="837"/>
      <c r="M37" s="838"/>
      <c r="N37" s="827"/>
      <c r="O37" s="828"/>
      <c r="P37" s="828"/>
      <c r="Q37" s="828"/>
      <c r="R37" s="829"/>
      <c r="S37" s="830"/>
      <c r="T37" s="831"/>
      <c r="U37" s="831"/>
      <c r="V37" s="831"/>
      <c r="W37" s="831"/>
      <c r="X37" s="831"/>
      <c r="Y37" s="832"/>
      <c r="Z37" s="821"/>
      <c r="AA37" s="822"/>
      <c r="AB37" s="822"/>
      <c r="AC37" s="822"/>
      <c r="AD37" s="822"/>
      <c r="AE37" s="822"/>
      <c r="AF37" s="822"/>
      <c r="AG37" s="822"/>
      <c r="AH37" s="822"/>
      <c r="AI37" s="822"/>
      <c r="AJ37" s="822"/>
      <c r="AK37" s="823"/>
    </row>
    <row r="38" spans="1:41" ht="15" customHeight="1" thickBot="1" x14ac:dyDescent="0.25">
      <c r="A38" s="454"/>
      <c r="B38" s="836" t="s">
        <v>9</v>
      </c>
      <c r="C38" s="837"/>
      <c r="D38" s="837"/>
      <c r="E38" s="837"/>
      <c r="F38" s="837"/>
      <c r="G38" s="838"/>
      <c r="H38" s="836" t="s">
        <v>9</v>
      </c>
      <c r="I38" s="837"/>
      <c r="J38" s="837"/>
      <c r="K38" s="837"/>
      <c r="L38" s="837"/>
      <c r="M38" s="838"/>
      <c r="N38" s="827"/>
      <c r="O38" s="828"/>
      <c r="P38" s="828"/>
      <c r="Q38" s="828"/>
      <c r="R38" s="829"/>
      <c r="S38" s="830"/>
      <c r="T38" s="831"/>
      <c r="U38" s="831"/>
      <c r="V38" s="831"/>
      <c r="W38" s="831"/>
      <c r="X38" s="831"/>
      <c r="Y38" s="832"/>
      <c r="Z38" s="821"/>
      <c r="AA38" s="822"/>
      <c r="AB38" s="822"/>
      <c r="AC38" s="822"/>
      <c r="AD38" s="822"/>
      <c r="AE38" s="822"/>
      <c r="AF38" s="822"/>
      <c r="AG38" s="822"/>
      <c r="AH38" s="822"/>
      <c r="AI38" s="822"/>
      <c r="AJ38" s="822"/>
      <c r="AK38" s="823"/>
    </row>
    <row r="39" spans="1:41" ht="15" customHeight="1" thickBot="1" x14ac:dyDescent="0.25">
      <c r="A39" s="454"/>
      <c r="B39" s="836" t="s">
        <v>9</v>
      </c>
      <c r="C39" s="837"/>
      <c r="D39" s="837"/>
      <c r="E39" s="837"/>
      <c r="F39" s="837"/>
      <c r="G39" s="838"/>
      <c r="H39" s="836" t="s">
        <v>9</v>
      </c>
      <c r="I39" s="837"/>
      <c r="J39" s="837"/>
      <c r="K39" s="837"/>
      <c r="L39" s="837"/>
      <c r="M39" s="838"/>
      <c r="N39" s="827"/>
      <c r="O39" s="828"/>
      <c r="P39" s="828"/>
      <c r="Q39" s="828"/>
      <c r="R39" s="829"/>
      <c r="S39" s="830"/>
      <c r="T39" s="831"/>
      <c r="U39" s="831"/>
      <c r="V39" s="831"/>
      <c r="W39" s="831"/>
      <c r="X39" s="831"/>
      <c r="Y39" s="832"/>
      <c r="Z39" s="821"/>
      <c r="AA39" s="822"/>
      <c r="AB39" s="822"/>
      <c r="AC39" s="822"/>
      <c r="AD39" s="822"/>
      <c r="AE39" s="822"/>
      <c r="AF39" s="822"/>
      <c r="AG39" s="822"/>
      <c r="AH39" s="822"/>
      <c r="AI39" s="822"/>
      <c r="AJ39" s="822"/>
      <c r="AK39" s="823"/>
    </row>
    <row r="40" spans="1:41" ht="15" customHeight="1" thickBot="1" x14ac:dyDescent="0.25">
      <c r="A40" s="454"/>
      <c r="B40" s="836" t="s">
        <v>9</v>
      </c>
      <c r="C40" s="837"/>
      <c r="D40" s="837"/>
      <c r="E40" s="837"/>
      <c r="F40" s="837"/>
      <c r="G40" s="838"/>
      <c r="H40" s="836" t="s">
        <v>9</v>
      </c>
      <c r="I40" s="837"/>
      <c r="J40" s="837"/>
      <c r="K40" s="837"/>
      <c r="L40" s="837"/>
      <c r="M40" s="838"/>
      <c r="N40" s="827"/>
      <c r="O40" s="828"/>
      <c r="P40" s="828"/>
      <c r="Q40" s="828"/>
      <c r="R40" s="829"/>
      <c r="S40" s="830"/>
      <c r="T40" s="831"/>
      <c r="U40" s="831"/>
      <c r="V40" s="831"/>
      <c r="W40" s="831"/>
      <c r="X40" s="831"/>
      <c r="Y40" s="832"/>
      <c r="Z40" s="821"/>
      <c r="AA40" s="822"/>
      <c r="AB40" s="822"/>
      <c r="AC40" s="822"/>
      <c r="AD40" s="822"/>
      <c r="AE40" s="822"/>
      <c r="AF40" s="822"/>
      <c r="AG40" s="822"/>
      <c r="AH40" s="822"/>
      <c r="AI40" s="822"/>
      <c r="AJ40" s="822"/>
      <c r="AK40" s="823"/>
    </row>
    <row r="41" spans="1:41" ht="15" customHeight="1" thickBot="1" x14ac:dyDescent="0.25">
      <c r="A41" s="454"/>
      <c r="B41" s="836" t="s">
        <v>9</v>
      </c>
      <c r="C41" s="837"/>
      <c r="D41" s="837"/>
      <c r="E41" s="837"/>
      <c r="F41" s="837"/>
      <c r="G41" s="838"/>
      <c r="H41" s="836" t="s">
        <v>9</v>
      </c>
      <c r="I41" s="837"/>
      <c r="J41" s="837"/>
      <c r="K41" s="837"/>
      <c r="L41" s="837"/>
      <c r="M41" s="838"/>
      <c r="N41" s="827"/>
      <c r="O41" s="828"/>
      <c r="P41" s="828"/>
      <c r="Q41" s="828"/>
      <c r="R41" s="829"/>
      <c r="S41" s="830"/>
      <c r="T41" s="831"/>
      <c r="U41" s="831"/>
      <c r="V41" s="831"/>
      <c r="W41" s="831"/>
      <c r="X41" s="831"/>
      <c r="Y41" s="832"/>
      <c r="Z41" s="821"/>
      <c r="AA41" s="822"/>
      <c r="AB41" s="822"/>
      <c r="AC41" s="822"/>
      <c r="AD41" s="822"/>
      <c r="AE41" s="822"/>
      <c r="AF41" s="822"/>
      <c r="AG41" s="822"/>
      <c r="AH41" s="822"/>
      <c r="AI41" s="822"/>
      <c r="AJ41" s="822"/>
      <c r="AK41" s="823"/>
    </row>
    <row r="42" spans="1:41" ht="15" customHeight="1" thickBot="1" x14ac:dyDescent="0.25">
      <c r="A42" s="454"/>
      <c r="B42" s="836" t="s">
        <v>9</v>
      </c>
      <c r="C42" s="837"/>
      <c r="D42" s="837"/>
      <c r="E42" s="837"/>
      <c r="F42" s="837"/>
      <c r="G42" s="838"/>
      <c r="H42" s="836" t="s">
        <v>9</v>
      </c>
      <c r="I42" s="837"/>
      <c r="J42" s="837"/>
      <c r="K42" s="837"/>
      <c r="L42" s="837"/>
      <c r="M42" s="838"/>
      <c r="N42" s="827"/>
      <c r="O42" s="828"/>
      <c r="P42" s="828"/>
      <c r="Q42" s="828"/>
      <c r="R42" s="829"/>
      <c r="S42" s="830"/>
      <c r="T42" s="831"/>
      <c r="U42" s="831"/>
      <c r="V42" s="831"/>
      <c r="W42" s="831"/>
      <c r="X42" s="831"/>
      <c r="Y42" s="832"/>
      <c r="Z42" s="821"/>
      <c r="AA42" s="822"/>
      <c r="AB42" s="822"/>
      <c r="AC42" s="822"/>
      <c r="AD42" s="822"/>
      <c r="AE42" s="822"/>
      <c r="AF42" s="822"/>
      <c r="AG42" s="822"/>
      <c r="AH42" s="822"/>
      <c r="AI42" s="822"/>
      <c r="AJ42" s="822"/>
      <c r="AK42" s="823"/>
    </row>
    <row r="43" spans="1:41" ht="15" customHeight="1" thickBot="1" x14ac:dyDescent="0.25">
      <c r="A43" s="454"/>
      <c r="B43" s="824">
        <f>SUM(B31:G42)</f>
        <v>0</v>
      </c>
      <c r="C43" s="825"/>
      <c r="D43" s="825"/>
      <c r="E43" s="825"/>
      <c r="F43" s="825"/>
      <c r="G43" s="826"/>
      <c r="H43" s="824">
        <f>SUM(H31:M42)</f>
        <v>0</v>
      </c>
      <c r="I43" s="825"/>
      <c r="J43" s="825"/>
      <c r="K43" s="825"/>
      <c r="L43" s="825"/>
      <c r="M43" s="826"/>
      <c r="N43" s="833"/>
      <c r="O43" s="834"/>
      <c r="P43" s="834"/>
      <c r="Q43" s="834"/>
      <c r="R43" s="835"/>
      <c r="S43" s="53" t="s">
        <v>38</v>
      </c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4"/>
    </row>
    <row r="44" spans="1:41" ht="6" customHeight="1" thickBot="1" x14ac:dyDescent="0.25">
      <c r="A44" s="454"/>
      <c r="B44" s="92"/>
      <c r="C44" s="93"/>
      <c r="D44" s="93"/>
      <c r="E44" s="93"/>
      <c r="F44" s="93"/>
      <c r="G44" s="93"/>
      <c r="H44" s="93"/>
      <c r="I44" s="519"/>
      <c r="J44" s="519"/>
      <c r="K44" s="519"/>
      <c r="L44" s="519"/>
      <c r="M44" s="519"/>
      <c r="N44" s="519"/>
      <c r="O44" s="519"/>
      <c r="P44" s="519"/>
      <c r="Q44" s="519"/>
      <c r="R44" s="519"/>
      <c r="S44" s="519"/>
      <c r="T44" s="519"/>
      <c r="U44" s="519"/>
      <c r="V44" s="519"/>
      <c r="W44" s="519"/>
      <c r="X44" s="519"/>
      <c r="Y44" s="519"/>
      <c r="Z44" s="519"/>
      <c r="AA44" s="519"/>
      <c r="AB44" s="519"/>
      <c r="AC44" s="519"/>
      <c r="AD44" s="519"/>
      <c r="AE44" s="519"/>
      <c r="AF44" s="519"/>
      <c r="AG44" s="519"/>
      <c r="AH44" s="519"/>
      <c r="AI44" s="519"/>
      <c r="AJ44" s="519"/>
      <c r="AK44" s="520"/>
    </row>
    <row r="45" spans="1:41" ht="15" customHeight="1" x14ac:dyDescent="0.2">
      <c r="A45" s="454"/>
      <c r="B45" s="824">
        <f>B29-B43</f>
        <v>0</v>
      </c>
      <c r="C45" s="825"/>
      <c r="D45" s="825"/>
      <c r="E45" s="825"/>
      <c r="F45" s="825"/>
      <c r="G45" s="826"/>
      <c r="H45" s="824">
        <f>H29-H43</f>
        <v>0</v>
      </c>
      <c r="I45" s="825"/>
      <c r="J45" s="825"/>
      <c r="K45" s="825"/>
      <c r="L45" s="825"/>
      <c r="M45" s="826"/>
      <c r="N45" s="58" t="s">
        <v>34</v>
      </c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4"/>
    </row>
    <row r="46" spans="1:41" ht="5.0999999999999996" customHeight="1" x14ac:dyDescent="0.2">
      <c r="A46" s="454"/>
      <c r="B46" s="56"/>
      <c r="C46" s="57"/>
      <c r="D46" s="57"/>
      <c r="E46" s="57"/>
      <c r="F46" s="56"/>
      <c r="G46" s="57"/>
      <c r="H46" s="56"/>
      <c r="I46" s="57"/>
      <c r="J46" s="456"/>
      <c r="K46" s="456"/>
      <c r="L46" s="456"/>
      <c r="M46" s="56"/>
      <c r="N46" s="57"/>
      <c r="O46" s="57"/>
      <c r="P46" s="57"/>
      <c r="Q46" s="56"/>
      <c r="R46" s="57"/>
      <c r="S46" s="56"/>
      <c r="T46" s="57"/>
      <c r="U46" s="456"/>
      <c r="V46" s="56"/>
      <c r="W46" s="57"/>
      <c r="X46" s="57"/>
      <c r="Y46" s="57"/>
      <c r="Z46" s="56"/>
      <c r="AA46" s="57"/>
      <c r="AB46" s="56"/>
      <c r="AC46" s="57"/>
      <c r="AD46" s="456"/>
      <c r="AE46" s="456"/>
      <c r="AF46" s="456"/>
      <c r="AG46" s="56"/>
      <c r="AH46" s="57"/>
      <c r="AI46" s="57"/>
      <c r="AJ46" s="57"/>
      <c r="AK46" s="56"/>
      <c r="AL46" s="57"/>
      <c r="AM46" s="56"/>
      <c r="AN46" s="57"/>
      <c r="AO46" s="10"/>
    </row>
    <row r="47" spans="1:41" ht="12" customHeight="1" x14ac:dyDescent="0.2">
      <c r="A47" s="42"/>
      <c r="B47" s="40" t="s">
        <v>101</v>
      </c>
      <c r="C47" s="454"/>
      <c r="D47" s="11"/>
      <c r="E47" s="11"/>
      <c r="F47" s="11"/>
      <c r="G47" s="11"/>
      <c r="H47" s="454"/>
      <c r="I47" s="454"/>
      <c r="J47" s="40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456"/>
      <c r="AC47" s="456"/>
      <c r="AD47" s="456"/>
      <c r="AE47" s="456"/>
      <c r="AF47" s="456"/>
      <c r="AG47" s="456"/>
      <c r="AH47" s="456"/>
      <c r="AI47" s="456"/>
      <c r="AJ47" s="456"/>
      <c r="AK47" s="456"/>
    </row>
    <row r="48" spans="1:41" ht="10.15" customHeight="1" thickBot="1" x14ac:dyDescent="0.25">
      <c r="A48" s="43"/>
      <c r="B48" s="52"/>
      <c r="C48" s="59"/>
      <c r="D48" s="60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17"/>
      <c r="AC48" s="517"/>
      <c r="AD48" s="517"/>
      <c r="AE48" s="517"/>
      <c r="AF48" s="517"/>
      <c r="AG48" s="517"/>
      <c r="AH48" s="517"/>
      <c r="AI48" s="517"/>
      <c r="AJ48" s="517"/>
      <c r="AK48" s="517"/>
    </row>
    <row r="49" spans="1:37" s="152" customFormat="1" ht="12" customHeight="1" x14ac:dyDescent="0.15">
      <c r="A49" s="150"/>
      <c r="B49" s="676" t="s">
        <v>346</v>
      </c>
      <c r="C49" s="676"/>
      <c r="D49" s="676"/>
      <c r="E49" s="676"/>
      <c r="F49" s="676"/>
      <c r="G49" s="676"/>
      <c r="H49" s="676"/>
      <c r="I49" s="676"/>
      <c r="J49" s="676"/>
      <c r="K49" s="676"/>
      <c r="L49" s="676"/>
      <c r="M49" s="676"/>
      <c r="N49" s="676"/>
      <c r="O49" s="676"/>
      <c r="P49" s="676"/>
      <c r="Q49" s="676"/>
      <c r="R49" s="676"/>
      <c r="S49" s="676"/>
      <c r="T49" s="676"/>
      <c r="U49" s="676"/>
      <c r="V49" s="676"/>
      <c r="W49" s="676"/>
      <c r="X49" s="676"/>
      <c r="Y49" s="676"/>
      <c r="Z49" s="676"/>
      <c r="AA49" s="676"/>
      <c r="AB49" s="676"/>
      <c r="AC49" s="676"/>
      <c r="AD49" s="676"/>
      <c r="AE49" s="676"/>
      <c r="AF49" s="676"/>
      <c r="AG49" s="676"/>
      <c r="AH49" s="676"/>
      <c r="AI49" s="676"/>
      <c r="AJ49" s="676"/>
      <c r="AK49" s="676"/>
    </row>
    <row r="50" spans="1:37" ht="12" customHeight="1" x14ac:dyDescent="0.2"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</row>
    <row r="51" spans="1:37" ht="12" customHeight="1" x14ac:dyDescent="0.2"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</row>
    <row r="52" spans="1:37" ht="12" customHeight="1" x14ac:dyDescent="0.2">
      <c r="A52" s="43"/>
      <c r="B52" s="45"/>
      <c r="C52" s="177"/>
      <c r="D52" s="44"/>
      <c r="E52" s="44"/>
      <c r="F52" s="194"/>
      <c r="G52" s="12"/>
      <c r="H52" s="12"/>
      <c r="I52" s="12"/>
      <c r="J52" s="12"/>
      <c r="K52" s="12"/>
      <c r="L52" s="12"/>
      <c r="M52" s="12"/>
      <c r="N52" s="12"/>
      <c r="O52" s="12"/>
      <c r="P52" s="44"/>
      <c r="Q52" s="44"/>
      <c r="R52" s="12"/>
      <c r="S52" s="44"/>
      <c r="T52" s="12"/>
      <c r="U52" s="30"/>
      <c r="V52" s="30"/>
      <c r="W52" s="30"/>
      <c r="X52" s="12"/>
      <c r="Y52" s="178"/>
      <c r="Z52" s="12"/>
      <c r="AA52" s="12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</row>
    <row r="53" spans="1:37" ht="12" customHeight="1" x14ac:dyDescent="0.2">
      <c r="A53" s="43"/>
      <c r="B53" s="195"/>
      <c r="C53" s="177"/>
      <c r="D53" s="196"/>
      <c r="E53" s="44"/>
      <c r="F53" s="194"/>
      <c r="G53" s="12"/>
      <c r="H53" s="12"/>
      <c r="I53" s="12"/>
      <c r="J53" s="12"/>
      <c r="K53" s="12"/>
      <c r="L53" s="12"/>
      <c r="M53" s="12"/>
      <c r="N53" s="12"/>
      <c r="O53" s="12"/>
      <c r="P53" s="44"/>
      <c r="Q53" s="44"/>
      <c r="R53" s="12"/>
      <c r="S53" s="44"/>
      <c r="T53" s="12"/>
      <c r="U53" s="30"/>
      <c r="V53" s="30"/>
      <c r="W53" s="30"/>
      <c r="X53" s="12"/>
      <c r="Y53" s="178"/>
      <c r="Z53" s="12"/>
      <c r="AA53" s="12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</row>
    <row r="54" spans="1:37" ht="12" customHeight="1" x14ac:dyDescent="0.2">
      <c r="A54" s="43"/>
      <c r="B54" s="45"/>
      <c r="C54" s="177"/>
      <c r="D54" s="46"/>
      <c r="E54" s="44"/>
      <c r="F54" s="194"/>
      <c r="G54" s="12"/>
      <c r="H54" s="12"/>
      <c r="I54" s="12"/>
      <c r="J54" s="12"/>
      <c r="K54" s="12"/>
      <c r="L54" s="12"/>
      <c r="M54" s="12"/>
      <c r="N54" s="12"/>
      <c r="O54" s="12"/>
      <c r="P54" s="44"/>
      <c r="Q54" s="44"/>
      <c r="R54" s="12"/>
      <c r="S54" s="44"/>
      <c r="T54" s="12"/>
      <c r="U54" s="30"/>
      <c r="V54" s="30"/>
      <c r="W54" s="30"/>
      <c r="X54" s="12"/>
      <c r="Y54" s="178"/>
      <c r="Z54" s="12"/>
      <c r="AA54" s="12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</row>
    <row r="55" spans="1:37" ht="12" customHeight="1" x14ac:dyDescent="0.2">
      <c r="A55" s="43"/>
      <c r="B55" s="45"/>
      <c r="C55" s="177"/>
      <c r="D55" s="46"/>
      <c r="E55" s="44"/>
      <c r="F55" s="194"/>
      <c r="G55" s="12"/>
      <c r="H55" s="12"/>
      <c r="I55" s="12"/>
      <c r="J55" s="12"/>
      <c r="K55" s="12"/>
      <c r="L55" s="12"/>
      <c r="M55" s="12"/>
      <c r="N55" s="12"/>
      <c r="O55" s="12"/>
      <c r="P55" s="44"/>
      <c r="Q55" s="44"/>
      <c r="R55" s="12"/>
      <c r="S55" s="44"/>
      <c r="T55" s="12"/>
      <c r="U55" s="30"/>
      <c r="V55" s="30"/>
      <c r="W55" s="30"/>
      <c r="X55" s="12"/>
      <c r="Y55" s="178"/>
      <c r="Z55" s="12"/>
      <c r="AA55" s="12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</row>
    <row r="56" spans="1:37" ht="12" customHeight="1" x14ac:dyDescent="0.2">
      <c r="A56" s="43"/>
      <c r="B56" s="45"/>
      <c r="C56" s="177"/>
      <c r="D56" s="46"/>
      <c r="E56" s="44"/>
      <c r="F56" s="194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</row>
    <row r="57" spans="1:37" ht="12" customHeight="1" x14ac:dyDescent="0.2">
      <c r="A57" s="43"/>
      <c r="B57" s="169"/>
      <c r="C57" s="177"/>
      <c r="D57" s="46"/>
      <c r="E57" s="44"/>
      <c r="F57" s="194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</row>
    <row r="58" spans="1:37" x14ac:dyDescent="0.2">
      <c r="B58" s="45"/>
      <c r="C58" s="194"/>
      <c r="D58" s="4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</row>
    <row r="60" spans="1:37" x14ac:dyDescent="0.2"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37" s="164" customFormat="1" ht="12" x14ac:dyDescent="0.2"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57"/>
      <c r="AE61" s="157"/>
      <c r="AF61" s="157"/>
      <c r="AG61" s="157"/>
      <c r="AH61" s="157"/>
      <c r="AI61" s="157"/>
      <c r="AJ61" s="157"/>
      <c r="AK61" s="157"/>
    </row>
    <row r="62" spans="1:37" s="164" customFormat="1" ht="12" x14ac:dyDescent="0.2"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57"/>
      <c r="AE62" s="157"/>
      <c r="AF62" s="157"/>
      <c r="AG62" s="157"/>
      <c r="AH62" s="157"/>
      <c r="AI62" s="157"/>
      <c r="AJ62" s="157"/>
      <c r="AK62" s="157"/>
    </row>
    <row r="63" spans="1:37" s="43" customFormat="1" ht="11.25" x14ac:dyDescent="0.2">
      <c r="D63" s="44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69"/>
      <c r="P63" s="197"/>
      <c r="Q63" s="197"/>
      <c r="R63" s="197"/>
      <c r="S63" s="197"/>
      <c r="T63" s="200"/>
      <c r="U63" s="197"/>
      <c r="V63" s="197"/>
      <c r="W63" s="197"/>
      <c r="X63" s="197"/>
      <c r="Y63" s="200"/>
      <c r="Z63" s="197"/>
      <c r="AA63" s="197"/>
      <c r="AB63" s="197"/>
      <c r="AC63" s="197"/>
      <c r="AD63" s="12"/>
      <c r="AE63" s="12"/>
      <c r="AF63" s="12"/>
      <c r="AG63" s="12"/>
      <c r="AH63" s="12"/>
      <c r="AI63" s="12"/>
      <c r="AJ63" s="12"/>
      <c r="AK63" s="12"/>
    </row>
    <row r="64" spans="1:37" s="43" customFormat="1" ht="11.25" x14ac:dyDescent="0.2">
      <c r="D64" s="44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200"/>
      <c r="P64" s="197"/>
      <c r="Q64" s="197"/>
      <c r="R64" s="197"/>
      <c r="S64" s="197"/>
      <c r="T64" s="201"/>
      <c r="U64" s="197"/>
      <c r="V64" s="197"/>
      <c r="W64" s="197"/>
      <c r="X64" s="197"/>
      <c r="Y64" s="201"/>
      <c r="Z64" s="197"/>
      <c r="AA64" s="197"/>
      <c r="AB64" s="197"/>
      <c r="AC64" s="197"/>
      <c r="AD64" s="12"/>
      <c r="AE64" s="12"/>
      <c r="AF64" s="12"/>
      <c r="AG64" s="12"/>
      <c r="AH64" s="12"/>
      <c r="AI64" s="12"/>
      <c r="AJ64" s="12"/>
      <c r="AK64" s="12"/>
    </row>
    <row r="65" spans="4:37" s="43" customFormat="1" ht="11.25" x14ac:dyDescent="0.2">
      <c r="D65" s="44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200"/>
      <c r="P65" s="197"/>
      <c r="Q65" s="197"/>
      <c r="R65" s="197"/>
      <c r="S65" s="197"/>
      <c r="T65" s="200"/>
      <c r="U65" s="197"/>
      <c r="V65" s="197"/>
      <c r="W65" s="197"/>
      <c r="X65" s="197"/>
      <c r="Y65" s="200"/>
      <c r="Z65" s="197"/>
      <c r="AA65" s="197"/>
      <c r="AB65" s="197"/>
      <c r="AC65" s="197"/>
      <c r="AD65" s="12"/>
      <c r="AE65" s="12"/>
      <c r="AF65" s="12"/>
      <c r="AG65" s="12"/>
      <c r="AH65" s="12"/>
      <c r="AI65" s="12"/>
      <c r="AJ65" s="12"/>
      <c r="AK65" s="12"/>
    </row>
    <row r="66" spans="4:37" s="43" customFormat="1" ht="11.25" x14ac:dyDescent="0.2">
      <c r="D66" s="44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200"/>
      <c r="P66" s="197"/>
      <c r="Q66" s="197"/>
      <c r="R66" s="197"/>
      <c r="S66" s="197"/>
      <c r="T66" s="200"/>
      <c r="U66" s="197"/>
      <c r="V66" s="197"/>
      <c r="W66" s="197"/>
      <c r="X66" s="197"/>
      <c r="Y66" s="200"/>
      <c r="Z66" s="197"/>
      <c r="AA66" s="197"/>
      <c r="AB66" s="197"/>
      <c r="AC66" s="197"/>
      <c r="AD66" s="12"/>
      <c r="AE66" s="12"/>
      <c r="AF66" s="12"/>
      <c r="AG66" s="12"/>
      <c r="AH66" s="12"/>
      <c r="AI66" s="12"/>
      <c r="AJ66" s="12"/>
      <c r="AK66" s="12"/>
    </row>
    <row r="67" spans="4:37" s="43" customFormat="1" ht="11.25" x14ac:dyDescent="0.2">
      <c r="D67" s="44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200"/>
      <c r="P67" s="197"/>
      <c r="Q67" s="197"/>
      <c r="R67" s="197"/>
      <c r="S67" s="197"/>
      <c r="T67" s="200"/>
      <c r="U67" s="197"/>
      <c r="V67" s="197"/>
      <c r="W67" s="197"/>
      <c r="X67" s="197"/>
      <c r="Y67" s="200"/>
      <c r="Z67" s="197"/>
      <c r="AA67" s="197"/>
      <c r="AB67" s="197"/>
      <c r="AC67" s="197"/>
      <c r="AD67" s="12"/>
      <c r="AE67" s="12"/>
      <c r="AF67" s="12"/>
      <c r="AG67" s="12"/>
      <c r="AH67" s="12"/>
      <c r="AI67" s="12"/>
      <c r="AJ67" s="12"/>
      <c r="AK67" s="12"/>
    </row>
    <row r="68" spans="4:37" s="43" customFormat="1" ht="11.25" x14ac:dyDescent="0.2">
      <c r="D68" s="44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200"/>
      <c r="P68" s="197"/>
      <c r="Q68" s="197"/>
      <c r="R68" s="197"/>
      <c r="S68" s="197"/>
      <c r="T68" s="200"/>
      <c r="U68" s="197"/>
      <c r="V68" s="197"/>
      <c r="W68" s="197"/>
      <c r="X68" s="197"/>
      <c r="Y68" s="200"/>
      <c r="Z68" s="197"/>
      <c r="AA68" s="197"/>
      <c r="AB68" s="197"/>
      <c r="AC68" s="197"/>
      <c r="AD68" s="12"/>
      <c r="AE68" s="12"/>
      <c r="AF68" s="12"/>
      <c r="AG68" s="12"/>
      <c r="AH68" s="12"/>
      <c r="AI68" s="12"/>
      <c r="AJ68" s="12"/>
      <c r="AK68" s="12"/>
    </row>
    <row r="69" spans="4:37" s="43" customFormat="1" ht="11.25" x14ac:dyDescent="0.2">
      <c r="D69" s="165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201"/>
      <c r="P69" s="197"/>
      <c r="Q69" s="197"/>
      <c r="R69" s="197"/>
      <c r="S69" s="197"/>
      <c r="T69" s="200"/>
      <c r="U69" s="197"/>
      <c r="V69" s="197"/>
      <c r="W69" s="197"/>
      <c r="X69" s="197"/>
      <c r="Y69" s="200"/>
      <c r="Z69" s="197"/>
      <c r="AA69" s="197"/>
      <c r="AB69" s="197"/>
      <c r="AC69" s="197"/>
      <c r="AD69" s="12"/>
      <c r="AE69" s="12"/>
      <c r="AF69" s="12"/>
      <c r="AG69" s="12"/>
      <c r="AH69" s="12"/>
      <c r="AI69" s="12"/>
      <c r="AJ69" s="12"/>
      <c r="AK69" s="12"/>
    </row>
    <row r="70" spans="4:37" x14ac:dyDescent="0.2">
      <c r="D70" s="44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200"/>
      <c r="P70" s="197"/>
      <c r="Q70" s="197"/>
      <c r="R70" s="197"/>
      <c r="S70" s="197"/>
      <c r="T70" s="200"/>
      <c r="U70" s="197"/>
      <c r="V70" s="197"/>
      <c r="W70" s="197"/>
      <c r="X70" s="197"/>
      <c r="Y70" s="200"/>
      <c r="Z70" s="197"/>
      <c r="AA70" s="197"/>
      <c r="AB70" s="197"/>
      <c r="AC70" s="202"/>
      <c r="AD70" s="10"/>
      <c r="AE70" s="10"/>
      <c r="AF70" s="10"/>
      <c r="AG70" s="10"/>
      <c r="AH70" s="10"/>
      <c r="AI70" s="10"/>
      <c r="AJ70" s="10"/>
      <c r="AK70" s="10"/>
    </row>
    <row r="71" spans="4:37" s="43" customFormat="1" ht="11.25" x14ac:dyDescent="0.2">
      <c r="D71" s="44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97"/>
      <c r="P71" s="197"/>
      <c r="Q71" s="197"/>
      <c r="R71" s="197"/>
      <c r="S71" s="197"/>
      <c r="T71" s="200"/>
      <c r="U71" s="197"/>
      <c r="V71" s="197"/>
      <c r="W71" s="197"/>
      <c r="X71" s="197"/>
      <c r="Y71" s="200"/>
      <c r="Z71" s="197"/>
      <c r="AA71" s="197"/>
      <c r="AB71" s="197"/>
      <c r="AC71" s="197"/>
      <c r="AD71" s="12"/>
      <c r="AE71" s="12"/>
      <c r="AF71" s="12"/>
      <c r="AG71" s="12"/>
      <c r="AH71" s="12"/>
      <c r="AI71" s="12"/>
      <c r="AJ71" s="12"/>
      <c r="AK71" s="12"/>
    </row>
    <row r="72" spans="4:37" s="43" customFormat="1" ht="11.25" x14ac:dyDescent="0.2">
      <c r="D72" s="44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200"/>
      <c r="P72" s="197"/>
      <c r="Q72" s="197"/>
      <c r="R72" s="197"/>
      <c r="S72" s="197"/>
      <c r="T72" s="200"/>
      <c r="U72" s="197"/>
      <c r="V72" s="197"/>
      <c r="W72" s="197"/>
      <c r="X72" s="197"/>
      <c r="Y72" s="200"/>
      <c r="Z72" s="197"/>
      <c r="AA72" s="197"/>
      <c r="AB72" s="197"/>
      <c r="AC72" s="197"/>
      <c r="AD72" s="12"/>
      <c r="AE72" s="12"/>
      <c r="AF72" s="12"/>
      <c r="AG72" s="12"/>
      <c r="AH72" s="12"/>
      <c r="AI72" s="12"/>
      <c r="AJ72" s="12"/>
      <c r="AK72" s="12"/>
    </row>
    <row r="73" spans="4:37" s="43" customFormat="1" ht="11.25" x14ac:dyDescent="0.2">
      <c r="D73" s="44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200"/>
      <c r="P73" s="197"/>
      <c r="Q73" s="197"/>
      <c r="R73" s="197"/>
      <c r="S73" s="197"/>
      <c r="T73" s="200"/>
      <c r="U73" s="197"/>
      <c r="V73" s="197"/>
      <c r="W73" s="197"/>
      <c r="X73" s="197"/>
      <c r="Y73" s="200"/>
      <c r="Z73" s="197"/>
      <c r="AA73" s="197"/>
      <c r="AB73" s="197"/>
      <c r="AC73" s="197"/>
      <c r="AD73" s="12"/>
      <c r="AE73" s="12"/>
      <c r="AF73" s="12"/>
      <c r="AG73" s="12"/>
      <c r="AH73" s="12"/>
      <c r="AI73" s="12"/>
      <c r="AJ73" s="12"/>
      <c r="AK73" s="12"/>
    </row>
    <row r="74" spans="4:37" s="43" customFormat="1" ht="11.25" x14ac:dyDescent="0.2">
      <c r="D74" s="44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200"/>
      <c r="P74" s="197"/>
      <c r="Q74" s="197"/>
      <c r="R74" s="197"/>
      <c r="S74" s="197"/>
      <c r="T74" s="200"/>
      <c r="U74" s="197"/>
      <c r="V74" s="197"/>
      <c r="W74" s="197"/>
      <c r="X74" s="197"/>
      <c r="Y74" s="200"/>
      <c r="Z74" s="197"/>
      <c r="AA74" s="197"/>
      <c r="AB74" s="197"/>
      <c r="AC74" s="197"/>
      <c r="AD74" s="12"/>
      <c r="AE74" s="12"/>
      <c r="AF74" s="12"/>
      <c r="AG74" s="12"/>
      <c r="AH74" s="12"/>
      <c r="AI74" s="12"/>
      <c r="AJ74" s="12"/>
      <c r="AK74" s="12"/>
    </row>
    <row r="75" spans="4:37" s="43" customFormat="1" ht="11.25" x14ac:dyDescent="0.2">
      <c r="D75" s="44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201"/>
      <c r="P75" s="197"/>
      <c r="Q75" s="197"/>
      <c r="R75" s="197"/>
      <c r="S75" s="197"/>
      <c r="T75" s="200"/>
      <c r="U75" s="197"/>
      <c r="V75" s="197"/>
      <c r="W75" s="197"/>
      <c r="X75" s="197"/>
      <c r="Y75" s="200"/>
      <c r="Z75" s="197"/>
      <c r="AA75" s="197"/>
      <c r="AB75" s="197"/>
      <c r="AC75" s="197"/>
      <c r="AD75" s="12"/>
      <c r="AE75" s="12"/>
      <c r="AF75" s="12"/>
      <c r="AG75" s="12"/>
      <c r="AH75" s="12"/>
      <c r="AI75" s="12"/>
      <c r="AJ75" s="12"/>
      <c r="AK75" s="12"/>
    </row>
    <row r="76" spans="4:37" s="43" customFormat="1" ht="11.25" x14ac:dyDescent="0.2">
      <c r="D76" s="44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200"/>
      <c r="P76" s="197"/>
      <c r="Q76" s="197"/>
      <c r="R76" s="197"/>
      <c r="S76" s="197"/>
      <c r="T76" s="200"/>
      <c r="U76" s="197"/>
      <c r="V76" s="197"/>
      <c r="W76" s="197"/>
      <c r="X76" s="197"/>
      <c r="Y76" s="200"/>
      <c r="Z76" s="197"/>
      <c r="AA76" s="197"/>
      <c r="AB76" s="197"/>
      <c r="AC76" s="197"/>
      <c r="AD76" s="12"/>
      <c r="AE76" s="12"/>
      <c r="AF76" s="12"/>
      <c r="AG76" s="12"/>
      <c r="AH76" s="12"/>
      <c r="AI76" s="12"/>
      <c r="AJ76" s="12"/>
      <c r="AK76" s="12"/>
    </row>
    <row r="77" spans="4:37" x14ac:dyDescent="0.2">
      <c r="D77" s="44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200"/>
      <c r="P77" s="197"/>
      <c r="Q77" s="197"/>
      <c r="R77" s="197"/>
      <c r="S77" s="197"/>
      <c r="T77" s="200"/>
      <c r="U77" s="197"/>
      <c r="V77" s="197"/>
      <c r="W77" s="197"/>
      <c r="X77" s="197"/>
      <c r="Y77" s="200"/>
      <c r="Z77" s="197"/>
      <c r="AA77" s="197"/>
      <c r="AB77" s="197"/>
      <c r="AC77" s="202"/>
      <c r="AD77" s="10"/>
      <c r="AE77" s="10"/>
      <c r="AF77" s="10"/>
      <c r="AG77" s="10"/>
      <c r="AH77" s="10"/>
      <c r="AI77" s="10"/>
      <c r="AJ77" s="10"/>
      <c r="AK77" s="10"/>
    </row>
    <row r="78" spans="4:37" x14ac:dyDescent="0.2">
      <c r="D78" s="44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200"/>
      <c r="P78" s="197"/>
      <c r="Q78" s="197"/>
      <c r="R78" s="197"/>
      <c r="S78" s="197"/>
      <c r="T78" s="200"/>
      <c r="U78" s="197"/>
      <c r="V78" s="197"/>
      <c r="W78" s="197"/>
      <c r="X78" s="197"/>
      <c r="Y78" s="197"/>
      <c r="Z78" s="197"/>
      <c r="AA78" s="197"/>
      <c r="AB78" s="197"/>
      <c r="AC78" s="202"/>
      <c r="AD78" s="10"/>
      <c r="AE78" s="10"/>
      <c r="AF78" s="10"/>
      <c r="AG78" s="10"/>
      <c r="AH78" s="10"/>
      <c r="AI78" s="10"/>
      <c r="AJ78" s="10"/>
      <c r="AK78" s="10"/>
    </row>
    <row r="79" spans="4:37" x14ac:dyDescent="0.2">
      <c r="D79" s="165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201"/>
      <c r="Z79" s="197"/>
      <c r="AA79" s="197"/>
      <c r="AB79" s="197"/>
      <c r="AC79" s="202"/>
      <c r="AD79" s="10"/>
      <c r="AE79" s="10"/>
      <c r="AF79" s="10"/>
      <c r="AG79" s="10"/>
      <c r="AH79" s="10"/>
      <c r="AI79" s="10"/>
      <c r="AJ79" s="10"/>
      <c r="AK79" s="10"/>
    </row>
    <row r="80" spans="4:37" x14ac:dyDescent="0.2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</row>
    <row r="81" spans="3:37" x14ac:dyDescent="0.2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3:37" x14ac:dyDescent="0.2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</row>
    <row r="83" spans="3:37" x14ac:dyDescent="0.2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</row>
    <row r="84" spans="3:37" x14ac:dyDescent="0.2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</row>
    <row r="85" spans="3:37" x14ac:dyDescent="0.2"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3:37" x14ac:dyDescent="0.2">
      <c r="D86" s="10"/>
      <c r="E86" s="10"/>
      <c r="F86" s="10"/>
      <c r="G86" s="10"/>
      <c r="H86" s="10"/>
      <c r="I86" s="10"/>
      <c r="J86" s="157"/>
      <c r="K86" s="157"/>
      <c r="L86" s="157"/>
      <c r="M86" s="157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57"/>
      <c r="AI86" s="157"/>
      <c r="AJ86" s="157"/>
      <c r="AK86" s="157"/>
    </row>
    <row r="87" spans="3:37" x14ac:dyDescent="0.2">
      <c r="C87" s="164"/>
      <c r="D87" s="10"/>
      <c r="E87" s="10"/>
      <c r="F87" s="10"/>
      <c r="G87" s="10"/>
      <c r="H87" s="10"/>
      <c r="I87" s="10"/>
      <c r="J87" s="157"/>
      <c r="K87" s="157"/>
      <c r="L87" s="157"/>
      <c r="M87" s="157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57"/>
      <c r="AI87" s="157"/>
      <c r="AJ87" s="157"/>
      <c r="AK87" s="157"/>
    </row>
    <row r="88" spans="3:37" x14ac:dyDescent="0.2">
      <c r="C88" s="44"/>
      <c r="D88" s="10"/>
      <c r="E88" s="10"/>
      <c r="F88" s="10"/>
      <c r="G88" s="10"/>
      <c r="H88" s="10"/>
      <c r="I88" s="10"/>
      <c r="J88" s="45"/>
      <c r="K88" s="12"/>
      <c r="L88" s="12"/>
      <c r="M88" s="12"/>
      <c r="N88" s="10"/>
      <c r="O88" s="44"/>
      <c r="P88" s="10"/>
      <c r="Q88" s="10"/>
      <c r="R88" s="10"/>
      <c r="S88" s="10"/>
      <c r="T88" s="10"/>
      <c r="U88" s="10"/>
      <c r="V88" s="44"/>
      <c r="W88" s="12"/>
      <c r="X88" s="12"/>
      <c r="Y88" s="12"/>
      <c r="Z88" s="10"/>
      <c r="AA88" s="44"/>
      <c r="AB88" s="10"/>
      <c r="AC88" s="10"/>
      <c r="AD88" s="10"/>
      <c r="AE88" s="10"/>
      <c r="AF88" s="10"/>
      <c r="AG88" s="10"/>
      <c r="AH88" s="45"/>
      <c r="AI88" s="12"/>
      <c r="AJ88" s="12"/>
      <c r="AK88" s="12"/>
    </row>
    <row r="89" spans="3:37" x14ac:dyDescent="0.2">
      <c r="C89" s="44"/>
      <c r="D89" s="10"/>
      <c r="E89" s="10"/>
      <c r="F89" s="10"/>
      <c r="G89" s="10"/>
      <c r="H89" s="10"/>
      <c r="I89" s="10"/>
      <c r="J89" s="44"/>
      <c r="K89" s="12"/>
      <c r="L89" s="12"/>
      <c r="M89" s="12"/>
      <c r="N89" s="10"/>
      <c r="O89" s="44"/>
      <c r="P89" s="10"/>
      <c r="Q89" s="10"/>
      <c r="R89" s="10"/>
      <c r="S89" s="10"/>
      <c r="T89" s="10"/>
      <c r="U89" s="10"/>
      <c r="V89" s="44"/>
      <c r="W89" s="12"/>
      <c r="X89" s="12"/>
      <c r="Y89" s="12"/>
      <c r="Z89" s="10"/>
      <c r="AA89" s="44"/>
      <c r="AB89" s="10"/>
      <c r="AC89" s="10"/>
      <c r="AD89" s="10"/>
      <c r="AE89" s="10"/>
      <c r="AF89" s="10"/>
      <c r="AG89" s="10"/>
      <c r="AH89" s="44"/>
      <c r="AI89" s="12"/>
      <c r="AJ89" s="12"/>
      <c r="AK89" s="12"/>
    </row>
    <row r="90" spans="3:37" x14ac:dyDescent="0.2">
      <c r="C90" s="44"/>
      <c r="D90" s="10"/>
      <c r="E90" s="10"/>
      <c r="F90" s="10"/>
      <c r="G90" s="10"/>
      <c r="H90" s="10"/>
      <c r="I90" s="10"/>
      <c r="J90" s="44"/>
      <c r="K90" s="12"/>
      <c r="L90" s="12"/>
      <c r="M90" s="12"/>
      <c r="N90" s="10"/>
      <c r="O90" s="44"/>
      <c r="P90" s="10"/>
      <c r="Q90" s="10"/>
      <c r="R90" s="10"/>
      <c r="S90" s="10"/>
      <c r="T90" s="10"/>
      <c r="U90" s="10"/>
      <c r="V90" s="44"/>
      <c r="W90" s="12"/>
      <c r="X90" s="12"/>
      <c r="Y90" s="12"/>
      <c r="Z90" s="10"/>
      <c r="AA90" s="44"/>
      <c r="AB90" s="10"/>
      <c r="AC90" s="10"/>
      <c r="AD90" s="10"/>
      <c r="AE90" s="10"/>
      <c r="AF90" s="10"/>
      <c r="AG90" s="10"/>
      <c r="AH90" s="44"/>
      <c r="AI90" s="12"/>
      <c r="AJ90" s="12"/>
      <c r="AK90" s="12"/>
    </row>
    <row r="91" spans="3:37" x14ac:dyDescent="0.2">
      <c r="C91" s="44"/>
      <c r="D91" s="10"/>
      <c r="E91" s="10"/>
      <c r="F91" s="10"/>
      <c r="G91" s="10"/>
      <c r="H91" s="10"/>
      <c r="I91" s="10"/>
      <c r="J91" s="44"/>
      <c r="K91" s="12"/>
      <c r="L91" s="12"/>
      <c r="M91" s="12"/>
      <c r="N91" s="10"/>
      <c r="O91" s="44"/>
      <c r="P91" s="10"/>
      <c r="Q91" s="10"/>
      <c r="R91" s="10"/>
      <c r="S91" s="10"/>
      <c r="T91" s="10"/>
      <c r="U91" s="10"/>
      <c r="V91" s="165"/>
      <c r="W91" s="12"/>
      <c r="X91" s="12"/>
      <c r="Y91" s="12"/>
      <c r="Z91" s="10"/>
      <c r="AA91" s="44"/>
      <c r="AB91" s="10"/>
      <c r="AC91" s="10"/>
      <c r="AD91" s="10"/>
      <c r="AE91" s="10"/>
      <c r="AF91" s="10"/>
      <c r="AG91" s="10"/>
      <c r="AH91" s="44"/>
      <c r="AI91" s="12"/>
      <c r="AJ91" s="12"/>
      <c r="AK91" s="12"/>
    </row>
    <row r="92" spans="3:37" x14ac:dyDescent="0.2">
      <c r="C92" s="44"/>
      <c r="D92" s="10"/>
      <c r="E92" s="10"/>
      <c r="F92" s="10"/>
      <c r="G92" s="10"/>
      <c r="H92" s="10"/>
      <c r="I92" s="10"/>
      <c r="J92" s="44"/>
      <c r="K92" s="12"/>
      <c r="L92" s="12"/>
      <c r="M92" s="12"/>
      <c r="N92" s="10"/>
      <c r="O92" s="44"/>
      <c r="P92" s="10"/>
      <c r="Q92" s="10"/>
      <c r="R92" s="10"/>
      <c r="S92" s="10"/>
      <c r="T92" s="10"/>
      <c r="U92" s="10"/>
      <c r="V92" s="44"/>
      <c r="W92" s="12"/>
      <c r="X92" s="12"/>
      <c r="Y92" s="12"/>
      <c r="Z92" s="10"/>
      <c r="AA92" s="44"/>
      <c r="AB92" s="10"/>
      <c r="AC92" s="10"/>
      <c r="AD92" s="10"/>
      <c r="AE92" s="10"/>
      <c r="AF92" s="10"/>
      <c r="AG92" s="10"/>
      <c r="AH92" s="44"/>
      <c r="AI92" s="12"/>
      <c r="AJ92" s="12"/>
      <c r="AK92" s="12"/>
    </row>
    <row r="93" spans="3:37" x14ac:dyDescent="0.2">
      <c r="C93" s="44"/>
      <c r="D93" s="10"/>
      <c r="E93" s="10"/>
      <c r="F93" s="10"/>
      <c r="G93" s="10"/>
      <c r="H93" s="10"/>
      <c r="I93" s="10"/>
      <c r="J93" s="44"/>
      <c r="K93" s="12"/>
      <c r="L93" s="12"/>
      <c r="M93" s="12"/>
      <c r="N93" s="10"/>
      <c r="O93" s="44"/>
      <c r="P93" s="10"/>
      <c r="Q93" s="10"/>
      <c r="R93" s="10"/>
      <c r="S93" s="10"/>
      <c r="T93" s="10"/>
      <c r="U93" s="10"/>
      <c r="V93" s="44"/>
      <c r="W93" s="12"/>
      <c r="X93" s="12"/>
      <c r="Y93" s="12"/>
      <c r="Z93" s="10"/>
      <c r="AA93" s="44"/>
      <c r="AB93" s="10"/>
      <c r="AC93" s="10"/>
      <c r="AD93" s="10"/>
      <c r="AE93" s="10"/>
      <c r="AF93" s="10"/>
      <c r="AG93" s="10"/>
      <c r="AH93" s="44"/>
      <c r="AI93" s="12"/>
      <c r="AJ93" s="12"/>
      <c r="AK93" s="12"/>
    </row>
    <row r="94" spans="3:37" x14ac:dyDescent="0.2">
      <c r="C94" s="44"/>
      <c r="D94" s="10"/>
      <c r="E94" s="10"/>
      <c r="F94" s="10"/>
      <c r="G94" s="10"/>
      <c r="H94" s="10"/>
      <c r="I94" s="10"/>
      <c r="J94" s="165"/>
      <c r="K94" s="12"/>
      <c r="L94" s="12"/>
      <c r="M94" s="12"/>
      <c r="N94" s="10"/>
      <c r="O94" s="44"/>
      <c r="P94" s="10"/>
      <c r="Q94" s="10"/>
      <c r="R94" s="10"/>
      <c r="S94" s="10"/>
      <c r="T94" s="10"/>
      <c r="U94" s="10"/>
      <c r="V94" s="44"/>
      <c r="W94" s="12"/>
      <c r="X94" s="12"/>
      <c r="Y94" s="12"/>
      <c r="Z94" s="12"/>
      <c r="AA94" s="12"/>
      <c r="AB94" s="10"/>
      <c r="AC94" s="10"/>
      <c r="AD94" s="10"/>
      <c r="AE94" s="10"/>
      <c r="AF94" s="10"/>
      <c r="AG94" s="10"/>
      <c r="AH94" s="10"/>
      <c r="AI94" s="10"/>
      <c r="AJ94" s="10"/>
      <c r="AK94" s="10"/>
    </row>
    <row r="95" spans="3:37" x14ac:dyDescent="0.2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57"/>
      <c r="Y95" s="157"/>
      <c r="Z95" s="157"/>
      <c r="AA95" s="157"/>
      <c r="AB95" s="10"/>
      <c r="AC95" s="10"/>
      <c r="AD95" s="10"/>
      <c r="AE95" s="10"/>
      <c r="AF95" s="10"/>
      <c r="AG95" s="10"/>
      <c r="AH95" s="10"/>
      <c r="AI95" s="10"/>
      <c r="AJ95" s="10"/>
      <c r="AK95" s="10"/>
    </row>
    <row r="96" spans="3:37" x14ac:dyDescent="0.2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57"/>
      <c r="Y96" s="157"/>
      <c r="Z96" s="157"/>
      <c r="AA96" s="157"/>
      <c r="AB96" s="10"/>
      <c r="AC96" s="10"/>
      <c r="AD96" s="10"/>
      <c r="AE96" s="10"/>
      <c r="AF96" s="10"/>
      <c r="AG96" s="10"/>
      <c r="AH96" s="10"/>
      <c r="AI96" s="10"/>
      <c r="AJ96" s="10"/>
      <c r="AK96" s="10"/>
    </row>
    <row r="97" spans="4:37" x14ac:dyDescent="0.2"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44"/>
      <c r="R97" s="10"/>
      <c r="S97" s="10"/>
      <c r="T97" s="10"/>
      <c r="U97" s="10"/>
      <c r="V97" s="10"/>
      <c r="W97" s="10"/>
      <c r="X97" s="198"/>
      <c r="Y97" s="12"/>
      <c r="Z97" s="12"/>
      <c r="AA97" s="12"/>
      <c r="AB97" s="10"/>
      <c r="AC97" s="10"/>
      <c r="AD97" s="10"/>
      <c r="AE97" s="10"/>
      <c r="AF97" s="10"/>
      <c r="AG97" s="10"/>
      <c r="AH97" s="10"/>
      <c r="AI97" s="10"/>
      <c r="AJ97" s="10"/>
      <c r="AK97" s="10"/>
    </row>
    <row r="98" spans="4:37" x14ac:dyDescent="0.2"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44"/>
      <c r="R98" s="10"/>
      <c r="S98" s="10"/>
      <c r="T98" s="10"/>
      <c r="U98" s="10"/>
      <c r="V98" s="10"/>
      <c r="W98" s="10"/>
      <c r="X98" s="165"/>
      <c r="Y98" s="12"/>
      <c r="Z98" s="12"/>
      <c r="AA98" s="12"/>
      <c r="AB98" s="10"/>
      <c r="AC98" s="10"/>
      <c r="AD98" s="10"/>
      <c r="AE98" s="10"/>
      <c r="AF98" s="10"/>
      <c r="AG98" s="10"/>
      <c r="AH98" s="10"/>
      <c r="AI98" s="10"/>
      <c r="AJ98" s="10"/>
      <c r="AK98" s="10"/>
    </row>
    <row r="99" spans="4:37" x14ac:dyDescent="0.2"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44"/>
      <c r="R99" s="10"/>
      <c r="S99" s="10"/>
      <c r="T99" s="10"/>
      <c r="U99" s="10"/>
      <c r="V99" s="10"/>
      <c r="W99" s="10"/>
      <c r="X99" s="165"/>
      <c r="Y99" s="12"/>
      <c r="Z99" s="12"/>
      <c r="AA99" s="12"/>
      <c r="AB99" s="10"/>
      <c r="AC99" s="10"/>
      <c r="AD99" s="10"/>
      <c r="AE99" s="10"/>
      <c r="AF99" s="10"/>
      <c r="AG99" s="10"/>
      <c r="AH99" s="10"/>
      <c r="AI99" s="10"/>
      <c r="AJ99" s="10"/>
      <c r="AK99" s="10"/>
    </row>
    <row r="100" spans="4:37" x14ac:dyDescent="0.2"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44"/>
      <c r="R100" s="10"/>
      <c r="S100" s="10"/>
      <c r="T100" s="10"/>
      <c r="U100" s="10"/>
      <c r="V100" s="10"/>
      <c r="W100" s="10"/>
      <c r="X100" s="165"/>
      <c r="Y100" s="12"/>
      <c r="Z100" s="12"/>
      <c r="AA100" s="12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</row>
    <row r="101" spans="4:37" x14ac:dyDescent="0.2"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44"/>
      <c r="R101" s="10"/>
      <c r="S101" s="10"/>
      <c r="T101" s="10"/>
      <c r="U101" s="10"/>
      <c r="V101" s="10"/>
      <c r="W101" s="10"/>
      <c r="X101" s="165"/>
      <c r="Y101" s="12"/>
      <c r="Z101" s="12"/>
      <c r="AA101" s="12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</row>
    <row r="102" spans="4:37" x14ac:dyDescent="0.2"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65"/>
      <c r="R102" s="10"/>
      <c r="S102" s="10"/>
      <c r="T102" s="10"/>
      <c r="U102" s="10"/>
      <c r="V102" s="10"/>
      <c r="W102" s="10"/>
      <c r="X102" s="165"/>
      <c r="Y102" s="12"/>
      <c r="Z102" s="12"/>
      <c r="AA102" s="12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</row>
    <row r="103" spans="4:37" x14ac:dyDescent="0.2"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</row>
  </sheetData>
  <sheetProtection sheet="1" objects="1" scenarios="1"/>
  <mergeCells count="148">
    <mergeCell ref="B8:AK8"/>
    <mergeCell ref="W11:AC12"/>
    <mergeCell ref="B11:C11"/>
    <mergeCell ref="B12:C12"/>
    <mergeCell ref="D11:P12"/>
    <mergeCell ref="Q11:V11"/>
    <mergeCell ref="B7:AK7"/>
    <mergeCell ref="B6:AK6"/>
    <mergeCell ref="B49:AK49"/>
    <mergeCell ref="B15:G15"/>
    <mergeCell ref="H14:M14"/>
    <mergeCell ref="H15:M15"/>
    <mergeCell ref="AA15:AK15"/>
    <mergeCell ref="AA14:AK14"/>
    <mergeCell ref="N14:R14"/>
    <mergeCell ref="Q12:V12"/>
    <mergeCell ref="B19:G19"/>
    <mergeCell ref="H19:M19"/>
    <mergeCell ref="S14:Y14"/>
    <mergeCell ref="S15:Y15"/>
    <mergeCell ref="B14:G14"/>
    <mergeCell ref="B17:G17"/>
    <mergeCell ref="H17:M17"/>
    <mergeCell ref="B18:G18"/>
    <mergeCell ref="B26:G26"/>
    <mergeCell ref="H26:M26"/>
    <mergeCell ref="B27:G27"/>
    <mergeCell ref="H18:M18"/>
    <mergeCell ref="H27:M27"/>
    <mergeCell ref="B28:G28"/>
    <mergeCell ref="H28:M28"/>
    <mergeCell ref="B25:G25"/>
    <mergeCell ref="H25:M25"/>
    <mergeCell ref="B20:G20"/>
    <mergeCell ref="H20:M20"/>
    <mergeCell ref="B21:G21"/>
    <mergeCell ref="H21:M21"/>
    <mergeCell ref="B22:G22"/>
    <mergeCell ref="H22:M22"/>
    <mergeCell ref="B23:G23"/>
    <mergeCell ref="H23:M23"/>
    <mergeCell ref="B33:G33"/>
    <mergeCell ref="N24:R24"/>
    <mergeCell ref="N25:R25"/>
    <mergeCell ref="B35:G35"/>
    <mergeCell ref="H35:M35"/>
    <mergeCell ref="N21:R21"/>
    <mergeCell ref="N22:R22"/>
    <mergeCell ref="B39:G39"/>
    <mergeCell ref="H39:M39"/>
    <mergeCell ref="B36:G36"/>
    <mergeCell ref="H36:M36"/>
    <mergeCell ref="B37:G37"/>
    <mergeCell ref="H37:M37"/>
    <mergeCell ref="B29:G29"/>
    <mergeCell ref="H29:M29"/>
    <mergeCell ref="B31:G31"/>
    <mergeCell ref="H31:M31"/>
    <mergeCell ref="H33:M33"/>
    <mergeCell ref="B34:G34"/>
    <mergeCell ref="H34:M34"/>
    <mergeCell ref="B24:G24"/>
    <mergeCell ref="H24:M24"/>
    <mergeCell ref="B32:G32"/>
    <mergeCell ref="H32:M32"/>
    <mergeCell ref="B42:G42"/>
    <mergeCell ref="H42:M42"/>
    <mergeCell ref="B43:G43"/>
    <mergeCell ref="H43:M43"/>
    <mergeCell ref="B40:G40"/>
    <mergeCell ref="H40:M40"/>
    <mergeCell ref="B41:G41"/>
    <mergeCell ref="H41:M41"/>
    <mergeCell ref="B38:G38"/>
    <mergeCell ref="H38:M38"/>
    <mergeCell ref="N35:R35"/>
    <mergeCell ref="S32:Y32"/>
    <mergeCell ref="S34:Y34"/>
    <mergeCell ref="S35:Y35"/>
    <mergeCell ref="S36:Y36"/>
    <mergeCell ref="S17:Y17"/>
    <mergeCell ref="S18:Y18"/>
    <mergeCell ref="S19:Y19"/>
    <mergeCell ref="S20:Y20"/>
    <mergeCell ref="S21:Y21"/>
    <mergeCell ref="S22:Y22"/>
    <mergeCell ref="N17:R17"/>
    <mergeCell ref="N18:R18"/>
    <mergeCell ref="N19:R19"/>
    <mergeCell ref="N20:R20"/>
    <mergeCell ref="N28:R28"/>
    <mergeCell ref="Z17:AK17"/>
    <mergeCell ref="Z18:AK18"/>
    <mergeCell ref="Z19:AK19"/>
    <mergeCell ref="Z20:AK20"/>
    <mergeCell ref="Z25:AK25"/>
    <mergeCell ref="S23:Y23"/>
    <mergeCell ref="N23:R23"/>
    <mergeCell ref="S37:Y37"/>
    <mergeCell ref="S24:Y24"/>
    <mergeCell ref="S25:Y25"/>
    <mergeCell ref="S26:Y26"/>
    <mergeCell ref="S27:Y27"/>
    <mergeCell ref="S28:Y28"/>
    <mergeCell ref="S31:Y31"/>
    <mergeCell ref="S33:Y33"/>
    <mergeCell ref="N26:R26"/>
    <mergeCell ref="N27:R27"/>
    <mergeCell ref="N29:R29"/>
    <mergeCell ref="N36:R36"/>
    <mergeCell ref="N37:R37"/>
    <mergeCell ref="N31:R31"/>
    <mergeCell ref="N32:R32"/>
    <mergeCell ref="N33:R33"/>
    <mergeCell ref="N34:R34"/>
    <mergeCell ref="Z32:AK32"/>
    <mergeCell ref="Z33:AK33"/>
    <mergeCell ref="Z34:AK34"/>
    <mergeCell ref="Z35:AK35"/>
    <mergeCell ref="Z36:AK36"/>
    <mergeCell ref="Z21:AK21"/>
    <mergeCell ref="Z22:AK22"/>
    <mergeCell ref="Z23:AK23"/>
    <mergeCell ref="Z24:AK24"/>
    <mergeCell ref="B9:H10"/>
    <mergeCell ref="Z37:AK37"/>
    <mergeCell ref="Z40:AK40"/>
    <mergeCell ref="Z41:AK41"/>
    <mergeCell ref="Z42:AK42"/>
    <mergeCell ref="B45:G45"/>
    <mergeCell ref="H45:M45"/>
    <mergeCell ref="N42:R42"/>
    <mergeCell ref="S42:Y42"/>
    <mergeCell ref="Z38:AK38"/>
    <mergeCell ref="Z39:AK39"/>
    <mergeCell ref="N39:R39"/>
    <mergeCell ref="N40:R40"/>
    <mergeCell ref="N41:R41"/>
    <mergeCell ref="S39:Y39"/>
    <mergeCell ref="S40:Y40"/>
    <mergeCell ref="S41:Y41"/>
    <mergeCell ref="N43:R43"/>
    <mergeCell ref="N38:R38"/>
    <mergeCell ref="S38:Y38"/>
    <mergeCell ref="Z26:AK26"/>
    <mergeCell ref="Z27:AK27"/>
    <mergeCell ref="Z28:AK28"/>
    <mergeCell ref="Z31:AK31"/>
  </mergeCells>
  <phoneticPr fontId="6" type="noConversion"/>
  <pageMargins left="0.42" right="0.33" top="0.52" bottom="0.5" header="0.5" footer="0.5"/>
  <pageSetup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</sheetPr>
  <dimension ref="A1:AX210"/>
  <sheetViews>
    <sheetView topLeftCell="A205" zoomScale="90" zoomScaleNormal="90" zoomScalePageLayoutView="75" workbookViewId="0">
      <selection activeCell="B5" sqref="B5:J5"/>
    </sheetView>
  </sheetViews>
  <sheetFormatPr defaultRowHeight="12.75" x14ac:dyDescent="0.2"/>
  <cols>
    <col min="1" max="1" width="1" customWidth="1"/>
    <col min="2" max="2" width="4.42578125" customWidth="1"/>
    <col min="3" max="3" width="5.5703125" customWidth="1"/>
    <col min="4" max="4" width="6.5703125" customWidth="1"/>
    <col min="5" max="5" width="7.42578125" customWidth="1"/>
    <col min="6" max="6" width="7.5703125" customWidth="1"/>
    <col min="7" max="7" width="7.42578125" customWidth="1"/>
    <col min="8" max="8" width="3.42578125" customWidth="1"/>
    <col min="9" max="9" width="2.140625" customWidth="1"/>
    <col min="10" max="10" width="2.42578125" customWidth="1"/>
    <col min="11" max="11" width="3.5703125" customWidth="1"/>
    <col min="12" max="13" width="2.42578125" customWidth="1"/>
    <col min="14" max="14" width="3.140625" customWidth="1"/>
    <col min="15" max="15" width="3.42578125" customWidth="1"/>
    <col min="16" max="16" width="2.42578125" customWidth="1"/>
    <col min="17" max="17" width="2" customWidth="1"/>
    <col min="18" max="18" width="2.140625" customWidth="1"/>
    <col min="19" max="19" width="3.140625" customWidth="1"/>
    <col min="20" max="20" width="2.140625" customWidth="1"/>
    <col min="21" max="21" width="2.42578125" customWidth="1"/>
    <col min="22" max="22" width="2" customWidth="1"/>
    <col min="23" max="24" width="2.5703125" customWidth="1"/>
    <col min="25" max="25" width="3.140625" customWidth="1"/>
    <col min="26" max="26" width="2.42578125" customWidth="1"/>
    <col min="27" max="27" width="1.5703125" customWidth="1"/>
    <col min="28" max="29" width="3.42578125" customWidth="1"/>
    <col min="30" max="30" width="3" customWidth="1"/>
    <col min="31" max="31" width="2.5703125" customWidth="1"/>
    <col min="32" max="32" width="3.85546875" customWidth="1"/>
    <col min="33" max="34" width="3.42578125" customWidth="1"/>
    <col min="35" max="35" width="2.42578125" customWidth="1"/>
    <col min="36" max="36" width="4" customWidth="1"/>
    <col min="37" max="37" width="2.85546875" customWidth="1"/>
    <col min="38" max="38" width="2.42578125" customWidth="1"/>
    <col min="39" max="39" width="2.5703125" customWidth="1"/>
    <col min="40" max="40" width="2.85546875" customWidth="1"/>
    <col min="41" max="41" width="3.140625" customWidth="1"/>
    <col min="42" max="43" width="3.42578125" customWidth="1"/>
    <col min="44" max="45" width="2.42578125" customWidth="1"/>
    <col min="46" max="46" width="3.42578125" customWidth="1"/>
    <col min="47" max="47" width="3.85546875" customWidth="1"/>
    <col min="48" max="48" width="1.5703125" customWidth="1"/>
  </cols>
  <sheetData>
    <row r="1" spans="1:48" ht="15.6" customHeight="1" thickBot="1" x14ac:dyDescent="0.3">
      <c r="B1" s="475" t="s">
        <v>414</v>
      </c>
      <c r="M1" s="97"/>
      <c r="N1" s="453"/>
      <c r="P1" s="528"/>
      <c r="Q1" s="529" t="s">
        <v>399</v>
      </c>
      <c r="T1" s="279"/>
      <c r="X1" s="97"/>
      <c r="Y1" s="473"/>
      <c r="AP1" s="272"/>
      <c r="AQ1" s="272"/>
      <c r="AR1" s="272"/>
      <c r="AS1" s="272"/>
      <c r="AT1" s="272"/>
    </row>
    <row r="2" spans="1:48" s="155" customFormat="1" ht="12" customHeight="1" thickBot="1" x14ac:dyDescent="0.25">
      <c r="A2" s="154"/>
      <c r="B2" s="210" t="s">
        <v>12</v>
      </c>
      <c r="G2" s="156"/>
      <c r="H2" s="157"/>
      <c r="J2" s="158"/>
      <c r="K2" s="158"/>
      <c r="L2" s="158"/>
      <c r="M2" s="158"/>
      <c r="N2" s="158"/>
      <c r="O2" s="159"/>
      <c r="P2"/>
      <c r="Q2"/>
      <c r="R2" s="159"/>
      <c r="S2" s="159"/>
      <c r="T2" s="159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166"/>
      <c r="AJ2" s="166"/>
      <c r="AK2" s="166"/>
      <c r="AL2" s="159"/>
      <c r="AM2" s="159"/>
      <c r="AN2" s="159"/>
      <c r="AO2" s="159"/>
      <c r="AP2" s="213"/>
      <c r="AQ2" s="215"/>
      <c r="AS2" s="20"/>
      <c r="AT2" s="22" t="s">
        <v>412</v>
      </c>
      <c r="AU2" s="214"/>
    </row>
    <row r="3" spans="1:48" s="155" customFormat="1" ht="12" customHeight="1" thickBot="1" x14ac:dyDescent="0.35">
      <c r="A3" s="154"/>
      <c r="B3" s="210" t="s">
        <v>37</v>
      </c>
      <c r="C3" s="157"/>
      <c r="D3" s="158"/>
      <c r="E3" s="158"/>
      <c r="F3" s="158"/>
      <c r="I3" s="158"/>
      <c r="J3" s="158"/>
      <c r="K3" s="158"/>
      <c r="L3" s="158"/>
      <c r="M3" s="158"/>
      <c r="N3" s="158"/>
      <c r="O3" s="159"/>
      <c r="P3" s="554"/>
      <c r="Q3" s="529" t="s">
        <v>400</v>
      </c>
      <c r="R3" s="161"/>
      <c r="S3" s="162"/>
      <c r="T3" s="163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166"/>
      <c r="AJ3" s="166"/>
      <c r="AK3" s="166"/>
      <c r="AL3" s="159"/>
      <c r="AM3" s="159"/>
      <c r="AN3" s="159"/>
      <c r="AO3" s="159"/>
      <c r="AP3" s="217"/>
      <c r="AQ3" s="212"/>
      <c r="AR3" s="218"/>
      <c r="AS3" s="24"/>
      <c r="AT3" s="26" t="s">
        <v>411</v>
      </c>
      <c r="AU3" s="214"/>
    </row>
    <row r="4" spans="1:48" s="155" customFormat="1" ht="10.9" customHeight="1" x14ac:dyDescent="0.3">
      <c r="A4" s="154"/>
      <c r="B4" s="210" t="s">
        <v>91</v>
      </c>
      <c r="C4" s="157"/>
      <c r="D4" s="158"/>
      <c r="E4" s="158"/>
      <c r="F4" s="158"/>
      <c r="H4" s="27"/>
      <c r="I4" s="158"/>
      <c r="J4" s="158"/>
      <c r="K4" s="158"/>
      <c r="L4" s="158"/>
      <c r="M4" s="158"/>
      <c r="N4" s="158"/>
      <c r="O4" s="280"/>
      <c r="P4" s="159"/>
      <c r="Q4" s="160"/>
      <c r="R4" s="161"/>
      <c r="S4" s="162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166"/>
      <c r="AJ4" s="166"/>
      <c r="AK4" s="166"/>
      <c r="AL4" s="159"/>
      <c r="AM4" s="159"/>
      <c r="AN4" s="159"/>
      <c r="AO4" s="159"/>
      <c r="AP4" s="7"/>
      <c r="AQ4" s="8"/>
      <c r="AR4" s="8"/>
      <c r="AS4" s="8"/>
      <c r="AT4" s="8"/>
      <c r="AU4" s="8"/>
    </row>
    <row r="5" spans="1:48" ht="12.6" customHeight="1" x14ac:dyDescent="0.2">
      <c r="A5" s="114"/>
      <c r="B5" s="737" t="s">
        <v>473</v>
      </c>
      <c r="C5" s="737"/>
      <c r="D5" s="737"/>
      <c r="E5" s="737"/>
      <c r="F5" s="737"/>
      <c r="G5" s="737"/>
      <c r="H5" s="737"/>
      <c r="I5" s="737"/>
      <c r="J5" s="737"/>
      <c r="K5" s="10"/>
      <c r="L5" s="10"/>
      <c r="M5" s="10"/>
      <c r="N5" s="10"/>
      <c r="P5" s="10"/>
      <c r="Q5" s="10"/>
      <c r="R5" s="10"/>
      <c r="S5" s="10"/>
      <c r="T5" s="10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10"/>
      <c r="AM5" s="10"/>
      <c r="AN5" s="10"/>
      <c r="AO5" s="10"/>
      <c r="AP5" s="8"/>
      <c r="AQ5" s="8"/>
      <c r="AR5" s="8"/>
      <c r="AS5" s="8"/>
      <c r="AT5" s="8"/>
      <c r="AU5" s="8"/>
    </row>
    <row r="6" spans="1:48" s="1" customFormat="1" ht="15" customHeight="1" x14ac:dyDescent="0.25">
      <c r="A6" s="115"/>
      <c r="B6" s="698" t="s">
        <v>254</v>
      </c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8"/>
      <c r="R6" s="698"/>
      <c r="S6" s="698"/>
      <c r="T6" s="698"/>
      <c r="U6" s="698"/>
      <c r="V6" s="698"/>
      <c r="W6" s="698"/>
      <c r="X6" s="698"/>
      <c r="Y6" s="698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  <c r="AL6" s="698"/>
      <c r="AM6" s="698"/>
      <c r="AN6" s="698"/>
      <c r="AO6" s="698"/>
      <c r="AP6" s="698"/>
      <c r="AQ6" s="698"/>
      <c r="AR6" s="698"/>
      <c r="AS6" s="698"/>
      <c r="AT6" s="698"/>
      <c r="AU6" s="867"/>
      <c r="AV6" s="634"/>
    </row>
    <row r="7" spans="1:48" s="1" customFormat="1" ht="15" customHeight="1" x14ac:dyDescent="0.25">
      <c r="A7" s="115"/>
      <c r="B7" s="751" t="s">
        <v>517</v>
      </c>
      <c r="C7" s="751"/>
      <c r="D7" s="751"/>
      <c r="E7" s="751"/>
      <c r="F7" s="751"/>
      <c r="G7" s="751"/>
      <c r="H7" s="751"/>
      <c r="I7" s="751"/>
      <c r="J7" s="751"/>
      <c r="K7" s="751"/>
      <c r="L7" s="751"/>
      <c r="M7" s="751"/>
      <c r="N7" s="751"/>
      <c r="O7" s="751"/>
      <c r="P7" s="751"/>
      <c r="Q7" s="751"/>
      <c r="R7" s="751"/>
      <c r="S7" s="751"/>
      <c r="T7" s="751"/>
      <c r="U7" s="751"/>
      <c r="V7" s="751"/>
      <c r="W7" s="751"/>
      <c r="X7" s="751"/>
      <c r="Y7" s="751"/>
      <c r="Z7" s="751"/>
      <c r="AA7" s="751"/>
      <c r="AB7" s="751"/>
      <c r="AC7" s="751"/>
      <c r="AD7" s="751"/>
      <c r="AE7" s="751"/>
      <c r="AF7" s="751"/>
      <c r="AG7" s="751"/>
      <c r="AH7" s="751"/>
      <c r="AI7" s="751"/>
      <c r="AJ7" s="751"/>
      <c r="AK7" s="751"/>
      <c r="AL7" s="751"/>
      <c r="AM7" s="751"/>
      <c r="AN7" s="751"/>
      <c r="AO7" s="751"/>
      <c r="AP7" s="751"/>
      <c r="AQ7" s="751"/>
      <c r="AR7" s="751"/>
      <c r="AS7" s="751"/>
      <c r="AT7" s="751"/>
      <c r="AU7" s="751"/>
    </row>
    <row r="8" spans="1:48" s="1" customFormat="1" ht="15" customHeight="1" x14ac:dyDescent="0.25">
      <c r="A8" s="115"/>
      <c r="B8" s="866" t="s">
        <v>479</v>
      </c>
      <c r="C8" s="866"/>
      <c r="D8" s="866"/>
      <c r="E8" s="866"/>
      <c r="F8" s="866"/>
      <c r="G8" s="866"/>
      <c r="H8" s="866"/>
      <c r="I8" s="866"/>
      <c r="J8" s="866"/>
      <c r="K8" s="866"/>
      <c r="L8" s="866"/>
      <c r="M8" s="866"/>
      <c r="N8" s="866"/>
      <c r="O8" s="866"/>
      <c r="P8" s="866"/>
      <c r="Q8" s="866"/>
      <c r="R8" s="866"/>
      <c r="S8" s="866"/>
      <c r="T8" s="866"/>
      <c r="U8" s="866"/>
      <c r="V8" s="866"/>
      <c r="W8" s="866"/>
      <c r="X8" s="866"/>
      <c r="Y8" s="866"/>
      <c r="Z8" s="866"/>
      <c r="AA8" s="866"/>
      <c r="AB8" s="866"/>
      <c r="AC8" s="866"/>
      <c r="AD8" s="866"/>
      <c r="AE8" s="866"/>
      <c r="AF8" s="866"/>
      <c r="AG8" s="866"/>
      <c r="AH8" s="866"/>
      <c r="AI8" s="866"/>
      <c r="AJ8" s="866"/>
      <c r="AK8" s="866"/>
      <c r="AL8" s="866"/>
      <c r="AM8" s="866"/>
      <c r="AN8" s="866"/>
      <c r="AO8" s="866"/>
      <c r="AP8" s="866"/>
      <c r="AQ8" s="866"/>
      <c r="AR8" s="866"/>
      <c r="AS8" s="866"/>
      <c r="AT8" s="866"/>
      <c r="AU8" s="866"/>
    </row>
    <row r="9" spans="1:48" ht="13.35" customHeight="1" thickBot="1" x14ac:dyDescent="0.25">
      <c r="A9" s="282"/>
      <c r="B9" s="839" t="s">
        <v>43</v>
      </c>
      <c r="C9" s="839"/>
      <c r="D9" s="839"/>
      <c r="E9" s="839"/>
      <c r="F9" s="839"/>
      <c r="G9" s="839"/>
      <c r="H9" s="839"/>
      <c r="I9" s="839"/>
      <c r="J9" s="839"/>
      <c r="K9" s="839"/>
      <c r="L9" s="839"/>
      <c r="M9" s="839"/>
      <c r="N9" s="839"/>
      <c r="O9" s="839"/>
      <c r="P9" s="839"/>
      <c r="Q9" s="839"/>
      <c r="R9" s="839"/>
      <c r="S9" s="839"/>
      <c r="T9" s="839"/>
      <c r="U9" s="839"/>
      <c r="V9" s="839"/>
      <c r="W9" s="839"/>
      <c r="X9" s="839"/>
      <c r="Y9" s="839"/>
      <c r="Z9" s="839"/>
      <c r="AA9" s="839"/>
      <c r="AB9" s="839"/>
      <c r="AC9" s="839"/>
      <c r="AD9" s="839"/>
      <c r="AE9" s="839"/>
      <c r="AF9" s="839"/>
      <c r="AG9" s="839"/>
      <c r="AH9" s="839"/>
      <c r="AI9" s="839"/>
      <c r="AJ9" s="839"/>
      <c r="AK9" s="839"/>
      <c r="AL9" s="839"/>
      <c r="AM9" s="839"/>
      <c r="AN9" s="839"/>
      <c r="AO9" s="839"/>
      <c r="AP9" s="839"/>
      <c r="AQ9" s="839"/>
      <c r="AR9" s="839"/>
      <c r="AS9" s="839"/>
      <c r="AT9" s="839"/>
      <c r="AU9" s="941"/>
      <c r="AV9" s="219"/>
    </row>
    <row r="10" spans="1:48" ht="14.25" customHeight="1" thickBot="1" x14ac:dyDescent="0.25">
      <c r="A10" s="283"/>
      <c r="B10" s="870" t="s">
        <v>103</v>
      </c>
      <c r="C10" s="871"/>
      <c r="D10" s="871"/>
      <c r="E10" s="871"/>
      <c r="F10" s="871"/>
      <c r="G10" s="935"/>
      <c r="H10" s="942"/>
      <c r="I10" s="943"/>
      <c r="J10" s="943"/>
      <c r="K10" s="943"/>
      <c r="L10" s="943"/>
      <c r="M10" s="943"/>
      <c r="N10" s="944"/>
      <c r="O10" s="284"/>
      <c r="P10" s="284"/>
      <c r="Q10" s="284"/>
      <c r="R10" s="284"/>
      <c r="S10" s="284"/>
      <c r="T10" s="285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5"/>
      <c r="AV10" s="219"/>
    </row>
    <row r="11" spans="1:48" ht="15" customHeight="1" thickBot="1" x14ac:dyDescent="0.3">
      <c r="A11" s="282"/>
      <c r="B11" s="286"/>
      <c r="C11" s="284"/>
      <c r="D11" s="284"/>
      <c r="E11" s="934" t="s">
        <v>42</v>
      </c>
      <c r="F11" s="871"/>
      <c r="G11" s="871"/>
      <c r="H11" s="871"/>
      <c r="I11" s="871"/>
      <c r="J11" s="935"/>
      <c r="K11" s="287"/>
      <c r="L11" s="868" t="s">
        <v>41</v>
      </c>
      <c r="M11" s="869"/>
      <c r="N11" s="869"/>
      <c r="O11" s="869"/>
      <c r="P11" s="869"/>
      <c r="Q11" s="869"/>
      <c r="R11" s="454"/>
      <c r="S11" s="521"/>
      <c r="T11" s="522"/>
      <c r="U11" s="289" t="s">
        <v>36</v>
      </c>
      <c r="V11" s="290"/>
      <c r="W11" s="290"/>
      <c r="X11" s="290"/>
      <c r="Y11" s="290"/>
      <c r="Z11" s="290"/>
      <c r="AA11" s="290"/>
      <c r="AB11" s="290"/>
      <c r="AC11" s="290"/>
      <c r="AD11" s="291"/>
      <c r="AE11" s="523"/>
      <c r="AF11" s="293" t="s">
        <v>104</v>
      </c>
      <c r="AG11" s="290"/>
      <c r="AH11" s="290"/>
      <c r="AI11" s="290"/>
      <c r="AJ11" s="290"/>
      <c r="AK11" s="290"/>
      <c r="AL11" s="290"/>
      <c r="AM11" s="290"/>
      <c r="AN11" s="290"/>
      <c r="AO11" s="294"/>
      <c r="AP11" s="524"/>
      <c r="AQ11" s="524"/>
      <c r="AR11" s="524"/>
      <c r="AS11" s="524"/>
      <c r="AT11" s="524"/>
      <c r="AU11" s="524"/>
      <c r="AV11" s="219"/>
    </row>
    <row r="12" spans="1:48" ht="17.100000000000001" customHeight="1" thickBot="1" x14ac:dyDescent="0.3">
      <c r="A12" s="296"/>
      <c r="B12" s="870" t="s">
        <v>105</v>
      </c>
      <c r="C12" s="871"/>
      <c r="D12" s="871"/>
      <c r="E12" s="871"/>
      <c r="F12" s="871"/>
      <c r="G12" s="871"/>
      <c r="H12" s="871"/>
      <c r="I12" s="871"/>
      <c r="J12" s="871"/>
      <c r="K12" s="871"/>
      <c r="L12" s="871"/>
      <c r="M12" s="871"/>
      <c r="N12" s="935"/>
      <c r="O12" s="297"/>
      <c r="P12" s="868" t="s">
        <v>106</v>
      </c>
      <c r="Q12" s="936"/>
      <c r="R12" s="936"/>
      <c r="S12" s="936"/>
      <c r="T12" s="869"/>
      <c r="U12" s="869"/>
      <c r="V12" s="936"/>
      <c r="W12" s="869"/>
      <c r="X12" s="869"/>
      <c r="Y12" s="869"/>
      <c r="Z12" s="869"/>
      <c r="AA12" s="525"/>
      <c r="AB12" s="287"/>
      <c r="AC12" s="868" t="s">
        <v>107</v>
      </c>
      <c r="AD12" s="869"/>
      <c r="AE12" s="869"/>
      <c r="AF12" s="869"/>
      <c r="AG12" s="869"/>
      <c r="AH12" s="869"/>
      <c r="AI12" s="869"/>
      <c r="AJ12" s="869"/>
      <c r="AK12" s="869"/>
      <c r="AL12" s="869"/>
      <c r="AM12" s="869"/>
      <c r="AN12" s="869"/>
      <c r="AO12" s="524"/>
      <c r="AP12" s="524"/>
      <c r="AQ12" s="524"/>
      <c r="AR12" s="524"/>
      <c r="AS12" s="524"/>
      <c r="AT12" s="524"/>
      <c r="AU12" s="526"/>
      <c r="AV12" s="299"/>
    </row>
    <row r="13" spans="1:48" ht="17.100000000000001" customHeight="1" thickTop="1" thickBot="1" x14ac:dyDescent="0.3">
      <c r="A13" s="296"/>
      <c r="B13" s="870" t="s">
        <v>477</v>
      </c>
      <c r="C13" s="871"/>
      <c r="D13" s="871"/>
      <c r="E13" s="871"/>
      <c r="F13" s="871"/>
      <c r="G13" s="871"/>
      <c r="H13" s="871"/>
      <c r="I13" s="872"/>
      <c r="J13" s="872"/>
      <c r="K13" s="872"/>
      <c r="L13" s="872"/>
      <c r="M13" s="872"/>
      <c r="N13" s="872"/>
      <c r="O13" s="637"/>
      <c r="P13" s="636"/>
      <c r="Q13" s="873" t="s">
        <v>466</v>
      </c>
      <c r="R13" s="873"/>
      <c r="S13" s="873"/>
      <c r="T13" s="638"/>
      <c r="U13" s="639"/>
      <c r="V13" s="641"/>
      <c r="W13" s="640"/>
      <c r="X13" s="297"/>
      <c r="Y13" s="868" t="s">
        <v>467</v>
      </c>
      <c r="Z13" s="869"/>
      <c r="AA13" s="869"/>
      <c r="AB13" s="869"/>
      <c r="AC13" s="615"/>
      <c r="AD13" s="618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524"/>
      <c r="AQ13" s="524"/>
      <c r="AR13" s="524"/>
      <c r="AS13" s="524"/>
      <c r="AT13" s="524"/>
      <c r="AU13" s="524"/>
      <c r="AV13" s="299"/>
    </row>
    <row r="14" spans="1:48" ht="17.100000000000001" customHeight="1" thickTop="1" thickBot="1" x14ac:dyDescent="0.3">
      <c r="A14" s="300"/>
      <c r="B14" s="301" t="s">
        <v>108</v>
      </c>
      <c r="C14" s="301"/>
      <c r="D14" s="301"/>
      <c r="E14" s="301"/>
      <c r="F14" s="301"/>
      <c r="G14" s="301"/>
      <c r="H14" s="287"/>
      <c r="I14" s="937" t="s">
        <v>109</v>
      </c>
      <c r="J14" s="938"/>
      <c r="K14" s="938"/>
      <c r="L14" s="938"/>
      <c r="M14" s="938"/>
      <c r="N14" s="938"/>
      <c r="O14" s="938"/>
      <c r="P14" s="938"/>
      <c r="Q14" s="938"/>
      <c r="R14" s="938"/>
      <c r="S14" s="938"/>
      <c r="T14" s="938"/>
      <c r="U14" s="938"/>
      <c r="V14" s="938"/>
      <c r="W14" s="938"/>
      <c r="X14" s="939"/>
      <c r="Y14" s="287"/>
      <c r="Z14" s="868" t="s">
        <v>110</v>
      </c>
      <c r="AA14" s="869"/>
      <c r="AB14" s="869"/>
      <c r="AC14" s="869"/>
      <c r="AD14" s="869"/>
      <c r="AE14" s="869"/>
      <c r="AF14" s="869"/>
      <c r="AG14" s="940"/>
      <c r="AH14" s="287"/>
      <c r="AI14" s="302" t="s">
        <v>395</v>
      </c>
      <c r="AJ14" s="303"/>
      <c r="AK14" s="303"/>
      <c r="AL14" s="303"/>
      <c r="AM14" s="303"/>
      <c r="AN14" s="303"/>
      <c r="AO14" s="303"/>
      <c r="AP14" s="304"/>
      <c r="AQ14" s="287"/>
      <c r="AR14" s="945" t="s">
        <v>111</v>
      </c>
      <c r="AS14" s="946"/>
      <c r="AT14" s="946"/>
      <c r="AU14" s="946"/>
      <c r="AV14" s="299"/>
    </row>
    <row r="15" spans="1:48" ht="11.45" customHeight="1" thickBot="1" x14ac:dyDescent="0.25">
      <c r="B15" s="947" t="s">
        <v>63</v>
      </c>
      <c r="C15" s="948"/>
      <c r="D15" s="949"/>
      <c r="E15" s="953"/>
      <c r="F15" s="954"/>
      <c r="G15" s="954"/>
      <c r="H15" s="954"/>
      <c r="I15" s="954"/>
      <c r="J15" s="955"/>
      <c r="K15" s="959" t="s">
        <v>53</v>
      </c>
      <c r="L15" s="960"/>
      <c r="M15" s="961"/>
      <c r="N15" s="960"/>
      <c r="O15" s="960"/>
      <c r="P15" s="960"/>
      <c r="Q15" s="962"/>
      <c r="R15" s="963"/>
      <c r="S15" s="963"/>
      <c r="T15" s="963"/>
      <c r="U15" s="963"/>
      <c r="V15" s="964"/>
      <c r="W15" s="305"/>
      <c r="X15" s="305"/>
      <c r="Y15" s="305"/>
      <c r="Z15" s="305"/>
      <c r="AA15" s="305"/>
      <c r="AB15" s="968" t="s">
        <v>96</v>
      </c>
      <c r="AC15" s="960"/>
      <c r="AD15" s="960"/>
      <c r="AE15" s="960"/>
      <c r="AF15" s="960"/>
      <c r="AG15" s="969"/>
      <c r="AH15" s="970"/>
      <c r="AI15" s="971"/>
      <c r="AJ15" s="971"/>
      <c r="AK15" s="971"/>
      <c r="AL15" s="971"/>
      <c r="AM15" s="972"/>
      <c r="AN15" s="306" t="s">
        <v>0</v>
      </c>
      <c r="AO15" s="515"/>
      <c r="AP15" s="287"/>
      <c r="AQ15" s="308" t="s">
        <v>1</v>
      </c>
      <c r="AR15" s="47"/>
      <c r="AS15" s="48"/>
      <c r="AT15" s="515"/>
      <c r="AU15" s="309"/>
      <c r="AV15" s="219"/>
    </row>
    <row r="16" spans="1:48" ht="10.9" customHeight="1" thickBot="1" x14ac:dyDescent="0.25">
      <c r="B16" s="950"/>
      <c r="C16" s="951"/>
      <c r="D16" s="952"/>
      <c r="E16" s="956"/>
      <c r="F16" s="957"/>
      <c r="G16" s="957"/>
      <c r="H16" s="957"/>
      <c r="I16" s="957"/>
      <c r="J16" s="958"/>
      <c r="K16" s="976" t="s">
        <v>2</v>
      </c>
      <c r="L16" s="977"/>
      <c r="M16" s="977"/>
      <c r="N16" s="977"/>
      <c r="O16" s="977"/>
      <c r="P16" s="978"/>
      <c r="Q16" s="965"/>
      <c r="R16" s="966"/>
      <c r="S16" s="966"/>
      <c r="T16" s="966"/>
      <c r="U16" s="966"/>
      <c r="V16" s="967"/>
      <c r="W16" s="284"/>
      <c r="X16" s="284"/>
      <c r="Y16" s="284"/>
      <c r="Z16" s="284"/>
      <c r="AA16" s="284"/>
      <c r="AB16" s="979" t="s">
        <v>97</v>
      </c>
      <c r="AC16" s="977"/>
      <c r="AD16" s="977"/>
      <c r="AE16" s="977"/>
      <c r="AF16" s="977"/>
      <c r="AG16" s="978"/>
      <c r="AH16" s="973"/>
      <c r="AI16" s="974"/>
      <c r="AJ16" s="974"/>
      <c r="AK16" s="974"/>
      <c r="AL16" s="974"/>
      <c r="AM16" s="975"/>
      <c r="AN16" s="310" t="s">
        <v>3</v>
      </c>
      <c r="AO16" s="52"/>
      <c r="AP16" s="521"/>
      <c r="AQ16" s="311" t="s">
        <v>23</v>
      </c>
      <c r="AR16" s="49"/>
      <c r="AS16" s="49"/>
      <c r="AT16" s="517"/>
      <c r="AU16" s="313"/>
      <c r="AV16" s="219"/>
    </row>
    <row r="17" spans="1:50" ht="15" customHeight="1" thickBot="1" x14ac:dyDescent="0.25">
      <c r="B17" s="314"/>
      <c r="C17" s="284"/>
      <c r="D17" s="284"/>
      <c r="E17" s="925" t="s">
        <v>112</v>
      </c>
      <c r="F17" s="926"/>
      <c r="G17" s="926"/>
      <c r="H17" s="926"/>
      <c r="I17" s="926"/>
      <c r="J17" s="926"/>
      <c r="K17" s="926"/>
      <c r="L17" s="527"/>
      <c r="M17" s="980"/>
      <c r="N17" s="981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925" t="s">
        <v>113</v>
      </c>
      <c r="AH17" s="926"/>
      <c r="AI17" s="926"/>
      <c r="AJ17" s="926"/>
      <c r="AK17" s="926"/>
      <c r="AL17" s="926"/>
      <c r="AM17" s="926"/>
      <c r="AN17" s="926"/>
      <c r="AO17" s="926"/>
      <c r="AP17" s="52"/>
      <c r="AQ17" s="980"/>
      <c r="AR17" s="981"/>
      <c r="AS17" s="284"/>
      <c r="AT17" s="284"/>
      <c r="AU17" s="316"/>
      <c r="AV17" s="10"/>
    </row>
    <row r="18" spans="1:50" ht="12" customHeight="1" x14ac:dyDescent="0.2">
      <c r="A18" s="31"/>
      <c r="B18" s="317"/>
      <c r="C18" s="73"/>
      <c r="D18" s="318"/>
      <c r="E18" s="318"/>
      <c r="F18" s="318"/>
      <c r="G18" s="319"/>
      <c r="H18" s="731" t="s">
        <v>5</v>
      </c>
      <c r="I18" s="731"/>
      <c r="J18" s="731"/>
      <c r="K18" s="731"/>
      <c r="L18" s="731"/>
      <c r="M18" s="731"/>
      <c r="N18" s="731"/>
      <c r="O18" s="731"/>
      <c r="P18" s="731"/>
      <c r="Q18" s="732"/>
      <c r="R18" s="730" t="s">
        <v>6</v>
      </c>
      <c r="S18" s="731"/>
      <c r="T18" s="731"/>
      <c r="U18" s="731"/>
      <c r="V18" s="731"/>
      <c r="W18" s="731"/>
      <c r="X18" s="731"/>
      <c r="Y18" s="731"/>
      <c r="Z18" s="731"/>
      <c r="AA18" s="732"/>
      <c r="AB18" s="897" t="s">
        <v>59</v>
      </c>
      <c r="AC18" s="898"/>
      <c r="AD18" s="898"/>
      <c r="AE18" s="898"/>
      <c r="AF18" s="899"/>
      <c r="AG18" s="897" t="s">
        <v>59</v>
      </c>
      <c r="AH18" s="898"/>
      <c r="AI18" s="898"/>
      <c r="AJ18" s="898"/>
      <c r="AK18" s="899"/>
      <c r="AL18" s="730" t="s">
        <v>16</v>
      </c>
      <c r="AM18" s="731"/>
      <c r="AN18" s="731"/>
      <c r="AO18" s="731"/>
      <c r="AP18" s="731"/>
      <c r="AQ18" s="731"/>
      <c r="AR18" s="731"/>
      <c r="AS18" s="731"/>
      <c r="AT18" s="731"/>
      <c r="AU18" s="731"/>
      <c r="AV18" s="219"/>
    </row>
    <row r="19" spans="1:50" ht="12" customHeight="1" thickBot="1" x14ac:dyDescent="0.25">
      <c r="A19" s="31"/>
      <c r="B19" s="320"/>
      <c r="C19" s="74"/>
      <c r="D19" s="98"/>
      <c r="E19" s="98"/>
      <c r="F19" s="98"/>
      <c r="G19" s="99"/>
      <c r="H19" s="711" t="s">
        <v>7</v>
      </c>
      <c r="I19" s="711"/>
      <c r="J19" s="711"/>
      <c r="K19" s="711"/>
      <c r="L19" s="723"/>
      <c r="M19" s="710" t="s">
        <v>14</v>
      </c>
      <c r="N19" s="711"/>
      <c r="O19" s="711"/>
      <c r="P19" s="711"/>
      <c r="Q19" s="712"/>
      <c r="R19" s="722" t="s">
        <v>8</v>
      </c>
      <c r="S19" s="711"/>
      <c r="T19" s="711"/>
      <c r="U19" s="711"/>
      <c r="V19" s="723"/>
      <c r="W19" s="710" t="s">
        <v>15</v>
      </c>
      <c r="X19" s="711"/>
      <c r="Y19" s="711"/>
      <c r="Z19" s="711"/>
      <c r="AA19" s="712"/>
      <c r="AB19" s="885" t="s">
        <v>17</v>
      </c>
      <c r="AC19" s="886"/>
      <c r="AD19" s="886"/>
      <c r="AE19" s="886"/>
      <c r="AF19" s="887"/>
      <c r="AG19" s="885" t="s">
        <v>18</v>
      </c>
      <c r="AH19" s="886"/>
      <c r="AI19" s="886"/>
      <c r="AJ19" s="886"/>
      <c r="AK19" s="887"/>
      <c r="AL19" s="722" t="s">
        <v>114</v>
      </c>
      <c r="AM19" s="711"/>
      <c r="AN19" s="711"/>
      <c r="AO19" s="711"/>
      <c r="AP19" s="723"/>
      <c r="AQ19" s="710" t="s">
        <v>115</v>
      </c>
      <c r="AR19" s="711"/>
      <c r="AS19" s="711"/>
      <c r="AT19" s="711"/>
      <c r="AU19" s="723"/>
      <c r="AV19" s="10"/>
    </row>
    <row r="20" spans="1:50" x14ac:dyDescent="0.2">
      <c r="A20" s="321"/>
      <c r="B20" s="982" t="s">
        <v>396</v>
      </c>
      <c r="C20" s="983"/>
      <c r="D20" s="983"/>
      <c r="E20" s="983"/>
      <c r="F20" s="983"/>
      <c r="G20" s="983"/>
      <c r="H20" s="983"/>
      <c r="I20" s="983"/>
      <c r="J20" s="983"/>
      <c r="K20" s="983"/>
      <c r="L20" s="983"/>
      <c r="M20" s="983"/>
      <c r="N20" s="983"/>
      <c r="O20" s="983"/>
      <c r="P20" s="983"/>
      <c r="Q20" s="983"/>
      <c r="R20" s="983"/>
      <c r="S20" s="983"/>
      <c r="T20" s="983"/>
      <c r="U20" s="983"/>
      <c r="V20" s="983"/>
      <c r="W20" s="983"/>
      <c r="X20" s="983"/>
      <c r="Y20" s="983"/>
      <c r="Z20" s="983"/>
      <c r="AA20" s="983"/>
      <c r="AB20" s="983"/>
      <c r="AC20" s="983"/>
      <c r="AD20" s="983"/>
      <c r="AE20" s="983"/>
      <c r="AF20" s="983"/>
      <c r="AG20" s="983"/>
      <c r="AH20" s="983"/>
      <c r="AI20" s="983"/>
      <c r="AJ20" s="983"/>
      <c r="AK20" s="983"/>
      <c r="AL20" s="983"/>
      <c r="AM20" s="983"/>
      <c r="AN20" s="983"/>
      <c r="AO20" s="983"/>
      <c r="AP20" s="983"/>
      <c r="AQ20" s="983"/>
      <c r="AR20" s="983"/>
      <c r="AS20" s="983"/>
      <c r="AT20" s="983"/>
      <c r="AU20" s="984"/>
    </row>
    <row r="21" spans="1:50" ht="12.6" customHeight="1" x14ac:dyDescent="0.2">
      <c r="A21" s="3"/>
      <c r="B21" s="985" t="s">
        <v>117</v>
      </c>
      <c r="C21" s="986"/>
      <c r="D21" s="986"/>
      <c r="E21" s="986"/>
      <c r="F21" s="986"/>
      <c r="G21" s="986"/>
      <c r="H21" s="986"/>
      <c r="I21" s="986"/>
      <c r="J21" s="986"/>
      <c r="K21" s="986"/>
      <c r="L21" s="986"/>
      <c r="M21" s="986"/>
      <c r="N21" s="986"/>
      <c r="O21" s="986"/>
      <c r="P21" s="986"/>
      <c r="Q21" s="986"/>
      <c r="R21" s="986"/>
      <c r="S21" s="986"/>
      <c r="T21" s="986"/>
      <c r="U21" s="986"/>
      <c r="V21" s="986"/>
      <c r="W21" s="986"/>
      <c r="X21" s="986"/>
      <c r="Y21" s="986"/>
      <c r="Z21" s="986"/>
      <c r="AA21" s="986"/>
      <c r="AB21" s="986"/>
      <c r="AC21" s="986"/>
      <c r="AD21" s="986"/>
      <c r="AE21" s="986"/>
      <c r="AF21" s="986"/>
      <c r="AG21" s="986"/>
      <c r="AH21" s="986"/>
      <c r="AI21" s="986"/>
      <c r="AJ21" s="986"/>
      <c r="AK21" s="986"/>
      <c r="AL21" s="986"/>
      <c r="AM21" s="986"/>
      <c r="AN21" s="986"/>
      <c r="AO21" s="986"/>
      <c r="AP21" s="986"/>
      <c r="AQ21" s="986"/>
      <c r="AR21" s="986"/>
      <c r="AS21" s="986"/>
      <c r="AT21" s="986"/>
      <c r="AU21" s="987"/>
    </row>
    <row r="22" spans="1:50" ht="11.25" customHeight="1" x14ac:dyDescent="0.2">
      <c r="A22" s="3"/>
      <c r="B22" s="988" t="s">
        <v>118</v>
      </c>
      <c r="C22" s="989"/>
      <c r="D22" s="989"/>
      <c r="E22" s="989"/>
      <c r="F22" s="989"/>
      <c r="G22" s="990"/>
      <c r="H22" s="322"/>
      <c r="I22" s="305"/>
      <c r="J22" s="305"/>
      <c r="K22" s="305"/>
      <c r="L22" s="305"/>
      <c r="M22" s="322"/>
      <c r="N22" s="305"/>
      <c r="O22" s="305"/>
      <c r="P22" s="305"/>
      <c r="Q22" s="305"/>
      <c r="R22" s="322"/>
      <c r="S22" s="305"/>
      <c r="T22" s="305"/>
      <c r="U22" s="305"/>
      <c r="V22" s="305"/>
      <c r="W22" s="322"/>
      <c r="X22" s="305"/>
      <c r="Y22" s="305"/>
      <c r="Z22" s="305"/>
      <c r="AA22" s="305"/>
      <c r="AB22" s="322"/>
      <c r="AC22" s="305"/>
      <c r="AD22" s="305"/>
      <c r="AE22" s="305"/>
      <c r="AF22" s="305"/>
      <c r="AG22" s="322"/>
      <c r="AH22" s="305"/>
      <c r="AI22" s="305"/>
      <c r="AJ22" s="305"/>
      <c r="AK22" s="305"/>
      <c r="AL22" s="322"/>
      <c r="AM22" s="305"/>
      <c r="AN22" s="305"/>
      <c r="AO22" s="305"/>
      <c r="AP22" s="305"/>
      <c r="AQ22" s="322"/>
      <c r="AR22" s="305"/>
      <c r="AS22" s="305"/>
      <c r="AT22" s="305"/>
      <c r="AU22" s="323"/>
      <c r="AV22" s="219"/>
    </row>
    <row r="23" spans="1:50" ht="10.15" customHeight="1" x14ac:dyDescent="0.2">
      <c r="A23" s="3"/>
      <c r="B23" s="399" t="s">
        <v>119</v>
      </c>
      <c r="C23" s="400" t="s">
        <v>120</v>
      </c>
      <c r="D23" s="324"/>
      <c r="E23" s="44"/>
      <c r="F23" s="15"/>
      <c r="G23" s="15"/>
      <c r="H23" s="906"/>
      <c r="I23" s="907"/>
      <c r="J23" s="907"/>
      <c r="K23" s="907"/>
      <c r="L23" s="908"/>
      <c r="M23" s="874">
        <f>H23*M17</f>
        <v>0</v>
      </c>
      <c r="N23" s="875"/>
      <c r="O23" s="875"/>
      <c r="P23" s="875"/>
      <c r="Q23" s="876"/>
      <c r="R23" s="906"/>
      <c r="S23" s="907"/>
      <c r="T23" s="907"/>
      <c r="U23" s="907"/>
      <c r="V23" s="908"/>
      <c r="W23" s="906"/>
      <c r="X23" s="907"/>
      <c r="Y23" s="907"/>
      <c r="Z23" s="907"/>
      <c r="AA23" s="908"/>
      <c r="AB23" s="991">
        <f>H23+R23</f>
        <v>0</v>
      </c>
      <c r="AC23" s="992"/>
      <c r="AD23" s="992"/>
      <c r="AE23" s="992"/>
      <c r="AF23" s="992"/>
      <c r="AG23" s="874">
        <f>M23+W23</f>
        <v>0</v>
      </c>
      <c r="AH23" s="875"/>
      <c r="AI23" s="875"/>
      <c r="AJ23" s="875"/>
      <c r="AK23" s="876"/>
      <c r="AL23" s="995"/>
      <c r="AM23" s="996"/>
      <c r="AN23" s="996"/>
      <c r="AO23" s="996"/>
      <c r="AP23" s="997"/>
      <c r="AQ23" s="874">
        <f>AL23*AQ17</f>
        <v>0</v>
      </c>
      <c r="AR23" s="875"/>
      <c r="AS23" s="875"/>
      <c r="AT23" s="875"/>
      <c r="AU23" s="876"/>
      <c r="AV23" s="454"/>
      <c r="AW23" s="454"/>
      <c r="AX23" s="454"/>
    </row>
    <row r="24" spans="1:50" ht="10.9" customHeight="1" x14ac:dyDescent="0.2">
      <c r="A24" s="3"/>
      <c r="B24" s="401"/>
      <c r="C24" s="402" t="s">
        <v>121</v>
      </c>
      <c r="D24" s="327"/>
      <c r="E24" s="328"/>
      <c r="F24" s="329"/>
      <c r="G24" s="329"/>
      <c r="H24" s="909"/>
      <c r="I24" s="910"/>
      <c r="J24" s="910"/>
      <c r="K24" s="910"/>
      <c r="L24" s="911"/>
      <c r="M24" s="877"/>
      <c r="N24" s="878"/>
      <c r="O24" s="878"/>
      <c r="P24" s="878"/>
      <c r="Q24" s="879"/>
      <c r="R24" s="909"/>
      <c r="S24" s="910"/>
      <c r="T24" s="910"/>
      <c r="U24" s="910"/>
      <c r="V24" s="911"/>
      <c r="W24" s="909"/>
      <c r="X24" s="910"/>
      <c r="Y24" s="910"/>
      <c r="Z24" s="910"/>
      <c r="AA24" s="911"/>
      <c r="AB24" s="993"/>
      <c r="AC24" s="994"/>
      <c r="AD24" s="994"/>
      <c r="AE24" s="994"/>
      <c r="AF24" s="994"/>
      <c r="AG24" s="877"/>
      <c r="AH24" s="878"/>
      <c r="AI24" s="878"/>
      <c r="AJ24" s="878"/>
      <c r="AK24" s="879"/>
      <c r="AL24" s="998"/>
      <c r="AM24" s="999"/>
      <c r="AN24" s="999"/>
      <c r="AO24" s="999"/>
      <c r="AP24" s="1000"/>
      <c r="AQ24" s="877"/>
      <c r="AR24" s="878"/>
      <c r="AS24" s="878"/>
      <c r="AT24" s="878"/>
      <c r="AU24" s="879"/>
      <c r="AV24" s="454"/>
      <c r="AW24" s="454"/>
      <c r="AX24" s="454"/>
    </row>
    <row r="25" spans="1:50" ht="10.15" customHeight="1" x14ac:dyDescent="0.2">
      <c r="A25" s="3"/>
      <c r="B25" s="399" t="s">
        <v>122</v>
      </c>
      <c r="C25" s="400" t="s">
        <v>123</v>
      </c>
      <c r="D25" s="324"/>
      <c r="E25" s="44"/>
      <c r="F25" s="15"/>
      <c r="G25" s="15"/>
      <c r="H25" s="906"/>
      <c r="I25" s="907"/>
      <c r="J25" s="907"/>
      <c r="K25" s="907"/>
      <c r="L25" s="908"/>
      <c r="M25" s="874">
        <f>H25*0.5</f>
        <v>0</v>
      </c>
      <c r="N25" s="875"/>
      <c r="O25" s="875"/>
      <c r="P25" s="875"/>
      <c r="Q25" s="876"/>
      <c r="R25" s="1001"/>
      <c r="S25" s="1002"/>
      <c r="T25" s="1002"/>
      <c r="U25" s="1002"/>
      <c r="V25" s="1003"/>
      <c r="W25" s="874">
        <f>R25*0.5</f>
        <v>0</v>
      </c>
      <c r="X25" s="875"/>
      <c r="Y25" s="875"/>
      <c r="Z25" s="875"/>
      <c r="AA25" s="876"/>
      <c r="AB25" s="874">
        <f>H25+R25</f>
        <v>0</v>
      </c>
      <c r="AC25" s="875"/>
      <c r="AD25" s="875"/>
      <c r="AE25" s="875"/>
      <c r="AF25" s="876"/>
      <c r="AG25" s="874">
        <f>M25+W25</f>
        <v>0</v>
      </c>
      <c r="AH25" s="875"/>
      <c r="AI25" s="875"/>
      <c r="AJ25" s="875"/>
      <c r="AK25" s="876"/>
      <c r="AL25" s="1001"/>
      <c r="AM25" s="1002"/>
      <c r="AN25" s="1002"/>
      <c r="AO25" s="1002"/>
      <c r="AP25" s="1003"/>
      <c r="AQ25" s="874">
        <f>AL25*0.5</f>
        <v>0</v>
      </c>
      <c r="AR25" s="875"/>
      <c r="AS25" s="875"/>
      <c r="AT25" s="875"/>
      <c r="AU25" s="876"/>
      <c r="AV25" s="454"/>
      <c r="AW25" s="454"/>
      <c r="AX25" s="454"/>
    </row>
    <row r="26" spans="1:50" ht="10.9" customHeight="1" x14ac:dyDescent="0.2">
      <c r="A26" s="3"/>
      <c r="B26" s="401"/>
      <c r="C26" s="402" t="s">
        <v>124</v>
      </c>
      <c r="D26" s="327"/>
      <c r="E26" s="328"/>
      <c r="F26" s="329"/>
      <c r="G26" s="329"/>
      <c r="H26" s="909"/>
      <c r="I26" s="910"/>
      <c r="J26" s="910"/>
      <c r="K26" s="910"/>
      <c r="L26" s="911"/>
      <c r="M26" s="877"/>
      <c r="N26" s="878"/>
      <c r="O26" s="878"/>
      <c r="P26" s="878"/>
      <c r="Q26" s="879"/>
      <c r="R26" s="1004"/>
      <c r="S26" s="1005"/>
      <c r="T26" s="1005"/>
      <c r="U26" s="1005"/>
      <c r="V26" s="1006"/>
      <c r="W26" s="877"/>
      <c r="X26" s="878"/>
      <c r="Y26" s="878"/>
      <c r="Z26" s="878"/>
      <c r="AA26" s="879"/>
      <c r="AB26" s="877"/>
      <c r="AC26" s="878"/>
      <c r="AD26" s="878"/>
      <c r="AE26" s="878"/>
      <c r="AF26" s="879"/>
      <c r="AG26" s="877"/>
      <c r="AH26" s="878"/>
      <c r="AI26" s="878"/>
      <c r="AJ26" s="878"/>
      <c r="AK26" s="879"/>
      <c r="AL26" s="1004"/>
      <c r="AM26" s="1005"/>
      <c r="AN26" s="1005"/>
      <c r="AO26" s="1005"/>
      <c r="AP26" s="1006"/>
      <c r="AQ26" s="877"/>
      <c r="AR26" s="878"/>
      <c r="AS26" s="878"/>
      <c r="AT26" s="878"/>
      <c r="AU26" s="879"/>
      <c r="AV26" s="454"/>
      <c r="AW26" s="454"/>
      <c r="AX26" s="454"/>
    </row>
    <row r="27" spans="1:50" ht="8.4499999999999993" customHeight="1" x14ac:dyDescent="0.2">
      <c r="A27" s="3"/>
      <c r="B27" s="403" t="s">
        <v>125</v>
      </c>
      <c r="C27" s="404" t="s">
        <v>126</v>
      </c>
      <c r="D27" s="331"/>
      <c r="E27" s="332"/>
      <c r="F27" s="333"/>
      <c r="G27" s="333"/>
      <c r="H27" s="906"/>
      <c r="I27" s="907"/>
      <c r="J27" s="907"/>
      <c r="K27" s="907"/>
      <c r="L27" s="908"/>
      <c r="M27" s="874">
        <f>H27*M17</f>
        <v>0</v>
      </c>
      <c r="N27" s="875"/>
      <c r="O27" s="875"/>
      <c r="P27" s="875"/>
      <c r="Q27" s="876"/>
      <c r="R27" s="906"/>
      <c r="S27" s="907"/>
      <c r="T27" s="907"/>
      <c r="U27" s="907"/>
      <c r="V27" s="908"/>
      <c r="W27" s="906"/>
      <c r="X27" s="907"/>
      <c r="Y27" s="907"/>
      <c r="Z27" s="907"/>
      <c r="AA27" s="908"/>
      <c r="AB27" s="874">
        <f>IF(AG27&lt;&gt;0,H27+R27,0)</f>
        <v>0</v>
      </c>
      <c r="AC27" s="875"/>
      <c r="AD27" s="875"/>
      <c r="AE27" s="875"/>
      <c r="AF27" s="876"/>
      <c r="AG27" s="874">
        <f>M27+W27</f>
        <v>0</v>
      </c>
      <c r="AH27" s="875"/>
      <c r="AI27" s="875"/>
      <c r="AJ27" s="875"/>
      <c r="AK27" s="876"/>
      <c r="AL27" s="995"/>
      <c r="AM27" s="996"/>
      <c r="AN27" s="996"/>
      <c r="AO27" s="996"/>
      <c r="AP27" s="997"/>
      <c r="AQ27" s="874">
        <f>AL27*AQ17</f>
        <v>0</v>
      </c>
      <c r="AR27" s="875"/>
      <c r="AS27" s="875"/>
      <c r="AT27" s="875"/>
      <c r="AU27" s="876"/>
      <c r="AV27" s="454"/>
      <c r="AW27" s="1007" t="s">
        <v>127</v>
      </c>
      <c r="AX27" s="1007"/>
    </row>
    <row r="28" spans="1:50" ht="10.9" customHeight="1" x14ac:dyDescent="0.2">
      <c r="A28" s="3"/>
      <c r="B28" s="405"/>
      <c r="C28" s="402" t="s">
        <v>128</v>
      </c>
      <c r="D28" s="327"/>
      <c r="E28" s="328"/>
      <c r="F28" s="329"/>
      <c r="G28" s="329"/>
      <c r="H28" s="909"/>
      <c r="I28" s="910"/>
      <c r="J28" s="910"/>
      <c r="K28" s="910"/>
      <c r="L28" s="911"/>
      <c r="M28" s="877"/>
      <c r="N28" s="878"/>
      <c r="O28" s="878"/>
      <c r="P28" s="878"/>
      <c r="Q28" s="879"/>
      <c r="R28" s="909"/>
      <c r="S28" s="910"/>
      <c r="T28" s="910"/>
      <c r="U28" s="910"/>
      <c r="V28" s="911"/>
      <c r="W28" s="909"/>
      <c r="X28" s="910"/>
      <c r="Y28" s="910"/>
      <c r="Z28" s="910"/>
      <c r="AA28" s="911"/>
      <c r="AB28" s="877"/>
      <c r="AC28" s="878"/>
      <c r="AD28" s="878"/>
      <c r="AE28" s="878"/>
      <c r="AF28" s="879"/>
      <c r="AG28" s="877"/>
      <c r="AH28" s="878"/>
      <c r="AI28" s="878"/>
      <c r="AJ28" s="878"/>
      <c r="AK28" s="879"/>
      <c r="AL28" s="998"/>
      <c r="AM28" s="999"/>
      <c r="AN28" s="999"/>
      <c r="AO28" s="999"/>
      <c r="AP28" s="1000"/>
      <c r="AQ28" s="877"/>
      <c r="AR28" s="878"/>
      <c r="AS28" s="878"/>
      <c r="AT28" s="878"/>
      <c r="AU28" s="879"/>
      <c r="AV28" s="454"/>
      <c r="AW28" s="334" t="s">
        <v>129</v>
      </c>
      <c r="AX28" s="455">
        <f>IF(AG23+AG27&gt;0,AG23+AG27,0)</f>
        <v>0</v>
      </c>
    </row>
    <row r="29" spans="1:50" ht="9" customHeight="1" x14ac:dyDescent="0.2">
      <c r="A29" s="3"/>
      <c r="B29" s="403" t="s">
        <v>130</v>
      </c>
      <c r="C29" s="404" t="s">
        <v>131</v>
      </c>
      <c r="D29" s="331"/>
      <c r="E29" s="332"/>
      <c r="F29" s="333"/>
      <c r="G29" s="333"/>
      <c r="H29" s="906"/>
      <c r="I29" s="907"/>
      <c r="J29" s="907"/>
      <c r="K29" s="907"/>
      <c r="L29" s="908"/>
      <c r="M29" s="874">
        <f>H29*0.5</f>
        <v>0</v>
      </c>
      <c r="N29" s="875"/>
      <c r="O29" s="875"/>
      <c r="P29" s="875"/>
      <c r="Q29" s="876"/>
      <c r="R29" s="906"/>
      <c r="S29" s="907"/>
      <c r="T29" s="907"/>
      <c r="U29" s="907"/>
      <c r="V29" s="908"/>
      <c r="W29" s="874">
        <f>R29*0.5</f>
        <v>0</v>
      </c>
      <c r="X29" s="875"/>
      <c r="Y29" s="875"/>
      <c r="Z29" s="875"/>
      <c r="AA29" s="876"/>
      <c r="AB29" s="874">
        <f>IF(AG29&lt;&gt;0,H29+R29,0)</f>
        <v>0</v>
      </c>
      <c r="AC29" s="875"/>
      <c r="AD29" s="875"/>
      <c r="AE29" s="875"/>
      <c r="AF29" s="876"/>
      <c r="AG29" s="874">
        <f>M29+W29</f>
        <v>0</v>
      </c>
      <c r="AH29" s="875"/>
      <c r="AI29" s="875"/>
      <c r="AJ29" s="875"/>
      <c r="AK29" s="876"/>
      <c r="AL29" s="995"/>
      <c r="AM29" s="996"/>
      <c r="AN29" s="996"/>
      <c r="AO29" s="996"/>
      <c r="AP29" s="997"/>
      <c r="AQ29" s="874">
        <f>AL29*0.5</f>
        <v>0</v>
      </c>
      <c r="AR29" s="875"/>
      <c r="AS29" s="875"/>
      <c r="AT29" s="875"/>
      <c r="AU29" s="876"/>
      <c r="AV29" s="454"/>
      <c r="AW29" s="454"/>
      <c r="AX29" s="454"/>
    </row>
    <row r="30" spans="1:50" ht="10.9" customHeight="1" x14ac:dyDescent="0.2">
      <c r="A30" s="3"/>
      <c r="B30" s="405"/>
      <c r="C30" s="402" t="s">
        <v>128</v>
      </c>
      <c r="D30" s="327"/>
      <c r="E30" s="328"/>
      <c r="F30" s="329"/>
      <c r="G30" s="329"/>
      <c r="H30" s="909"/>
      <c r="I30" s="910"/>
      <c r="J30" s="910"/>
      <c r="K30" s="910"/>
      <c r="L30" s="911"/>
      <c r="M30" s="877"/>
      <c r="N30" s="878"/>
      <c r="O30" s="878"/>
      <c r="P30" s="878"/>
      <c r="Q30" s="879"/>
      <c r="R30" s="909"/>
      <c r="S30" s="910"/>
      <c r="T30" s="910"/>
      <c r="U30" s="910"/>
      <c r="V30" s="911"/>
      <c r="W30" s="877"/>
      <c r="X30" s="878"/>
      <c r="Y30" s="878"/>
      <c r="Z30" s="878"/>
      <c r="AA30" s="879"/>
      <c r="AB30" s="877"/>
      <c r="AC30" s="878"/>
      <c r="AD30" s="878"/>
      <c r="AE30" s="878"/>
      <c r="AF30" s="879"/>
      <c r="AG30" s="877"/>
      <c r="AH30" s="878"/>
      <c r="AI30" s="878"/>
      <c r="AJ30" s="878"/>
      <c r="AK30" s="879"/>
      <c r="AL30" s="998"/>
      <c r="AM30" s="999"/>
      <c r="AN30" s="999"/>
      <c r="AO30" s="999"/>
      <c r="AP30" s="1000"/>
      <c r="AQ30" s="877"/>
      <c r="AR30" s="878"/>
      <c r="AS30" s="878"/>
      <c r="AT30" s="878"/>
      <c r="AU30" s="879"/>
      <c r="AV30" s="454"/>
      <c r="AW30" s="334" t="s">
        <v>132</v>
      </c>
      <c r="AX30" s="455">
        <f>IF(AG25+AG29&gt;0,AG25+AG29,0)</f>
        <v>0</v>
      </c>
    </row>
    <row r="31" spans="1:50" ht="9" customHeight="1" x14ac:dyDescent="0.2">
      <c r="A31" s="3"/>
      <c r="B31" s="399">
        <v>3</v>
      </c>
      <c r="C31" s="406" t="s">
        <v>133</v>
      </c>
      <c r="D31" s="324"/>
      <c r="E31" s="44"/>
      <c r="F31" s="15"/>
      <c r="G31" s="15"/>
      <c r="H31" s="906"/>
      <c r="I31" s="907"/>
      <c r="J31" s="907"/>
      <c r="K31" s="907"/>
      <c r="L31" s="908"/>
      <c r="M31" s="874">
        <f>H31*0.5</f>
        <v>0</v>
      </c>
      <c r="N31" s="875"/>
      <c r="O31" s="875"/>
      <c r="P31" s="875"/>
      <c r="Q31" s="876"/>
      <c r="R31" s="906"/>
      <c r="S31" s="907"/>
      <c r="T31" s="907"/>
      <c r="U31" s="907"/>
      <c r="V31" s="908"/>
      <c r="W31" s="874">
        <f>R31*0.5</f>
        <v>0</v>
      </c>
      <c r="X31" s="875"/>
      <c r="Y31" s="875"/>
      <c r="Z31" s="875"/>
      <c r="AA31" s="876"/>
      <c r="AB31" s="874">
        <f>H31+R31</f>
        <v>0</v>
      </c>
      <c r="AC31" s="875"/>
      <c r="AD31" s="875"/>
      <c r="AE31" s="875"/>
      <c r="AF31" s="876"/>
      <c r="AG31" s="874">
        <f>M31+W31</f>
        <v>0</v>
      </c>
      <c r="AH31" s="875"/>
      <c r="AI31" s="875"/>
      <c r="AJ31" s="875"/>
      <c r="AK31" s="876"/>
      <c r="AL31" s="995"/>
      <c r="AM31" s="996"/>
      <c r="AN31" s="996"/>
      <c r="AO31" s="996"/>
      <c r="AP31" s="997"/>
      <c r="AQ31" s="874">
        <f>AL31*0.5</f>
        <v>0</v>
      </c>
      <c r="AR31" s="875"/>
      <c r="AS31" s="875"/>
      <c r="AT31" s="875"/>
      <c r="AU31" s="876"/>
      <c r="AV31" s="454"/>
      <c r="AW31" s="454"/>
      <c r="AX31" s="454"/>
    </row>
    <row r="32" spans="1:50" ht="9.75" customHeight="1" x14ac:dyDescent="0.2">
      <c r="A32" s="3"/>
      <c r="B32" s="401"/>
      <c r="C32" s="402" t="s">
        <v>134</v>
      </c>
      <c r="D32" s="327"/>
      <c r="E32" s="328"/>
      <c r="F32" s="329"/>
      <c r="G32" s="329"/>
      <c r="H32" s="909"/>
      <c r="I32" s="910"/>
      <c r="J32" s="910"/>
      <c r="K32" s="910"/>
      <c r="L32" s="911"/>
      <c r="M32" s="877"/>
      <c r="N32" s="878"/>
      <c r="O32" s="878"/>
      <c r="P32" s="878"/>
      <c r="Q32" s="879"/>
      <c r="R32" s="909"/>
      <c r="S32" s="910"/>
      <c r="T32" s="910"/>
      <c r="U32" s="910"/>
      <c r="V32" s="911"/>
      <c r="W32" s="877"/>
      <c r="X32" s="878"/>
      <c r="Y32" s="878"/>
      <c r="Z32" s="878"/>
      <c r="AA32" s="879"/>
      <c r="AB32" s="877"/>
      <c r="AC32" s="878"/>
      <c r="AD32" s="878"/>
      <c r="AE32" s="878"/>
      <c r="AF32" s="879"/>
      <c r="AG32" s="877"/>
      <c r="AH32" s="878"/>
      <c r="AI32" s="878"/>
      <c r="AJ32" s="878"/>
      <c r="AK32" s="879"/>
      <c r="AL32" s="998"/>
      <c r="AM32" s="999"/>
      <c r="AN32" s="999"/>
      <c r="AO32" s="999"/>
      <c r="AP32" s="1000"/>
      <c r="AQ32" s="877"/>
      <c r="AR32" s="878"/>
      <c r="AS32" s="878"/>
      <c r="AT32" s="878"/>
      <c r="AU32" s="879"/>
      <c r="AV32" s="454"/>
      <c r="AW32" s="454"/>
      <c r="AX32" s="454"/>
    </row>
    <row r="33" spans="1:50" ht="9" customHeight="1" x14ac:dyDescent="0.2">
      <c r="A33" s="3"/>
      <c r="B33" s="399">
        <v>4</v>
      </c>
      <c r="C33" s="406" t="s">
        <v>135</v>
      </c>
      <c r="D33" s="324"/>
      <c r="E33" s="44"/>
      <c r="F33" s="15"/>
      <c r="G33" s="15"/>
      <c r="H33" s="906"/>
      <c r="I33" s="907"/>
      <c r="J33" s="907"/>
      <c r="K33" s="907"/>
      <c r="L33" s="908"/>
      <c r="M33" s="874">
        <f>H33*0.5</f>
        <v>0</v>
      </c>
      <c r="N33" s="875"/>
      <c r="O33" s="875"/>
      <c r="P33" s="875"/>
      <c r="Q33" s="876"/>
      <c r="R33" s="906"/>
      <c r="S33" s="907"/>
      <c r="T33" s="907"/>
      <c r="U33" s="907"/>
      <c r="V33" s="908"/>
      <c r="W33" s="874">
        <f>R33*0.5</f>
        <v>0</v>
      </c>
      <c r="X33" s="875"/>
      <c r="Y33" s="875"/>
      <c r="Z33" s="875"/>
      <c r="AA33" s="876"/>
      <c r="AB33" s="874">
        <f>H33+R33</f>
        <v>0</v>
      </c>
      <c r="AC33" s="875"/>
      <c r="AD33" s="875"/>
      <c r="AE33" s="875"/>
      <c r="AF33" s="876"/>
      <c r="AG33" s="874">
        <f>M33+W33</f>
        <v>0</v>
      </c>
      <c r="AH33" s="875"/>
      <c r="AI33" s="875"/>
      <c r="AJ33" s="875"/>
      <c r="AK33" s="876"/>
      <c r="AL33" s="995"/>
      <c r="AM33" s="996"/>
      <c r="AN33" s="996"/>
      <c r="AO33" s="996"/>
      <c r="AP33" s="997"/>
      <c r="AQ33" s="874">
        <f>AL33*0.5</f>
        <v>0</v>
      </c>
      <c r="AR33" s="875"/>
      <c r="AS33" s="875"/>
      <c r="AT33" s="875"/>
      <c r="AU33" s="876"/>
      <c r="AV33" s="454"/>
      <c r="AW33" s="454"/>
      <c r="AX33" s="454"/>
    </row>
    <row r="34" spans="1:50" ht="10.9" customHeight="1" x14ac:dyDescent="0.2">
      <c r="A34" s="3"/>
      <c r="B34" s="401"/>
      <c r="C34" s="402" t="s">
        <v>134</v>
      </c>
      <c r="D34" s="327"/>
      <c r="E34" s="328"/>
      <c r="F34" s="329"/>
      <c r="G34" s="329"/>
      <c r="H34" s="909"/>
      <c r="I34" s="910"/>
      <c r="J34" s="910"/>
      <c r="K34" s="910"/>
      <c r="L34" s="911"/>
      <c r="M34" s="877"/>
      <c r="N34" s="878"/>
      <c r="O34" s="878"/>
      <c r="P34" s="878"/>
      <c r="Q34" s="879"/>
      <c r="R34" s="909"/>
      <c r="S34" s="910"/>
      <c r="T34" s="910"/>
      <c r="U34" s="910"/>
      <c r="V34" s="911"/>
      <c r="W34" s="877"/>
      <c r="X34" s="878"/>
      <c r="Y34" s="878"/>
      <c r="Z34" s="878"/>
      <c r="AA34" s="879"/>
      <c r="AB34" s="877"/>
      <c r="AC34" s="878"/>
      <c r="AD34" s="878"/>
      <c r="AE34" s="878"/>
      <c r="AF34" s="879"/>
      <c r="AG34" s="877"/>
      <c r="AH34" s="878"/>
      <c r="AI34" s="878"/>
      <c r="AJ34" s="878"/>
      <c r="AK34" s="879"/>
      <c r="AL34" s="998"/>
      <c r="AM34" s="999"/>
      <c r="AN34" s="999"/>
      <c r="AO34" s="999"/>
      <c r="AP34" s="1000"/>
      <c r="AQ34" s="877"/>
      <c r="AR34" s="878"/>
      <c r="AS34" s="878"/>
      <c r="AT34" s="878"/>
      <c r="AU34" s="879"/>
      <c r="AV34" s="454"/>
      <c r="AW34" s="454"/>
      <c r="AX34" s="454"/>
    </row>
    <row r="35" spans="1:50" ht="11.25" customHeight="1" x14ac:dyDescent="0.2">
      <c r="A35" s="3"/>
      <c r="B35" s="988" t="s">
        <v>136</v>
      </c>
      <c r="C35" s="989"/>
      <c r="D35" s="989"/>
      <c r="E35" s="989"/>
      <c r="F35" s="989"/>
      <c r="G35" s="990"/>
      <c r="H35" s="335"/>
      <c r="I35" s="336"/>
      <c r="J35" s="336"/>
      <c r="K35" s="336"/>
      <c r="L35" s="337"/>
      <c r="M35" s="335"/>
      <c r="N35" s="336"/>
      <c r="O35" s="336"/>
      <c r="P35" s="336"/>
      <c r="Q35" s="337"/>
      <c r="R35" s="338"/>
      <c r="S35" s="339"/>
      <c r="T35" s="339"/>
      <c r="U35" s="339"/>
      <c r="V35" s="340"/>
      <c r="W35" s="341"/>
      <c r="X35" s="336"/>
      <c r="Y35" s="336"/>
      <c r="Z35" s="336"/>
      <c r="AA35" s="337"/>
      <c r="AB35" s="336"/>
      <c r="AC35" s="336"/>
      <c r="AD35" s="336"/>
      <c r="AE35" s="336"/>
      <c r="AF35" s="336"/>
      <c r="AG35" s="335"/>
      <c r="AH35" s="336"/>
      <c r="AI35" s="336"/>
      <c r="AJ35" s="336"/>
      <c r="AK35" s="336"/>
      <c r="AL35" s="342"/>
      <c r="AM35" s="343"/>
      <c r="AN35" s="343"/>
      <c r="AO35" s="343"/>
      <c r="AP35" s="344"/>
      <c r="AQ35" s="339"/>
      <c r="AR35" s="339"/>
      <c r="AS35" s="339"/>
      <c r="AT35" s="339"/>
      <c r="AU35" s="340"/>
      <c r="AV35" s="454"/>
      <c r="AW35" s="454"/>
      <c r="AX35" s="454"/>
    </row>
    <row r="36" spans="1:50" ht="9" customHeight="1" x14ac:dyDescent="0.2">
      <c r="A36" s="3"/>
      <c r="B36" s="399" t="s">
        <v>137</v>
      </c>
      <c r="C36" s="400" t="s">
        <v>120</v>
      </c>
      <c r="D36" s="324"/>
      <c r="E36" s="44"/>
      <c r="F36" s="15"/>
      <c r="G36" s="15"/>
      <c r="H36" s="906"/>
      <c r="I36" s="907"/>
      <c r="J36" s="907"/>
      <c r="K36" s="907"/>
      <c r="L36" s="908"/>
      <c r="M36" s="874">
        <f>H36*M17</f>
        <v>0</v>
      </c>
      <c r="N36" s="875"/>
      <c r="O36" s="875"/>
      <c r="P36" s="875"/>
      <c r="Q36" s="876"/>
      <c r="R36" s="906"/>
      <c r="S36" s="907"/>
      <c r="T36" s="907"/>
      <c r="U36" s="907"/>
      <c r="V36" s="908"/>
      <c r="W36" s="906"/>
      <c r="X36" s="907"/>
      <c r="Y36" s="907"/>
      <c r="Z36" s="907"/>
      <c r="AA36" s="908"/>
      <c r="AB36" s="874">
        <f>H36+R36</f>
        <v>0</v>
      </c>
      <c r="AC36" s="875"/>
      <c r="AD36" s="875"/>
      <c r="AE36" s="875"/>
      <c r="AF36" s="876"/>
      <c r="AG36" s="874">
        <f>M36+W36</f>
        <v>0</v>
      </c>
      <c r="AH36" s="875"/>
      <c r="AI36" s="875"/>
      <c r="AJ36" s="875"/>
      <c r="AK36" s="876"/>
      <c r="AL36" s="995"/>
      <c r="AM36" s="996"/>
      <c r="AN36" s="996"/>
      <c r="AO36" s="996"/>
      <c r="AP36" s="997"/>
      <c r="AQ36" s="874">
        <f>AL36*AQ17</f>
        <v>0</v>
      </c>
      <c r="AR36" s="875"/>
      <c r="AS36" s="875"/>
      <c r="AT36" s="875"/>
      <c r="AU36" s="876"/>
      <c r="AV36" s="454"/>
      <c r="AW36" s="454"/>
      <c r="AX36" s="454"/>
    </row>
    <row r="37" spans="1:50" ht="10.9" customHeight="1" x14ac:dyDescent="0.2">
      <c r="A37" s="3"/>
      <c r="B37" s="401"/>
      <c r="C37" s="402" t="s">
        <v>121</v>
      </c>
      <c r="D37" s="327"/>
      <c r="E37" s="328"/>
      <c r="F37" s="329"/>
      <c r="G37" s="329"/>
      <c r="H37" s="909"/>
      <c r="I37" s="910"/>
      <c r="J37" s="910"/>
      <c r="K37" s="910"/>
      <c r="L37" s="911"/>
      <c r="M37" s="877"/>
      <c r="N37" s="878"/>
      <c r="O37" s="878"/>
      <c r="P37" s="878"/>
      <c r="Q37" s="879"/>
      <c r="R37" s="909"/>
      <c r="S37" s="910"/>
      <c r="T37" s="910"/>
      <c r="U37" s="910"/>
      <c r="V37" s="911"/>
      <c r="W37" s="909"/>
      <c r="X37" s="910"/>
      <c r="Y37" s="910"/>
      <c r="Z37" s="910"/>
      <c r="AA37" s="911"/>
      <c r="AB37" s="877"/>
      <c r="AC37" s="878"/>
      <c r="AD37" s="878"/>
      <c r="AE37" s="878"/>
      <c r="AF37" s="879"/>
      <c r="AG37" s="877"/>
      <c r="AH37" s="878"/>
      <c r="AI37" s="878"/>
      <c r="AJ37" s="878"/>
      <c r="AK37" s="879"/>
      <c r="AL37" s="998"/>
      <c r="AM37" s="999"/>
      <c r="AN37" s="999"/>
      <c r="AO37" s="999"/>
      <c r="AP37" s="1000"/>
      <c r="AQ37" s="877"/>
      <c r="AR37" s="878"/>
      <c r="AS37" s="878"/>
      <c r="AT37" s="878"/>
      <c r="AU37" s="879"/>
      <c r="AV37" s="454"/>
      <c r="AW37" s="454"/>
      <c r="AX37" s="454"/>
    </row>
    <row r="38" spans="1:50" ht="9" customHeight="1" x14ac:dyDescent="0.2">
      <c r="A38" s="3"/>
      <c r="B38" s="399" t="s">
        <v>138</v>
      </c>
      <c r="C38" s="400" t="s">
        <v>139</v>
      </c>
      <c r="D38" s="324"/>
      <c r="E38" s="44"/>
      <c r="F38" s="15"/>
      <c r="G38" s="15"/>
      <c r="H38" s="906"/>
      <c r="I38" s="907"/>
      <c r="J38" s="907"/>
      <c r="K38" s="907"/>
      <c r="L38" s="908"/>
      <c r="M38" s="874">
        <f>H38*0.5</f>
        <v>0</v>
      </c>
      <c r="N38" s="875"/>
      <c r="O38" s="875"/>
      <c r="P38" s="875"/>
      <c r="Q38" s="876"/>
      <c r="R38" s="1001"/>
      <c r="S38" s="1002"/>
      <c r="T38" s="1002"/>
      <c r="U38" s="1002"/>
      <c r="V38" s="1003"/>
      <c r="W38" s="874">
        <f>R38*0.5</f>
        <v>0</v>
      </c>
      <c r="X38" s="875"/>
      <c r="Y38" s="875"/>
      <c r="Z38" s="875"/>
      <c r="AA38" s="876"/>
      <c r="AB38" s="874">
        <f>H38+R38</f>
        <v>0</v>
      </c>
      <c r="AC38" s="875"/>
      <c r="AD38" s="875"/>
      <c r="AE38" s="875"/>
      <c r="AF38" s="876"/>
      <c r="AG38" s="874">
        <f>M38+W38</f>
        <v>0</v>
      </c>
      <c r="AH38" s="875"/>
      <c r="AI38" s="875"/>
      <c r="AJ38" s="875"/>
      <c r="AK38" s="876"/>
      <c r="AL38" s="1001"/>
      <c r="AM38" s="1002"/>
      <c r="AN38" s="1002"/>
      <c r="AO38" s="1002"/>
      <c r="AP38" s="1003"/>
      <c r="AQ38" s="874">
        <f>AL38*0.5</f>
        <v>0</v>
      </c>
      <c r="AR38" s="875"/>
      <c r="AS38" s="875"/>
      <c r="AT38" s="875"/>
      <c r="AU38" s="876"/>
      <c r="AV38" s="454"/>
      <c r="AW38" s="454"/>
      <c r="AX38" s="454"/>
    </row>
    <row r="39" spans="1:50" ht="9.75" customHeight="1" x14ac:dyDescent="0.2">
      <c r="A39" s="3"/>
      <c r="B39" s="401"/>
      <c r="C39" s="402" t="s">
        <v>140</v>
      </c>
      <c r="D39" s="327"/>
      <c r="E39" s="328"/>
      <c r="F39" s="329"/>
      <c r="G39" s="329"/>
      <c r="H39" s="909"/>
      <c r="I39" s="910"/>
      <c r="J39" s="910"/>
      <c r="K39" s="910"/>
      <c r="L39" s="911"/>
      <c r="M39" s="877"/>
      <c r="N39" s="878"/>
      <c r="O39" s="878"/>
      <c r="P39" s="878"/>
      <c r="Q39" s="879"/>
      <c r="R39" s="1004"/>
      <c r="S39" s="1005"/>
      <c r="T39" s="1005"/>
      <c r="U39" s="1005"/>
      <c r="V39" s="1006"/>
      <c r="W39" s="877"/>
      <c r="X39" s="878"/>
      <c r="Y39" s="878"/>
      <c r="Z39" s="878"/>
      <c r="AA39" s="879"/>
      <c r="AB39" s="877"/>
      <c r="AC39" s="878"/>
      <c r="AD39" s="878"/>
      <c r="AE39" s="878"/>
      <c r="AF39" s="879"/>
      <c r="AG39" s="877"/>
      <c r="AH39" s="878"/>
      <c r="AI39" s="878"/>
      <c r="AJ39" s="878"/>
      <c r="AK39" s="879"/>
      <c r="AL39" s="1004"/>
      <c r="AM39" s="1005"/>
      <c r="AN39" s="1005"/>
      <c r="AO39" s="1005"/>
      <c r="AP39" s="1006"/>
      <c r="AQ39" s="877"/>
      <c r="AR39" s="878"/>
      <c r="AS39" s="878"/>
      <c r="AT39" s="878"/>
      <c r="AU39" s="879"/>
      <c r="AV39" s="454"/>
      <c r="AW39" s="454"/>
      <c r="AX39" s="454"/>
    </row>
    <row r="40" spans="1:50" ht="9" customHeight="1" x14ac:dyDescent="0.2">
      <c r="A40" s="3"/>
      <c r="B40" s="399" t="s">
        <v>141</v>
      </c>
      <c r="C40" s="400" t="s">
        <v>142</v>
      </c>
      <c r="D40" s="324"/>
      <c r="E40" s="44"/>
      <c r="F40" s="15"/>
      <c r="G40" s="15"/>
      <c r="H40" s="906"/>
      <c r="I40" s="907"/>
      <c r="J40" s="907"/>
      <c r="K40" s="907"/>
      <c r="L40" s="908"/>
      <c r="M40" s="874">
        <f>H40*0.5</f>
        <v>0</v>
      </c>
      <c r="N40" s="875"/>
      <c r="O40" s="875"/>
      <c r="P40" s="875"/>
      <c r="Q40" s="876"/>
      <c r="R40" s="906"/>
      <c r="S40" s="907"/>
      <c r="T40" s="907"/>
      <c r="U40" s="907"/>
      <c r="V40" s="908"/>
      <c r="W40" s="874">
        <f>R40*0.5</f>
        <v>0</v>
      </c>
      <c r="X40" s="875"/>
      <c r="Y40" s="875"/>
      <c r="Z40" s="875"/>
      <c r="AA40" s="876"/>
      <c r="AB40" s="874">
        <f>H40+R40</f>
        <v>0</v>
      </c>
      <c r="AC40" s="875"/>
      <c r="AD40" s="875"/>
      <c r="AE40" s="875"/>
      <c r="AF40" s="876"/>
      <c r="AG40" s="874">
        <f>M40+W40</f>
        <v>0</v>
      </c>
      <c r="AH40" s="875"/>
      <c r="AI40" s="875"/>
      <c r="AJ40" s="875"/>
      <c r="AK40" s="876"/>
      <c r="AL40" s="906"/>
      <c r="AM40" s="907"/>
      <c r="AN40" s="907"/>
      <c r="AO40" s="907"/>
      <c r="AP40" s="908"/>
      <c r="AQ40" s="874">
        <f>AL40*0.5</f>
        <v>0</v>
      </c>
      <c r="AR40" s="875"/>
      <c r="AS40" s="875"/>
      <c r="AT40" s="875"/>
      <c r="AU40" s="876"/>
      <c r="AV40" s="454"/>
      <c r="AW40" s="454"/>
      <c r="AX40" s="454"/>
    </row>
    <row r="41" spans="1:50" ht="9" customHeight="1" x14ac:dyDescent="0.2">
      <c r="A41" s="3"/>
      <c r="B41" s="401"/>
      <c r="C41" s="402" t="s">
        <v>124</v>
      </c>
      <c r="D41" s="327"/>
      <c r="E41" s="328"/>
      <c r="F41" s="329"/>
      <c r="G41" s="329"/>
      <c r="H41" s="909"/>
      <c r="I41" s="910"/>
      <c r="J41" s="910"/>
      <c r="K41" s="910"/>
      <c r="L41" s="911"/>
      <c r="M41" s="877"/>
      <c r="N41" s="878"/>
      <c r="O41" s="878"/>
      <c r="P41" s="878"/>
      <c r="Q41" s="879"/>
      <c r="R41" s="909"/>
      <c r="S41" s="910"/>
      <c r="T41" s="910"/>
      <c r="U41" s="910"/>
      <c r="V41" s="911"/>
      <c r="W41" s="877"/>
      <c r="X41" s="878"/>
      <c r="Y41" s="878"/>
      <c r="Z41" s="878"/>
      <c r="AA41" s="879"/>
      <c r="AB41" s="877"/>
      <c r="AC41" s="878"/>
      <c r="AD41" s="878"/>
      <c r="AE41" s="878"/>
      <c r="AF41" s="879"/>
      <c r="AG41" s="877"/>
      <c r="AH41" s="878"/>
      <c r="AI41" s="878"/>
      <c r="AJ41" s="878"/>
      <c r="AK41" s="879"/>
      <c r="AL41" s="909"/>
      <c r="AM41" s="910"/>
      <c r="AN41" s="910"/>
      <c r="AO41" s="910"/>
      <c r="AP41" s="911"/>
      <c r="AQ41" s="877"/>
      <c r="AR41" s="878"/>
      <c r="AS41" s="878"/>
      <c r="AT41" s="878"/>
      <c r="AU41" s="879"/>
      <c r="AV41" s="454"/>
      <c r="AW41" s="454"/>
      <c r="AX41" s="454"/>
    </row>
    <row r="42" spans="1:50" ht="10.9" customHeight="1" x14ac:dyDescent="0.2">
      <c r="A42" s="3"/>
      <c r="B42" s="399" t="s">
        <v>143</v>
      </c>
      <c r="C42" s="400" t="s">
        <v>397</v>
      </c>
      <c r="D42" s="324"/>
      <c r="E42" s="44"/>
      <c r="F42" s="15"/>
      <c r="G42" s="15"/>
      <c r="H42" s="906"/>
      <c r="I42" s="907"/>
      <c r="J42" s="907"/>
      <c r="K42" s="907"/>
      <c r="L42" s="908"/>
      <c r="M42" s="874">
        <f>H42*0.5</f>
        <v>0</v>
      </c>
      <c r="N42" s="875"/>
      <c r="O42" s="875"/>
      <c r="P42" s="875"/>
      <c r="Q42" s="876"/>
      <c r="R42" s="906"/>
      <c r="S42" s="907"/>
      <c r="T42" s="907"/>
      <c r="U42" s="907"/>
      <c r="V42" s="908"/>
      <c r="W42" s="874">
        <f>R42*0.5</f>
        <v>0</v>
      </c>
      <c r="X42" s="875"/>
      <c r="Y42" s="875"/>
      <c r="Z42" s="875"/>
      <c r="AA42" s="876"/>
      <c r="AB42" s="874">
        <f>H42+R42</f>
        <v>0</v>
      </c>
      <c r="AC42" s="875"/>
      <c r="AD42" s="875"/>
      <c r="AE42" s="875"/>
      <c r="AF42" s="876"/>
      <c r="AG42" s="874">
        <f>M42+W42</f>
        <v>0</v>
      </c>
      <c r="AH42" s="875"/>
      <c r="AI42" s="875"/>
      <c r="AJ42" s="875"/>
      <c r="AK42" s="876"/>
      <c r="AL42" s="995"/>
      <c r="AM42" s="996"/>
      <c r="AN42" s="996"/>
      <c r="AO42" s="996"/>
      <c r="AP42" s="997"/>
      <c r="AQ42" s="874">
        <f>AL42*0.5</f>
        <v>0</v>
      </c>
      <c r="AR42" s="875"/>
      <c r="AS42" s="875"/>
      <c r="AT42" s="875"/>
      <c r="AU42" s="876"/>
      <c r="AV42" s="454"/>
      <c r="AW42" s="454"/>
      <c r="AX42" s="454"/>
    </row>
    <row r="43" spans="1:50" ht="10.15" customHeight="1" x14ac:dyDescent="0.2">
      <c r="A43" s="3"/>
      <c r="B43" s="401"/>
      <c r="C43" s="402" t="s">
        <v>124</v>
      </c>
      <c r="D43" s="327"/>
      <c r="E43" s="328"/>
      <c r="F43" s="329"/>
      <c r="G43" s="329"/>
      <c r="H43" s="909"/>
      <c r="I43" s="910"/>
      <c r="J43" s="910"/>
      <c r="K43" s="910"/>
      <c r="L43" s="911"/>
      <c r="M43" s="877"/>
      <c r="N43" s="878"/>
      <c r="O43" s="878"/>
      <c r="P43" s="878"/>
      <c r="Q43" s="879"/>
      <c r="R43" s="909"/>
      <c r="S43" s="910"/>
      <c r="T43" s="910"/>
      <c r="U43" s="910"/>
      <c r="V43" s="911"/>
      <c r="W43" s="877"/>
      <c r="X43" s="878"/>
      <c r="Y43" s="878"/>
      <c r="Z43" s="878"/>
      <c r="AA43" s="879"/>
      <c r="AB43" s="877"/>
      <c r="AC43" s="878"/>
      <c r="AD43" s="878"/>
      <c r="AE43" s="878"/>
      <c r="AF43" s="879"/>
      <c r="AG43" s="877"/>
      <c r="AH43" s="878"/>
      <c r="AI43" s="878"/>
      <c r="AJ43" s="878"/>
      <c r="AK43" s="879"/>
      <c r="AL43" s="998"/>
      <c r="AM43" s="999"/>
      <c r="AN43" s="999"/>
      <c r="AO43" s="999"/>
      <c r="AP43" s="1000"/>
      <c r="AQ43" s="877"/>
      <c r="AR43" s="878"/>
      <c r="AS43" s="878"/>
      <c r="AT43" s="878"/>
      <c r="AU43" s="879"/>
      <c r="AV43" s="454"/>
      <c r="AW43" s="454"/>
      <c r="AX43" s="454"/>
    </row>
    <row r="44" spans="1:50" ht="9.75" customHeight="1" x14ac:dyDescent="0.2">
      <c r="A44" s="3"/>
      <c r="B44" s="399" t="s">
        <v>144</v>
      </c>
      <c r="C44" s="400" t="s">
        <v>145</v>
      </c>
      <c r="D44" s="324"/>
      <c r="E44" s="44"/>
      <c r="F44" s="15"/>
      <c r="G44" s="15"/>
      <c r="H44" s="906"/>
      <c r="I44" s="907"/>
      <c r="J44" s="907"/>
      <c r="K44" s="907"/>
      <c r="L44" s="908"/>
      <c r="M44" s="874">
        <f>H44*0.75</f>
        <v>0</v>
      </c>
      <c r="N44" s="875"/>
      <c r="O44" s="875"/>
      <c r="P44" s="875"/>
      <c r="Q44" s="876"/>
      <c r="R44" s="906"/>
      <c r="S44" s="907"/>
      <c r="T44" s="907"/>
      <c r="U44" s="907"/>
      <c r="V44" s="908"/>
      <c r="W44" s="874">
        <f>R44*0.75</f>
        <v>0</v>
      </c>
      <c r="X44" s="875"/>
      <c r="Y44" s="875"/>
      <c r="Z44" s="875"/>
      <c r="AA44" s="876"/>
      <c r="AB44" s="874">
        <f>H44+R44</f>
        <v>0</v>
      </c>
      <c r="AC44" s="875"/>
      <c r="AD44" s="875"/>
      <c r="AE44" s="875"/>
      <c r="AF44" s="876"/>
      <c r="AG44" s="874">
        <f>M44+W44</f>
        <v>0</v>
      </c>
      <c r="AH44" s="875"/>
      <c r="AI44" s="875"/>
      <c r="AJ44" s="875"/>
      <c r="AK44" s="876"/>
      <c r="AL44" s="995"/>
      <c r="AM44" s="996"/>
      <c r="AN44" s="996"/>
      <c r="AO44" s="996"/>
      <c r="AP44" s="997"/>
      <c r="AQ44" s="874">
        <f>AL44*0.75</f>
        <v>0</v>
      </c>
      <c r="AR44" s="875"/>
      <c r="AS44" s="875"/>
      <c r="AT44" s="875"/>
      <c r="AU44" s="876"/>
      <c r="AV44" s="454"/>
      <c r="AW44" s="454"/>
      <c r="AX44" s="454"/>
    </row>
    <row r="45" spans="1:50" ht="10.9" customHeight="1" x14ac:dyDescent="0.2">
      <c r="A45" s="3"/>
      <c r="B45" s="401"/>
      <c r="C45" s="402" t="s">
        <v>146</v>
      </c>
      <c r="D45" s="327"/>
      <c r="E45" s="328"/>
      <c r="F45" s="329"/>
      <c r="G45" s="329"/>
      <c r="H45" s="909"/>
      <c r="I45" s="910"/>
      <c r="J45" s="910"/>
      <c r="K45" s="910"/>
      <c r="L45" s="911"/>
      <c r="M45" s="877"/>
      <c r="N45" s="878"/>
      <c r="O45" s="878"/>
      <c r="P45" s="878"/>
      <c r="Q45" s="879"/>
      <c r="R45" s="909"/>
      <c r="S45" s="910"/>
      <c r="T45" s="910"/>
      <c r="U45" s="910"/>
      <c r="V45" s="911"/>
      <c r="W45" s="877"/>
      <c r="X45" s="878"/>
      <c r="Y45" s="878"/>
      <c r="Z45" s="878"/>
      <c r="AA45" s="879"/>
      <c r="AB45" s="877"/>
      <c r="AC45" s="878"/>
      <c r="AD45" s="878"/>
      <c r="AE45" s="878"/>
      <c r="AF45" s="879"/>
      <c r="AG45" s="877"/>
      <c r="AH45" s="878"/>
      <c r="AI45" s="878"/>
      <c r="AJ45" s="878"/>
      <c r="AK45" s="879"/>
      <c r="AL45" s="998"/>
      <c r="AM45" s="999"/>
      <c r="AN45" s="999"/>
      <c r="AO45" s="999"/>
      <c r="AP45" s="1000"/>
      <c r="AQ45" s="877"/>
      <c r="AR45" s="878"/>
      <c r="AS45" s="878"/>
      <c r="AT45" s="878"/>
      <c r="AU45" s="879"/>
      <c r="AV45" s="454"/>
      <c r="AW45" s="454"/>
      <c r="AX45" s="454"/>
    </row>
    <row r="46" spans="1:50" ht="9.75" customHeight="1" x14ac:dyDescent="0.2">
      <c r="A46" s="3"/>
      <c r="B46" s="407" t="s">
        <v>147</v>
      </c>
      <c r="C46" s="404" t="s">
        <v>126</v>
      </c>
      <c r="D46" s="331"/>
      <c r="E46" s="332"/>
      <c r="F46" s="333"/>
      <c r="G46" s="333"/>
      <c r="H46" s="906"/>
      <c r="I46" s="907"/>
      <c r="J46" s="907"/>
      <c r="K46" s="907"/>
      <c r="L46" s="908"/>
      <c r="M46" s="874">
        <f>H46*M17</f>
        <v>0</v>
      </c>
      <c r="N46" s="875"/>
      <c r="O46" s="875"/>
      <c r="P46" s="875"/>
      <c r="Q46" s="876"/>
      <c r="R46" s="906"/>
      <c r="S46" s="907"/>
      <c r="T46" s="907"/>
      <c r="U46" s="907"/>
      <c r="V46" s="908"/>
      <c r="W46" s="906"/>
      <c r="X46" s="907"/>
      <c r="Y46" s="907"/>
      <c r="Z46" s="907"/>
      <c r="AA46" s="908"/>
      <c r="AB46" s="874">
        <f>H46+R46</f>
        <v>0</v>
      </c>
      <c r="AC46" s="875"/>
      <c r="AD46" s="875"/>
      <c r="AE46" s="875"/>
      <c r="AF46" s="876"/>
      <c r="AG46" s="874">
        <f>M46+W46</f>
        <v>0</v>
      </c>
      <c r="AH46" s="875"/>
      <c r="AI46" s="875"/>
      <c r="AJ46" s="875"/>
      <c r="AK46" s="876"/>
      <c r="AL46" s="906"/>
      <c r="AM46" s="907"/>
      <c r="AN46" s="907"/>
      <c r="AO46" s="907"/>
      <c r="AP46" s="908"/>
      <c r="AQ46" s="874">
        <f>AL46*AQ17</f>
        <v>0</v>
      </c>
      <c r="AR46" s="875"/>
      <c r="AS46" s="875"/>
      <c r="AT46" s="875"/>
      <c r="AU46" s="876"/>
      <c r="AV46" s="454"/>
      <c r="AW46" s="1007" t="s">
        <v>127</v>
      </c>
      <c r="AX46" s="1007"/>
    </row>
    <row r="47" spans="1:50" ht="10.9" customHeight="1" x14ac:dyDescent="0.2">
      <c r="A47" s="3"/>
      <c r="B47" s="401"/>
      <c r="C47" s="402" t="s">
        <v>128</v>
      </c>
      <c r="D47" s="327"/>
      <c r="E47" s="328"/>
      <c r="F47" s="329"/>
      <c r="G47" s="329"/>
      <c r="H47" s="909"/>
      <c r="I47" s="910"/>
      <c r="J47" s="910"/>
      <c r="K47" s="910"/>
      <c r="L47" s="911"/>
      <c r="M47" s="877"/>
      <c r="N47" s="878"/>
      <c r="O47" s="878"/>
      <c r="P47" s="878"/>
      <c r="Q47" s="879"/>
      <c r="R47" s="909"/>
      <c r="S47" s="910"/>
      <c r="T47" s="910"/>
      <c r="U47" s="910"/>
      <c r="V47" s="911"/>
      <c r="W47" s="909"/>
      <c r="X47" s="910"/>
      <c r="Y47" s="910"/>
      <c r="Z47" s="910"/>
      <c r="AA47" s="911"/>
      <c r="AB47" s="877"/>
      <c r="AC47" s="878"/>
      <c r="AD47" s="878"/>
      <c r="AE47" s="878"/>
      <c r="AF47" s="879"/>
      <c r="AG47" s="877"/>
      <c r="AH47" s="878"/>
      <c r="AI47" s="878"/>
      <c r="AJ47" s="878"/>
      <c r="AK47" s="879"/>
      <c r="AL47" s="909"/>
      <c r="AM47" s="910"/>
      <c r="AN47" s="910"/>
      <c r="AO47" s="910"/>
      <c r="AP47" s="911"/>
      <c r="AQ47" s="877"/>
      <c r="AR47" s="878"/>
      <c r="AS47" s="878"/>
      <c r="AT47" s="878"/>
      <c r="AU47" s="879"/>
      <c r="AV47" s="454"/>
      <c r="AW47" s="334" t="s">
        <v>148</v>
      </c>
      <c r="AX47" s="455">
        <f>IF(AB36+AB46&gt;0,AB36+AB46,0)</f>
        <v>0</v>
      </c>
    </row>
    <row r="48" spans="1:50" ht="9.75" customHeight="1" x14ac:dyDescent="0.2">
      <c r="A48" s="3"/>
      <c r="B48" s="407" t="s">
        <v>149</v>
      </c>
      <c r="C48" s="404" t="s">
        <v>131</v>
      </c>
      <c r="D48" s="331"/>
      <c r="E48" s="332"/>
      <c r="F48" s="333"/>
      <c r="G48" s="333"/>
      <c r="H48" s="906"/>
      <c r="I48" s="907"/>
      <c r="J48" s="907"/>
      <c r="K48" s="907"/>
      <c r="L48" s="908"/>
      <c r="M48" s="874">
        <f>H48*0.5</f>
        <v>0</v>
      </c>
      <c r="N48" s="875"/>
      <c r="O48" s="875"/>
      <c r="P48" s="875"/>
      <c r="Q48" s="876"/>
      <c r="R48" s="906"/>
      <c r="S48" s="907"/>
      <c r="T48" s="907"/>
      <c r="U48" s="907"/>
      <c r="V48" s="908"/>
      <c r="W48" s="874">
        <f>R48*0.5</f>
        <v>0</v>
      </c>
      <c r="X48" s="875"/>
      <c r="Y48" s="875"/>
      <c r="Z48" s="875"/>
      <c r="AA48" s="876"/>
      <c r="AB48" s="874">
        <f>H48+R48</f>
        <v>0</v>
      </c>
      <c r="AC48" s="875"/>
      <c r="AD48" s="875"/>
      <c r="AE48" s="875"/>
      <c r="AF48" s="876"/>
      <c r="AG48" s="874">
        <f>M48+W48</f>
        <v>0</v>
      </c>
      <c r="AH48" s="875"/>
      <c r="AI48" s="875"/>
      <c r="AJ48" s="875"/>
      <c r="AK48" s="876"/>
      <c r="AL48" s="906"/>
      <c r="AM48" s="907"/>
      <c r="AN48" s="907"/>
      <c r="AO48" s="907"/>
      <c r="AP48" s="908"/>
      <c r="AQ48" s="874">
        <f>AL48*0.5</f>
        <v>0</v>
      </c>
      <c r="AR48" s="875"/>
      <c r="AS48" s="875"/>
      <c r="AT48" s="875"/>
      <c r="AU48" s="876"/>
      <c r="AV48" s="454"/>
      <c r="AW48" s="454"/>
      <c r="AX48" s="454"/>
    </row>
    <row r="49" spans="1:50" ht="12" customHeight="1" x14ac:dyDescent="0.2">
      <c r="A49" s="3"/>
      <c r="B49" s="401"/>
      <c r="C49" s="402" t="s">
        <v>128</v>
      </c>
      <c r="D49" s="327"/>
      <c r="E49" s="328"/>
      <c r="F49" s="329"/>
      <c r="G49" s="329"/>
      <c r="H49" s="909"/>
      <c r="I49" s="910"/>
      <c r="J49" s="910"/>
      <c r="K49" s="910"/>
      <c r="L49" s="911"/>
      <c r="M49" s="877"/>
      <c r="N49" s="878"/>
      <c r="O49" s="878"/>
      <c r="P49" s="878"/>
      <c r="Q49" s="879"/>
      <c r="R49" s="909"/>
      <c r="S49" s="910"/>
      <c r="T49" s="910"/>
      <c r="U49" s="910"/>
      <c r="V49" s="911"/>
      <c r="W49" s="877"/>
      <c r="X49" s="878"/>
      <c r="Y49" s="878"/>
      <c r="Z49" s="878"/>
      <c r="AA49" s="879"/>
      <c r="AB49" s="877"/>
      <c r="AC49" s="878"/>
      <c r="AD49" s="878"/>
      <c r="AE49" s="878"/>
      <c r="AF49" s="879"/>
      <c r="AG49" s="877"/>
      <c r="AH49" s="878"/>
      <c r="AI49" s="878"/>
      <c r="AJ49" s="878"/>
      <c r="AK49" s="879"/>
      <c r="AL49" s="909"/>
      <c r="AM49" s="910"/>
      <c r="AN49" s="910"/>
      <c r="AO49" s="910"/>
      <c r="AP49" s="911"/>
      <c r="AQ49" s="877"/>
      <c r="AR49" s="878"/>
      <c r="AS49" s="878"/>
      <c r="AT49" s="878"/>
      <c r="AU49" s="879"/>
      <c r="AV49" s="454"/>
      <c r="AW49" s="334" t="s">
        <v>150</v>
      </c>
      <c r="AX49" s="455">
        <f>IF(AB38+AB40+AB42+AB48&gt;0,AB38+AB40+AB42+AB48,0)</f>
        <v>0</v>
      </c>
    </row>
    <row r="50" spans="1:50" ht="9.75" customHeight="1" x14ac:dyDescent="0.2">
      <c r="A50" s="3"/>
      <c r="B50" s="407" t="s">
        <v>151</v>
      </c>
      <c r="C50" s="404" t="s">
        <v>152</v>
      </c>
      <c r="D50" s="331"/>
      <c r="E50" s="332"/>
      <c r="F50" s="333"/>
      <c r="G50" s="333"/>
      <c r="H50" s="906"/>
      <c r="I50" s="907"/>
      <c r="J50" s="907"/>
      <c r="K50" s="907"/>
      <c r="L50" s="908"/>
      <c r="M50" s="874">
        <f>H50*0.75</f>
        <v>0</v>
      </c>
      <c r="N50" s="875"/>
      <c r="O50" s="875"/>
      <c r="P50" s="875"/>
      <c r="Q50" s="876"/>
      <c r="R50" s="906"/>
      <c r="S50" s="907"/>
      <c r="T50" s="907"/>
      <c r="U50" s="907"/>
      <c r="V50" s="908"/>
      <c r="W50" s="874">
        <f>R50*0.75</f>
        <v>0</v>
      </c>
      <c r="X50" s="875"/>
      <c r="Y50" s="875"/>
      <c r="Z50" s="875"/>
      <c r="AA50" s="876"/>
      <c r="AB50" s="874">
        <f>H50+R50</f>
        <v>0</v>
      </c>
      <c r="AC50" s="875"/>
      <c r="AD50" s="875"/>
      <c r="AE50" s="875"/>
      <c r="AF50" s="876"/>
      <c r="AG50" s="874">
        <f>M50+W50</f>
        <v>0</v>
      </c>
      <c r="AH50" s="875"/>
      <c r="AI50" s="875"/>
      <c r="AJ50" s="875"/>
      <c r="AK50" s="876"/>
      <c r="AL50" s="995"/>
      <c r="AM50" s="996"/>
      <c r="AN50" s="996"/>
      <c r="AO50" s="996"/>
      <c r="AP50" s="997"/>
      <c r="AQ50" s="874">
        <f>AL50*0.75</f>
        <v>0</v>
      </c>
      <c r="AR50" s="875"/>
      <c r="AS50" s="875"/>
      <c r="AT50" s="875"/>
      <c r="AU50" s="876"/>
      <c r="AV50" s="454"/>
      <c r="AW50" s="454"/>
      <c r="AX50" s="454"/>
    </row>
    <row r="51" spans="1:50" ht="11.45" customHeight="1" x14ac:dyDescent="0.2">
      <c r="A51" s="3"/>
      <c r="B51" s="401"/>
      <c r="C51" s="402" t="s">
        <v>128</v>
      </c>
      <c r="D51" s="327"/>
      <c r="E51" s="328"/>
      <c r="F51" s="329"/>
      <c r="G51" s="329"/>
      <c r="H51" s="909"/>
      <c r="I51" s="910"/>
      <c r="J51" s="910"/>
      <c r="K51" s="910"/>
      <c r="L51" s="911"/>
      <c r="M51" s="877"/>
      <c r="N51" s="878"/>
      <c r="O51" s="878"/>
      <c r="P51" s="878"/>
      <c r="Q51" s="879"/>
      <c r="R51" s="909"/>
      <c r="S51" s="910"/>
      <c r="T51" s="910"/>
      <c r="U51" s="910"/>
      <c r="V51" s="911"/>
      <c r="W51" s="877"/>
      <c r="X51" s="878"/>
      <c r="Y51" s="878"/>
      <c r="Z51" s="878"/>
      <c r="AA51" s="879"/>
      <c r="AB51" s="877"/>
      <c r="AC51" s="878"/>
      <c r="AD51" s="878"/>
      <c r="AE51" s="878"/>
      <c r="AF51" s="879"/>
      <c r="AG51" s="877"/>
      <c r="AH51" s="878"/>
      <c r="AI51" s="878"/>
      <c r="AJ51" s="878"/>
      <c r="AK51" s="879"/>
      <c r="AL51" s="998"/>
      <c r="AM51" s="999"/>
      <c r="AN51" s="999"/>
      <c r="AO51" s="999"/>
      <c r="AP51" s="1000"/>
      <c r="AQ51" s="877"/>
      <c r="AR51" s="878"/>
      <c r="AS51" s="878"/>
      <c r="AT51" s="878"/>
      <c r="AU51" s="879"/>
      <c r="AV51" s="454"/>
      <c r="AW51" s="334" t="s">
        <v>153</v>
      </c>
      <c r="AX51" s="455">
        <f>IF(AB44+AB50&gt;0,AB44+AB50,0)</f>
        <v>0</v>
      </c>
    </row>
    <row r="52" spans="1:50" ht="9.75" customHeight="1" x14ac:dyDescent="0.2">
      <c r="B52" s="399">
        <v>7</v>
      </c>
      <c r="C52" s="406" t="s">
        <v>133</v>
      </c>
      <c r="D52" s="324"/>
      <c r="E52" s="44"/>
      <c r="F52" s="15"/>
      <c r="G52" s="15"/>
      <c r="H52" s="906"/>
      <c r="I52" s="907"/>
      <c r="J52" s="907"/>
      <c r="K52" s="907"/>
      <c r="L52" s="908"/>
      <c r="M52" s="874">
        <f>H52*0.5</f>
        <v>0</v>
      </c>
      <c r="N52" s="875"/>
      <c r="O52" s="875"/>
      <c r="P52" s="875"/>
      <c r="Q52" s="875"/>
      <c r="R52" s="906"/>
      <c r="S52" s="907"/>
      <c r="T52" s="907"/>
      <c r="U52" s="907"/>
      <c r="V52" s="908"/>
      <c r="W52" s="874">
        <f>R52*0.5</f>
        <v>0</v>
      </c>
      <c r="X52" s="875"/>
      <c r="Y52" s="875"/>
      <c r="Z52" s="875"/>
      <c r="AA52" s="876"/>
      <c r="AB52" s="874">
        <f>H52+R52</f>
        <v>0</v>
      </c>
      <c r="AC52" s="875"/>
      <c r="AD52" s="875"/>
      <c r="AE52" s="875"/>
      <c r="AF52" s="876"/>
      <c r="AG52" s="874">
        <f>M52+W52</f>
        <v>0</v>
      </c>
      <c r="AH52" s="875"/>
      <c r="AI52" s="875"/>
      <c r="AJ52" s="875"/>
      <c r="AK52" s="876"/>
      <c r="AL52" s="995"/>
      <c r="AM52" s="996"/>
      <c r="AN52" s="996"/>
      <c r="AO52" s="996"/>
      <c r="AP52" s="997"/>
      <c r="AQ52" s="874">
        <f>AL52*0.5</f>
        <v>0</v>
      </c>
      <c r="AR52" s="875"/>
      <c r="AS52" s="875"/>
      <c r="AT52" s="875"/>
      <c r="AU52" s="876"/>
      <c r="AV52" s="454"/>
      <c r="AW52" s="454"/>
      <c r="AX52" s="454"/>
    </row>
    <row r="53" spans="1:50" ht="11.45" customHeight="1" x14ac:dyDescent="0.2">
      <c r="B53" s="401"/>
      <c r="C53" s="402" t="s">
        <v>134</v>
      </c>
      <c r="D53" s="327"/>
      <c r="E53" s="328"/>
      <c r="F53" s="329"/>
      <c r="G53" s="329"/>
      <c r="H53" s="909"/>
      <c r="I53" s="910"/>
      <c r="J53" s="910"/>
      <c r="K53" s="910"/>
      <c r="L53" s="911"/>
      <c r="M53" s="877"/>
      <c r="N53" s="878"/>
      <c r="O53" s="878"/>
      <c r="P53" s="878"/>
      <c r="Q53" s="878"/>
      <c r="R53" s="909"/>
      <c r="S53" s="910"/>
      <c r="T53" s="910"/>
      <c r="U53" s="910"/>
      <c r="V53" s="911"/>
      <c r="W53" s="877"/>
      <c r="X53" s="878"/>
      <c r="Y53" s="878"/>
      <c r="Z53" s="878"/>
      <c r="AA53" s="879"/>
      <c r="AB53" s="877"/>
      <c r="AC53" s="878"/>
      <c r="AD53" s="878"/>
      <c r="AE53" s="878"/>
      <c r="AF53" s="879"/>
      <c r="AG53" s="877"/>
      <c r="AH53" s="878"/>
      <c r="AI53" s="878"/>
      <c r="AJ53" s="878"/>
      <c r="AK53" s="879"/>
      <c r="AL53" s="998"/>
      <c r="AM53" s="999"/>
      <c r="AN53" s="999"/>
      <c r="AO53" s="999"/>
      <c r="AP53" s="1000"/>
      <c r="AQ53" s="877"/>
      <c r="AR53" s="878"/>
      <c r="AS53" s="878"/>
      <c r="AT53" s="878"/>
      <c r="AU53" s="879"/>
      <c r="AV53" s="454"/>
      <c r="AW53" s="454"/>
      <c r="AX53" s="454"/>
    </row>
    <row r="54" spans="1:50" ht="9.75" customHeight="1" x14ac:dyDescent="0.2">
      <c r="B54" s="399">
        <v>8</v>
      </c>
      <c r="C54" s="406" t="s">
        <v>135</v>
      </c>
      <c r="D54" s="324"/>
      <c r="E54" s="44"/>
      <c r="F54" s="15"/>
      <c r="G54" s="15"/>
      <c r="H54" s="906"/>
      <c r="I54" s="907"/>
      <c r="J54" s="907"/>
      <c r="K54" s="907"/>
      <c r="L54" s="908"/>
      <c r="M54" s="874">
        <f>H54*0.5</f>
        <v>0</v>
      </c>
      <c r="N54" s="875"/>
      <c r="O54" s="875"/>
      <c r="P54" s="875"/>
      <c r="Q54" s="876"/>
      <c r="R54" s="906"/>
      <c r="S54" s="907"/>
      <c r="T54" s="907"/>
      <c r="U54" s="907"/>
      <c r="V54" s="908"/>
      <c r="W54" s="874">
        <f>R54*0.5</f>
        <v>0</v>
      </c>
      <c r="X54" s="875"/>
      <c r="Y54" s="875"/>
      <c r="Z54" s="875"/>
      <c r="AA54" s="876"/>
      <c r="AB54" s="874">
        <f>H54+R54</f>
        <v>0</v>
      </c>
      <c r="AC54" s="875"/>
      <c r="AD54" s="875"/>
      <c r="AE54" s="875"/>
      <c r="AF54" s="876"/>
      <c r="AG54" s="874">
        <f>M54+W54</f>
        <v>0</v>
      </c>
      <c r="AH54" s="875"/>
      <c r="AI54" s="875"/>
      <c r="AJ54" s="875"/>
      <c r="AK54" s="876"/>
      <c r="AL54" s="906"/>
      <c r="AM54" s="907"/>
      <c r="AN54" s="907"/>
      <c r="AO54" s="907"/>
      <c r="AP54" s="908"/>
      <c r="AQ54" s="874">
        <f>AL54*0.5</f>
        <v>0</v>
      </c>
      <c r="AR54" s="875"/>
      <c r="AS54" s="875"/>
      <c r="AT54" s="875"/>
      <c r="AU54" s="876"/>
      <c r="AV54" s="454"/>
      <c r="AW54" s="454"/>
      <c r="AX54" s="454"/>
    </row>
    <row r="55" spans="1:50" ht="12" customHeight="1" x14ac:dyDescent="0.2">
      <c r="B55" s="408"/>
      <c r="C55" s="406" t="s">
        <v>134</v>
      </c>
      <c r="D55" s="324"/>
      <c r="E55" s="44"/>
      <c r="F55" s="15"/>
      <c r="G55" s="15"/>
      <c r="H55" s="909"/>
      <c r="I55" s="910"/>
      <c r="J55" s="910"/>
      <c r="K55" s="910"/>
      <c r="L55" s="911"/>
      <c r="M55" s="877"/>
      <c r="N55" s="878"/>
      <c r="O55" s="878"/>
      <c r="P55" s="878"/>
      <c r="Q55" s="879"/>
      <c r="R55" s="909"/>
      <c r="S55" s="910"/>
      <c r="T55" s="910"/>
      <c r="U55" s="910"/>
      <c r="V55" s="911"/>
      <c r="W55" s="877"/>
      <c r="X55" s="878"/>
      <c r="Y55" s="878"/>
      <c r="Z55" s="878"/>
      <c r="AA55" s="879"/>
      <c r="AB55" s="877"/>
      <c r="AC55" s="878"/>
      <c r="AD55" s="878"/>
      <c r="AE55" s="878"/>
      <c r="AF55" s="879"/>
      <c r="AG55" s="877"/>
      <c r="AH55" s="878"/>
      <c r="AI55" s="878"/>
      <c r="AJ55" s="878"/>
      <c r="AK55" s="879"/>
      <c r="AL55" s="909"/>
      <c r="AM55" s="910"/>
      <c r="AN55" s="910"/>
      <c r="AO55" s="910"/>
      <c r="AP55" s="911"/>
      <c r="AQ55" s="877"/>
      <c r="AR55" s="878"/>
      <c r="AS55" s="878"/>
      <c r="AT55" s="878"/>
      <c r="AU55" s="879"/>
      <c r="AV55" s="454"/>
      <c r="AW55" s="454"/>
      <c r="AX55" s="454"/>
    </row>
    <row r="56" spans="1:50" ht="9.75" customHeight="1" x14ac:dyDescent="0.2">
      <c r="B56" s="882" t="s">
        <v>154</v>
      </c>
      <c r="C56" s="883"/>
      <c r="D56" s="883"/>
      <c r="E56" s="883"/>
      <c r="F56" s="883"/>
      <c r="G56" s="884"/>
      <c r="H56" s="335"/>
      <c r="I56" s="336"/>
      <c r="J56" s="336"/>
      <c r="K56" s="336"/>
      <c r="L56" s="337"/>
      <c r="M56" s="335"/>
      <c r="N56" s="336"/>
      <c r="O56" s="336"/>
      <c r="P56" s="336"/>
      <c r="Q56" s="337"/>
      <c r="R56" s="342"/>
      <c r="S56" s="339"/>
      <c r="T56" s="339"/>
      <c r="U56" s="339"/>
      <c r="V56" s="340"/>
      <c r="W56" s="341"/>
      <c r="X56" s="336"/>
      <c r="Y56" s="336"/>
      <c r="Z56" s="336"/>
      <c r="AA56" s="337"/>
      <c r="AB56" s="336"/>
      <c r="AC56" s="336"/>
      <c r="AD56" s="336"/>
      <c r="AE56" s="336"/>
      <c r="AF56" s="336"/>
      <c r="AG56" s="335"/>
      <c r="AH56" s="336"/>
      <c r="AI56" s="336"/>
      <c r="AJ56" s="336"/>
      <c r="AK56" s="336"/>
      <c r="AL56" s="342"/>
      <c r="AM56" s="343"/>
      <c r="AN56" s="343"/>
      <c r="AO56" s="343"/>
      <c r="AP56" s="344"/>
      <c r="AQ56" s="339"/>
      <c r="AR56" s="339"/>
      <c r="AS56" s="339"/>
      <c r="AT56" s="339"/>
      <c r="AU56" s="346"/>
      <c r="AV56" s="456"/>
      <c r="AW56" s="454"/>
      <c r="AX56" s="454"/>
    </row>
    <row r="57" spans="1:50" ht="8.4499999999999993" customHeight="1" x14ac:dyDescent="0.2">
      <c r="B57" s="399">
        <v>9</v>
      </c>
      <c r="C57" s="406" t="s">
        <v>155</v>
      </c>
      <c r="D57" s="324"/>
      <c r="E57" s="44"/>
      <c r="F57" s="15"/>
      <c r="G57" s="15"/>
      <c r="H57" s="874">
        <f>H23+H25+H27+H29+H36+H38+H40+H42+H44+H46+H48+H50</f>
        <v>0</v>
      </c>
      <c r="I57" s="875"/>
      <c r="J57" s="875"/>
      <c r="K57" s="875"/>
      <c r="L57" s="876"/>
      <c r="M57" s="874">
        <f t="shared" ref="M57" si="0">M23+M25+M27+M29+M36+M38+M40+M42+M44+M46+M48+M50</f>
        <v>0</v>
      </c>
      <c r="N57" s="875"/>
      <c r="O57" s="875"/>
      <c r="P57" s="875"/>
      <c r="Q57" s="876"/>
      <c r="R57" s="874">
        <f t="shared" ref="R57" si="1">R23+R25+R27+R29+R36+R38+R40+R42+R44+R46+R48+R50</f>
        <v>0</v>
      </c>
      <c r="S57" s="875"/>
      <c r="T57" s="875"/>
      <c r="U57" s="875"/>
      <c r="V57" s="876"/>
      <c r="W57" s="874">
        <f t="shared" ref="W57" si="2">W23+W25+W27+W29+W36+W38+W40+W42+W44+W46+W48+W50</f>
        <v>0</v>
      </c>
      <c r="X57" s="875"/>
      <c r="Y57" s="875"/>
      <c r="Z57" s="875"/>
      <c r="AA57" s="876"/>
      <c r="AB57" s="874">
        <f t="shared" ref="AB57" si="3">AB23+AB25+AB27+AB29+AB36+AB38+AB40+AB42+AB44+AB46+AB48+AB50</f>
        <v>0</v>
      </c>
      <c r="AC57" s="875"/>
      <c r="AD57" s="875"/>
      <c r="AE57" s="875"/>
      <c r="AF57" s="876"/>
      <c r="AG57" s="874">
        <f t="shared" ref="AG57" si="4">AG23+AG25+AG27+AG29+AG36+AG38+AG40+AG42+AG44+AG46+AG48+AG50</f>
        <v>0</v>
      </c>
      <c r="AH57" s="875"/>
      <c r="AI57" s="875"/>
      <c r="AJ57" s="875"/>
      <c r="AK57" s="876"/>
      <c r="AL57" s="874">
        <f t="shared" ref="AL57" si="5">AL23+AL25+AL27+AL29+AL36+AL38+AL40+AL42+AL44+AL46+AL48+AL50</f>
        <v>0</v>
      </c>
      <c r="AM57" s="875"/>
      <c r="AN57" s="875"/>
      <c r="AO57" s="875"/>
      <c r="AP57" s="876"/>
      <c r="AQ57" s="874">
        <f t="shared" ref="AQ57" si="6">AQ23+AQ25+AQ27+AQ29+AQ36+AQ38+AQ40+AQ42+AQ44+AQ46+AQ48+AQ50</f>
        <v>0</v>
      </c>
      <c r="AR57" s="875"/>
      <c r="AS57" s="875"/>
      <c r="AT57" s="875"/>
      <c r="AU57" s="876"/>
      <c r="AV57" s="456"/>
      <c r="AW57" s="454"/>
      <c r="AX57" s="454"/>
    </row>
    <row r="58" spans="1:50" ht="10.9" customHeight="1" x14ac:dyDescent="0.2">
      <c r="B58" s="401"/>
      <c r="C58" s="402" t="s">
        <v>35</v>
      </c>
      <c r="D58" s="327"/>
      <c r="E58" s="328"/>
      <c r="F58" s="329"/>
      <c r="G58" s="329"/>
      <c r="H58" s="877"/>
      <c r="I58" s="878"/>
      <c r="J58" s="878"/>
      <c r="K58" s="878"/>
      <c r="L58" s="879"/>
      <c r="M58" s="877"/>
      <c r="N58" s="878"/>
      <c r="O58" s="878"/>
      <c r="P58" s="878"/>
      <c r="Q58" s="879"/>
      <c r="R58" s="877"/>
      <c r="S58" s="878"/>
      <c r="T58" s="878"/>
      <c r="U58" s="878"/>
      <c r="V58" s="879"/>
      <c r="W58" s="877"/>
      <c r="X58" s="878"/>
      <c r="Y58" s="878"/>
      <c r="Z58" s="878"/>
      <c r="AA58" s="879"/>
      <c r="AB58" s="877"/>
      <c r="AC58" s="878"/>
      <c r="AD58" s="878"/>
      <c r="AE58" s="878"/>
      <c r="AF58" s="879"/>
      <c r="AG58" s="877"/>
      <c r="AH58" s="878"/>
      <c r="AI58" s="878"/>
      <c r="AJ58" s="878"/>
      <c r="AK58" s="879"/>
      <c r="AL58" s="877"/>
      <c r="AM58" s="878"/>
      <c r="AN58" s="878"/>
      <c r="AO58" s="878"/>
      <c r="AP58" s="879"/>
      <c r="AQ58" s="877"/>
      <c r="AR58" s="878"/>
      <c r="AS58" s="878"/>
      <c r="AT58" s="878"/>
      <c r="AU58" s="879"/>
      <c r="AV58" s="456"/>
      <c r="AW58" s="454"/>
      <c r="AX58" s="454"/>
    </row>
    <row r="59" spans="1:50" s="3" customFormat="1" ht="9" customHeight="1" x14ac:dyDescent="0.2">
      <c r="A59"/>
      <c r="B59" s="407">
        <v>10</v>
      </c>
      <c r="C59" s="406" t="s">
        <v>155</v>
      </c>
      <c r="D59" s="332"/>
      <c r="E59" s="332"/>
      <c r="F59" s="333"/>
      <c r="G59" s="333"/>
      <c r="H59" s="874">
        <f>H31+H33+H52+H54</f>
        <v>0</v>
      </c>
      <c r="I59" s="875"/>
      <c r="J59" s="875"/>
      <c r="K59" s="875"/>
      <c r="L59" s="876"/>
      <c r="M59" s="874">
        <f t="shared" ref="M59" si="7">M31+M33+M52+M54</f>
        <v>0</v>
      </c>
      <c r="N59" s="875"/>
      <c r="O59" s="875"/>
      <c r="P59" s="875"/>
      <c r="Q59" s="876"/>
      <c r="R59" s="874">
        <f t="shared" ref="R59" si="8">R31+R33+R52+R54</f>
        <v>0</v>
      </c>
      <c r="S59" s="875"/>
      <c r="T59" s="875"/>
      <c r="U59" s="875"/>
      <c r="V59" s="876"/>
      <c r="W59" s="874">
        <f t="shared" ref="W59" si="9">W31+W33+W52+W54</f>
        <v>0</v>
      </c>
      <c r="X59" s="875"/>
      <c r="Y59" s="875"/>
      <c r="Z59" s="875"/>
      <c r="AA59" s="876"/>
      <c r="AB59" s="874">
        <f t="shared" ref="AB59" si="10">AB31+AB33+AB52+AB54</f>
        <v>0</v>
      </c>
      <c r="AC59" s="875"/>
      <c r="AD59" s="875"/>
      <c r="AE59" s="875"/>
      <c r="AF59" s="876"/>
      <c r="AG59" s="874">
        <f t="shared" ref="AG59" si="11">AG31+AG33+AG52+AG54</f>
        <v>0</v>
      </c>
      <c r="AH59" s="875"/>
      <c r="AI59" s="875"/>
      <c r="AJ59" s="875"/>
      <c r="AK59" s="876"/>
      <c r="AL59" s="874">
        <f t="shared" ref="AL59" si="12">AL31+AL33+AL52+AL54</f>
        <v>0</v>
      </c>
      <c r="AM59" s="875"/>
      <c r="AN59" s="875"/>
      <c r="AO59" s="875"/>
      <c r="AP59" s="876"/>
      <c r="AQ59" s="874">
        <f t="shared" ref="AQ59" si="13">AQ31+AQ33+AQ52+AQ54</f>
        <v>0</v>
      </c>
      <c r="AR59" s="875"/>
      <c r="AS59" s="875"/>
      <c r="AT59" s="875"/>
      <c r="AU59" s="876"/>
      <c r="AV59" s="457"/>
      <c r="AW59" s="457"/>
      <c r="AX59" s="457"/>
    </row>
    <row r="60" spans="1:50" ht="10.15" customHeight="1" thickBot="1" x14ac:dyDescent="0.25">
      <c r="B60" s="401"/>
      <c r="C60" s="402" t="s">
        <v>156</v>
      </c>
      <c r="D60" s="328"/>
      <c r="E60" s="328"/>
      <c r="F60" s="329"/>
      <c r="G60" s="329"/>
      <c r="H60" s="927"/>
      <c r="I60" s="928"/>
      <c r="J60" s="928"/>
      <c r="K60" s="928"/>
      <c r="L60" s="929"/>
      <c r="M60" s="927"/>
      <c r="N60" s="928"/>
      <c r="O60" s="928"/>
      <c r="P60" s="928"/>
      <c r="Q60" s="929"/>
      <c r="R60" s="927"/>
      <c r="S60" s="928"/>
      <c r="T60" s="928"/>
      <c r="U60" s="928"/>
      <c r="V60" s="929"/>
      <c r="W60" s="927"/>
      <c r="X60" s="928"/>
      <c r="Y60" s="928"/>
      <c r="Z60" s="928"/>
      <c r="AA60" s="929"/>
      <c r="AB60" s="927"/>
      <c r="AC60" s="928"/>
      <c r="AD60" s="928"/>
      <c r="AE60" s="928"/>
      <c r="AF60" s="929"/>
      <c r="AG60" s="927"/>
      <c r="AH60" s="928"/>
      <c r="AI60" s="928"/>
      <c r="AJ60" s="928"/>
      <c r="AK60" s="929"/>
      <c r="AL60" s="927"/>
      <c r="AM60" s="928"/>
      <c r="AN60" s="928"/>
      <c r="AO60" s="928"/>
      <c r="AP60" s="929"/>
      <c r="AQ60" s="927"/>
      <c r="AR60" s="928"/>
      <c r="AS60" s="928"/>
      <c r="AT60" s="928"/>
      <c r="AU60" s="929"/>
      <c r="AV60" s="454"/>
      <c r="AW60" s="454"/>
      <c r="AX60" s="454"/>
    </row>
    <row r="61" spans="1:50" ht="13.5" thickBot="1" x14ac:dyDescent="0.25">
      <c r="A61" s="3"/>
      <c r="B61" s="1008" t="s">
        <v>157</v>
      </c>
      <c r="C61" s="697"/>
      <c r="D61" s="697"/>
      <c r="E61" s="697"/>
      <c r="F61" s="697"/>
      <c r="G61" s="697"/>
      <c r="H61" s="1009"/>
      <c r="I61" s="1009"/>
      <c r="J61" s="1009"/>
      <c r="K61" s="1009"/>
      <c r="L61" s="1009"/>
      <c r="M61" s="1009"/>
      <c r="N61" s="1009"/>
      <c r="O61" s="1009"/>
      <c r="P61" s="1009"/>
      <c r="Q61" s="1009"/>
      <c r="R61" s="1009"/>
      <c r="S61" s="1009"/>
      <c r="T61" s="1009"/>
      <c r="U61" s="1009"/>
      <c r="V61" s="1009"/>
      <c r="W61" s="1009"/>
      <c r="X61" s="1009"/>
      <c r="Y61" s="1009"/>
      <c r="Z61" s="1009"/>
      <c r="AA61" s="1009"/>
      <c r="AB61" s="1009"/>
      <c r="AC61" s="1009"/>
      <c r="AD61" s="1009"/>
      <c r="AE61" s="1009"/>
      <c r="AF61" s="1009"/>
      <c r="AG61" s="1009"/>
      <c r="AH61" s="1009"/>
      <c r="AI61" s="1009"/>
      <c r="AJ61" s="1009"/>
      <c r="AK61" s="1009"/>
      <c r="AL61" s="1009"/>
      <c r="AM61" s="1009"/>
      <c r="AN61" s="1009"/>
      <c r="AO61" s="1009"/>
      <c r="AP61" s="1009"/>
      <c r="AQ61" s="1009"/>
      <c r="AR61" s="1009"/>
      <c r="AS61" s="1009"/>
      <c r="AT61" s="1009"/>
      <c r="AU61" s="1010"/>
      <c r="AV61" s="454"/>
      <c r="AW61" s="454"/>
      <c r="AX61" s="454"/>
    </row>
    <row r="62" spans="1:50" ht="10.9" customHeight="1" x14ac:dyDescent="0.2">
      <c r="A62" s="3"/>
      <c r="B62" s="882" t="s">
        <v>118</v>
      </c>
      <c r="C62" s="883"/>
      <c r="D62" s="883"/>
      <c r="E62" s="883"/>
      <c r="F62" s="883"/>
      <c r="G62" s="884"/>
      <c r="H62" s="458"/>
      <c r="I62" s="459"/>
      <c r="J62" s="459"/>
      <c r="K62" s="459"/>
      <c r="L62" s="459"/>
      <c r="M62" s="459"/>
      <c r="N62" s="459"/>
      <c r="O62" s="459"/>
      <c r="P62" s="459"/>
      <c r="Q62" s="459"/>
      <c r="R62" s="343"/>
      <c r="S62" s="460"/>
      <c r="T62" s="460"/>
      <c r="U62" s="460"/>
      <c r="V62" s="460"/>
      <c r="W62" s="347"/>
      <c r="X62" s="459"/>
      <c r="Y62" s="459"/>
      <c r="Z62" s="459"/>
      <c r="AA62" s="459"/>
      <c r="AB62" s="459"/>
      <c r="AC62" s="459"/>
      <c r="AD62" s="459"/>
      <c r="AE62" s="459"/>
      <c r="AF62" s="459"/>
      <c r="AG62" s="459"/>
      <c r="AH62" s="459"/>
      <c r="AI62" s="459"/>
      <c r="AJ62" s="459"/>
      <c r="AK62" s="459"/>
      <c r="AL62" s="348"/>
      <c r="AM62" s="348"/>
      <c r="AN62" s="348"/>
      <c r="AO62" s="348"/>
      <c r="AP62" s="349"/>
      <c r="AQ62" s="460"/>
      <c r="AR62" s="460"/>
      <c r="AS62" s="460"/>
      <c r="AT62" s="460"/>
      <c r="AU62" s="461"/>
      <c r="AV62" s="454"/>
      <c r="AW62" s="454"/>
      <c r="AX62" s="454"/>
    </row>
    <row r="63" spans="1:50" ht="9.75" customHeight="1" x14ac:dyDescent="0.2">
      <c r="A63" s="3"/>
      <c r="B63" s="408" t="s">
        <v>158</v>
      </c>
      <c r="C63" s="406" t="s">
        <v>159</v>
      </c>
      <c r="D63" s="350"/>
      <c r="E63" s="44"/>
      <c r="F63" s="15"/>
      <c r="G63" s="15"/>
      <c r="H63" s="351"/>
      <c r="I63" s="352"/>
      <c r="J63" s="352"/>
      <c r="K63" s="352"/>
      <c r="L63" s="353"/>
      <c r="M63" s="351"/>
      <c r="N63" s="352"/>
      <c r="O63" s="352"/>
      <c r="P63" s="352"/>
      <c r="Q63" s="353"/>
      <c r="R63" s="352"/>
      <c r="S63" s="352"/>
      <c r="T63" s="352"/>
      <c r="U63" s="352"/>
      <c r="V63" s="352"/>
      <c r="W63" s="351"/>
      <c r="X63" s="352"/>
      <c r="Y63" s="352"/>
      <c r="Z63" s="352"/>
      <c r="AA63" s="352"/>
      <c r="AB63" s="352"/>
      <c r="AC63" s="352"/>
      <c r="AD63" s="352"/>
      <c r="AE63" s="352"/>
      <c r="AF63" s="352"/>
      <c r="AG63" s="995"/>
      <c r="AH63" s="996"/>
      <c r="AI63" s="996"/>
      <c r="AJ63" s="996"/>
      <c r="AK63" s="997"/>
      <c r="AL63" s="352"/>
      <c r="AM63" s="352"/>
      <c r="AN63" s="352"/>
      <c r="AO63" s="352"/>
      <c r="AP63" s="352"/>
      <c r="AQ63" s="995"/>
      <c r="AR63" s="996"/>
      <c r="AS63" s="996"/>
      <c r="AT63" s="996"/>
      <c r="AU63" s="997"/>
      <c r="AV63" s="454"/>
      <c r="AW63" s="454"/>
      <c r="AX63" s="454"/>
    </row>
    <row r="64" spans="1:50" ht="10.15" customHeight="1" x14ac:dyDescent="0.2">
      <c r="A64" s="3"/>
      <c r="B64" s="401"/>
      <c r="C64" s="402" t="s">
        <v>160</v>
      </c>
      <c r="D64" s="354"/>
      <c r="E64" s="328"/>
      <c r="F64" s="329"/>
      <c r="G64" s="329"/>
      <c r="H64" s="37"/>
      <c r="I64" s="355"/>
      <c r="J64" s="355"/>
      <c r="K64" s="355"/>
      <c r="L64" s="356"/>
      <c r="M64" s="37"/>
      <c r="N64" s="355"/>
      <c r="O64" s="355"/>
      <c r="P64" s="355"/>
      <c r="Q64" s="356"/>
      <c r="R64" s="355"/>
      <c r="S64" s="355"/>
      <c r="T64" s="355"/>
      <c r="U64" s="355"/>
      <c r="V64" s="273"/>
      <c r="W64" s="37"/>
      <c r="X64" s="355"/>
      <c r="Y64" s="355"/>
      <c r="Z64" s="355"/>
      <c r="AA64" s="355"/>
      <c r="AB64" s="273"/>
      <c r="AC64" s="273"/>
      <c r="AD64" s="273"/>
      <c r="AE64" s="273"/>
      <c r="AF64" s="357" t="s">
        <v>161</v>
      </c>
      <c r="AG64" s="998"/>
      <c r="AH64" s="999"/>
      <c r="AI64" s="999"/>
      <c r="AJ64" s="999"/>
      <c r="AK64" s="1000"/>
      <c r="AL64" s="355"/>
      <c r="AM64" s="355"/>
      <c r="AN64" s="355"/>
      <c r="AO64" s="355"/>
      <c r="AP64" s="355"/>
      <c r="AQ64" s="998"/>
      <c r="AR64" s="999"/>
      <c r="AS64" s="999"/>
      <c r="AT64" s="999"/>
      <c r="AU64" s="1000"/>
      <c r="AV64" s="454"/>
      <c r="AW64" s="454"/>
      <c r="AX64" s="454"/>
    </row>
    <row r="65" spans="1:50" ht="10.15" customHeight="1" x14ac:dyDescent="0.2">
      <c r="A65" s="3"/>
      <c r="B65" s="408" t="s">
        <v>162</v>
      </c>
      <c r="C65" s="406" t="s">
        <v>163</v>
      </c>
      <c r="D65" s="350"/>
      <c r="E65" s="44"/>
      <c r="F65" s="15"/>
      <c r="G65" s="15"/>
      <c r="H65" s="351"/>
      <c r="I65" s="352"/>
      <c r="J65" s="352"/>
      <c r="K65" s="352"/>
      <c r="L65" s="353"/>
      <c r="M65" s="351"/>
      <c r="N65" s="352"/>
      <c r="O65" s="352"/>
      <c r="P65" s="352"/>
      <c r="Q65" s="353"/>
      <c r="R65" s="352"/>
      <c r="S65" s="352"/>
      <c r="T65" s="352"/>
      <c r="U65" s="352"/>
      <c r="V65" s="352"/>
      <c r="W65" s="351"/>
      <c r="X65" s="352"/>
      <c r="Y65" s="352"/>
      <c r="Z65" s="352"/>
      <c r="AA65" s="352"/>
      <c r="AB65" s="352"/>
      <c r="AC65" s="352"/>
      <c r="AD65" s="352"/>
      <c r="AE65" s="352"/>
      <c r="AF65" s="352"/>
      <c r="AG65" s="995"/>
      <c r="AH65" s="996"/>
      <c r="AI65" s="996"/>
      <c r="AJ65" s="996"/>
      <c r="AK65" s="997"/>
      <c r="AL65" s="352"/>
      <c r="AM65" s="352"/>
      <c r="AN65" s="352"/>
      <c r="AO65" s="352"/>
      <c r="AP65" s="352"/>
      <c r="AQ65" s="995"/>
      <c r="AR65" s="996"/>
      <c r="AS65" s="996"/>
      <c r="AT65" s="996"/>
      <c r="AU65" s="997"/>
      <c r="AV65" s="456"/>
      <c r="AW65" s="454"/>
      <c r="AX65" s="454"/>
    </row>
    <row r="66" spans="1:50" ht="12" customHeight="1" x14ac:dyDescent="0.2">
      <c r="A66" s="3"/>
      <c r="B66" s="401"/>
      <c r="C66" s="402" t="s">
        <v>160</v>
      </c>
      <c r="D66" s="354"/>
      <c r="E66" s="328"/>
      <c r="F66" s="329"/>
      <c r="G66" s="329"/>
      <c r="H66" s="37"/>
      <c r="I66" s="355"/>
      <c r="J66" s="355"/>
      <c r="K66" s="355"/>
      <c r="L66" s="356"/>
      <c r="M66" s="37"/>
      <c r="N66" s="355"/>
      <c r="O66" s="355"/>
      <c r="P66" s="355"/>
      <c r="Q66" s="356"/>
      <c r="R66" s="355"/>
      <c r="S66" s="355"/>
      <c r="T66" s="355"/>
      <c r="U66" s="355"/>
      <c r="V66" s="273"/>
      <c r="W66" s="37"/>
      <c r="X66" s="355"/>
      <c r="Y66" s="355"/>
      <c r="Z66" s="355"/>
      <c r="AA66" s="355"/>
      <c r="AB66" s="273"/>
      <c r="AC66" s="273"/>
      <c r="AD66" s="273"/>
      <c r="AE66" s="273"/>
      <c r="AF66" s="357" t="s">
        <v>161</v>
      </c>
      <c r="AG66" s="998"/>
      <c r="AH66" s="999"/>
      <c r="AI66" s="999"/>
      <c r="AJ66" s="999"/>
      <c r="AK66" s="1000"/>
      <c r="AL66" s="355"/>
      <c r="AM66" s="355"/>
      <c r="AN66" s="355"/>
      <c r="AO66" s="355"/>
      <c r="AP66" s="355"/>
      <c r="AQ66" s="998"/>
      <c r="AR66" s="999"/>
      <c r="AS66" s="999"/>
      <c r="AT66" s="999"/>
      <c r="AU66" s="1000"/>
      <c r="AV66" s="454"/>
      <c r="AW66" s="454"/>
      <c r="AX66" s="454"/>
    </row>
    <row r="67" spans="1:50" ht="9.75" customHeight="1" x14ac:dyDescent="0.2">
      <c r="A67" s="3"/>
      <c r="B67" s="399" t="s">
        <v>164</v>
      </c>
      <c r="C67" s="406" t="s">
        <v>165</v>
      </c>
      <c r="D67" s="350"/>
      <c r="E67" s="44"/>
      <c r="F67" s="15"/>
      <c r="G67" s="15"/>
      <c r="H67" s="358"/>
      <c r="I67" s="359"/>
      <c r="J67" s="359"/>
      <c r="K67" s="359"/>
      <c r="L67" s="360"/>
      <c r="M67" s="358"/>
      <c r="N67" s="359"/>
      <c r="O67" s="359"/>
      <c r="P67" s="359"/>
      <c r="Q67" s="360"/>
      <c r="R67" s="358"/>
      <c r="S67" s="359"/>
      <c r="T67" s="359"/>
      <c r="U67" s="359"/>
      <c r="V67" s="360"/>
      <c r="W67" s="351"/>
      <c r="X67" s="352"/>
      <c r="Y67" s="352"/>
      <c r="Z67" s="352"/>
      <c r="AA67" s="352"/>
      <c r="AB67" s="352"/>
      <c r="AC67" s="352"/>
      <c r="AD67" s="352"/>
      <c r="AE67" s="352"/>
      <c r="AF67" s="352"/>
      <c r="AG67" s="995"/>
      <c r="AH67" s="996"/>
      <c r="AI67" s="996"/>
      <c r="AJ67" s="996"/>
      <c r="AK67" s="997"/>
      <c r="AL67" s="359"/>
      <c r="AM67" s="359"/>
      <c r="AN67" s="359"/>
      <c r="AO67" s="359"/>
      <c r="AP67" s="360"/>
      <c r="AQ67" s="906">
        <f>AG67+AQ23+AQ27</f>
        <v>0</v>
      </c>
      <c r="AR67" s="907"/>
      <c r="AS67" s="907"/>
      <c r="AT67" s="907"/>
      <c r="AU67" s="908"/>
      <c r="AV67" s="462"/>
      <c r="AW67" s="454"/>
      <c r="AX67" s="454"/>
    </row>
    <row r="68" spans="1:50" ht="10.15" customHeight="1" x14ac:dyDescent="0.2">
      <c r="A68" s="3"/>
      <c r="B68" s="401"/>
      <c r="C68" s="402" t="s">
        <v>166</v>
      </c>
      <c r="D68" s="354"/>
      <c r="E68" s="328"/>
      <c r="F68" s="329"/>
      <c r="G68" s="329"/>
      <c r="H68" s="37"/>
      <c r="I68" s="355"/>
      <c r="J68" s="355"/>
      <c r="K68" s="355"/>
      <c r="L68" s="356"/>
      <c r="M68" s="37"/>
      <c r="N68" s="355"/>
      <c r="O68" s="355"/>
      <c r="P68" s="355"/>
      <c r="Q68" s="356"/>
      <c r="R68" s="37"/>
      <c r="S68" s="355"/>
      <c r="T68" s="355"/>
      <c r="U68" s="355"/>
      <c r="V68" s="273"/>
      <c r="W68" s="37"/>
      <c r="X68" s="355"/>
      <c r="Y68" s="355"/>
      <c r="Z68" s="355"/>
      <c r="AA68" s="355"/>
      <c r="AB68" s="273"/>
      <c r="AC68" s="273"/>
      <c r="AD68" s="273"/>
      <c r="AE68" s="273"/>
      <c r="AF68" s="357" t="s">
        <v>161</v>
      </c>
      <c r="AG68" s="998"/>
      <c r="AH68" s="999"/>
      <c r="AI68" s="999"/>
      <c r="AJ68" s="999"/>
      <c r="AK68" s="1000"/>
      <c r="AL68" s="355"/>
      <c r="AM68" s="355"/>
      <c r="AN68" s="355"/>
      <c r="AO68" s="355"/>
      <c r="AP68" s="356"/>
      <c r="AQ68" s="909"/>
      <c r="AR68" s="910"/>
      <c r="AS68" s="910"/>
      <c r="AT68" s="910"/>
      <c r="AU68" s="911"/>
      <c r="AV68" s="454"/>
      <c r="AW68" s="454"/>
      <c r="AX68" s="454"/>
    </row>
    <row r="69" spans="1:50" ht="9.75" customHeight="1" x14ac:dyDescent="0.2">
      <c r="A69" s="3"/>
      <c r="B69" s="399" t="s">
        <v>167</v>
      </c>
      <c r="C69" s="406" t="s">
        <v>168</v>
      </c>
      <c r="D69" s="350"/>
      <c r="E69" s="44"/>
      <c r="F69" s="15"/>
      <c r="G69" s="15"/>
      <c r="H69" s="358"/>
      <c r="I69" s="359"/>
      <c r="J69" s="359"/>
      <c r="K69" s="359"/>
      <c r="L69" s="360"/>
      <c r="M69" s="358"/>
      <c r="N69" s="359"/>
      <c r="O69" s="359"/>
      <c r="P69" s="359"/>
      <c r="Q69" s="360"/>
      <c r="R69" s="358"/>
      <c r="S69" s="359"/>
      <c r="T69" s="359"/>
      <c r="U69" s="359"/>
      <c r="V69" s="360"/>
      <c r="W69" s="351"/>
      <c r="X69" s="352"/>
      <c r="Y69" s="352"/>
      <c r="Z69" s="352"/>
      <c r="AA69" s="352"/>
      <c r="AB69" s="352"/>
      <c r="AC69" s="352"/>
      <c r="AD69" s="352"/>
      <c r="AE69" s="352"/>
      <c r="AF69" s="352"/>
      <c r="AG69" s="995"/>
      <c r="AH69" s="996"/>
      <c r="AI69" s="996"/>
      <c r="AJ69" s="996"/>
      <c r="AK69" s="997"/>
      <c r="AL69" s="352"/>
      <c r="AM69" s="352"/>
      <c r="AN69" s="352"/>
      <c r="AO69" s="352"/>
      <c r="AP69" s="353"/>
      <c r="AQ69" s="906">
        <f>AG69+AQ25+AQ29</f>
        <v>0</v>
      </c>
      <c r="AR69" s="907"/>
      <c r="AS69" s="907"/>
      <c r="AT69" s="907"/>
      <c r="AU69" s="908"/>
      <c r="AV69" s="462"/>
      <c r="AW69" s="454"/>
      <c r="AX69" s="454"/>
    </row>
    <row r="70" spans="1:50" ht="10.15" customHeight="1" x14ac:dyDescent="0.2">
      <c r="A70" s="3"/>
      <c r="B70" s="401"/>
      <c r="C70" s="402" t="s">
        <v>166</v>
      </c>
      <c r="D70" s="354"/>
      <c r="E70" s="328"/>
      <c r="F70" s="329"/>
      <c r="G70" s="329"/>
      <c r="H70" s="37"/>
      <c r="I70" s="355"/>
      <c r="J70" s="355"/>
      <c r="K70" s="355"/>
      <c r="L70" s="356"/>
      <c r="M70" s="37"/>
      <c r="N70" s="355"/>
      <c r="O70" s="355"/>
      <c r="P70" s="355"/>
      <c r="Q70" s="356"/>
      <c r="R70" s="37"/>
      <c r="S70" s="355"/>
      <c r="T70" s="355"/>
      <c r="U70" s="355"/>
      <c r="V70" s="273"/>
      <c r="W70" s="37"/>
      <c r="X70" s="355"/>
      <c r="Y70" s="355"/>
      <c r="Z70" s="355"/>
      <c r="AA70" s="355"/>
      <c r="AB70" s="273"/>
      <c r="AC70" s="273"/>
      <c r="AD70" s="273"/>
      <c r="AE70" s="273"/>
      <c r="AF70" s="357" t="s">
        <v>161</v>
      </c>
      <c r="AG70" s="998"/>
      <c r="AH70" s="999"/>
      <c r="AI70" s="999"/>
      <c r="AJ70" s="999"/>
      <c r="AK70" s="1000"/>
      <c r="AL70" s="361"/>
      <c r="AM70" s="361"/>
      <c r="AN70" s="361"/>
      <c r="AO70" s="361"/>
      <c r="AP70" s="362"/>
      <c r="AQ70" s="909"/>
      <c r="AR70" s="910"/>
      <c r="AS70" s="910"/>
      <c r="AT70" s="910"/>
      <c r="AU70" s="911"/>
      <c r="AV70" s="454"/>
      <c r="AW70" s="454"/>
      <c r="AX70" s="454"/>
    </row>
    <row r="71" spans="1:50" ht="9.75" customHeight="1" x14ac:dyDescent="0.2">
      <c r="A71" s="3"/>
      <c r="B71" s="408" t="s">
        <v>169</v>
      </c>
      <c r="C71" s="409" t="s">
        <v>170</v>
      </c>
      <c r="D71" s="350"/>
      <c r="E71" s="44"/>
      <c r="F71" s="15"/>
      <c r="G71" s="15"/>
      <c r="H71" s="351"/>
      <c r="I71" s="352"/>
      <c r="J71" s="352"/>
      <c r="K71" s="352"/>
      <c r="L71" s="353"/>
      <c r="M71" s="351"/>
      <c r="N71" s="352"/>
      <c r="O71" s="352"/>
      <c r="P71" s="352"/>
      <c r="Q71" s="353"/>
      <c r="R71" s="351"/>
      <c r="S71" s="352"/>
      <c r="T71" s="352"/>
      <c r="U71" s="352"/>
      <c r="V71" s="353"/>
      <c r="W71" s="351"/>
      <c r="X71" s="352"/>
      <c r="Y71" s="352"/>
      <c r="Z71" s="352"/>
      <c r="AA71" s="352"/>
      <c r="AB71" s="352"/>
      <c r="AC71" s="352"/>
      <c r="AD71" s="352"/>
      <c r="AE71" s="352"/>
      <c r="AF71" s="352"/>
      <c r="AG71" s="874">
        <f>IF(AG67-AG63&lt;0,0,AG67-AG63)</f>
        <v>0</v>
      </c>
      <c r="AH71" s="875"/>
      <c r="AI71" s="875"/>
      <c r="AJ71" s="875"/>
      <c r="AK71" s="876"/>
      <c r="AL71" s="351"/>
      <c r="AM71" s="352"/>
      <c r="AN71" s="352"/>
      <c r="AO71" s="352"/>
      <c r="AP71" s="353"/>
      <c r="AQ71" s="874">
        <f>IF(AQ67-AQ63&lt;0,0,AQ67-AQ63)</f>
        <v>0</v>
      </c>
      <c r="AR71" s="875"/>
      <c r="AS71" s="875"/>
      <c r="AT71" s="875"/>
      <c r="AU71" s="876"/>
      <c r="AV71" s="454"/>
      <c r="AW71" s="454"/>
      <c r="AX71" s="454"/>
    </row>
    <row r="72" spans="1:50" ht="11.45" customHeight="1" x14ac:dyDescent="0.2">
      <c r="A72" s="3"/>
      <c r="B72" s="410"/>
      <c r="C72" s="411" t="s">
        <v>171</v>
      </c>
      <c r="D72" s="354"/>
      <c r="E72" s="328"/>
      <c r="F72" s="329"/>
      <c r="G72" s="329"/>
      <c r="H72" s="37"/>
      <c r="I72" s="361"/>
      <c r="J72" s="361"/>
      <c r="K72" s="361"/>
      <c r="L72" s="362"/>
      <c r="M72" s="37"/>
      <c r="N72" s="361"/>
      <c r="O72" s="361"/>
      <c r="P72" s="361"/>
      <c r="Q72" s="362"/>
      <c r="R72" s="37"/>
      <c r="S72" s="361"/>
      <c r="T72" s="361"/>
      <c r="U72" s="361"/>
      <c r="V72" s="273"/>
      <c r="W72" s="37"/>
      <c r="X72" s="355"/>
      <c r="Y72" s="355"/>
      <c r="Z72" s="355"/>
      <c r="AA72" s="355"/>
      <c r="AB72" s="273"/>
      <c r="AC72" s="273"/>
      <c r="AD72" s="273"/>
      <c r="AE72" s="273"/>
      <c r="AF72" s="357" t="s">
        <v>161</v>
      </c>
      <c r="AG72" s="877"/>
      <c r="AH72" s="878"/>
      <c r="AI72" s="878"/>
      <c r="AJ72" s="878"/>
      <c r="AK72" s="879"/>
      <c r="AL72" s="363"/>
      <c r="AM72" s="361"/>
      <c r="AN72" s="361"/>
      <c r="AO72" s="361"/>
      <c r="AP72" s="362"/>
      <c r="AQ72" s="877"/>
      <c r="AR72" s="878"/>
      <c r="AS72" s="878"/>
      <c r="AT72" s="878"/>
      <c r="AU72" s="879"/>
      <c r="AV72" s="454"/>
      <c r="AW72" s="454"/>
      <c r="AX72" s="454"/>
    </row>
    <row r="73" spans="1:50" ht="9.75" customHeight="1" x14ac:dyDescent="0.2">
      <c r="A73" s="3"/>
      <c r="B73" s="408" t="s">
        <v>172</v>
      </c>
      <c r="C73" s="409" t="s">
        <v>173</v>
      </c>
      <c r="D73" s="350"/>
      <c r="E73" s="44"/>
      <c r="F73" s="15"/>
      <c r="G73" s="15"/>
      <c r="H73" s="351"/>
      <c r="I73" s="352"/>
      <c r="J73" s="352"/>
      <c r="K73" s="352"/>
      <c r="L73" s="353"/>
      <c r="M73" s="351"/>
      <c r="N73" s="352"/>
      <c r="O73" s="352"/>
      <c r="P73" s="352"/>
      <c r="Q73" s="353"/>
      <c r="R73" s="351"/>
      <c r="S73" s="352"/>
      <c r="T73" s="352"/>
      <c r="U73" s="352"/>
      <c r="V73" s="353"/>
      <c r="W73" s="351"/>
      <c r="X73" s="352"/>
      <c r="Y73" s="352"/>
      <c r="Z73" s="352"/>
      <c r="AA73" s="352"/>
      <c r="AB73" s="352"/>
      <c r="AC73" s="352"/>
      <c r="AD73" s="352"/>
      <c r="AE73" s="352"/>
      <c r="AF73" s="352"/>
      <c r="AG73" s="874">
        <f>IF(AG69-AG65&lt;0,0,AG69-AG65)</f>
        <v>0</v>
      </c>
      <c r="AH73" s="875"/>
      <c r="AI73" s="875"/>
      <c r="AJ73" s="875"/>
      <c r="AK73" s="876"/>
      <c r="AL73" s="351"/>
      <c r="AM73" s="352"/>
      <c r="AN73" s="352"/>
      <c r="AO73" s="352"/>
      <c r="AP73" s="353"/>
      <c r="AQ73" s="874">
        <f>IF(AQ69-AQ65&lt;0,0,AQ69-AQ65)</f>
        <v>0</v>
      </c>
      <c r="AR73" s="875"/>
      <c r="AS73" s="875"/>
      <c r="AT73" s="875"/>
      <c r="AU73" s="876"/>
      <c r="AV73" s="454"/>
      <c r="AW73" s="454"/>
      <c r="AX73" s="454"/>
    </row>
    <row r="74" spans="1:50" ht="10.9" customHeight="1" x14ac:dyDescent="0.2">
      <c r="A74" s="3"/>
      <c r="B74" s="410"/>
      <c r="C74" s="411" t="s">
        <v>174</v>
      </c>
      <c r="D74" s="354"/>
      <c r="E74" s="328"/>
      <c r="F74" s="329"/>
      <c r="G74" s="329"/>
      <c r="H74" s="37"/>
      <c r="I74" s="361"/>
      <c r="J74" s="361"/>
      <c r="K74" s="361"/>
      <c r="L74" s="362"/>
      <c r="M74" s="37"/>
      <c r="N74" s="361"/>
      <c r="O74" s="361"/>
      <c r="P74" s="361"/>
      <c r="Q74" s="362"/>
      <c r="R74" s="37"/>
      <c r="S74" s="361"/>
      <c r="T74" s="361"/>
      <c r="U74" s="361"/>
      <c r="V74" s="273"/>
      <c r="W74" s="37"/>
      <c r="X74" s="355"/>
      <c r="Y74" s="355"/>
      <c r="Z74" s="355"/>
      <c r="AA74" s="355"/>
      <c r="AB74" s="273"/>
      <c r="AC74" s="273"/>
      <c r="AD74" s="273"/>
      <c r="AE74" s="273"/>
      <c r="AF74" s="357" t="s">
        <v>161</v>
      </c>
      <c r="AG74" s="877"/>
      <c r="AH74" s="878"/>
      <c r="AI74" s="878"/>
      <c r="AJ74" s="878"/>
      <c r="AK74" s="879"/>
      <c r="AL74" s="363"/>
      <c r="AM74" s="361"/>
      <c r="AN74" s="361"/>
      <c r="AO74" s="361"/>
      <c r="AP74" s="362"/>
      <c r="AQ74" s="877"/>
      <c r="AR74" s="878"/>
      <c r="AS74" s="878"/>
      <c r="AT74" s="878"/>
      <c r="AU74" s="879"/>
      <c r="AV74" s="454"/>
      <c r="AW74" s="454"/>
      <c r="AX74" s="454"/>
    </row>
    <row r="75" spans="1:50" ht="9.75" customHeight="1" x14ac:dyDescent="0.2">
      <c r="A75" s="3"/>
      <c r="B75" s="408" t="s">
        <v>175</v>
      </c>
      <c r="C75" s="409" t="s">
        <v>176</v>
      </c>
      <c r="D75" s="350"/>
      <c r="E75" s="71"/>
      <c r="F75" s="364"/>
      <c r="G75" s="364"/>
      <c r="H75" s="1011" t="e">
        <f>M75/M17</f>
        <v>#DIV/0!</v>
      </c>
      <c r="I75" s="1012"/>
      <c r="J75" s="1012"/>
      <c r="K75" s="1012"/>
      <c r="L75" s="1013"/>
      <c r="M75" s="1011">
        <f>IF($AG75&lt;&gt;0,(M23+M27)*($AG75/($AG23+$AG27)),0)</f>
        <v>0</v>
      </c>
      <c r="N75" s="1012"/>
      <c r="O75" s="1012"/>
      <c r="P75" s="1012"/>
      <c r="Q75" s="1013"/>
      <c r="R75" s="1011">
        <f>IF(AG75&lt;&gt;0,(W75/((W23+W27)/(R23+R27))),0)</f>
        <v>0</v>
      </c>
      <c r="S75" s="1012"/>
      <c r="T75" s="1012"/>
      <c r="U75" s="1012"/>
      <c r="V75" s="1013"/>
      <c r="W75" s="1011">
        <f>IF($AG75&lt;&gt;0,(W23+W27)*($AG75/($AG23+$AG27)),0)</f>
        <v>0</v>
      </c>
      <c r="X75" s="1012"/>
      <c r="Y75" s="1012"/>
      <c r="Z75" s="1012"/>
      <c r="AA75" s="1013"/>
      <c r="AB75" s="1011" t="e">
        <f>H75+R75</f>
        <v>#DIV/0!</v>
      </c>
      <c r="AC75" s="1012"/>
      <c r="AD75" s="1012"/>
      <c r="AE75" s="1012"/>
      <c r="AF75" s="1013"/>
      <c r="AG75" s="1011">
        <f>AG23+AG27-AG79</f>
        <v>0</v>
      </c>
      <c r="AH75" s="1012"/>
      <c r="AI75" s="1012"/>
      <c r="AJ75" s="1012"/>
      <c r="AK75" s="1013"/>
      <c r="AL75" s="1011" t="e">
        <f>AQ75/AQ17</f>
        <v>#DIV/0!</v>
      </c>
      <c r="AM75" s="1012"/>
      <c r="AN75" s="1012"/>
      <c r="AO75" s="1012"/>
      <c r="AP75" s="1013"/>
      <c r="AQ75" s="1011">
        <f>AQ23+AQ27-AQ79</f>
        <v>0</v>
      </c>
      <c r="AR75" s="1012"/>
      <c r="AS75" s="1012"/>
      <c r="AT75" s="1012"/>
      <c r="AU75" s="1013"/>
      <c r="AV75" s="454"/>
      <c r="AW75" s="454"/>
      <c r="AX75" s="454"/>
    </row>
    <row r="76" spans="1:50" ht="10.9" customHeight="1" x14ac:dyDescent="0.2">
      <c r="A76" s="3"/>
      <c r="B76" s="412"/>
      <c r="C76" s="402" t="s">
        <v>177</v>
      </c>
      <c r="D76" s="354"/>
      <c r="E76" s="70"/>
      <c r="F76" s="65"/>
      <c r="G76" s="65"/>
      <c r="H76" s="993"/>
      <c r="I76" s="994"/>
      <c r="J76" s="994"/>
      <c r="K76" s="994"/>
      <c r="L76" s="1014"/>
      <c r="M76" s="993"/>
      <c r="N76" s="994"/>
      <c r="O76" s="994"/>
      <c r="P76" s="994"/>
      <c r="Q76" s="1014"/>
      <c r="R76" s="993"/>
      <c r="S76" s="994"/>
      <c r="T76" s="994"/>
      <c r="U76" s="994"/>
      <c r="V76" s="1014"/>
      <c r="W76" s="993"/>
      <c r="X76" s="994"/>
      <c r="Y76" s="994"/>
      <c r="Z76" s="994"/>
      <c r="AA76" s="1014"/>
      <c r="AB76" s="993"/>
      <c r="AC76" s="994"/>
      <c r="AD76" s="994"/>
      <c r="AE76" s="994"/>
      <c r="AF76" s="1014"/>
      <c r="AG76" s="993"/>
      <c r="AH76" s="994"/>
      <c r="AI76" s="994"/>
      <c r="AJ76" s="994"/>
      <c r="AK76" s="1014"/>
      <c r="AL76" s="993"/>
      <c r="AM76" s="994"/>
      <c r="AN76" s="994"/>
      <c r="AO76" s="994"/>
      <c r="AP76" s="1014"/>
      <c r="AQ76" s="993"/>
      <c r="AR76" s="994"/>
      <c r="AS76" s="994"/>
      <c r="AT76" s="994"/>
      <c r="AU76" s="1014"/>
      <c r="AV76" s="454"/>
      <c r="AW76" s="454"/>
      <c r="AX76" s="454"/>
    </row>
    <row r="77" spans="1:50" ht="9.75" customHeight="1" x14ac:dyDescent="0.2">
      <c r="A77" s="3"/>
      <c r="B77" s="407" t="s">
        <v>178</v>
      </c>
      <c r="C77" s="413" t="s">
        <v>179</v>
      </c>
      <c r="D77" s="365"/>
      <c r="E77" s="69"/>
      <c r="F77" s="64"/>
      <c r="G77" s="64"/>
      <c r="H77" s="1011">
        <f>M77/0.5</f>
        <v>0</v>
      </c>
      <c r="I77" s="1012"/>
      <c r="J77" s="1012"/>
      <c r="K77" s="1012"/>
      <c r="L77" s="1013"/>
      <c r="M77" s="1011">
        <f>IF($AG77&lt;&gt;0,(M25+M29)*($AG77/($AG25+$AG29)),0)</f>
        <v>0</v>
      </c>
      <c r="N77" s="1012"/>
      <c r="O77" s="1012"/>
      <c r="P77" s="1012"/>
      <c r="Q77" s="1013"/>
      <c r="R77" s="1011">
        <f>IF(AG77&lt;&gt;0,(W77/((W25+W29)/(R25+R29))),0)</f>
        <v>0</v>
      </c>
      <c r="S77" s="1012"/>
      <c r="T77" s="1012"/>
      <c r="U77" s="1012"/>
      <c r="V77" s="1013"/>
      <c r="W77" s="1011">
        <f>IF($AG77&lt;&gt;0,(W25+W29)*($AG77/($AG25+$AG29)),0)</f>
        <v>0</v>
      </c>
      <c r="X77" s="1012"/>
      <c r="Y77" s="1012"/>
      <c r="Z77" s="1012"/>
      <c r="AA77" s="1013"/>
      <c r="AB77" s="1011">
        <f>H77+R77</f>
        <v>0</v>
      </c>
      <c r="AC77" s="1012"/>
      <c r="AD77" s="1012"/>
      <c r="AE77" s="1012"/>
      <c r="AF77" s="1013"/>
      <c r="AG77" s="1011">
        <f>AG25+AG29-AG81</f>
        <v>0</v>
      </c>
      <c r="AH77" s="1012"/>
      <c r="AI77" s="1012"/>
      <c r="AJ77" s="1012"/>
      <c r="AK77" s="1013"/>
      <c r="AL77" s="1011">
        <f>AQ77/0.5</f>
        <v>0</v>
      </c>
      <c r="AM77" s="1012"/>
      <c r="AN77" s="1012"/>
      <c r="AO77" s="1012"/>
      <c r="AP77" s="1013"/>
      <c r="AQ77" s="1011">
        <f>AQ25+AQ29-AQ81</f>
        <v>0</v>
      </c>
      <c r="AR77" s="1012"/>
      <c r="AS77" s="1012"/>
      <c r="AT77" s="1012"/>
      <c r="AU77" s="1013"/>
      <c r="AV77" s="454"/>
      <c r="AW77" s="454"/>
      <c r="AX77" s="454"/>
    </row>
    <row r="78" spans="1:50" ht="11.45" customHeight="1" x14ac:dyDescent="0.2">
      <c r="A78" s="3"/>
      <c r="B78" s="412"/>
      <c r="C78" s="402" t="s">
        <v>177</v>
      </c>
      <c r="D78" s="354"/>
      <c r="E78" s="70"/>
      <c r="F78" s="65"/>
      <c r="G78" s="366"/>
      <c r="H78" s="993"/>
      <c r="I78" s="994"/>
      <c r="J78" s="994"/>
      <c r="K78" s="994"/>
      <c r="L78" s="1014"/>
      <c r="M78" s="993"/>
      <c r="N78" s="994"/>
      <c r="O78" s="994"/>
      <c r="P78" s="994"/>
      <c r="Q78" s="1014"/>
      <c r="R78" s="993"/>
      <c r="S78" s="994"/>
      <c r="T78" s="994"/>
      <c r="U78" s="994"/>
      <c r="V78" s="1014"/>
      <c r="W78" s="993"/>
      <c r="X78" s="994"/>
      <c r="Y78" s="994"/>
      <c r="Z78" s="994"/>
      <c r="AA78" s="1014"/>
      <c r="AB78" s="993"/>
      <c r="AC78" s="994"/>
      <c r="AD78" s="994"/>
      <c r="AE78" s="994"/>
      <c r="AF78" s="1014"/>
      <c r="AG78" s="993"/>
      <c r="AH78" s="994"/>
      <c r="AI78" s="994"/>
      <c r="AJ78" s="994"/>
      <c r="AK78" s="1014"/>
      <c r="AL78" s="993"/>
      <c r="AM78" s="994"/>
      <c r="AN78" s="994"/>
      <c r="AO78" s="994"/>
      <c r="AP78" s="1014"/>
      <c r="AQ78" s="993"/>
      <c r="AR78" s="994"/>
      <c r="AS78" s="994"/>
      <c r="AT78" s="994"/>
      <c r="AU78" s="1014"/>
      <c r="AV78" s="454"/>
      <c r="AW78" s="454"/>
      <c r="AX78" s="454"/>
    </row>
    <row r="79" spans="1:50" ht="9.75" customHeight="1" x14ac:dyDescent="0.2">
      <c r="A79" s="3"/>
      <c r="B79" s="408" t="s">
        <v>180</v>
      </c>
      <c r="C79" s="409" t="s">
        <v>181</v>
      </c>
      <c r="D79" s="350"/>
      <c r="E79" s="71"/>
      <c r="F79" s="364"/>
      <c r="G79" s="364"/>
      <c r="H79" s="874" t="e">
        <f>M79/M17</f>
        <v>#DIV/0!</v>
      </c>
      <c r="I79" s="875"/>
      <c r="J79" s="875"/>
      <c r="K79" s="875"/>
      <c r="L79" s="876"/>
      <c r="M79" s="874">
        <f>IF(AG79&gt;0,(M$23+M$27)*(AG79/(AG$23+AG$27)),0)</f>
        <v>0</v>
      </c>
      <c r="N79" s="875"/>
      <c r="O79" s="875"/>
      <c r="P79" s="875"/>
      <c r="Q79" s="876"/>
      <c r="R79" s="1011">
        <f>IF(W79&gt;0,((W79/(W23+W27))*(R23+R27)),0)</f>
        <v>0</v>
      </c>
      <c r="S79" s="1012"/>
      <c r="T79" s="1012"/>
      <c r="U79" s="1012"/>
      <c r="V79" s="1013"/>
      <c r="W79" s="874">
        <f>IF(AG79&gt;0,AG79*((W23+W27)/(AG23+AG27)),0)</f>
        <v>0</v>
      </c>
      <c r="X79" s="875"/>
      <c r="Y79" s="875"/>
      <c r="Z79" s="875"/>
      <c r="AA79" s="876"/>
      <c r="AB79" s="874" t="e">
        <f>H79+R79</f>
        <v>#DIV/0!</v>
      </c>
      <c r="AC79" s="875"/>
      <c r="AD79" s="875"/>
      <c r="AE79" s="875"/>
      <c r="AF79" s="876"/>
      <c r="AG79" s="1011">
        <f>IF(AX28&gt;=AG71,AG71,AG71-(AG71-AX28))</f>
        <v>0</v>
      </c>
      <c r="AH79" s="1012"/>
      <c r="AI79" s="1012"/>
      <c r="AJ79" s="1012"/>
      <c r="AK79" s="1013"/>
      <c r="AL79" s="874" t="e">
        <f>AQ79/AQ17</f>
        <v>#DIV/0!</v>
      </c>
      <c r="AM79" s="875"/>
      <c r="AN79" s="875"/>
      <c r="AO79" s="875"/>
      <c r="AP79" s="876"/>
      <c r="AQ79" s="1011">
        <f>IF(AQ23+AQ27&gt;=AQ71,AQ71,AQ71-(AQ71-AQ23-AQ27))</f>
        <v>0</v>
      </c>
      <c r="AR79" s="1012"/>
      <c r="AS79" s="1012"/>
      <c r="AT79" s="1012"/>
      <c r="AU79" s="1013"/>
      <c r="AV79" s="454"/>
      <c r="AW79" s="454"/>
      <c r="AX79" s="454"/>
    </row>
    <row r="80" spans="1:50" ht="12" customHeight="1" x14ac:dyDescent="0.2">
      <c r="A80" s="3"/>
      <c r="B80" s="412"/>
      <c r="C80" s="402" t="s">
        <v>177</v>
      </c>
      <c r="D80" s="354"/>
      <c r="E80" s="70"/>
      <c r="F80" s="65"/>
      <c r="G80" s="65"/>
      <c r="H80" s="877"/>
      <c r="I80" s="878"/>
      <c r="J80" s="878"/>
      <c r="K80" s="878"/>
      <c r="L80" s="879"/>
      <c r="M80" s="877"/>
      <c r="N80" s="878"/>
      <c r="O80" s="878"/>
      <c r="P80" s="878"/>
      <c r="Q80" s="879"/>
      <c r="R80" s="993"/>
      <c r="S80" s="994"/>
      <c r="T80" s="994"/>
      <c r="U80" s="994"/>
      <c r="V80" s="1014"/>
      <c r="W80" s="877"/>
      <c r="X80" s="878"/>
      <c r="Y80" s="878"/>
      <c r="Z80" s="878"/>
      <c r="AA80" s="879"/>
      <c r="AB80" s="877"/>
      <c r="AC80" s="878"/>
      <c r="AD80" s="878"/>
      <c r="AE80" s="878"/>
      <c r="AF80" s="879"/>
      <c r="AG80" s="993"/>
      <c r="AH80" s="994"/>
      <c r="AI80" s="994"/>
      <c r="AJ80" s="994"/>
      <c r="AK80" s="1014"/>
      <c r="AL80" s="877"/>
      <c r="AM80" s="878"/>
      <c r="AN80" s="878"/>
      <c r="AO80" s="878"/>
      <c r="AP80" s="879"/>
      <c r="AQ80" s="993"/>
      <c r="AR80" s="994"/>
      <c r="AS80" s="994"/>
      <c r="AT80" s="994"/>
      <c r="AU80" s="1014"/>
      <c r="AV80" s="454"/>
      <c r="AW80" s="454"/>
      <c r="AX80" s="454"/>
    </row>
    <row r="81" spans="1:50" ht="9.75" customHeight="1" x14ac:dyDescent="0.2">
      <c r="A81" s="3"/>
      <c r="B81" s="407" t="s">
        <v>182</v>
      </c>
      <c r="C81" s="413" t="s">
        <v>183</v>
      </c>
      <c r="D81" s="365"/>
      <c r="E81" s="69"/>
      <c r="F81" s="64"/>
      <c r="G81" s="64"/>
      <c r="H81" s="874">
        <f>M81/0.5</f>
        <v>0</v>
      </c>
      <c r="I81" s="875"/>
      <c r="J81" s="875"/>
      <c r="K81" s="875"/>
      <c r="L81" s="876"/>
      <c r="M81" s="874">
        <f>IF(AG81&gt;0,(M$25+M$29)*(AG81/(AG$25+AG$29)),0)</f>
        <v>0</v>
      </c>
      <c r="N81" s="875"/>
      <c r="O81" s="875"/>
      <c r="P81" s="875"/>
      <c r="Q81" s="876"/>
      <c r="R81" s="874">
        <f>W81/0.5</f>
        <v>0</v>
      </c>
      <c r="S81" s="875"/>
      <c r="T81" s="875"/>
      <c r="U81" s="875"/>
      <c r="V81" s="876"/>
      <c r="W81" s="874">
        <f>IF(AG81&gt;0,(W$25+W$29)*(AG81/(AG$25+AG$29)),0)</f>
        <v>0</v>
      </c>
      <c r="X81" s="875"/>
      <c r="Y81" s="875"/>
      <c r="Z81" s="875"/>
      <c r="AA81" s="876"/>
      <c r="AB81" s="874">
        <f>H81+R81</f>
        <v>0</v>
      </c>
      <c r="AC81" s="875"/>
      <c r="AD81" s="875"/>
      <c r="AE81" s="875"/>
      <c r="AF81" s="876"/>
      <c r="AG81" s="1011">
        <f>IF(AX30&gt;=AG73,AG73,AG73-(AG73-AX30))</f>
        <v>0</v>
      </c>
      <c r="AH81" s="1012"/>
      <c r="AI81" s="1012"/>
      <c r="AJ81" s="1012"/>
      <c r="AK81" s="1013"/>
      <c r="AL81" s="874">
        <f>AQ81/0.5</f>
        <v>0</v>
      </c>
      <c r="AM81" s="875"/>
      <c r="AN81" s="875"/>
      <c r="AO81" s="875"/>
      <c r="AP81" s="876"/>
      <c r="AQ81" s="1011">
        <f>IF(AQ25+AQ29&gt;=AQ73,AQ73,AQ73-(AQ73-AQ25-AQ29))</f>
        <v>0</v>
      </c>
      <c r="AR81" s="1012"/>
      <c r="AS81" s="1012"/>
      <c r="AT81" s="1012"/>
      <c r="AU81" s="1013"/>
      <c r="AV81" s="454"/>
      <c r="AW81" s="454"/>
      <c r="AX81" s="454"/>
    </row>
    <row r="82" spans="1:50" ht="12" customHeight="1" x14ac:dyDescent="0.2">
      <c r="A82" s="3"/>
      <c r="B82" s="412"/>
      <c r="C82" s="402" t="s">
        <v>177</v>
      </c>
      <c r="D82" s="354"/>
      <c r="E82" s="70"/>
      <c r="F82" s="65"/>
      <c r="G82" s="366"/>
      <c r="H82" s="877"/>
      <c r="I82" s="878"/>
      <c r="J82" s="878"/>
      <c r="K82" s="878"/>
      <c r="L82" s="879"/>
      <c r="M82" s="877"/>
      <c r="N82" s="878"/>
      <c r="O82" s="878"/>
      <c r="P82" s="878"/>
      <c r="Q82" s="879"/>
      <c r="R82" s="877"/>
      <c r="S82" s="878"/>
      <c r="T82" s="878"/>
      <c r="U82" s="878"/>
      <c r="V82" s="879"/>
      <c r="W82" s="877"/>
      <c r="X82" s="878"/>
      <c r="Y82" s="878"/>
      <c r="Z82" s="878"/>
      <c r="AA82" s="879"/>
      <c r="AB82" s="877"/>
      <c r="AC82" s="878"/>
      <c r="AD82" s="878"/>
      <c r="AE82" s="878"/>
      <c r="AF82" s="879"/>
      <c r="AG82" s="993"/>
      <c r="AH82" s="994"/>
      <c r="AI82" s="994"/>
      <c r="AJ82" s="994"/>
      <c r="AK82" s="1014"/>
      <c r="AL82" s="877"/>
      <c r="AM82" s="878"/>
      <c r="AN82" s="878"/>
      <c r="AO82" s="878"/>
      <c r="AP82" s="879"/>
      <c r="AQ82" s="993"/>
      <c r="AR82" s="994"/>
      <c r="AS82" s="994"/>
      <c r="AT82" s="994"/>
      <c r="AU82" s="1014"/>
      <c r="AV82" s="454"/>
      <c r="AW82" s="454"/>
      <c r="AX82" s="454"/>
    </row>
    <row r="83" spans="1:50" ht="9" customHeight="1" x14ac:dyDescent="0.2">
      <c r="A83" s="3"/>
      <c r="B83" s="408" t="s">
        <v>184</v>
      </c>
      <c r="C83" s="409" t="s">
        <v>185</v>
      </c>
      <c r="D83" s="350"/>
      <c r="E83" s="44"/>
      <c r="F83" s="15"/>
      <c r="G83" s="15"/>
      <c r="H83" s="351"/>
      <c r="I83" s="352"/>
      <c r="J83" s="352"/>
      <c r="K83" s="352"/>
      <c r="L83" s="353"/>
      <c r="M83" s="351"/>
      <c r="N83" s="352"/>
      <c r="O83" s="352"/>
      <c r="P83" s="352"/>
      <c r="Q83" s="353"/>
      <c r="R83" s="351"/>
      <c r="S83" s="352"/>
      <c r="T83" s="352"/>
      <c r="U83" s="352"/>
      <c r="V83" s="353"/>
      <c r="W83" s="351"/>
      <c r="X83" s="352"/>
      <c r="Y83" s="352"/>
      <c r="Z83" s="352"/>
      <c r="AA83" s="352"/>
      <c r="AB83" s="352"/>
      <c r="AC83" s="352"/>
      <c r="AD83" s="352"/>
      <c r="AE83" s="352"/>
      <c r="AF83" s="352"/>
      <c r="AG83" s="995"/>
      <c r="AH83" s="996"/>
      <c r="AI83" s="996"/>
      <c r="AJ83" s="996"/>
      <c r="AK83" s="997"/>
      <c r="AL83" s="352"/>
      <c r="AM83" s="352"/>
      <c r="AN83" s="352"/>
      <c r="AO83" s="352"/>
      <c r="AP83" s="353"/>
      <c r="AQ83" s="351"/>
      <c r="AR83" s="352"/>
      <c r="AS83" s="352"/>
      <c r="AT83" s="352"/>
      <c r="AU83" s="353"/>
      <c r="AV83" s="454"/>
      <c r="AW83" s="454"/>
      <c r="AX83" s="454"/>
    </row>
    <row r="84" spans="1:50" ht="10.9" customHeight="1" x14ac:dyDescent="0.2">
      <c r="A84" s="3"/>
      <c r="B84" s="410"/>
      <c r="C84" s="411" t="s">
        <v>186</v>
      </c>
      <c r="D84" s="354"/>
      <c r="E84" s="328"/>
      <c r="F84" s="329"/>
      <c r="G84" s="329"/>
      <c r="H84" s="37"/>
      <c r="I84" s="361"/>
      <c r="J84" s="361"/>
      <c r="K84" s="361"/>
      <c r="L84" s="362"/>
      <c r="M84" s="37"/>
      <c r="N84" s="361"/>
      <c r="O84" s="361"/>
      <c r="P84" s="361"/>
      <c r="Q84" s="362"/>
      <c r="R84" s="37"/>
      <c r="S84" s="361"/>
      <c r="T84" s="361"/>
      <c r="U84" s="361"/>
      <c r="V84" s="273"/>
      <c r="W84" s="37"/>
      <c r="X84" s="355"/>
      <c r="Y84" s="355"/>
      <c r="Z84" s="355"/>
      <c r="AA84" s="355"/>
      <c r="AB84" s="273"/>
      <c r="AC84" s="273"/>
      <c r="AD84" s="273"/>
      <c r="AE84" s="273"/>
      <c r="AF84" s="357" t="s">
        <v>161</v>
      </c>
      <c r="AG84" s="998"/>
      <c r="AH84" s="999"/>
      <c r="AI84" s="999"/>
      <c r="AJ84" s="999"/>
      <c r="AK84" s="1000"/>
      <c r="AL84" s="361"/>
      <c r="AM84" s="361"/>
      <c r="AN84" s="361"/>
      <c r="AO84" s="361"/>
      <c r="AP84" s="362"/>
      <c r="AQ84" s="363"/>
      <c r="AR84" s="361"/>
      <c r="AS84" s="361"/>
      <c r="AT84" s="361"/>
      <c r="AU84" s="362"/>
      <c r="AV84" s="454"/>
      <c r="AW84" s="454"/>
      <c r="AX84" s="454"/>
    </row>
    <row r="85" spans="1:50" ht="9.75" customHeight="1" x14ac:dyDescent="0.2">
      <c r="A85" s="3"/>
      <c r="B85" s="408" t="s">
        <v>187</v>
      </c>
      <c r="C85" s="409" t="s">
        <v>188</v>
      </c>
      <c r="D85" s="350"/>
      <c r="E85" s="44"/>
      <c r="F85" s="15"/>
      <c r="G85" s="15"/>
      <c r="H85" s="351"/>
      <c r="I85" s="352"/>
      <c r="J85" s="352"/>
      <c r="K85" s="352"/>
      <c r="L85" s="353"/>
      <c r="M85" s="351"/>
      <c r="N85" s="352"/>
      <c r="O85" s="352"/>
      <c r="P85" s="352"/>
      <c r="Q85" s="353"/>
      <c r="R85" s="351"/>
      <c r="S85" s="352"/>
      <c r="T85" s="352"/>
      <c r="U85" s="352"/>
      <c r="V85" s="353"/>
      <c r="W85" s="351"/>
      <c r="X85" s="352"/>
      <c r="Y85" s="352"/>
      <c r="Z85" s="352"/>
      <c r="AA85" s="352"/>
      <c r="AB85" s="352"/>
      <c r="AC85" s="352"/>
      <c r="AD85" s="352"/>
      <c r="AE85" s="352"/>
      <c r="AF85" s="352"/>
      <c r="AG85" s="995"/>
      <c r="AH85" s="996"/>
      <c r="AI85" s="996"/>
      <c r="AJ85" s="996"/>
      <c r="AK85" s="997"/>
      <c r="AL85" s="352"/>
      <c r="AM85" s="352"/>
      <c r="AN85" s="352"/>
      <c r="AO85" s="352"/>
      <c r="AP85" s="353"/>
      <c r="AQ85" s="351"/>
      <c r="AR85" s="352"/>
      <c r="AS85" s="352"/>
      <c r="AT85" s="352"/>
      <c r="AU85" s="353"/>
      <c r="AV85" s="454"/>
      <c r="AW85" s="454"/>
      <c r="AX85" s="454"/>
    </row>
    <row r="86" spans="1:50" ht="12" customHeight="1" thickBot="1" x14ac:dyDescent="0.25">
      <c r="A86" s="3"/>
      <c r="B86" s="414"/>
      <c r="C86" s="411" t="s">
        <v>186</v>
      </c>
      <c r="D86" s="367"/>
      <c r="E86" s="368"/>
      <c r="F86" s="369"/>
      <c r="G86" s="369"/>
      <c r="H86" s="370"/>
      <c r="I86" s="371"/>
      <c r="J86" s="371"/>
      <c r="K86" s="371"/>
      <c r="L86" s="372"/>
      <c r="M86" s="370"/>
      <c r="N86" s="371"/>
      <c r="O86" s="371"/>
      <c r="P86" s="371"/>
      <c r="Q86" s="372"/>
      <c r="R86" s="370"/>
      <c r="S86" s="371"/>
      <c r="T86" s="371"/>
      <c r="U86" s="371"/>
      <c r="V86" s="373"/>
      <c r="W86" s="370"/>
      <c r="X86" s="374"/>
      <c r="Y86" s="374"/>
      <c r="Z86" s="374"/>
      <c r="AA86" s="374"/>
      <c r="AB86" s="373"/>
      <c r="AC86" s="373"/>
      <c r="AD86" s="373"/>
      <c r="AE86" s="373"/>
      <c r="AF86" s="357" t="s">
        <v>161</v>
      </c>
      <c r="AG86" s="998"/>
      <c r="AH86" s="999"/>
      <c r="AI86" s="999"/>
      <c r="AJ86" s="999"/>
      <c r="AK86" s="1000"/>
      <c r="AL86" s="371"/>
      <c r="AM86" s="371"/>
      <c r="AN86" s="371"/>
      <c r="AO86" s="371"/>
      <c r="AP86" s="372"/>
      <c r="AQ86" s="375"/>
      <c r="AR86" s="371"/>
      <c r="AS86" s="371"/>
      <c r="AT86" s="371"/>
      <c r="AU86" s="372"/>
      <c r="AV86" s="454"/>
      <c r="AW86" s="454"/>
      <c r="AX86" s="454"/>
    </row>
    <row r="87" spans="1:50" ht="11.25" customHeight="1" x14ac:dyDescent="0.2">
      <c r="B87" s="882" t="s">
        <v>136</v>
      </c>
      <c r="C87" s="883"/>
      <c r="D87" s="883"/>
      <c r="E87" s="883"/>
      <c r="F87" s="883"/>
      <c r="G87" s="884"/>
      <c r="H87" s="335"/>
      <c r="I87" s="336"/>
      <c r="J87" s="336"/>
      <c r="K87" s="336"/>
      <c r="L87" s="336"/>
      <c r="M87" s="336"/>
      <c r="N87" s="336"/>
      <c r="O87" s="336"/>
      <c r="P87" s="336"/>
      <c r="Q87" s="336"/>
      <c r="R87" s="343"/>
      <c r="S87" s="339"/>
      <c r="T87" s="339"/>
      <c r="U87" s="339"/>
      <c r="V87" s="339"/>
      <c r="W87" s="347"/>
      <c r="X87" s="336"/>
      <c r="Y87" s="336"/>
      <c r="Z87" s="336"/>
      <c r="AA87" s="336"/>
      <c r="AB87" s="336"/>
      <c r="AC87" s="336"/>
      <c r="AD87" s="336"/>
      <c r="AE87" s="336"/>
      <c r="AF87" s="336"/>
      <c r="AG87" s="336"/>
      <c r="AH87" s="336"/>
      <c r="AI87" s="336"/>
      <c r="AJ87" s="336"/>
      <c r="AK87" s="336"/>
      <c r="AL87" s="343"/>
      <c r="AM87" s="343"/>
      <c r="AN87" s="343"/>
      <c r="AO87" s="343"/>
      <c r="AP87" s="344"/>
      <c r="AQ87" s="339"/>
      <c r="AR87" s="339"/>
      <c r="AS87" s="339"/>
      <c r="AT87" s="339"/>
      <c r="AU87" s="340"/>
      <c r="AV87" s="454"/>
      <c r="AW87" s="454"/>
      <c r="AX87" s="454"/>
    </row>
    <row r="88" spans="1:50" ht="9.75" customHeight="1" x14ac:dyDescent="0.2">
      <c r="B88" s="408" t="s">
        <v>189</v>
      </c>
      <c r="C88" s="406" t="s">
        <v>190</v>
      </c>
      <c r="D88" s="350"/>
      <c r="E88" s="44"/>
      <c r="F88" s="15"/>
      <c r="G88" s="15"/>
      <c r="H88" s="351"/>
      <c r="I88" s="352"/>
      <c r="J88" s="352"/>
      <c r="K88" s="352"/>
      <c r="L88" s="353"/>
      <c r="M88" s="351"/>
      <c r="N88" s="352"/>
      <c r="O88" s="352"/>
      <c r="P88" s="352"/>
      <c r="Q88" s="353"/>
      <c r="R88" s="352"/>
      <c r="S88" s="352"/>
      <c r="T88" s="352"/>
      <c r="U88" s="352"/>
      <c r="V88" s="352"/>
      <c r="W88" s="351"/>
      <c r="X88" s="352"/>
      <c r="Y88" s="352"/>
      <c r="Z88" s="352"/>
      <c r="AA88" s="352"/>
      <c r="AB88" s="906"/>
      <c r="AC88" s="907"/>
      <c r="AD88" s="907"/>
      <c r="AE88" s="907"/>
      <c r="AF88" s="908"/>
      <c r="AG88" s="352"/>
      <c r="AH88" s="352"/>
      <c r="AI88" s="352"/>
      <c r="AJ88" s="352"/>
      <c r="AK88" s="352"/>
      <c r="AL88" s="906"/>
      <c r="AM88" s="907"/>
      <c r="AN88" s="907"/>
      <c r="AO88" s="907"/>
      <c r="AP88" s="908"/>
      <c r="AQ88" s="352"/>
      <c r="AR88" s="352"/>
      <c r="AS88" s="352"/>
      <c r="AT88" s="352"/>
      <c r="AU88" s="353"/>
      <c r="AV88" s="454"/>
      <c r="AW88" s="454"/>
      <c r="AX88" s="454"/>
    </row>
    <row r="89" spans="1:50" ht="11.45" customHeight="1" x14ac:dyDescent="0.2">
      <c r="B89" s="401"/>
      <c r="C89" s="402" t="s">
        <v>191</v>
      </c>
      <c r="D89" s="354"/>
      <c r="E89" s="328"/>
      <c r="F89" s="329"/>
      <c r="G89" s="329"/>
      <c r="H89" s="37"/>
      <c r="I89" s="355"/>
      <c r="J89" s="355"/>
      <c r="K89" s="355"/>
      <c r="L89" s="356"/>
      <c r="M89" s="37"/>
      <c r="N89" s="355"/>
      <c r="O89" s="355"/>
      <c r="P89" s="355"/>
      <c r="Q89" s="356"/>
      <c r="R89" s="355"/>
      <c r="S89" s="355"/>
      <c r="T89" s="355"/>
      <c r="U89" s="355"/>
      <c r="V89" s="273"/>
      <c r="W89" s="37"/>
      <c r="X89" s="355"/>
      <c r="Y89" s="355"/>
      <c r="Z89" s="355"/>
      <c r="AA89" s="357" t="s">
        <v>192</v>
      </c>
      <c r="AB89" s="909"/>
      <c r="AC89" s="910"/>
      <c r="AD89" s="910"/>
      <c r="AE89" s="910"/>
      <c r="AF89" s="911"/>
      <c r="AG89" s="355"/>
      <c r="AH89" s="355"/>
      <c r="AI89" s="355"/>
      <c r="AJ89" s="355"/>
      <c r="AK89" s="355"/>
      <c r="AL89" s="909"/>
      <c r="AM89" s="910"/>
      <c r="AN89" s="910"/>
      <c r="AO89" s="910"/>
      <c r="AP89" s="911"/>
      <c r="AQ89" s="355"/>
      <c r="AR89" s="355"/>
      <c r="AS89" s="355"/>
      <c r="AT89" s="355"/>
      <c r="AU89" s="356"/>
      <c r="AV89" s="454"/>
      <c r="AW89" s="454"/>
      <c r="AX89" s="454"/>
    </row>
    <row r="90" spans="1:50" ht="11.25" customHeight="1" x14ac:dyDescent="0.2">
      <c r="B90" s="408" t="s">
        <v>193</v>
      </c>
      <c r="C90" s="406" t="s">
        <v>398</v>
      </c>
      <c r="D90" s="350"/>
      <c r="E90" s="44"/>
      <c r="F90" s="15"/>
      <c r="G90" s="15"/>
      <c r="H90" s="351"/>
      <c r="I90" s="352"/>
      <c r="J90" s="352"/>
      <c r="K90" s="352"/>
      <c r="L90" s="353"/>
      <c r="M90" s="351"/>
      <c r="N90" s="352"/>
      <c r="O90" s="352"/>
      <c r="P90" s="352"/>
      <c r="Q90" s="353"/>
      <c r="R90" s="352"/>
      <c r="S90" s="352"/>
      <c r="T90" s="352"/>
      <c r="U90" s="352"/>
      <c r="V90" s="352"/>
      <c r="W90" s="351"/>
      <c r="X90" s="352"/>
      <c r="Y90" s="352"/>
      <c r="Z90" s="352"/>
      <c r="AA90" s="352"/>
      <c r="AB90" s="906"/>
      <c r="AC90" s="907"/>
      <c r="AD90" s="907"/>
      <c r="AE90" s="907"/>
      <c r="AF90" s="908"/>
      <c r="AG90" s="359"/>
      <c r="AH90" s="359"/>
      <c r="AI90" s="359"/>
      <c r="AJ90" s="359"/>
      <c r="AK90" s="359"/>
      <c r="AL90" s="906"/>
      <c r="AM90" s="907"/>
      <c r="AN90" s="907"/>
      <c r="AO90" s="907"/>
      <c r="AP90" s="908"/>
      <c r="AQ90" s="359"/>
      <c r="AR90" s="359"/>
      <c r="AS90" s="359"/>
      <c r="AT90" s="359"/>
      <c r="AU90" s="360"/>
      <c r="AV90" s="454"/>
      <c r="AW90" s="454"/>
      <c r="AX90" s="454"/>
    </row>
    <row r="91" spans="1:50" ht="11.45" customHeight="1" x14ac:dyDescent="0.2">
      <c r="B91" s="401"/>
      <c r="C91" s="402" t="s">
        <v>191</v>
      </c>
      <c r="D91" s="354"/>
      <c r="E91" s="328"/>
      <c r="F91" s="329"/>
      <c r="G91" s="329"/>
      <c r="H91" s="37"/>
      <c r="I91" s="355"/>
      <c r="J91" s="355"/>
      <c r="K91" s="355"/>
      <c r="L91" s="356"/>
      <c r="M91" s="37"/>
      <c r="N91" s="355"/>
      <c r="O91" s="355"/>
      <c r="P91" s="355"/>
      <c r="Q91" s="356"/>
      <c r="R91" s="355"/>
      <c r="S91" s="355"/>
      <c r="T91" s="355"/>
      <c r="U91" s="355"/>
      <c r="V91" s="273"/>
      <c r="W91" s="37"/>
      <c r="X91" s="355"/>
      <c r="Y91" s="355"/>
      <c r="Z91" s="355"/>
      <c r="AA91" s="357" t="s">
        <v>192</v>
      </c>
      <c r="AB91" s="909"/>
      <c r="AC91" s="910"/>
      <c r="AD91" s="910"/>
      <c r="AE91" s="910"/>
      <c r="AF91" s="911"/>
      <c r="AG91" s="361"/>
      <c r="AH91" s="361"/>
      <c r="AI91" s="361"/>
      <c r="AJ91" s="361"/>
      <c r="AK91" s="361"/>
      <c r="AL91" s="909"/>
      <c r="AM91" s="910"/>
      <c r="AN91" s="910"/>
      <c r="AO91" s="910"/>
      <c r="AP91" s="911"/>
      <c r="AQ91" s="359"/>
      <c r="AR91" s="359"/>
      <c r="AS91" s="359"/>
      <c r="AT91" s="359"/>
      <c r="AU91" s="360"/>
      <c r="AV91" s="454"/>
      <c r="AW91" s="454"/>
      <c r="AX91" s="454"/>
    </row>
    <row r="92" spans="1:50" ht="10.15" customHeight="1" x14ac:dyDescent="0.2">
      <c r="B92" s="399" t="s">
        <v>194</v>
      </c>
      <c r="C92" s="406" t="s">
        <v>195</v>
      </c>
      <c r="D92" s="350"/>
      <c r="E92" s="44"/>
      <c r="F92" s="61"/>
      <c r="G92" s="61"/>
      <c r="H92" s="351"/>
      <c r="I92" s="352"/>
      <c r="J92" s="352"/>
      <c r="K92" s="352"/>
      <c r="L92" s="353"/>
      <c r="M92" s="351"/>
      <c r="N92" s="352"/>
      <c r="O92" s="352"/>
      <c r="P92" s="352"/>
      <c r="Q92" s="353"/>
      <c r="R92" s="352"/>
      <c r="S92" s="352"/>
      <c r="T92" s="352"/>
      <c r="U92" s="352"/>
      <c r="V92" s="352"/>
      <c r="W92" s="351"/>
      <c r="X92" s="352"/>
      <c r="Y92" s="352"/>
      <c r="Z92" s="352"/>
      <c r="AA92" s="352"/>
      <c r="AB92" s="995"/>
      <c r="AC92" s="996"/>
      <c r="AD92" s="996"/>
      <c r="AE92" s="996"/>
      <c r="AF92" s="997"/>
      <c r="AG92" s="359"/>
      <c r="AH92" s="359"/>
      <c r="AI92" s="359"/>
      <c r="AJ92" s="359"/>
      <c r="AK92" s="359"/>
      <c r="AL92" s="995"/>
      <c r="AM92" s="996"/>
      <c r="AN92" s="996"/>
      <c r="AO92" s="996"/>
      <c r="AP92" s="997"/>
      <c r="AQ92" s="359"/>
      <c r="AR92" s="359"/>
      <c r="AS92" s="359"/>
      <c r="AT92" s="359"/>
      <c r="AU92" s="360"/>
      <c r="AV92" s="454"/>
      <c r="AW92" s="454"/>
      <c r="AX92" s="454"/>
    </row>
    <row r="93" spans="1:50" ht="11.45" customHeight="1" x14ac:dyDescent="0.2">
      <c r="B93" s="415"/>
      <c r="C93" s="402" t="s">
        <v>191</v>
      </c>
      <c r="D93" s="354"/>
      <c r="E93" s="328"/>
      <c r="F93" s="62"/>
      <c r="G93" s="62"/>
      <c r="H93" s="37"/>
      <c r="I93" s="355"/>
      <c r="J93" s="355"/>
      <c r="K93" s="355"/>
      <c r="L93" s="356"/>
      <c r="M93" s="37"/>
      <c r="N93" s="355"/>
      <c r="O93" s="355"/>
      <c r="P93" s="355"/>
      <c r="Q93" s="356"/>
      <c r="R93" s="355"/>
      <c r="S93" s="355"/>
      <c r="T93" s="355"/>
      <c r="U93" s="355"/>
      <c r="V93" s="273"/>
      <c r="W93" s="37"/>
      <c r="X93" s="355"/>
      <c r="Y93" s="355"/>
      <c r="Z93" s="355"/>
      <c r="AA93" s="357" t="s">
        <v>192</v>
      </c>
      <c r="AB93" s="998"/>
      <c r="AC93" s="999"/>
      <c r="AD93" s="999"/>
      <c r="AE93" s="999"/>
      <c r="AF93" s="1000"/>
      <c r="AG93" s="361"/>
      <c r="AH93" s="361"/>
      <c r="AI93" s="361"/>
      <c r="AJ93" s="361"/>
      <c r="AK93" s="361"/>
      <c r="AL93" s="998"/>
      <c r="AM93" s="999"/>
      <c r="AN93" s="999"/>
      <c r="AO93" s="999"/>
      <c r="AP93" s="1000"/>
      <c r="AQ93" s="361"/>
      <c r="AR93" s="361"/>
      <c r="AS93" s="361"/>
      <c r="AT93" s="361"/>
      <c r="AU93" s="362"/>
      <c r="AV93" s="454"/>
      <c r="AW93" s="454"/>
      <c r="AX93" s="454"/>
    </row>
    <row r="94" spans="1:50" ht="9.75" customHeight="1" x14ac:dyDescent="0.2">
      <c r="B94" s="399" t="s">
        <v>196</v>
      </c>
      <c r="C94" s="406" t="s">
        <v>197</v>
      </c>
      <c r="D94" s="350"/>
      <c r="E94" s="44"/>
      <c r="F94" s="15"/>
      <c r="G94" s="15"/>
      <c r="H94" s="358"/>
      <c r="I94" s="359"/>
      <c r="J94" s="359"/>
      <c r="K94" s="359"/>
      <c r="L94" s="360"/>
      <c r="M94" s="358"/>
      <c r="N94" s="359"/>
      <c r="O94" s="359"/>
      <c r="P94" s="359"/>
      <c r="Q94" s="360"/>
      <c r="R94" s="358"/>
      <c r="S94" s="359"/>
      <c r="T94" s="359"/>
      <c r="U94" s="359"/>
      <c r="V94" s="360"/>
      <c r="W94" s="351"/>
      <c r="X94" s="352"/>
      <c r="Y94" s="352"/>
      <c r="Z94" s="352"/>
      <c r="AA94" s="352"/>
      <c r="AB94" s="906"/>
      <c r="AC94" s="907"/>
      <c r="AD94" s="907"/>
      <c r="AE94" s="907"/>
      <c r="AF94" s="908"/>
      <c r="AG94" s="359"/>
      <c r="AH94" s="359"/>
      <c r="AI94" s="359"/>
      <c r="AJ94" s="359"/>
      <c r="AK94" s="360"/>
      <c r="AL94" s="906">
        <f>AB94-AB100+AL36+AL46</f>
        <v>0</v>
      </c>
      <c r="AM94" s="907"/>
      <c r="AN94" s="907"/>
      <c r="AO94" s="907"/>
      <c r="AP94" s="908"/>
      <c r="AQ94" s="358"/>
      <c r="AR94" s="359"/>
      <c r="AS94" s="359"/>
      <c r="AT94" s="359"/>
      <c r="AU94" s="360"/>
      <c r="AV94" s="454"/>
      <c r="AW94" s="454"/>
      <c r="AX94" s="454"/>
    </row>
    <row r="95" spans="1:50" ht="12" customHeight="1" x14ac:dyDescent="0.2">
      <c r="B95" s="401"/>
      <c r="C95" s="402" t="s">
        <v>198</v>
      </c>
      <c r="D95" s="354"/>
      <c r="E95" s="328"/>
      <c r="F95" s="329"/>
      <c r="G95" s="329"/>
      <c r="H95" s="37"/>
      <c r="I95" s="355"/>
      <c r="J95" s="355"/>
      <c r="K95" s="355"/>
      <c r="L95" s="356"/>
      <c r="M95" s="37"/>
      <c r="N95" s="355"/>
      <c r="O95" s="355"/>
      <c r="P95" s="355"/>
      <c r="Q95" s="356"/>
      <c r="R95" s="37"/>
      <c r="S95" s="355"/>
      <c r="T95" s="355"/>
      <c r="U95" s="355"/>
      <c r="V95" s="273"/>
      <c r="W95" s="37"/>
      <c r="X95" s="355"/>
      <c r="Y95" s="355"/>
      <c r="Z95" s="355"/>
      <c r="AA95" s="357" t="s">
        <v>192</v>
      </c>
      <c r="AB95" s="909"/>
      <c r="AC95" s="910"/>
      <c r="AD95" s="910"/>
      <c r="AE95" s="910"/>
      <c r="AF95" s="911"/>
      <c r="AG95" s="355"/>
      <c r="AH95" s="355"/>
      <c r="AI95" s="355"/>
      <c r="AJ95" s="355"/>
      <c r="AK95" s="356"/>
      <c r="AL95" s="909"/>
      <c r="AM95" s="910"/>
      <c r="AN95" s="910"/>
      <c r="AO95" s="910"/>
      <c r="AP95" s="911"/>
      <c r="AQ95" s="37"/>
      <c r="AR95" s="355"/>
      <c r="AS95" s="355"/>
      <c r="AT95" s="355"/>
      <c r="AU95" s="356"/>
      <c r="AV95" s="454"/>
      <c r="AW95" s="454"/>
      <c r="AX95" s="454"/>
    </row>
    <row r="96" spans="1:50" ht="10.9" customHeight="1" x14ac:dyDescent="0.2">
      <c r="B96" s="408" t="s">
        <v>199</v>
      </c>
      <c r="C96" s="406" t="s">
        <v>168</v>
      </c>
      <c r="D96" s="350"/>
      <c r="E96" s="44"/>
      <c r="F96" s="15"/>
      <c r="G96" s="15"/>
      <c r="H96" s="358"/>
      <c r="I96" s="359"/>
      <c r="J96" s="359"/>
      <c r="K96" s="359"/>
      <c r="L96" s="360"/>
      <c r="M96" s="358"/>
      <c r="N96" s="359"/>
      <c r="O96" s="359"/>
      <c r="P96" s="359"/>
      <c r="Q96" s="360"/>
      <c r="R96" s="358"/>
      <c r="S96" s="359"/>
      <c r="T96" s="359"/>
      <c r="U96" s="359"/>
      <c r="V96" s="360"/>
      <c r="W96" s="351"/>
      <c r="X96" s="352"/>
      <c r="Y96" s="352"/>
      <c r="Z96" s="352"/>
      <c r="AA96" s="352"/>
      <c r="AB96" s="906"/>
      <c r="AC96" s="907"/>
      <c r="AD96" s="907"/>
      <c r="AE96" s="907"/>
      <c r="AF96" s="908"/>
      <c r="AG96" s="359"/>
      <c r="AH96" s="359"/>
      <c r="AI96" s="359"/>
      <c r="AJ96" s="359"/>
      <c r="AK96" s="360"/>
      <c r="AL96" s="906">
        <f>AB96-AB102+AL38+AL40+AL42+AL48</f>
        <v>0</v>
      </c>
      <c r="AM96" s="907"/>
      <c r="AN96" s="907"/>
      <c r="AO96" s="907"/>
      <c r="AP96" s="908"/>
      <c r="AQ96" s="358"/>
      <c r="AR96" s="359"/>
      <c r="AS96" s="359"/>
      <c r="AT96" s="359"/>
      <c r="AU96" s="360"/>
      <c r="AV96" s="454"/>
      <c r="AW96" s="454"/>
      <c r="AX96" s="454"/>
    </row>
    <row r="97" spans="2:50" ht="10.9" customHeight="1" x14ac:dyDescent="0.2">
      <c r="B97" s="401"/>
      <c r="C97" s="402" t="s">
        <v>198</v>
      </c>
      <c r="D97" s="354"/>
      <c r="E97" s="328"/>
      <c r="F97" s="329"/>
      <c r="G97" s="329"/>
      <c r="H97" s="37"/>
      <c r="I97" s="355"/>
      <c r="J97" s="355"/>
      <c r="K97" s="355"/>
      <c r="L97" s="356"/>
      <c r="M97" s="37"/>
      <c r="N97" s="355"/>
      <c r="O97" s="355"/>
      <c r="P97" s="355"/>
      <c r="Q97" s="356"/>
      <c r="R97" s="37"/>
      <c r="S97" s="355"/>
      <c r="T97" s="355"/>
      <c r="U97" s="355"/>
      <c r="V97" s="273"/>
      <c r="W97" s="37"/>
      <c r="X97" s="355"/>
      <c r="Y97" s="355"/>
      <c r="Z97" s="355"/>
      <c r="AA97" s="357" t="s">
        <v>192</v>
      </c>
      <c r="AB97" s="909"/>
      <c r="AC97" s="910"/>
      <c r="AD97" s="910"/>
      <c r="AE97" s="910"/>
      <c r="AF97" s="911"/>
      <c r="AG97" s="361"/>
      <c r="AH97" s="361"/>
      <c r="AI97" s="361"/>
      <c r="AJ97" s="361"/>
      <c r="AK97" s="362"/>
      <c r="AL97" s="909"/>
      <c r="AM97" s="910"/>
      <c r="AN97" s="910"/>
      <c r="AO97" s="910"/>
      <c r="AP97" s="911"/>
      <c r="AQ97" s="358"/>
      <c r="AR97" s="359"/>
      <c r="AS97" s="359"/>
      <c r="AT97" s="359"/>
      <c r="AU97" s="360"/>
      <c r="AV97" s="454"/>
      <c r="AW97" s="454"/>
      <c r="AX97" s="454"/>
    </row>
    <row r="98" spans="2:50" ht="12" customHeight="1" x14ac:dyDescent="0.2">
      <c r="B98" s="408" t="s">
        <v>200</v>
      </c>
      <c r="C98" s="406" t="s">
        <v>201</v>
      </c>
      <c r="D98" s="350"/>
      <c r="E98" s="44"/>
      <c r="F98" s="15"/>
      <c r="G98" s="15"/>
      <c r="H98" s="351"/>
      <c r="I98" s="352"/>
      <c r="J98" s="352"/>
      <c r="K98" s="352"/>
      <c r="L98" s="353"/>
      <c r="M98" s="351"/>
      <c r="N98" s="352"/>
      <c r="O98" s="352"/>
      <c r="P98" s="352"/>
      <c r="Q98" s="353"/>
      <c r="R98" s="352"/>
      <c r="S98" s="352"/>
      <c r="T98" s="352"/>
      <c r="U98" s="352"/>
      <c r="V98" s="352"/>
      <c r="W98" s="351"/>
      <c r="X98" s="352"/>
      <c r="Y98" s="352"/>
      <c r="Z98" s="352"/>
      <c r="AA98" s="352"/>
      <c r="AB98" s="995"/>
      <c r="AC98" s="996"/>
      <c r="AD98" s="996"/>
      <c r="AE98" s="996"/>
      <c r="AF98" s="997"/>
      <c r="AG98" s="359"/>
      <c r="AH98" s="359"/>
      <c r="AI98" s="359"/>
      <c r="AJ98" s="359"/>
      <c r="AK98" s="360"/>
      <c r="AL98" s="906">
        <f>AB98-AB104+AL44+AL50</f>
        <v>0</v>
      </c>
      <c r="AM98" s="907"/>
      <c r="AN98" s="907"/>
      <c r="AO98" s="907"/>
      <c r="AP98" s="908"/>
      <c r="AQ98" s="358"/>
      <c r="AR98" s="359"/>
      <c r="AS98" s="359"/>
      <c r="AT98" s="359"/>
      <c r="AU98" s="360"/>
      <c r="AV98" s="454"/>
      <c r="AW98" s="454"/>
      <c r="AX98" s="454"/>
    </row>
    <row r="99" spans="2:50" ht="11.45" customHeight="1" x14ac:dyDescent="0.2">
      <c r="B99" s="401"/>
      <c r="C99" s="402" t="s">
        <v>198</v>
      </c>
      <c r="D99" s="354"/>
      <c r="E99" s="328"/>
      <c r="F99" s="329"/>
      <c r="G99" s="329"/>
      <c r="H99" s="37"/>
      <c r="I99" s="355"/>
      <c r="J99" s="355"/>
      <c r="K99" s="355"/>
      <c r="L99" s="356"/>
      <c r="M99" s="37"/>
      <c r="N99" s="355"/>
      <c r="O99" s="355"/>
      <c r="P99" s="355"/>
      <c r="Q99" s="356"/>
      <c r="R99" s="355"/>
      <c r="S99" s="355"/>
      <c r="T99" s="355"/>
      <c r="U99" s="355"/>
      <c r="V99" s="273"/>
      <c r="W99" s="37"/>
      <c r="X99" s="355"/>
      <c r="Y99" s="355"/>
      <c r="Z99" s="355"/>
      <c r="AA99" s="357" t="s">
        <v>192</v>
      </c>
      <c r="AB99" s="998"/>
      <c r="AC99" s="999"/>
      <c r="AD99" s="999"/>
      <c r="AE99" s="999"/>
      <c r="AF99" s="1000"/>
      <c r="AG99" s="361"/>
      <c r="AH99" s="361"/>
      <c r="AI99" s="361"/>
      <c r="AJ99" s="361"/>
      <c r="AK99" s="362"/>
      <c r="AL99" s="909"/>
      <c r="AM99" s="910"/>
      <c r="AN99" s="910"/>
      <c r="AO99" s="910"/>
      <c r="AP99" s="911"/>
      <c r="AQ99" s="363"/>
      <c r="AR99" s="361"/>
      <c r="AS99" s="361"/>
      <c r="AT99" s="361"/>
      <c r="AU99" s="362"/>
      <c r="AV99" s="454"/>
      <c r="AW99" s="454"/>
      <c r="AX99" s="454"/>
    </row>
    <row r="100" spans="2:50" ht="9.75" customHeight="1" x14ac:dyDescent="0.2">
      <c r="B100" s="399" t="s">
        <v>202</v>
      </c>
      <c r="C100" s="409" t="s">
        <v>203</v>
      </c>
      <c r="D100" s="350"/>
      <c r="E100" s="44"/>
      <c r="F100" s="15"/>
      <c r="G100" s="15"/>
      <c r="H100" s="358"/>
      <c r="I100" s="359"/>
      <c r="J100" s="359"/>
      <c r="K100" s="359"/>
      <c r="L100" s="360"/>
      <c r="M100" s="358"/>
      <c r="N100" s="359"/>
      <c r="O100" s="359"/>
      <c r="P100" s="359"/>
      <c r="Q100" s="360"/>
      <c r="R100" s="358"/>
      <c r="S100" s="359"/>
      <c r="T100" s="359"/>
      <c r="U100" s="359"/>
      <c r="V100" s="360"/>
      <c r="W100" s="351"/>
      <c r="X100" s="352"/>
      <c r="Y100" s="352"/>
      <c r="Z100" s="352"/>
      <c r="AA100" s="352"/>
      <c r="AB100" s="874">
        <f>IF(AB94-AB88&lt;0,0,AB94-AB88)</f>
        <v>0</v>
      </c>
      <c r="AC100" s="875"/>
      <c r="AD100" s="875"/>
      <c r="AE100" s="875"/>
      <c r="AF100" s="876"/>
      <c r="AG100" s="358"/>
      <c r="AH100" s="359"/>
      <c r="AI100" s="359"/>
      <c r="AJ100" s="359"/>
      <c r="AK100" s="360"/>
      <c r="AL100" s="874">
        <f>IF(AL94-AL88&lt;0,0,AL94-AL88)</f>
        <v>0</v>
      </c>
      <c r="AM100" s="875"/>
      <c r="AN100" s="875"/>
      <c r="AO100" s="875"/>
      <c r="AP100" s="876"/>
      <c r="AQ100" s="358"/>
      <c r="AR100" s="359"/>
      <c r="AS100" s="359"/>
      <c r="AT100" s="359"/>
      <c r="AU100" s="360"/>
      <c r="AV100" s="454"/>
      <c r="AW100" s="454"/>
      <c r="AX100" s="454"/>
    </row>
    <row r="101" spans="2:50" ht="10.9" customHeight="1" x14ac:dyDescent="0.2">
      <c r="B101" s="412"/>
      <c r="C101" s="411" t="s">
        <v>204</v>
      </c>
      <c r="D101" s="354"/>
      <c r="E101" s="328"/>
      <c r="F101" s="329"/>
      <c r="G101" s="329"/>
      <c r="H101" s="37"/>
      <c r="I101" s="361"/>
      <c r="J101" s="361"/>
      <c r="K101" s="361"/>
      <c r="L101" s="362"/>
      <c r="M101" s="37"/>
      <c r="N101" s="361"/>
      <c r="O101" s="361"/>
      <c r="P101" s="361"/>
      <c r="Q101" s="362"/>
      <c r="R101" s="37"/>
      <c r="S101" s="361"/>
      <c r="T101" s="361"/>
      <c r="U101" s="361"/>
      <c r="V101" s="273"/>
      <c r="W101" s="37"/>
      <c r="X101" s="355"/>
      <c r="Y101" s="355"/>
      <c r="Z101" s="355"/>
      <c r="AA101" s="357" t="s">
        <v>192</v>
      </c>
      <c r="AB101" s="877"/>
      <c r="AC101" s="878"/>
      <c r="AD101" s="878"/>
      <c r="AE101" s="878"/>
      <c r="AF101" s="879"/>
      <c r="AG101" s="363"/>
      <c r="AH101" s="361"/>
      <c r="AI101" s="361"/>
      <c r="AJ101" s="361"/>
      <c r="AK101" s="362"/>
      <c r="AL101" s="877"/>
      <c r="AM101" s="878"/>
      <c r="AN101" s="878"/>
      <c r="AO101" s="878"/>
      <c r="AP101" s="879"/>
      <c r="AQ101" s="363"/>
      <c r="AR101" s="361"/>
      <c r="AS101" s="361"/>
      <c r="AT101" s="361"/>
      <c r="AU101" s="362"/>
      <c r="AV101" s="454"/>
      <c r="AW101" s="454"/>
      <c r="AX101" s="454"/>
    </row>
    <row r="102" spans="2:50" ht="11.25" customHeight="1" x14ac:dyDescent="0.2">
      <c r="B102" s="408" t="s">
        <v>205</v>
      </c>
      <c r="C102" s="409" t="s">
        <v>206</v>
      </c>
      <c r="D102" s="350"/>
      <c r="E102" s="44"/>
      <c r="F102" s="15"/>
      <c r="G102" s="15"/>
      <c r="H102" s="358"/>
      <c r="I102" s="359"/>
      <c r="J102" s="359"/>
      <c r="K102" s="359"/>
      <c r="L102" s="360"/>
      <c r="M102" s="358"/>
      <c r="N102" s="359"/>
      <c r="O102" s="359"/>
      <c r="P102" s="359"/>
      <c r="Q102" s="360"/>
      <c r="R102" s="358"/>
      <c r="S102" s="359"/>
      <c r="T102" s="359"/>
      <c r="U102" s="359"/>
      <c r="V102" s="360"/>
      <c r="W102" s="351"/>
      <c r="X102" s="352"/>
      <c r="Y102" s="352"/>
      <c r="Z102" s="352"/>
      <c r="AA102" s="352"/>
      <c r="AB102" s="874">
        <f>IF(AB96-AB90&lt;0,0,AB96-AB90)</f>
        <v>0</v>
      </c>
      <c r="AC102" s="875"/>
      <c r="AD102" s="875"/>
      <c r="AE102" s="875"/>
      <c r="AF102" s="876"/>
      <c r="AG102" s="358"/>
      <c r="AH102" s="359"/>
      <c r="AI102" s="359"/>
      <c r="AJ102" s="359"/>
      <c r="AK102" s="360"/>
      <c r="AL102" s="874">
        <f>IF(AL96-AL90&lt;0,0,AL96-AL90)</f>
        <v>0</v>
      </c>
      <c r="AM102" s="875"/>
      <c r="AN102" s="875"/>
      <c r="AO102" s="875"/>
      <c r="AP102" s="876"/>
      <c r="AQ102" s="358"/>
      <c r="AR102" s="359"/>
      <c r="AS102" s="359"/>
      <c r="AT102" s="359"/>
      <c r="AU102" s="360"/>
      <c r="AV102" s="454"/>
      <c r="AW102" s="454"/>
      <c r="AX102" s="454"/>
    </row>
    <row r="103" spans="2:50" ht="13.35" customHeight="1" x14ac:dyDescent="0.2">
      <c r="B103" s="412"/>
      <c r="C103" s="411" t="s">
        <v>204</v>
      </c>
      <c r="D103" s="354"/>
      <c r="E103" s="328"/>
      <c r="F103" s="329"/>
      <c r="G103" s="329"/>
      <c r="H103" s="37"/>
      <c r="I103" s="361"/>
      <c r="J103" s="361"/>
      <c r="K103" s="361"/>
      <c r="L103" s="362"/>
      <c r="M103" s="37"/>
      <c r="N103" s="361"/>
      <c r="O103" s="361"/>
      <c r="P103" s="361"/>
      <c r="Q103" s="362"/>
      <c r="R103" s="37"/>
      <c r="S103" s="361"/>
      <c r="T103" s="361"/>
      <c r="U103" s="361"/>
      <c r="V103" s="273"/>
      <c r="W103" s="37"/>
      <c r="X103" s="355"/>
      <c r="Y103" s="355"/>
      <c r="Z103" s="355"/>
      <c r="AA103" s="357" t="s">
        <v>192</v>
      </c>
      <c r="AB103" s="877"/>
      <c r="AC103" s="878"/>
      <c r="AD103" s="878"/>
      <c r="AE103" s="878"/>
      <c r="AF103" s="879"/>
      <c r="AG103" s="363"/>
      <c r="AH103" s="361"/>
      <c r="AI103" s="361"/>
      <c r="AJ103" s="361"/>
      <c r="AK103" s="362"/>
      <c r="AL103" s="877"/>
      <c r="AM103" s="878"/>
      <c r="AN103" s="878"/>
      <c r="AO103" s="878"/>
      <c r="AP103" s="879"/>
      <c r="AQ103" s="358"/>
      <c r="AR103" s="359"/>
      <c r="AS103" s="359"/>
      <c r="AT103" s="359"/>
      <c r="AU103" s="360"/>
      <c r="AV103" s="454"/>
      <c r="AW103" s="454"/>
      <c r="AX103" s="454"/>
    </row>
    <row r="104" spans="2:50" ht="11.25" customHeight="1" x14ac:dyDescent="0.2">
      <c r="B104" s="408" t="s">
        <v>207</v>
      </c>
      <c r="C104" s="409" t="s">
        <v>208</v>
      </c>
      <c r="D104" s="350"/>
      <c r="E104" s="44"/>
      <c r="F104" s="15"/>
      <c r="G104" s="15"/>
      <c r="H104" s="358"/>
      <c r="I104" s="359"/>
      <c r="J104" s="359"/>
      <c r="K104" s="359"/>
      <c r="L104" s="360"/>
      <c r="M104" s="358"/>
      <c r="N104" s="359"/>
      <c r="O104" s="359"/>
      <c r="P104" s="359"/>
      <c r="Q104" s="360"/>
      <c r="R104" s="358"/>
      <c r="S104" s="359"/>
      <c r="T104" s="359"/>
      <c r="U104" s="359"/>
      <c r="V104" s="360"/>
      <c r="W104" s="351"/>
      <c r="X104" s="352"/>
      <c r="Y104" s="352"/>
      <c r="Z104" s="352"/>
      <c r="AA104" s="352"/>
      <c r="AB104" s="874">
        <f>IF(AB98-AB92&lt;0,0,AB98-AB92)</f>
        <v>0</v>
      </c>
      <c r="AC104" s="875"/>
      <c r="AD104" s="875"/>
      <c r="AE104" s="875"/>
      <c r="AF104" s="876"/>
      <c r="AG104" s="358"/>
      <c r="AH104" s="359"/>
      <c r="AI104" s="359"/>
      <c r="AJ104" s="359"/>
      <c r="AK104" s="360"/>
      <c r="AL104" s="874">
        <f>IF(AL98-AL92&lt;0,0,AL98-AL92)</f>
        <v>0</v>
      </c>
      <c r="AM104" s="875"/>
      <c r="AN104" s="875"/>
      <c r="AO104" s="875"/>
      <c r="AP104" s="876"/>
      <c r="AQ104" s="358"/>
      <c r="AR104" s="359"/>
      <c r="AS104" s="359"/>
      <c r="AT104" s="359"/>
      <c r="AU104" s="360"/>
      <c r="AV104" s="454"/>
      <c r="AW104" s="454"/>
      <c r="AX104" s="454"/>
    </row>
    <row r="105" spans="2:50" ht="11.25" customHeight="1" x14ac:dyDescent="0.2">
      <c r="B105" s="401"/>
      <c r="C105" s="411" t="s">
        <v>204</v>
      </c>
      <c r="D105" s="354"/>
      <c r="E105" s="328"/>
      <c r="F105" s="329"/>
      <c r="G105" s="329"/>
      <c r="H105" s="37"/>
      <c r="I105" s="355"/>
      <c r="J105" s="355"/>
      <c r="K105" s="355"/>
      <c r="L105" s="356"/>
      <c r="M105" s="37"/>
      <c r="N105" s="355"/>
      <c r="O105" s="355"/>
      <c r="P105" s="355"/>
      <c r="Q105" s="356"/>
      <c r="R105" s="37"/>
      <c r="S105" s="355"/>
      <c r="T105" s="355"/>
      <c r="U105" s="355"/>
      <c r="V105" s="273"/>
      <c r="W105" s="37"/>
      <c r="X105" s="355"/>
      <c r="Y105" s="355"/>
      <c r="Z105" s="355"/>
      <c r="AA105" s="357" t="s">
        <v>192</v>
      </c>
      <c r="AB105" s="877"/>
      <c r="AC105" s="878"/>
      <c r="AD105" s="878"/>
      <c r="AE105" s="878"/>
      <c r="AF105" s="879"/>
      <c r="AG105" s="363"/>
      <c r="AH105" s="361"/>
      <c r="AI105" s="361"/>
      <c r="AJ105" s="361"/>
      <c r="AK105" s="362"/>
      <c r="AL105" s="877"/>
      <c r="AM105" s="878"/>
      <c r="AN105" s="878"/>
      <c r="AO105" s="878"/>
      <c r="AP105" s="879"/>
      <c r="AQ105" s="363"/>
      <c r="AR105" s="361"/>
      <c r="AS105" s="361"/>
      <c r="AT105" s="361"/>
      <c r="AU105" s="362"/>
      <c r="AV105" s="454"/>
      <c r="AW105" s="454"/>
      <c r="AX105" s="454"/>
    </row>
    <row r="106" spans="2:50" ht="11.25" customHeight="1" x14ac:dyDescent="0.2">
      <c r="B106" s="408" t="s">
        <v>209</v>
      </c>
      <c r="C106" s="409" t="s">
        <v>176</v>
      </c>
      <c r="D106" s="350"/>
      <c r="E106" s="71"/>
      <c r="F106" s="364"/>
      <c r="G106" s="364"/>
      <c r="H106" s="1011">
        <f>IF(AB106&lt;&gt;0,(H36+H46)*(AB106/(AB36+AB46)),0)</f>
        <v>0</v>
      </c>
      <c r="I106" s="1012"/>
      <c r="J106" s="1012"/>
      <c r="K106" s="1012"/>
      <c r="L106" s="1013"/>
      <c r="M106" s="1011">
        <f>H106*M17</f>
        <v>0</v>
      </c>
      <c r="N106" s="1012"/>
      <c r="O106" s="1012"/>
      <c r="P106" s="1012"/>
      <c r="Q106" s="1013"/>
      <c r="R106" s="1011">
        <f>IF(AB106&lt;&gt;0,(R36+R46)*(AB106/(AB36+AB46)),0)</f>
        <v>0</v>
      </c>
      <c r="S106" s="1012"/>
      <c r="T106" s="1012"/>
      <c r="U106" s="1012"/>
      <c r="V106" s="1013"/>
      <c r="W106" s="1011">
        <f>IF((R36+R46)=0,0,IF(AB106&lt;&gt;0,R106*((W36+W46)/(R36+R46)),0))</f>
        <v>0</v>
      </c>
      <c r="X106" s="1012"/>
      <c r="Y106" s="1012"/>
      <c r="Z106" s="1012"/>
      <c r="AA106" s="1013"/>
      <c r="AB106" s="1011">
        <f>AB36+AB46-AB112</f>
        <v>0</v>
      </c>
      <c r="AC106" s="1012"/>
      <c r="AD106" s="1012"/>
      <c r="AE106" s="1012"/>
      <c r="AF106" s="1013"/>
      <c r="AG106" s="1011">
        <f>M106+W106</f>
        <v>0</v>
      </c>
      <c r="AH106" s="1012"/>
      <c r="AI106" s="1012"/>
      <c r="AJ106" s="1012"/>
      <c r="AK106" s="1013"/>
      <c r="AL106" s="1011">
        <f>AL36+AL46-AL112</f>
        <v>0</v>
      </c>
      <c r="AM106" s="1012"/>
      <c r="AN106" s="1012"/>
      <c r="AO106" s="1012"/>
      <c r="AP106" s="1013"/>
      <c r="AQ106" s="874">
        <f>AL106*AQ17</f>
        <v>0</v>
      </c>
      <c r="AR106" s="875"/>
      <c r="AS106" s="875"/>
      <c r="AT106" s="875"/>
      <c r="AU106" s="876"/>
      <c r="AV106" s="454"/>
      <c r="AW106" s="454"/>
      <c r="AX106" s="454"/>
    </row>
    <row r="107" spans="2:50" ht="11.25" customHeight="1" x14ac:dyDescent="0.2">
      <c r="B107" s="412"/>
      <c r="C107" s="402" t="s">
        <v>177</v>
      </c>
      <c r="D107" s="354"/>
      <c r="E107" s="70"/>
      <c r="F107" s="65"/>
      <c r="G107" s="65"/>
      <c r="H107" s="993"/>
      <c r="I107" s="994"/>
      <c r="J107" s="994"/>
      <c r="K107" s="994"/>
      <c r="L107" s="1014"/>
      <c r="M107" s="993"/>
      <c r="N107" s="994"/>
      <c r="O107" s="994"/>
      <c r="P107" s="994"/>
      <c r="Q107" s="1014"/>
      <c r="R107" s="993"/>
      <c r="S107" s="994"/>
      <c r="T107" s="994"/>
      <c r="U107" s="994"/>
      <c r="V107" s="1014"/>
      <c r="W107" s="993"/>
      <c r="X107" s="994"/>
      <c r="Y107" s="994"/>
      <c r="Z107" s="994"/>
      <c r="AA107" s="1014"/>
      <c r="AB107" s="993"/>
      <c r="AC107" s="994"/>
      <c r="AD107" s="994"/>
      <c r="AE107" s="994"/>
      <c r="AF107" s="1014"/>
      <c r="AG107" s="993"/>
      <c r="AH107" s="994"/>
      <c r="AI107" s="994"/>
      <c r="AJ107" s="994"/>
      <c r="AK107" s="1014"/>
      <c r="AL107" s="993"/>
      <c r="AM107" s="994"/>
      <c r="AN107" s="994"/>
      <c r="AO107" s="994"/>
      <c r="AP107" s="1014"/>
      <c r="AQ107" s="877"/>
      <c r="AR107" s="878"/>
      <c r="AS107" s="878"/>
      <c r="AT107" s="878"/>
      <c r="AU107" s="879"/>
      <c r="AV107" s="463"/>
      <c r="AW107" s="454"/>
      <c r="AX107" s="454"/>
    </row>
    <row r="108" spans="2:50" ht="11.25" customHeight="1" x14ac:dyDescent="0.2">
      <c r="B108" s="408" t="s">
        <v>210</v>
      </c>
      <c r="C108" s="413" t="s">
        <v>179</v>
      </c>
      <c r="D108" s="365"/>
      <c r="E108" s="69"/>
      <c r="F108" s="64"/>
      <c r="G108" s="64"/>
      <c r="H108" s="1011">
        <f>IF(AB108&lt;&gt;0,(H$38+H$40+H$42+H$48)*(AB108/(AB$38+AB$40+AB$42+AB$48)),0)</f>
        <v>0</v>
      </c>
      <c r="I108" s="1012"/>
      <c r="J108" s="1012"/>
      <c r="K108" s="1012"/>
      <c r="L108" s="1013"/>
      <c r="M108" s="1011">
        <f>H108*0.5</f>
        <v>0</v>
      </c>
      <c r="N108" s="1012"/>
      <c r="O108" s="1012"/>
      <c r="P108" s="1012"/>
      <c r="Q108" s="1013"/>
      <c r="R108" s="1011">
        <f>IF(AB108&lt;&gt;0,(R$38+R$40+R$42+R$48)*(AB108/(AB$38+AB$40+AB$42+AB$48)),0)</f>
        <v>0</v>
      </c>
      <c r="S108" s="1012"/>
      <c r="T108" s="1012"/>
      <c r="U108" s="1012"/>
      <c r="V108" s="1013"/>
      <c r="W108" s="1011">
        <f>R108*0.5</f>
        <v>0</v>
      </c>
      <c r="X108" s="1012"/>
      <c r="Y108" s="1012"/>
      <c r="Z108" s="1012"/>
      <c r="AA108" s="1013"/>
      <c r="AB108" s="1011">
        <f>AB38+AB40+AB42+AB48-AB114</f>
        <v>0</v>
      </c>
      <c r="AC108" s="1012"/>
      <c r="AD108" s="1012"/>
      <c r="AE108" s="1012"/>
      <c r="AF108" s="1013"/>
      <c r="AG108" s="1011">
        <f>M108+W108</f>
        <v>0</v>
      </c>
      <c r="AH108" s="1012"/>
      <c r="AI108" s="1012"/>
      <c r="AJ108" s="1012"/>
      <c r="AK108" s="1013"/>
      <c r="AL108" s="1011">
        <f>AL38+AL40+AL42+AL48-AL114</f>
        <v>0</v>
      </c>
      <c r="AM108" s="1012"/>
      <c r="AN108" s="1012"/>
      <c r="AO108" s="1012"/>
      <c r="AP108" s="1013"/>
      <c r="AQ108" s="874">
        <f>AL108*0.5</f>
        <v>0</v>
      </c>
      <c r="AR108" s="875"/>
      <c r="AS108" s="875"/>
      <c r="AT108" s="875"/>
      <c r="AU108" s="876"/>
      <c r="AV108" s="463"/>
      <c r="AW108" s="454"/>
      <c r="AX108" s="454"/>
    </row>
    <row r="109" spans="2:50" ht="11.25" customHeight="1" x14ac:dyDescent="0.2">
      <c r="B109" s="412"/>
      <c r="C109" s="402" t="s">
        <v>177</v>
      </c>
      <c r="D109" s="354"/>
      <c r="E109" s="70"/>
      <c r="F109" s="65"/>
      <c r="G109" s="65"/>
      <c r="H109" s="993"/>
      <c r="I109" s="994"/>
      <c r="J109" s="994"/>
      <c r="K109" s="994"/>
      <c r="L109" s="1014"/>
      <c r="M109" s="993"/>
      <c r="N109" s="994"/>
      <c r="O109" s="994"/>
      <c r="P109" s="994"/>
      <c r="Q109" s="1014"/>
      <c r="R109" s="993"/>
      <c r="S109" s="994"/>
      <c r="T109" s="994"/>
      <c r="U109" s="994"/>
      <c r="V109" s="1014"/>
      <c r="W109" s="993"/>
      <c r="X109" s="994"/>
      <c r="Y109" s="994"/>
      <c r="Z109" s="994"/>
      <c r="AA109" s="1014"/>
      <c r="AB109" s="993"/>
      <c r="AC109" s="994"/>
      <c r="AD109" s="994"/>
      <c r="AE109" s="994"/>
      <c r="AF109" s="1014"/>
      <c r="AG109" s="993"/>
      <c r="AH109" s="994"/>
      <c r="AI109" s="994"/>
      <c r="AJ109" s="994"/>
      <c r="AK109" s="1014"/>
      <c r="AL109" s="993"/>
      <c r="AM109" s="994"/>
      <c r="AN109" s="994"/>
      <c r="AO109" s="994"/>
      <c r="AP109" s="1014"/>
      <c r="AQ109" s="877"/>
      <c r="AR109" s="878"/>
      <c r="AS109" s="878"/>
      <c r="AT109" s="878"/>
      <c r="AU109" s="879"/>
      <c r="AV109" s="463"/>
      <c r="AW109" s="454"/>
      <c r="AX109" s="454"/>
    </row>
    <row r="110" spans="2:50" ht="11.25" customHeight="1" x14ac:dyDescent="0.2">
      <c r="B110" s="407" t="s">
        <v>211</v>
      </c>
      <c r="C110" s="413" t="s">
        <v>212</v>
      </c>
      <c r="D110" s="365"/>
      <c r="E110" s="332"/>
      <c r="F110" s="333"/>
      <c r="G110" s="333"/>
      <c r="H110" s="1011">
        <f>IF(AB110&lt;&gt;0,(H$44+H$50)*(AB110/(AB$44+AB$50)),0)</f>
        <v>0</v>
      </c>
      <c r="I110" s="1012"/>
      <c r="J110" s="1012"/>
      <c r="K110" s="1012"/>
      <c r="L110" s="1013"/>
      <c r="M110" s="1011">
        <f>H110*0.75</f>
        <v>0</v>
      </c>
      <c r="N110" s="1012"/>
      <c r="O110" s="1012"/>
      <c r="P110" s="1012"/>
      <c r="Q110" s="1013"/>
      <c r="R110" s="1011">
        <f>IF(AB110&lt;&gt;0,(R$44+R$50)*(AB110/(AB$44+AB$50)),0)</f>
        <v>0</v>
      </c>
      <c r="S110" s="1012"/>
      <c r="T110" s="1012"/>
      <c r="U110" s="1012"/>
      <c r="V110" s="1013"/>
      <c r="W110" s="1011">
        <f>R110*0.75</f>
        <v>0</v>
      </c>
      <c r="X110" s="1012"/>
      <c r="Y110" s="1012"/>
      <c r="Z110" s="1012"/>
      <c r="AA110" s="1013"/>
      <c r="AB110" s="1011">
        <f>AB44+AB50-AB116</f>
        <v>0</v>
      </c>
      <c r="AC110" s="1012"/>
      <c r="AD110" s="1012"/>
      <c r="AE110" s="1012"/>
      <c r="AF110" s="1013"/>
      <c r="AG110" s="1011">
        <f>M110+W110</f>
        <v>0</v>
      </c>
      <c r="AH110" s="1012"/>
      <c r="AI110" s="1012"/>
      <c r="AJ110" s="1012"/>
      <c r="AK110" s="1013"/>
      <c r="AL110" s="1011">
        <f>AL44+AL50-AL116</f>
        <v>0</v>
      </c>
      <c r="AM110" s="1012"/>
      <c r="AN110" s="1012"/>
      <c r="AO110" s="1012"/>
      <c r="AP110" s="1013"/>
      <c r="AQ110" s="874">
        <f>AL110*0.75</f>
        <v>0</v>
      </c>
      <c r="AR110" s="875"/>
      <c r="AS110" s="875"/>
      <c r="AT110" s="875"/>
      <c r="AU110" s="876"/>
      <c r="AV110" s="463"/>
      <c r="AW110" s="454"/>
      <c r="AX110" s="454"/>
    </row>
    <row r="111" spans="2:50" ht="11.25" customHeight="1" x14ac:dyDescent="0.2">
      <c r="B111" s="412"/>
      <c r="C111" s="402" t="s">
        <v>177</v>
      </c>
      <c r="D111" s="354"/>
      <c r="E111" s="328"/>
      <c r="F111" s="329"/>
      <c r="G111" s="329"/>
      <c r="H111" s="993"/>
      <c r="I111" s="994"/>
      <c r="J111" s="994"/>
      <c r="K111" s="994"/>
      <c r="L111" s="1014"/>
      <c r="M111" s="993"/>
      <c r="N111" s="994"/>
      <c r="O111" s="994"/>
      <c r="P111" s="994"/>
      <c r="Q111" s="1014"/>
      <c r="R111" s="993"/>
      <c r="S111" s="994"/>
      <c r="T111" s="994"/>
      <c r="U111" s="994"/>
      <c r="V111" s="1014"/>
      <c r="W111" s="993"/>
      <c r="X111" s="994"/>
      <c r="Y111" s="994"/>
      <c r="Z111" s="994"/>
      <c r="AA111" s="1014"/>
      <c r="AB111" s="993"/>
      <c r="AC111" s="994"/>
      <c r="AD111" s="994"/>
      <c r="AE111" s="994"/>
      <c r="AF111" s="1014"/>
      <c r="AG111" s="993"/>
      <c r="AH111" s="994"/>
      <c r="AI111" s="994"/>
      <c r="AJ111" s="994"/>
      <c r="AK111" s="1014"/>
      <c r="AL111" s="993"/>
      <c r="AM111" s="994"/>
      <c r="AN111" s="994"/>
      <c r="AO111" s="994"/>
      <c r="AP111" s="1014"/>
      <c r="AQ111" s="877"/>
      <c r="AR111" s="878"/>
      <c r="AS111" s="878"/>
      <c r="AT111" s="878"/>
      <c r="AU111" s="879"/>
      <c r="AV111" s="463"/>
      <c r="AW111" s="454"/>
      <c r="AX111" s="454"/>
    </row>
    <row r="112" spans="2:50" ht="11.25" customHeight="1" x14ac:dyDescent="0.2">
      <c r="B112" s="408" t="s">
        <v>213</v>
      </c>
      <c r="C112" s="409" t="s">
        <v>181</v>
      </c>
      <c r="D112" s="350"/>
      <c r="E112" s="71"/>
      <c r="F112" s="364"/>
      <c r="G112" s="364"/>
      <c r="H112" s="874">
        <f>IF(AB112&gt;0,(H36+H46)*(AB112/(AB36+AB46)),0)</f>
        <v>0</v>
      </c>
      <c r="I112" s="875"/>
      <c r="J112" s="875"/>
      <c r="K112" s="875"/>
      <c r="L112" s="876"/>
      <c r="M112" s="874">
        <f>H112*M17</f>
        <v>0</v>
      </c>
      <c r="N112" s="875"/>
      <c r="O112" s="875"/>
      <c r="P112" s="875"/>
      <c r="Q112" s="876"/>
      <c r="R112" s="874">
        <f>IF(AB112&gt;0,(R36+R46)*(AB112/(AB36+AB46)),0)</f>
        <v>0</v>
      </c>
      <c r="S112" s="875"/>
      <c r="T112" s="875"/>
      <c r="U112" s="875"/>
      <c r="V112" s="876"/>
      <c r="W112" s="1011">
        <f>IF(AB112&lt;&gt;0,R112*((W36+W46)/(R36+R46)),0)</f>
        <v>0</v>
      </c>
      <c r="X112" s="1012"/>
      <c r="Y112" s="1012"/>
      <c r="Z112" s="1012"/>
      <c r="AA112" s="1013"/>
      <c r="AB112" s="1011">
        <f>IF(AX47&gt;=AB100,AB100,AB100-(AB100-AX47))</f>
        <v>0</v>
      </c>
      <c r="AC112" s="1012"/>
      <c r="AD112" s="1012"/>
      <c r="AE112" s="1012"/>
      <c r="AF112" s="1013"/>
      <c r="AG112" s="874">
        <f>M112+W112</f>
        <v>0</v>
      </c>
      <c r="AH112" s="875"/>
      <c r="AI112" s="875"/>
      <c r="AJ112" s="875"/>
      <c r="AK112" s="876"/>
      <c r="AL112" s="1011">
        <f>IF(AL36+AL46&gt;=AL100,AL100,AL100-(AL100-AL36-AL46))</f>
        <v>0</v>
      </c>
      <c r="AM112" s="1012"/>
      <c r="AN112" s="1012"/>
      <c r="AO112" s="1012"/>
      <c r="AP112" s="1013"/>
      <c r="AQ112" s="874">
        <f>AL112*AQ17</f>
        <v>0</v>
      </c>
      <c r="AR112" s="875"/>
      <c r="AS112" s="875"/>
      <c r="AT112" s="875"/>
      <c r="AU112" s="876"/>
      <c r="AV112" s="463"/>
      <c r="AW112" s="454"/>
      <c r="AX112" s="454"/>
    </row>
    <row r="113" spans="2:50" ht="11.25" customHeight="1" x14ac:dyDescent="0.2">
      <c r="B113" s="412"/>
      <c r="C113" s="402" t="s">
        <v>177</v>
      </c>
      <c r="D113" s="354"/>
      <c r="E113" s="70"/>
      <c r="F113" s="65"/>
      <c r="G113" s="65"/>
      <c r="H113" s="877"/>
      <c r="I113" s="878"/>
      <c r="J113" s="878"/>
      <c r="K113" s="878"/>
      <c r="L113" s="879"/>
      <c r="M113" s="877"/>
      <c r="N113" s="878"/>
      <c r="O113" s="878"/>
      <c r="P113" s="878"/>
      <c r="Q113" s="879"/>
      <c r="R113" s="877"/>
      <c r="S113" s="878"/>
      <c r="T113" s="878"/>
      <c r="U113" s="878"/>
      <c r="V113" s="879"/>
      <c r="W113" s="993"/>
      <c r="X113" s="994"/>
      <c r="Y113" s="994"/>
      <c r="Z113" s="994"/>
      <c r="AA113" s="1014"/>
      <c r="AB113" s="993"/>
      <c r="AC113" s="994"/>
      <c r="AD113" s="994"/>
      <c r="AE113" s="994"/>
      <c r="AF113" s="1014"/>
      <c r="AG113" s="877"/>
      <c r="AH113" s="878"/>
      <c r="AI113" s="878"/>
      <c r="AJ113" s="878"/>
      <c r="AK113" s="879"/>
      <c r="AL113" s="993"/>
      <c r="AM113" s="994"/>
      <c r="AN113" s="994"/>
      <c r="AO113" s="994"/>
      <c r="AP113" s="1014"/>
      <c r="AQ113" s="877"/>
      <c r="AR113" s="878"/>
      <c r="AS113" s="878"/>
      <c r="AT113" s="878"/>
      <c r="AU113" s="879"/>
      <c r="AV113" s="463"/>
      <c r="AW113" s="454"/>
      <c r="AX113" s="454"/>
    </row>
    <row r="114" spans="2:50" ht="11.25" customHeight="1" x14ac:dyDescent="0.2">
      <c r="B114" s="408" t="s">
        <v>214</v>
      </c>
      <c r="C114" s="413" t="s">
        <v>183</v>
      </c>
      <c r="D114" s="365"/>
      <c r="E114" s="69"/>
      <c r="F114" s="64"/>
      <c r="G114" s="64"/>
      <c r="H114" s="874">
        <f>IF(AB114&gt;0,(H$38+H$40+H$42+H$48)*(AB114/(AB$38+AB$40+AB$42+AB$48)),0)</f>
        <v>0</v>
      </c>
      <c r="I114" s="875"/>
      <c r="J114" s="875"/>
      <c r="K114" s="875"/>
      <c r="L114" s="876"/>
      <c r="M114" s="874">
        <f>H114*0.5</f>
        <v>0</v>
      </c>
      <c r="N114" s="875"/>
      <c r="O114" s="875"/>
      <c r="P114" s="875"/>
      <c r="Q114" s="876"/>
      <c r="R114" s="874">
        <f>IF(AB114&gt;0,(R$38+R$40+R$42+R$49)*(AB114/(AB$38+AB$40+AB$42+AB$48)),0)</f>
        <v>0</v>
      </c>
      <c r="S114" s="875"/>
      <c r="T114" s="875"/>
      <c r="U114" s="875"/>
      <c r="V114" s="876"/>
      <c r="W114" s="874">
        <f>R114*0.5</f>
        <v>0</v>
      </c>
      <c r="X114" s="875"/>
      <c r="Y114" s="875"/>
      <c r="Z114" s="875"/>
      <c r="AA114" s="876"/>
      <c r="AB114" s="1011">
        <f>IF(AX49&gt;=AB102,AB102,AB102-(AB102-AX49))</f>
        <v>0</v>
      </c>
      <c r="AC114" s="1012"/>
      <c r="AD114" s="1012"/>
      <c r="AE114" s="1012"/>
      <c r="AF114" s="1013"/>
      <c r="AG114" s="874">
        <f>M114+W114</f>
        <v>0</v>
      </c>
      <c r="AH114" s="875"/>
      <c r="AI114" s="875"/>
      <c r="AJ114" s="875"/>
      <c r="AK114" s="876"/>
      <c r="AL114" s="1011">
        <f>IF(AL38+AL40+AL42+AL48&gt;=AL102,AL102,AL102-(AL102-AL38-AL40-AL42-AL48))</f>
        <v>0</v>
      </c>
      <c r="AM114" s="1012"/>
      <c r="AN114" s="1012"/>
      <c r="AO114" s="1012"/>
      <c r="AP114" s="1013"/>
      <c r="AQ114" s="874">
        <f>AL114*0.5</f>
        <v>0</v>
      </c>
      <c r="AR114" s="875"/>
      <c r="AS114" s="875"/>
      <c r="AT114" s="875"/>
      <c r="AU114" s="876"/>
      <c r="AV114" s="463"/>
      <c r="AW114" s="454"/>
      <c r="AX114" s="454"/>
    </row>
    <row r="115" spans="2:50" ht="11.25" customHeight="1" x14ac:dyDescent="0.2">
      <c r="B115" s="412"/>
      <c r="C115" s="402" t="s">
        <v>177</v>
      </c>
      <c r="D115" s="354"/>
      <c r="E115" s="70"/>
      <c r="F115" s="65"/>
      <c r="G115" s="65"/>
      <c r="H115" s="877"/>
      <c r="I115" s="878"/>
      <c r="J115" s="878"/>
      <c r="K115" s="878"/>
      <c r="L115" s="879"/>
      <c r="M115" s="877"/>
      <c r="N115" s="878"/>
      <c r="O115" s="878"/>
      <c r="P115" s="878"/>
      <c r="Q115" s="879"/>
      <c r="R115" s="877"/>
      <c r="S115" s="878"/>
      <c r="T115" s="878"/>
      <c r="U115" s="878"/>
      <c r="V115" s="879"/>
      <c r="W115" s="877"/>
      <c r="X115" s="878"/>
      <c r="Y115" s="878"/>
      <c r="Z115" s="878"/>
      <c r="AA115" s="879"/>
      <c r="AB115" s="993"/>
      <c r="AC115" s="994"/>
      <c r="AD115" s="994"/>
      <c r="AE115" s="994"/>
      <c r="AF115" s="1014"/>
      <c r="AG115" s="877"/>
      <c r="AH115" s="878"/>
      <c r="AI115" s="878"/>
      <c r="AJ115" s="878"/>
      <c r="AK115" s="879"/>
      <c r="AL115" s="993"/>
      <c r="AM115" s="994"/>
      <c r="AN115" s="994"/>
      <c r="AO115" s="994"/>
      <c r="AP115" s="1014"/>
      <c r="AQ115" s="877"/>
      <c r="AR115" s="878"/>
      <c r="AS115" s="878"/>
      <c r="AT115" s="878"/>
      <c r="AU115" s="879"/>
      <c r="AV115" s="463"/>
      <c r="AW115" s="454"/>
      <c r="AX115" s="454"/>
    </row>
    <row r="116" spans="2:50" ht="11.25" customHeight="1" x14ac:dyDescent="0.2">
      <c r="B116" s="408" t="s">
        <v>215</v>
      </c>
      <c r="C116" s="413" t="s">
        <v>216</v>
      </c>
      <c r="D116" s="350"/>
      <c r="E116" s="44"/>
      <c r="F116" s="15"/>
      <c r="G116" s="15"/>
      <c r="H116" s="874">
        <f>IF(AB116&gt;0,(H$44+H$50)*(AB116/(AB$44+AB$50)),0)</f>
        <v>0</v>
      </c>
      <c r="I116" s="875"/>
      <c r="J116" s="875"/>
      <c r="K116" s="875"/>
      <c r="L116" s="876"/>
      <c r="M116" s="874">
        <f>H116*0.75</f>
        <v>0</v>
      </c>
      <c r="N116" s="875"/>
      <c r="O116" s="875"/>
      <c r="P116" s="875"/>
      <c r="Q116" s="876"/>
      <c r="R116" s="874">
        <f>IF(AB116&gt;0,(R$44+R$50)*(AB116/(AB$44+AB$50)),0)</f>
        <v>0</v>
      </c>
      <c r="S116" s="875"/>
      <c r="T116" s="875"/>
      <c r="U116" s="875"/>
      <c r="V116" s="876"/>
      <c r="W116" s="874">
        <f>R116*0.75</f>
        <v>0</v>
      </c>
      <c r="X116" s="875"/>
      <c r="Y116" s="875"/>
      <c r="Z116" s="875"/>
      <c r="AA116" s="876"/>
      <c r="AB116" s="1011">
        <f>IF(AX51&gt;=AB104,AB104,AB104-(AB104-AX51))</f>
        <v>0</v>
      </c>
      <c r="AC116" s="1012"/>
      <c r="AD116" s="1012"/>
      <c r="AE116" s="1012"/>
      <c r="AF116" s="1013"/>
      <c r="AG116" s="874">
        <f>M116+W116</f>
        <v>0</v>
      </c>
      <c r="AH116" s="875"/>
      <c r="AI116" s="875"/>
      <c r="AJ116" s="875"/>
      <c r="AK116" s="876"/>
      <c r="AL116" s="1011">
        <f>IF(AL44+AL50&gt;=AL104,AL104,AL104-(AL104-AL44-AL50))</f>
        <v>0</v>
      </c>
      <c r="AM116" s="1012"/>
      <c r="AN116" s="1012"/>
      <c r="AO116" s="1012"/>
      <c r="AP116" s="1013"/>
      <c r="AQ116" s="874">
        <f>AL116*0.75</f>
        <v>0</v>
      </c>
      <c r="AR116" s="875"/>
      <c r="AS116" s="875"/>
      <c r="AT116" s="875"/>
      <c r="AU116" s="876"/>
      <c r="AV116" s="463"/>
      <c r="AW116" s="454"/>
      <c r="AX116" s="454"/>
    </row>
    <row r="117" spans="2:50" ht="11.25" customHeight="1" x14ac:dyDescent="0.2">
      <c r="B117" s="412"/>
      <c r="C117" s="402" t="s">
        <v>177</v>
      </c>
      <c r="D117" s="354"/>
      <c r="E117" s="328"/>
      <c r="F117" s="329"/>
      <c r="G117" s="329"/>
      <c r="H117" s="877"/>
      <c r="I117" s="878"/>
      <c r="J117" s="878"/>
      <c r="K117" s="878"/>
      <c r="L117" s="879"/>
      <c r="M117" s="877"/>
      <c r="N117" s="878"/>
      <c r="O117" s="878"/>
      <c r="P117" s="878"/>
      <c r="Q117" s="879"/>
      <c r="R117" s="877"/>
      <c r="S117" s="878"/>
      <c r="T117" s="878"/>
      <c r="U117" s="878"/>
      <c r="V117" s="879"/>
      <c r="W117" s="877"/>
      <c r="X117" s="878"/>
      <c r="Y117" s="878"/>
      <c r="Z117" s="878"/>
      <c r="AA117" s="879"/>
      <c r="AB117" s="993"/>
      <c r="AC117" s="994"/>
      <c r="AD117" s="994"/>
      <c r="AE117" s="994"/>
      <c r="AF117" s="1014"/>
      <c r="AG117" s="877"/>
      <c r="AH117" s="878"/>
      <c r="AI117" s="878"/>
      <c r="AJ117" s="878"/>
      <c r="AK117" s="879"/>
      <c r="AL117" s="993"/>
      <c r="AM117" s="994"/>
      <c r="AN117" s="994"/>
      <c r="AO117" s="994"/>
      <c r="AP117" s="1014"/>
      <c r="AQ117" s="877"/>
      <c r="AR117" s="878"/>
      <c r="AS117" s="878"/>
      <c r="AT117" s="878"/>
      <c r="AU117" s="879"/>
      <c r="AV117" s="463"/>
      <c r="AW117" s="454"/>
      <c r="AX117" s="454"/>
    </row>
    <row r="118" spans="2:50" ht="11.25" customHeight="1" x14ac:dyDescent="0.2">
      <c r="B118" s="408" t="s">
        <v>217</v>
      </c>
      <c r="C118" s="409" t="s">
        <v>185</v>
      </c>
      <c r="D118" s="350"/>
      <c r="E118" s="44"/>
      <c r="F118" s="15"/>
      <c r="G118" s="15"/>
      <c r="H118" s="358"/>
      <c r="I118" s="359"/>
      <c r="J118" s="359"/>
      <c r="K118" s="359"/>
      <c r="L118" s="360"/>
      <c r="M118" s="358"/>
      <c r="N118" s="359"/>
      <c r="O118" s="359"/>
      <c r="P118" s="359"/>
      <c r="Q118" s="360"/>
      <c r="R118" s="358"/>
      <c r="S118" s="359"/>
      <c r="T118" s="359"/>
      <c r="U118" s="359"/>
      <c r="V118" s="360"/>
      <c r="W118" s="351"/>
      <c r="X118" s="352"/>
      <c r="Y118" s="352"/>
      <c r="Z118" s="352"/>
      <c r="AA118" s="352"/>
      <c r="AB118" s="906"/>
      <c r="AC118" s="907"/>
      <c r="AD118" s="907"/>
      <c r="AE118" s="907"/>
      <c r="AF118" s="908"/>
      <c r="AG118" s="352"/>
      <c r="AH118" s="352"/>
      <c r="AI118" s="352"/>
      <c r="AJ118" s="352"/>
      <c r="AK118" s="353"/>
      <c r="AL118" s="351"/>
      <c r="AM118" s="352"/>
      <c r="AN118" s="352"/>
      <c r="AO118" s="352"/>
      <c r="AP118" s="353"/>
      <c r="AQ118" s="351"/>
      <c r="AR118" s="352"/>
      <c r="AS118" s="352"/>
      <c r="AT118" s="352"/>
      <c r="AU118" s="353"/>
      <c r="AV118" s="463"/>
      <c r="AW118" s="454"/>
      <c r="AX118" s="454"/>
    </row>
    <row r="119" spans="2:50" ht="11.45" customHeight="1" x14ac:dyDescent="0.2">
      <c r="B119" s="410"/>
      <c r="C119" s="411" t="s">
        <v>218</v>
      </c>
      <c r="D119" s="354"/>
      <c r="E119" s="328"/>
      <c r="F119" s="329"/>
      <c r="G119" s="329"/>
      <c r="H119" s="37"/>
      <c r="I119" s="361"/>
      <c r="J119" s="361"/>
      <c r="K119" s="361"/>
      <c r="L119" s="362"/>
      <c r="M119" s="37"/>
      <c r="N119" s="361"/>
      <c r="O119" s="361"/>
      <c r="P119" s="361"/>
      <c r="Q119" s="362"/>
      <c r="R119" s="37"/>
      <c r="S119" s="361"/>
      <c r="T119" s="361"/>
      <c r="U119" s="361"/>
      <c r="V119" s="273"/>
      <c r="W119" s="37"/>
      <c r="X119" s="355"/>
      <c r="Y119" s="355"/>
      <c r="Z119" s="355"/>
      <c r="AA119" s="357" t="s">
        <v>192</v>
      </c>
      <c r="AB119" s="909"/>
      <c r="AC119" s="910"/>
      <c r="AD119" s="910"/>
      <c r="AE119" s="910"/>
      <c r="AF119" s="911"/>
      <c r="AG119" s="361"/>
      <c r="AH119" s="361"/>
      <c r="AI119" s="361"/>
      <c r="AJ119" s="361"/>
      <c r="AK119" s="362"/>
      <c r="AL119" s="363"/>
      <c r="AM119" s="361"/>
      <c r="AN119" s="361"/>
      <c r="AO119" s="361"/>
      <c r="AP119" s="362"/>
      <c r="AQ119" s="363"/>
      <c r="AR119" s="361"/>
      <c r="AS119" s="361"/>
      <c r="AT119" s="361"/>
      <c r="AU119" s="362"/>
      <c r="AV119" s="463"/>
      <c r="AW119" s="454"/>
      <c r="AX119" s="454"/>
    </row>
    <row r="120" spans="2:50" ht="11.25" customHeight="1" x14ac:dyDescent="0.2">
      <c r="B120" s="408" t="s">
        <v>219</v>
      </c>
      <c r="C120" s="409" t="s">
        <v>188</v>
      </c>
      <c r="D120" s="350"/>
      <c r="E120" s="44"/>
      <c r="F120" s="15"/>
      <c r="G120" s="15"/>
      <c r="H120" s="358"/>
      <c r="I120" s="359"/>
      <c r="J120" s="359"/>
      <c r="K120" s="359"/>
      <c r="L120" s="360"/>
      <c r="M120" s="358"/>
      <c r="N120" s="359"/>
      <c r="O120" s="359"/>
      <c r="P120" s="359"/>
      <c r="Q120" s="360"/>
      <c r="R120" s="358"/>
      <c r="S120" s="359"/>
      <c r="T120" s="359"/>
      <c r="U120" s="359"/>
      <c r="V120" s="360"/>
      <c r="W120" s="351"/>
      <c r="X120" s="352"/>
      <c r="Y120" s="352"/>
      <c r="Z120" s="352"/>
      <c r="AA120" s="352"/>
      <c r="AB120" s="906"/>
      <c r="AC120" s="907"/>
      <c r="AD120" s="907"/>
      <c r="AE120" s="907"/>
      <c r="AF120" s="908"/>
      <c r="AG120" s="352"/>
      <c r="AH120" s="352"/>
      <c r="AI120" s="352"/>
      <c r="AJ120" s="352"/>
      <c r="AK120" s="353"/>
      <c r="AL120" s="351"/>
      <c r="AM120" s="352"/>
      <c r="AN120" s="352"/>
      <c r="AO120" s="352"/>
      <c r="AP120" s="353"/>
      <c r="AQ120" s="351"/>
      <c r="AR120" s="352"/>
      <c r="AS120" s="352"/>
      <c r="AT120" s="352"/>
      <c r="AU120" s="353"/>
      <c r="AV120" s="463"/>
      <c r="AW120" s="454"/>
      <c r="AX120" s="454"/>
    </row>
    <row r="121" spans="2:50" ht="11.25" customHeight="1" x14ac:dyDescent="0.2">
      <c r="B121" s="410"/>
      <c r="C121" s="411" t="s">
        <v>218</v>
      </c>
      <c r="D121" s="354"/>
      <c r="E121" s="328"/>
      <c r="F121" s="329"/>
      <c r="G121" s="329"/>
      <c r="H121" s="37"/>
      <c r="I121" s="361"/>
      <c r="J121" s="361"/>
      <c r="K121" s="361"/>
      <c r="L121" s="362"/>
      <c r="M121" s="37"/>
      <c r="N121" s="361"/>
      <c r="O121" s="361"/>
      <c r="P121" s="361"/>
      <c r="Q121" s="362"/>
      <c r="R121" s="37"/>
      <c r="S121" s="361"/>
      <c r="T121" s="361"/>
      <c r="U121" s="361"/>
      <c r="V121" s="273"/>
      <c r="W121" s="37"/>
      <c r="X121" s="355"/>
      <c r="Y121" s="355"/>
      <c r="Z121" s="355"/>
      <c r="AA121" s="357" t="s">
        <v>192</v>
      </c>
      <c r="AB121" s="909"/>
      <c r="AC121" s="910"/>
      <c r="AD121" s="910"/>
      <c r="AE121" s="910"/>
      <c r="AF121" s="911"/>
      <c r="AG121" s="361"/>
      <c r="AH121" s="361"/>
      <c r="AI121" s="361"/>
      <c r="AJ121" s="361"/>
      <c r="AK121" s="362"/>
      <c r="AL121" s="363"/>
      <c r="AM121" s="361"/>
      <c r="AN121" s="361"/>
      <c r="AO121" s="361"/>
      <c r="AP121" s="362"/>
      <c r="AQ121" s="363"/>
      <c r="AR121" s="361"/>
      <c r="AS121" s="361"/>
      <c r="AT121" s="361"/>
      <c r="AU121" s="362"/>
      <c r="AV121" s="463"/>
      <c r="AW121" s="454"/>
      <c r="AX121" s="454"/>
    </row>
    <row r="122" spans="2:50" ht="11.25" customHeight="1" x14ac:dyDescent="0.2">
      <c r="B122" s="408" t="s">
        <v>220</v>
      </c>
      <c r="C122" s="409" t="s">
        <v>221</v>
      </c>
      <c r="D122" s="350"/>
      <c r="E122" s="44"/>
      <c r="F122" s="15"/>
      <c r="G122" s="15"/>
      <c r="H122" s="358"/>
      <c r="I122" s="359"/>
      <c r="J122" s="359"/>
      <c r="K122" s="359"/>
      <c r="L122" s="360"/>
      <c r="M122" s="358"/>
      <c r="N122" s="359"/>
      <c r="O122" s="359"/>
      <c r="P122" s="359"/>
      <c r="Q122" s="360"/>
      <c r="R122" s="358"/>
      <c r="S122" s="359"/>
      <c r="T122" s="359"/>
      <c r="U122" s="359"/>
      <c r="V122" s="360"/>
      <c r="W122" s="351"/>
      <c r="X122" s="352"/>
      <c r="Y122" s="352"/>
      <c r="Z122" s="352"/>
      <c r="AA122" s="352"/>
      <c r="AB122" s="995"/>
      <c r="AC122" s="996"/>
      <c r="AD122" s="996"/>
      <c r="AE122" s="996"/>
      <c r="AF122" s="997"/>
      <c r="AG122" s="352"/>
      <c r="AH122" s="352"/>
      <c r="AI122" s="352"/>
      <c r="AJ122" s="352"/>
      <c r="AK122" s="353"/>
      <c r="AL122" s="351"/>
      <c r="AM122" s="352"/>
      <c r="AN122" s="352"/>
      <c r="AO122" s="352"/>
      <c r="AP122" s="353"/>
      <c r="AQ122" s="351"/>
      <c r="AR122" s="352"/>
      <c r="AS122" s="352"/>
      <c r="AT122" s="352"/>
      <c r="AU122" s="353"/>
      <c r="AV122" s="463"/>
      <c r="AW122" s="454"/>
      <c r="AX122" s="454"/>
    </row>
    <row r="123" spans="2:50" ht="11.45" customHeight="1" thickBot="1" x14ac:dyDescent="0.25">
      <c r="B123" s="414"/>
      <c r="C123" s="416" t="s">
        <v>218</v>
      </c>
      <c r="D123" s="367"/>
      <c r="E123" s="368"/>
      <c r="F123" s="369"/>
      <c r="G123" s="369"/>
      <c r="H123" s="37"/>
      <c r="I123" s="361"/>
      <c r="J123" s="361"/>
      <c r="K123" s="361"/>
      <c r="L123" s="362"/>
      <c r="M123" s="37"/>
      <c r="N123" s="361"/>
      <c r="O123" s="361"/>
      <c r="P123" s="361"/>
      <c r="Q123" s="362"/>
      <c r="R123" s="37"/>
      <c r="S123" s="361"/>
      <c r="T123" s="361"/>
      <c r="U123" s="361"/>
      <c r="V123" s="273"/>
      <c r="W123" s="37"/>
      <c r="X123" s="355"/>
      <c r="Y123" s="355"/>
      <c r="Z123" s="355"/>
      <c r="AA123" s="357" t="s">
        <v>192</v>
      </c>
      <c r="AB123" s="1015"/>
      <c r="AC123" s="1016"/>
      <c r="AD123" s="1016"/>
      <c r="AE123" s="1016"/>
      <c r="AF123" s="1017"/>
      <c r="AG123" s="361"/>
      <c r="AH123" s="361"/>
      <c r="AI123" s="361"/>
      <c r="AJ123" s="361"/>
      <c r="AK123" s="362"/>
      <c r="AL123" s="363"/>
      <c r="AM123" s="361"/>
      <c r="AN123" s="361"/>
      <c r="AO123" s="361"/>
      <c r="AP123" s="362"/>
      <c r="AQ123" s="363"/>
      <c r="AR123" s="361"/>
      <c r="AS123" s="361"/>
      <c r="AT123" s="361"/>
      <c r="AU123" s="362"/>
      <c r="AV123" s="463"/>
      <c r="AW123" s="454"/>
      <c r="AX123" s="454"/>
    </row>
    <row r="124" spans="2:50" ht="14.25" customHeight="1" x14ac:dyDescent="0.2">
      <c r="B124" s="478" t="s">
        <v>222</v>
      </c>
      <c r="C124" s="477"/>
      <c r="D124" s="477"/>
      <c r="E124" s="477"/>
      <c r="F124" s="477"/>
      <c r="G124" s="477"/>
      <c r="H124" s="477"/>
      <c r="I124" s="477"/>
      <c r="J124" s="477"/>
      <c r="K124" s="477"/>
      <c r="L124" s="477"/>
      <c r="M124" s="477"/>
      <c r="N124" s="477"/>
      <c r="O124" s="477"/>
      <c r="P124" s="477"/>
      <c r="Q124" s="477"/>
      <c r="R124" s="477"/>
      <c r="S124" s="477"/>
      <c r="T124" s="477"/>
      <c r="U124" s="477"/>
      <c r="V124" s="477"/>
      <c r="W124" s="477"/>
      <c r="X124" s="477"/>
      <c r="Y124" s="477"/>
      <c r="Z124" s="477"/>
      <c r="AA124" s="477"/>
      <c r="AB124" s="376"/>
      <c r="AC124" s="376"/>
      <c r="AD124" s="376"/>
      <c r="AE124" s="376"/>
      <c r="AF124" s="376"/>
      <c r="AG124" s="477"/>
      <c r="AH124" s="477"/>
      <c r="AI124" s="477"/>
      <c r="AJ124" s="477"/>
      <c r="AK124" s="477"/>
      <c r="AL124" s="477"/>
      <c r="AM124" s="477"/>
      <c r="AN124" s="477"/>
      <c r="AO124" s="477"/>
      <c r="AP124" s="477"/>
      <c r="AQ124" s="477"/>
      <c r="AR124" s="477"/>
      <c r="AS124" s="477"/>
      <c r="AT124" s="477"/>
      <c r="AU124" s="278"/>
      <c r="AV124" s="454"/>
      <c r="AW124" s="454"/>
      <c r="AX124" s="454"/>
    </row>
    <row r="125" spans="2:50" ht="12" customHeight="1" x14ac:dyDescent="0.2">
      <c r="B125" s="985" t="s">
        <v>117</v>
      </c>
      <c r="C125" s="986"/>
      <c r="D125" s="986"/>
      <c r="E125" s="986"/>
      <c r="F125" s="986"/>
      <c r="G125" s="986"/>
      <c r="H125" s="986"/>
      <c r="I125" s="986"/>
      <c r="J125" s="986"/>
      <c r="K125" s="986"/>
      <c r="L125" s="986"/>
      <c r="M125" s="986"/>
      <c r="N125" s="986"/>
      <c r="O125" s="986"/>
      <c r="P125" s="986"/>
      <c r="Q125" s="986"/>
      <c r="R125" s="986"/>
      <c r="S125" s="986"/>
      <c r="T125" s="986"/>
      <c r="U125" s="986"/>
      <c r="V125" s="986"/>
      <c r="W125" s="986"/>
      <c r="X125" s="986"/>
      <c r="Y125" s="986"/>
      <c r="Z125" s="986"/>
      <c r="AA125" s="986"/>
      <c r="AB125" s="986"/>
      <c r="AC125" s="986"/>
      <c r="AD125" s="986"/>
      <c r="AE125" s="986"/>
      <c r="AF125" s="986"/>
      <c r="AG125" s="986"/>
      <c r="AH125" s="986"/>
      <c r="AI125" s="986"/>
      <c r="AJ125" s="986"/>
      <c r="AK125" s="986"/>
      <c r="AL125" s="986"/>
      <c r="AM125" s="986"/>
      <c r="AN125" s="986"/>
      <c r="AO125" s="986"/>
      <c r="AP125" s="986"/>
      <c r="AQ125" s="986"/>
      <c r="AR125" s="986"/>
      <c r="AS125" s="986"/>
      <c r="AT125" s="986"/>
      <c r="AU125" s="987"/>
      <c r="AV125" s="454"/>
      <c r="AW125" s="454"/>
      <c r="AX125" s="454"/>
    </row>
    <row r="126" spans="2:50" ht="11.25" customHeight="1" x14ac:dyDescent="0.2">
      <c r="B126" s="882" t="s">
        <v>118</v>
      </c>
      <c r="C126" s="883"/>
      <c r="D126" s="883"/>
      <c r="E126" s="883"/>
      <c r="F126" s="883"/>
      <c r="G126" s="884"/>
      <c r="H126" s="458"/>
      <c r="I126" s="459"/>
      <c r="J126" s="459"/>
      <c r="K126" s="459"/>
      <c r="L126" s="459"/>
      <c r="M126" s="459"/>
      <c r="N126" s="459"/>
      <c r="O126" s="459"/>
      <c r="P126" s="459"/>
      <c r="Q126" s="459"/>
      <c r="R126" s="343"/>
      <c r="S126" s="460"/>
      <c r="T126" s="460"/>
      <c r="U126" s="460"/>
      <c r="V126" s="460"/>
      <c r="W126" s="347"/>
      <c r="X126" s="459"/>
      <c r="Y126" s="459"/>
      <c r="Z126" s="459"/>
      <c r="AA126" s="459"/>
      <c r="AB126" s="1018" t="s">
        <v>223</v>
      </c>
      <c r="AC126" s="1019"/>
      <c r="AD126" s="1019"/>
      <c r="AE126" s="1019"/>
      <c r="AF126" s="1020"/>
      <c r="AG126" s="1018" t="s">
        <v>224</v>
      </c>
      <c r="AH126" s="1019"/>
      <c r="AI126" s="1019"/>
      <c r="AJ126" s="1019"/>
      <c r="AK126" s="1020"/>
      <c r="AL126" s="459"/>
      <c r="AM126" s="459"/>
      <c r="AN126" s="459"/>
      <c r="AO126" s="459"/>
      <c r="AP126" s="459"/>
      <c r="AQ126" s="1018" t="s">
        <v>223</v>
      </c>
      <c r="AR126" s="1019"/>
      <c r="AS126" s="1019"/>
      <c r="AT126" s="1019"/>
      <c r="AU126" s="1020"/>
      <c r="AV126" s="454"/>
      <c r="AW126" s="454"/>
      <c r="AX126" s="454"/>
    </row>
    <row r="127" spans="2:50" ht="11.25" customHeight="1" x14ac:dyDescent="0.2">
      <c r="B127" s="458"/>
      <c r="C127" s="459"/>
      <c r="D127" s="459"/>
      <c r="E127" s="459"/>
      <c r="F127" s="459"/>
      <c r="G127" s="464"/>
      <c r="H127" s="458"/>
      <c r="I127" s="459"/>
      <c r="J127" s="459"/>
      <c r="K127" s="459"/>
      <c r="L127" s="459"/>
      <c r="M127" s="459"/>
      <c r="N127" s="459"/>
      <c r="O127" s="459"/>
      <c r="P127" s="459"/>
      <c r="Q127" s="459"/>
      <c r="R127" s="459"/>
      <c r="S127" s="459"/>
      <c r="T127" s="459"/>
      <c r="U127" s="459"/>
      <c r="V127" s="459"/>
      <c r="W127" s="459"/>
      <c r="X127" s="459"/>
      <c r="Y127" s="459"/>
      <c r="Z127" s="459"/>
      <c r="AA127" s="459"/>
      <c r="AB127" s="1018" t="s">
        <v>225</v>
      </c>
      <c r="AC127" s="1019"/>
      <c r="AD127" s="1019"/>
      <c r="AE127" s="1019"/>
      <c r="AF127" s="1020"/>
      <c r="AG127" s="1018" t="s">
        <v>18</v>
      </c>
      <c r="AH127" s="1019"/>
      <c r="AI127" s="1019"/>
      <c r="AJ127" s="1019"/>
      <c r="AK127" s="1020"/>
      <c r="AL127" s="459"/>
      <c r="AM127" s="459"/>
      <c r="AN127" s="459"/>
      <c r="AO127" s="459"/>
      <c r="AP127" s="459"/>
      <c r="AQ127" s="1018" t="s">
        <v>226</v>
      </c>
      <c r="AR127" s="1019"/>
      <c r="AS127" s="1019"/>
      <c r="AT127" s="1019"/>
      <c r="AU127" s="1020"/>
      <c r="AV127" s="454"/>
      <c r="AW127" s="454"/>
      <c r="AX127" s="454"/>
    </row>
    <row r="128" spans="2:50" ht="11.25" customHeight="1" x14ac:dyDescent="0.2">
      <c r="B128" s="403" t="s">
        <v>227</v>
      </c>
      <c r="C128" s="406" t="s">
        <v>228</v>
      </c>
      <c r="D128" s="324"/>
      <c r="E128" s="44"/>
      <c r="F128" s="15"/>
      <c r="G128" s="15"/>
      <c r="H128" s="351"/>
      <c r="I128" s="35"/>
      <c r="J128" s="35"/>
      <c r="K128" s="35"/>
      <c r="L128" s="36"/>
      <c r="M128" s="351"/>
      <c r="N128" s="35"/>
      <c r="O128" s="35"/>
      <c r="P128" s="35"/>
      <c r="Q128" s="36"/>
      <c r="R128" s="352"/>
      <c r="S128" s="35"/>
      <c r="T128" s="35"/>
      <c r="U128" s="35"/>
      <c r="V128" s="35"/>
      <c r="W128" s="351"/>
      <c r="X128" s="35"/>
      <c r="Y128" s="35"/>
      <c r="Z128" s="35"/>
      <c r="AA128" s="35"/>
      <c r="AB128" s="874" t="e">
        <f>AG128/AQ17</f>
        <v>#DIV/0!</v>
      </c>
      <c r="AC128" s="875"/>
      <c r="AD128" s="875"/>
      <c r="AE128" s="875"/>
      <c r="AF128" s="876"/>
      <c r="AG128" s="874">
        <f>IF(AG63-AG67&gt;0,AG63-AG67,0)</f>
        <v>0</v>
      </c>
      <c r="AH128" s="875"/>
      <c r="AI128" s="875"/>
      <c r="AJ128" s="875"/>
      <c r="AK128" s="876"/>
      <c r="AL128" s="465"/>
      <c r="AM128" s="466"/>
      <c r="AN128" s="466"/>
      <c r="AO128" s="466"/>
      <c r="AP128" s="467"/>
      <c r="AQ128" s="874" t="e">
        <f>AB128*(1-AQ17)</f>
        <v>#DIV/0!</v>
      </c>
      <c r="AR128" s="875"/>
      <c r="AS128" s="875"/>
      <c r="AT128" s="875"/>
      <c r="AU128" s="876"/>
      <c r="AV128" s="454"/>
      <c r="AW128" s="454"/>
      <c r="AX128" s="454"/>
    </row>
    <row r="129" spans="1:50" ht="10.9" customHeight="1" x14ac:dyDescent="0.2">
      <c r="B129" s="405"/>
      <c r="C129" s="402" t="s">
        <v>229</v>
      </c>
      <c r="D129" s="327"/>
      <c r="E129" s="328"/>
      <c r="F129" s="329"/>
      <c r="G129" s="329"/>
      <c r="H129" s="37"/>
      <c r="I129" s="32"/>
      <c r="J129" s="32"/>
      <c r="K129" s="32"/>
      <c r="L129" s="33"/>
      <c r="M129" s="37"/>
      <c r="N129" s="32"/>
      <c r="O129" s="32"/>
      <c r="P129" s="32"/>
      <c r="Q129" s="33"/>
      <c r="R129" s="355"/>
      <c r="S129" s="32"/>
      <c r="T129" s="32"/>
      <c r="U129" s="32"/>
      <c r="V129" s="72"/>
      <c r="W129" s="37"/>
      <c r="X129" s="32"/>
      <c r="Y129" s="32"/>
      <c r="Z129" s="32"/>
      <c r="AA129" s="32"/>
      <c r="AB129" s="877"/>
      <c r="AC129" s="878"/>
      <c r="AD129" s="878"/>
      <c r="AE129" s="878"/>
      <c r="AF129" s="879"/>
      <c r="AG129" s="877"/>
      <c r="AH129" s="878"/>
      <c r="AI129" s="878"/>
      <c r="AJ129" s="878"/>
      <c r="AK129" s="879"/>
      <c r="AL129" s="468"/>
      <c r="AM129" s="469"/>
      <c r="AN129" s="469"/>
      <c r="AO129" s="469"/>
      <c r="AP129" s="470"/>
      <c r="AQ129" s="877"/>
      <c r="AR129" s="878"/>
      <c r="AS129" s="878"/>
      <c r="AT129" s="878"/>
      <c r="AU129" s="879"/>
      <c r="AV129" s="454"/>
      <c r="AW129" s="454"/>
      <c r="AX129" s="454"/>
    </row>
    <row r="130" spans="1:50" ht="11.25" customHeight="1" x14ac:dyDescent="0.2">
      <c r="B130" s="403" t="s">
        <v>230</v>
      </c>
      <c r="C130" s="406" t="s">
        <v>231</v>
      </c>
      <c r="D130" s="324"/>
      <c r="E130" s="44"/>
      <c r="F130" s="15"/>
      <c r="G130" s="15"/>
      <c r="H130" s="351"/>
      <c r="I130" s="35"/>
      <c r="J130" s="35"/>
      <c r="K130" s="35"/>
      <c r="L130" s="36"/>
      <c r="M130" s="351"/>
      <c r="N130" s="35"/>
      <c r="O130" s="35"/>
      <c r="P130" s="35"/>
      <c r="Q130" s="36"/>
      <c r="R130" s="352"/>
      <c r="S130" s="35"/>
      <c r="T130" s="35"/>
      <c r="U130" s="35"/>
      <c r="V130" s="35"/>
      <c r="W130" s="351"/>
      <c r="X130" s="35"/>
      <c r="Y130" s="35"/>
      <c r="Z130" s="35"/>
      <c r="AA130" s="35"/>
      <c r="AB130" s="874">
        <f>AG130/0.5</f>
        <v>0</v>
      </c>
      <c r="AC130" s="875"/>
      <c r="AD130" s="875"/>
      <c r="AE130" s="875"/>
      <c r="AF130" s="876"/>
      <c r="AG130" s="874">
        <f>IF(AG65-AG69&gt;0,AG65-AG69,0)</f>
        <v>0</v>
      </c>
      <c r="AH130" s="875"/>
      <c r="AI130" s="875"/>
      <c r="AJ130" s="875"/>
      <c r="AK130" s="876"/>
      <c r="AL130" s="352"/>
      <c r="AM130" s="35"/>
      <c r="AN130" s="35"/>
      <c r="AO130" s="35"/>
      <c r="AP130" s="271"/>
      <c r="AQ130" s="874">
        <f>AB130*0.5</f>
        <v>0</v>
      </c>
      <c r="AR130" s="875"/>
      <c r="AS130" s="875"/>
      <c r="AT130" s="875"/>
      <c r="AU130" s="876"/>
      <c r="AV130" s="454"/>
      <c r="AW130" s="454"/>
      <c r="AX130" s="454"/>
    </row>
    <row r="131" spans="1:50" ht="12" customHeight="1" x14ac:dyDescent="0.2">
      <c r="B131" s="405"/>
      <c r="C131" s="402" t="s">
        <v>229</v>
      </c>
      <c r="D131" s="327"/>
      <c r="E131" s="328"/>
      <c r="F131" s="329"/>
      <c r="G131" s="329"/>
      <c r="H131" s="37"/>
      <c r="I131" s="32"/>
      <c r="J131" s="32"/>
      <c r="K131" s="32"/>
      <c r="L131" s="33"/>
      <c r="M131" s="37"/>
      <c r="N131" s="32"/>
      <c r="O131" s="32"/>
      <c r="P131" s="32"/>
      <c r="Q131" s="33"/>
      <c r="R131" s="355"/>
      <c r="S131" s="32"/>
      <c r="T131" s="32"/>
      <c r="U131" s="32"/>
      <c r="V131" s="72"/>
      <c r="W131" s="37"/>
      <c r="X131" s="32"/>
      <c r="Y131" s="32"/>
      <c r="Z131" s="32"/>
      <c r="AA131" s="32"/>
      <c r="AB131" s="877"/>
      <c r="AC131" s="878"/>
      <c r="AD131" s="878"/>
      <c r="AE131" s="878"/>
      <c r="AF131" s="879"/>
      <c r="AG131" s="877"/>
      <c r="AH131" s="878"/>
      <c r="AI131" s="878"/>
      <c r="AJ131" s="878"/>
      <c r="AK131" s="879"/>
      <c r="AL131" s="466"/>
      <c r="AM131" s="466"/>
      <c r="AN131" s="466"/>
      <c r="AO131" s="466"/>
      <c r="AP131" s="466"/>
      <c r="AQ131" s="877"/>
      <c r="AR131" s="878"/>
      <c r="AS131" s="878"/>
      <c r="AT131" s="878"/>
      <c r="AU131" s="879"/>
      <c r="AV131" s="454"/>
      <c r="AW131" s="454"/>
      <c r="AX131" s="454"/>
    </row>
    <row r="132" spans="1:50" ht="12.75" customHeight="1" x14ac:dyDescent="0.2">
      <c r="B132" s="882" t="s">
        <v>136</v>
      </c>
      <c r="C132" s="883"/>
      <c r="D132" s="883"/>
      <c r="E132" s="883"/>
      <c r="F132" s="883"/>
      <c r="G132" s="884"/>
      <c r="H132" s="458"/>
      <c r="I132" s="459"/>
      <c r="J132" s="459"/>
      <c r="K132" s="459"/>
      <c r="L132" s="459"/>
      <c r="M132" s="459"/>
      <c r="N132" s="459"/>
      <c r="O132" s="459"/>
      <c r="P132" s="459"/>
      <c r="Q132" s="459"/>
      <c r="R132" s="343"/>
      <c r="S132" s="460"/>
      <c r="T132" s="460"/>
      <c r="U132" s="460"/>
      <c r="V132" s="460"/>
      <c r="W132" s="347"/>
      <c r="X132" s="459"/>
      <c r="Y132" s="459"/>
      <c r="Z132" s="459"/>
      <c r="AA132" s="459"/>
      <c r="AB132" s="1018" t="s">
        <v>232</v>
      </c>
      <c r="AC132" s="1019"/>
      <c r="AD132" s="1019"/>
      <c r="AE132" s="1019"/>
      <c r="AF132" s="1020"/>
      <c r="AG132" s="1018" t="s">
        <v>233</v>
      </c>
      <c r="AH132" s="1019"/>
      <c r="AI132" s="1019"/>
      <c r="AJ132" s="1019"/>
      <c r="AK132" s="1020"/>
      <c r="AL132" s="459"/>
      <c r="AM132" s="459"/>
      <c r="AN132" s="459"/>
      <c r="AO132" s="459"/>
      <c r="AP132" s="459"/>
      <c r="AQ132" s="1018" t="s">
        <v>233</v>
      </c>
      <c r="AR132" s="1019"/>
      <c r="AS132" s="1019"/>
      <c r="AT132" s="1019"/>
      <c r="AU132" s="1020"/>
      <c r="AV132" s="454"/>
      <c r="AW132" s="454"/>
      <c r="AX132" s="454"/>
    </row>
    <row r="133" spans="1:50" ht="12.75" customHeight="1" x14ac:dyDescent="0.2">
      <c r="B133" s="377"/>
      <c r="C133" s="377"/>
      <c r="D133" s="377"/>
      <c r="E133" s="377"/>
      <c r="F133" s="377"/>
      <c r="G133" s="377"/>
      <c r="H133" s="458"/>
      <c r="I133" s="459"/>
      <c r="J133" s="459"/>
      <c r="K133" s="459"/>
      <c r="L133" s="459"/>
      <c r="M133" s="459"/>
      <c r="N133" s="459"/>
      <c r="O133" s="459"/>
      <c r="P133" s="459"/>
      <c r="Q133" s="459"/>
      <c r="R133" s="459"/>
      <c r="S133" s="459"/>
      <c r="T133" s="459"/>
      <c r="U133" s="459"/>
      <c r="V133" s="459"/>
      <c r="W133" s="459"/>
      <c r="X133" s="459"/>
      <c r="Y133" s="459"/>
      <c r="Z133" s="459"/>
      <c r="AA133" s="459"/>
      <c r="AB133" s="1018" t="s">
        <v>225</v>
      </c>
      <c r="AC133" s="1019"/>
      <c r="AD133" s="1019"/>
      <c r="AE133" s="1019"/>
      <c r="AF133" s="1020"/>
      <c r="AG133" s="1018" t="s">
        <v>18</v>
      </c>
      <c r="AH133" s="1019"/>
      <c r="AI133" s="1019"/>
      <c r="AJ133" s="1019"/>
      <c r="AK133" s="1020"/>
      <c r="AL133" s="459"/>
      <c r="AM133" s="459"/>
      <c r="AN133" s="459"/>
      <c r="AO133" s="459"/>
      <c r="AP133" s="459"/>
      <c r="AQ133" s="1018" t="s">
        <v>226</v>
      </c>
      <c r="AR133" s="1019"/>
      <c r="AS133" s="1019"/>
      <c r="AT133" s="1019"/>
      <c r="AU133" s="1020"/>
      <c r="AV133" s="454"/>
      <c r="AW133" s="454"/>
      <c r="AX133" s="454"/>
    </row>
    <row r="134" spans="1:50" ht="11.25" customHeight="1" x14ac:dyDescent="0.2">
      <c r="B134" s="408" t="s">
        <v>234</v>
      </c>
      <c r="C134" s="406" t="s">
        <v>235</v>
      </c>
      <c r="D134" s="324"/>
      <c r="E134" s="71"/>
      <c r="F134" s="61"/>
      <c r="G134" s="61"/>
      <c r="H134" s="34"/>
      <c r="I134" s="35"/>
      <c r="J134" s="35"/>
      <c r="K134" s="35"/>
      <c r="L134" s="36"/>
      <c r="M134" s="34"/>
      <c r="N134" s="35"/>
      <c r="O134" s="35"/>
      <c r="P134" s="35"/>
      <c r="Q134" s="36"/>
      <c r="R134" s="34"/>
      <c r="S134" s="35"/>
      <c r="T134" s="35"/>
      <c r="U134" s="35"/>
      <c r="V134" s="36"/>
      <c r="W134" s="352"/>
      <c r="X134" s="35"/>
      <c r="Y134" s="35"/>
      <c r="Z134" s="35"/>
      <c r="AA134" s="271"/>
      <c r="AB134" s="874">
        <f>IF(AB88-AB94&gt;0,AB88-AB94,0)</f>
        <v>0</v>
      </c>
      <c r="AC134" s="875"/>
      <c r="AD134" s="875"/>
      <c r="AE134" s="875"/>
      <c r="AF134" s="876"/>
      <c r="AG134" s="874">
        <f>AB134*AQ17</f>
        <v>0</v>
      </c>
      <c r="AH134" s="875"/>
      <c r="AI134" s="875"/>
      <c r="AJ134" s="875"/>
      <c r="AK134" s="876"/>
      <c r="AL134" s="352"/>
      <c r="AM134" s="35"/>
      <c r="AN134" s="35"/>
      <c r="AO134" s="35"/>
      <c r="AP134" s="271"/>
      <c r="AQ134" s="874">
        <f>AB134*(1-AQ$17)</f>
        <v>0</v>
      </c>
      <c r="AR134" s="875"/>
      <c r="AS134" s="875"/>
      <c r="AT134" s="875"/>
      <c r="AU134" s="876"/>
      <c r="AV134" s="454"/>
      <c r="AW134" s="454"/>
      <c r="AX134" s="454"/>
    </row>
    <row r="135" spans="1:50" ht="13.35" customHeight="1" x14ac:dyDescent="0.2">
      <c r="B135" s="410"/>
      <c r="C135" s="402" t="s">
        <v>236</v>
      </c>
      <c r="D135" s="327"/>
      <c r="E135" s="70"/>
      <c r="F135" s="62"/>
      <c r="G135" s="62"/>
      <c r="H135" s="37"/>
      <c r="I135" s="469"/>
      <c r="J135" s="469"/>
      <c r="K135" s="469"/>
      <c r="L135" s="470"/>
      <c r="M135" s="37"/>
      <c r="N135" s="469"/>
      <c r="O135" s="469"/>
      <c r="P135" s="469"/>
      <c r="Q135" s="470"/>
      <c r="R135" s="37"/>
      <c r="S135" s="469"/>
      <c r="T135" s="469"/>
      <c r="U135" s="469"/>
      <c r="V135" s="72"/>
      <c r="W135" s="37"/>
      <c r="X135" s="32"/>
      <c r="Y135" s="32"/>
      <c r="Z135" s="32"/>
      <c r="AA135" s="357"/>
      <c r="AB135" s="877"/>
      <c r="AC135" s="878"/>
      <c r="AD135" s="878"/>
      <c r="AE135" s="878"/>
      <c r="AF135" s="879"/>
      <c r="AG135" s="877"/>
      <c r="AH135" s="878"/>
      <c r="AI135" s="878"/>
      <c r="AJ135" s="878"/>
      <c r="AK135" s="879"/>
      <c r="AL135" s="469"/>
      <c r="AM135" s="469"/>
      <c r="AN135" s="469"/>
      <c r="AO135" s="469"/>
      <c r="AP135" s="469"/>
      <c r="AQ135" s="877"/>
      <c r="AR135" s="878"/>
      <c r="AS135" s="878"/>
      <c r="AT135" s="878"/>
      <c r="AU135" s="879"/>
      <c r="AV135" s="454"/>
      <c r="AW135" s="454"/>
      <c r="AX135" s="454"/>
    </row>
    <row r="136" spans="1:50" ht="11.25" customHeight="1" x14ac:dyDescent="0.2">
      <c r="B136" s="408" t="s">
        <v>237</v>
      </c>
      <c r="C136" s="406" t="s">
        <v>238</v>
      </c>
      <c r="D136" s="324"/>
      <c r="E136" s="71"/>
      <c r="F136" s="61"/>
      <c r="G136" s="61"/>
      <c r="H136" s="34"/>
      <c r="I136" s="35"/>
      <c r="J136" s="35"/>
      <c r="K136" s="35"/>
      <c r="L136" s="36"/>
      <c r="M136" s="34"/>
      <c r="N136" s="35"/>
      <c r="O136" s="35"/>
      <c r="P136" s="35"/>
      <c r="Q136" s="36"/>
      <c r="R136" s="34"/>
      <c r="S136" s="35"/>
      <c r="T136" s="35"/>
      <c r="U136" s="35"/>
      <c r="V136" s="36"/>
      <c r="W136" s="351"/>
      <c r="X136" s="35"/>
      <c r="Y136" s="35"/>
      <c r="Z136" s="35"/>
      <c r="AA136" s="271"/>
      <c r="AB136" s="874">
        <f>IF(AB90-AB96&gt;0,AB90-AB96,0)</f>
        <v>0</v>
      </c>
      <c r="AC136" s="875"/>
      <c r="AD136" s="875"/>
      <c r="AE136" s="875"/>
      <c r="AF136" s="876"/>
      <c r="AG136" s="874">
        <f>AB136*0.5</f>
        <v>0</v>
      </c>
      <c r="AH136" s="875"/>
      <c r="AI136" s="875"/>
      <c r="AJ136" s="875"/>
      <c r="AK136" s="876"/>
      <c r="AL136" s="465"/>
      <c r="AM136" s="466"/>
      <c r="AN136" s="466"/>
      <c r="AO136" s="466"/>
      <c r="AP136" s="467"/>
      <c r="AQ136" s="874">
        <f>AB136*(0.5)</f>
        <v>0</v>
      </c>
      <c r="AR136" s="875"/>
      <c r="AS136" s="875"/>
      <c r="AT136" s="875"/>
      <c r="AU136" s="876"/>
      <c r="AV136" s="454"/>
      <c r="AW136" s="454"/>
      <c r="AX136" s="454"/>
    </row>
    <row r="137" spans="1:50" ht="12" customHeight="1" x14ac:dyDescent="0.2">
      <c r="B137" s="410"/>
      <c r="C137" s="402" t="s">
        <v>236</v>
      </c>
      <c r="D137" s="327"/>
      <c r="E137" s="70"/>
      <c r="F137" s="62"/>
      <c r="G137" s="62"/>
      <c r="H137" s="37"/>
      <c r="I137" s="469"/>
      <c r="J137" s="469"/>
      <c r="K137" s="469"/>
      <c r="L137" s="470"/>
      <c r="M137" s="37"/>
      <c r="N137" s="469"/>
      <c r="O137" s="469"/>
      <c r="P137" s="469"/>
      <c r="Q137" s="470"/>
      <c r="R137" s="37"/>
      <c r="S137" s="469"/>
      <c r="T137" s="469"/>
      <c r="U137" s="469"/>
      <c r="V137" s="72"/>
      <c r="W137" s="37"/>
      <c r="X137" s="32"/>
      <c r="Y137" s="32"/>
      <c r="Z137" s="32"/>
      <c r="AA137" s="357"/>
      <c r="AB137" s="877"/>
      <c r="AC137" s="878"/>
      <c r="AD137" s="878"/>
      <c r="AE137" s="878"/>
      <c r="AF137" s="879"/>
      <c r="AG137" s="877"/>
      <c r="AH137" s="878"/>
      <c r="AI137" s="878"/>
      <c r="AJ137" s="878"/>
      <c r="AK137" s="879"/>
      <c r="AL137" s="468"/>
      <c r="AM137" s="469"/>
      <c r="AN137" s="469"/>
      <c r="AO137" s="469"/>
      <c r="AP137" s="470"/>
      <c r="AQ137" s="877"/>
      <c r="AR137" s="878"/>
      <c r="AS137" s="878"/>
      <c r="AT137" s="878"/>
      <c r="AU137" s="879"/>
      <c r="AV137" s="454"/>
      <c r="AW137" s="454"/>
      <c r="AX137" s="454"/>
    </row>
    <row r="138" spans="1:50" ht="11.25" customHeight="1" x14ac:dyDescent="0.2">
      <c r="B138" s="408" t="s">
        <v>239</v>
      </c>
      <c r="C138" s="406" t="s">
        <v>240</v>
      </c>
      <c r="D138" s="324"/>
      <c r="E138" s="71"/>
      <c r="F138" s="61"/>
      <c r="G138" s="61"/>
      <c r="H138" s="34"/>
      <c r="I138" s="35"/>
      <c r="J138" s="35"/>
      <c r="K138" s="35"/>
      <c r="L138" s="36"/>
      <c r="M138" s="34"/>
      <c r="N138" s="35"/>
      <c r="O138" s="35"/>
      <c r="P138" s="35"/>
      <c r="Q138" s="36"/>
      <c r="R138" s="34"/>
      <c r="S138" s="35"/>
      <c r="T138" s="35"/>
      <c r="U138" s="35"/>
      <c r="V138" s="36"/>
      <c r="W138" s="351"/>
      <c r="X138" s="35"/>
      <c r="Y138" s="35"/>
      <c r="Z138" s="35"/>
      <c r="AA138" s="271"/>
      <c r="AB138" s="874">
        <f>IF(AB92-AB98&gt;0,AB92-AB98,0)</f>
        <v>0</v>
      </c>
      <c r="AC138" s="875"/>
      <c r="AD138" s="875"/>
      <c r="AE138" s="875"/>
      <c r="AF138" s="876"/>
      <c r="AG138" s="874">
        <f>AB138*0.75</f>
        <v>0</v>
      </c>
      <c r="AH138" s="875"/>
      <c r="AI138" s="875"/>
      <c r="AJ138" s="875"/>
      <c r="AK138" s="876"/>
      <c r="AL138" s="465"/>
      <c r="AM138" s="466"/>
      <c r="AN138" s="466"/>
      <c r="AO138" s="466"/>
      <c r="AP138" s="467"/>
      <c r="AQ138" s="874">
        <f>AB138*(0.25)</f>
        <v>0</v>
      </c>
      <c r="AR138" s="875"/>
      <c r="AS138" s="875"/>
      <c r="AT138" s="875"/>
      <c r="AU138" s="876"/>
      <c r="AV138" s="454"/>
      <c r="AW138" s="454"/>
      <c r="AX138" s="454"/>
    </row>
    <row r="139" spans="1:50" ht="12.6" customHeight="1" thickBot="1" x14ac:dyDescent="0.25">
      <c r="B139" s="410"/>
      <c r="C139" s="402" t="s">
        <v>236</v>
      </c>
      <c r="D139" s="327"/>
      <c r="E139" s="70"/>
      <c r="F139" s="62"/>
      <c r="G139" s="62"/>
      <c r="H139" s="37"/>
      <c r="I139" s="469"/>
      <c r="J139" s="469"/>
      <c r="K139" s="469"/>
      <c r="L139" s="470"/>
      <c r="M139" s="37"/>
      <c r="N139" s="469"/>
      <c r="O139" s="469"/>
      <c r="P139" s="469"/>
      <c r="Q139" s="470"/>
      <c r="R139" s="37"/>
      <c r="S139" s="469"/>
      <c r="T139" s="469"/>
      <c r="U139" s="469"/>
      <c r="V139" s="72"/>
      <c r="W139" s="37"/>
      <c r="X139" s="32"/>
      <c r="Y139" s="32"/>
      <c r="Z139" s="378"/>
      <c r="AA139" s="357"/>
      <c r="AB139" s="877"/>
      <c r="AC139" s="878"/>
      <c r="AD139" s="878"/>
      <c r="AE139" s="878"/>
      <c r="AF139" s="879"/>
      <c r="AG139" s="877"/>
      <c r="AH139" s="878"/>
      <c r="AI139" s="878"/>
      <c r="AJ139" s="878"/>
      <c r="AK139" s="879"/>
      <c r="AL139" s="468"/>
      <c r="AM139" s="469"/>
      <c r="AN139" s="469"/>
      <c r="AO139" s="469"/>
      <c r="AP139" s="470"/>
      <c r="AQ139" s="877"/>
      <c r="AR139" s="878"/>
      <c r="AS139" s="878"/>
      <c r="AT139" s="878"/>
      <c r="AU139" s="879"/>
      <c r="AV139" s="454"/>
      <c r="AW139" s="454"/>
      <c r="AX139" s="454"/>
    </row>
    <row r="140" spans="1:50" ht="12.75" customHeight="1" x14ac:dyDescent="0.2">
      <c r="A140" s="3"/>
      <c r="B140" s="1021" t="s">
        <v>241</v>
      </c>
      <c r="C140" s="983"/>
      <c r="D140" s="983"/>
      <c r="E140" s="983"/>
      <c r="F140" s="983"/>
      <c r="G140" s="983"/>
      <c r="H140" s="983"/>
      <c r="I140" s="983"/>
      <c r="J140" s="983"/>
      <c r="K140" s="983"/>
      <c r="L140" s="983"/>
      <c r="M140" s="983"/>
      <c r="N140" s="983"/>
      <c r="O140" s="983"/>
      <c r="P140" s="983"/>
      <c r="Q140" s="983"/>
      <c r="R140" s="983"/>
      <c r="S140" s="983"/>
      <c r="T140" s="983"/>
      <c r="U140" s="983"/>
      <c r="V140" s="983"/>
      <c r="W140" s="983"/>
      <c r="X140" s="983"/>
      <c r="Y140" s="983"/>
      <c r="Z140" s="983"/>
      <c r="AA140" s="983"/>
      <c r="AB140" s="1022"/>
      <c r="AC140" s="1022"/>
      <c r="AD140" s="1022"/>
      <c r="AE140" s="1022"/>
      <c r="AF140" s="1022"/>
      <c r="AG140" s="1022"/>
      <c r="AH140" s="1022"/>
      <c r="AI140" s="1022"/>
      <c r="AJ140" s="1022"/>
      <c r="AK140" s="1022"/>
      <c r="AL140" s="983"/>
      <c r="AM140" s="983"/>
      <c r="AN140" s="983"/>
      <c r="AO140" s="983"/>
      <c r="AP140" s="983"/>
      <c r="AQ140" s="1022"/>
      <c r="AR140" s="1022"/>
      <c r="AS140" s="1022"/>
      <c r="AT140" s="1022"/>
      <c r="AU140" s="1023"/>
      <c r="AV140" s="454"/>
      <c r="AW140" s="454"/>
      <c r="AX140" s="454"/>
    </row>
    <row r="141" spans="1:50" ht="10.9" customHeight="1" x14ac:dyDescent="0.2">
      <c r="A141" s="3"/>
      <c r="B141" s="417" t="s">
        <v>242</v>
      </c>
      <c r="C141" s="418" t="s">
        <v>106</v>
      </c>
      <c r="D141" s="15"/>
      <c r="E141" s="15"/>
      <c r="F141" s="15"/>
      <c r="G141" s="15"/>
      <c r="H141" s="874" t="e">
        <f>H31+H33+H75+H77</f>
        <v>#DIV/0!</v>
      </c>
      <c r="I141" s="875"/>
      <c r="J141" s="875"/>
      <c r="K141" s="875"/>
      <c r="L141" s="876"/>
      <c r="M141" s="874">
        <f>M31+M33+M75+M77</f>
        <v>0</v>
      </c>
      <c r="N141" s="875"/>
      <c r="O141" s="875"/>
      <c r="P141" s="875"/>
      <c r="Q141" s="876"/>
      <c r="R141" s="874">
        <f>R31+R33+R75+R77</f>
        <v>0</v>
      </c>
      <c r="S141" s="875"/>
      <c r="T141" s="875"/>
      <c r="U141" s="875"/>
      <c r="V141" s="876"/>
      <c r="W141" s="874">
        <f>W31+W33+W75+W77</f>
        <v>0</v>
      </c>
      <c r="X141" s="875"/>
      <c r="Y141" s="875"/>
      <c r="Z141" s="875"/>
      <c r="AA141" s="876"/>
      <c r="AB141" s="874" t="e">
        <f>AB31+AB33+AB75+AB77</f>
        <v>#DIV/0!</v>
      </c>
      <c r="AC141" s="875"/>
      <c r="AD141" s="875"/>
      <c r="AE141" s="875"/>
      <c r="AF141" s="876"/>
      <c r="AG141" s="874">
        <f>AG31+AG33+AG75+AG77</f>
        <v>0</v>
      </c>
      <c r="AH141" s="875"/>
      <c r="AI141" s="875"/>
      <c r="AJ141" s="875"/>
      <c r="AK141" s="876"/>
      <c r="AL141" s="874" t="e">
        <f>AL31+AL33+AL75+AL77</f>
        <v>#DIV/0!</v>
      </c>
      <c r="AM141" s="875"/>
      <c r="AN141" s="875"/>
      <c r="AO141" s="875"/>
      <c r="AP141" s="876"/>
      <c r="AQ141" s="874">
        <f>AQ31+AQ33+AQ75+AQ77</f>
        <v>0</v>
      </c>
      <c r="AR141" s="875"/>
      <c r="AS141" s="875"/>
      <c r="AT141" s="875"/>
      <c r="AU141" s="876"/>
      <c r="AV141" s="454"/>
      <c r="AW141" s="454"/>
      <c r="AX141" s="454"/>
    </row>
    <row r="142" spans="1:50" ht="11.45" customHeight="1" x14ac:dyDescent="0.2">
      <c r="A142" s="3"/>
      <c r="B142" s="419"/>
      <c r="C142" s="420" t="s">
        <v>243</v>
      </c>
      <c r="D142" s="329"/>
      <c r="E142" s="329"/>
      <c r="F142" s="329"/>
      <c r="G142" s="329"/>
      <c r="H142" s="877"/>
      <c r="I142" s="878"/>
      <c r="J142" s="878"/>
      <c r="K142" s="878"/>
      <c r="L142" s="879"/>
      <c r="M142" s="877"/>
      <c r="N142" s="878"/>
      <c r="O142" s="878"/>
      <c r="P142" s="878"/>
      <c r="Q142" s="879"/>
      <c r="R142" s="877"/>
      <c r="S142" s="878"/>
      <c r="T142" s="878"/>
      <c r="U142" s="878"/>
      <c r="V142" s="879"/>
      <c r="W142" s="877"/>
      <c r="X142" s="878"/>
      <c r="Y142" s="878"/>
      <c r="Z142" s="878"/>
      <c r="AA142" s="879"/>
      <c r="AB142" s="877"/>
      <c r="AC142" s="878"/>
      <c r="AD142" s="878"/>
      <c r="AE142" s="878"/>
      <c r="AF142" s="879"/>
      <c r="AG142" s="877"/>
      <c r="AH142" s="878"/>
      <c r="AI142" s="878"/>
      <c r="AJ142" s="878"/>
      <c r="AK142" s="879"/>
      <c r="AL142" s="877"/>
      <c r="AM142" s="878"/>
      <c r="AN142" s="878"/>
      <c r="AO142" s="878"/>
      <c r="AP142" s="879"/>
      <c r="AQ142" s="877"/>
      <c r="AR142" s="878"/>
      <c r="AS142" s="878"/>
      <c r="AT142" s="878"/>
      <c r="AU142" s="879"/>
      <c r="AV142" s="454"/>
      <c r="AW142" s="454"/>
      <c r="AX142" s="454"/>
    </row>
    <row r="143" spans="1:50" ht="10.9" customHeight="1" x14ac:dyDescent="0.2">
      <c r="A143" s="3"/>
      <c r="B143" s="417" t="s">
        <v>244</v>
      </c>
      <c r="C143" s="418" t="s">
        <v>107</v>
      </c>
      <c r="D143" s="15"/>
      <c r="E143" s="15"/>
      <c r="F143" s="15"/>
      <c r="G143" s="15"/>
      <c r="H143" s="874">
        <f>H52+H54+H106+H108+H110</f>
        <v>0</v>
      </c>
      <c r="I143" s="875"/>
      <c r="J143" s="875"/>
      <c r="K143" s="875"/>
      <c r="L143" s="876"/>
      <c r="M143" s="874">
        <f t="shared" ref="M143" si="14">M52+M54+M106+M108+M110</f>
        <v>0</v>
      </c>
      <c r="N143" s="875"/>
      <c r="O143" s="875"/>
      <c r="P143" s="875"/>
      <c r="Q143" s="876"/>
      <c r="R143" s="874">
        <f t="shared" ref="R143" si="15">R52+R54+R106+R108+R110</f>
        <v>0</v>
      </c>
      <c r="S143" s="875"/>
      <c r="T143" s="875"/>
      <c r="U143" s="875"/>
      <c r="V143" s="876"/>
      <c r="W143" s="874">
        <f t="shared" ref="W143" si="16">W52+W54+W106+W108+W110</f>
        <v>0</v>
      </c>
      <c r="X143" s="875"/>
      <c r="Y143" s="875"/>
      <c r="Z143" s="875"/>
      <c r="AA143" s="876"/>
      <c r="AB143" s="874">
        <f t="shared" ref="AB143" si="17">AB52+AB54+AB106+AB108+AB110</f>
        <v>0</v>
      </c>
      <c r="AC143" s="875"/>
      <c r="AD143" s="875"/>
      <c r="AE143" s="875"/>
      <c r="AF143" s="876"/>
      <c r="AG143" s="874">
        <f t="shared" ref="AG143" si="18">AG52+AG54+AG106+AG108+AG110</f>
        <v>0</v>
      </c>
      <c r="AH143" s="875"/>
      <c r="AI143" s="875"/>
      <c r="AJ143" s="875"/>
      <c r="AK143" s="876"/>
      <c r="AL143" s="874">
        <f t="shared" ref="AL143" si="19">AL52+AL54+AL106+AL108+AL110</f>
        <v>0</v>
      </c>
      <c r="AM143" s="875"/>
      <c r="AN143" s="875"/>
      <c r="AO143" s="875"/>
      <c r="AP143" s="876"/>
      <c r="AQ143" s="874">
        <f t="shared" ref="AQ143" si="20">AQ52+AQ54+AQ106+AQ108+AQ110</f>
        <v>0</v>
      </c>
      <c r="AR143" s="875"/>
      <c r="AS143" s="875"/>
      <c r="AT143" s="875"/>
      <c r="AU143" s="876"/>
      <c r="AV143" s="462"/>
      <c r="AW143" s="454"/>
      <c r="AX143" s="454"/>
    </row>
    <row r="144" spans="1:50" ht="10.15" customHeight="1" x14ac:dyDescent="0.2">
      <c r="A144" s="3"/>
      <c r="B144" s="421"/>
      <c r="C144" s="420" t="s">
        <v>243</v>
      </c>
      <c r="D144" s="329"/>
      <c r="E144" s="329"/>
      <c r="F144" s="329"/>
      <c r="G144" s="329"/>
      <c r="H144" s="877"/>
      <c r="I144" s="878"/>
      <c r="J144" s="878"/>
      <c r="K144" s="878"/>
      <c r="L144" s="879"/>
      <c r="M144" s="877"/>
      <c r="N144" s="878"/>
      <c r="O144" s="878"/>
      <c r="P144" s="878"/>
      <c r="Q144" s="879"/>
      <c r="R144" s="877"/>
      <c r="S144" s="878"/>
      <c r="T144" s="878"/>
      <c r="U144" s="878"/>
      <c r="V144" s="879"/>
      <c r="W144" s="877"/>
      <c r="X144" s="878"/>
      <c r="Y144" s="878"/>
      <c r="Z144" s="878"/>
      <c r="AA144" s="879"/>
      <c r="AB144" s="877"/>
      <c r="AC144" s="878"/>
      <c r="AD144" s="878"/>
      <c r="AE144" s="878"/>
      <c r="AF144" s="879"/>
      <c r="AG144" s="877"/>
      <c r="AH144" s="878"/>
      <c r="AI144" s="878"/>
      <c r="AJ144" s="878"/>
      <c r="AK144" s="879"/>
      <c r="AL144" s="877"/>
      <c r="AM144" s="878"/>
      <c r="AN144" s="878"/>
      <c r="AO144" s="878"/>
      <c r="AP144" s="879"/>
      <c r="AQ144" s="877"/>
      <c r="AR144" s="878"/>
      <c r="AS144" s="878"/>
      <c r="AT144" s="878"/>
      <c r="AU144" s="879"/>
      <c r="AV144" s="454"/>
      <c r="AW144" s="454"/>
      <c r="AX144" s="454"/>
    </row>
    <row r="145" spans="1:50" ht="10.9" customHeight="1" x14ac:dyDescent="0.2">
      <c r="A145" s="3"/>
      <c r="B145" s="417" t="s">
        <v>245</v>
      </c>
      <c r="C145" s="418" t="s">
        <v>246</v>
      </c>
      <c r="D145" s="15"/>
      <c r="E145" s="15"/>
      <c r="F145" s="15"/>
      <c r="G145" s="15"/>
      <c r="H145" s="874" t="e">
        <f>H141+H143</f>
        <v>#DIV/0!</v>
      </c>
      <c r="I145" s="875"/>
      <c r="J145" s="875"/>
      <c r="K145" s="875"/>
      <c r="L145" s="876"/>
      <c r="M145" s="874">
        <f>M141+M143</f>
        <v>0</v>
      </c>
      <c r="N145" s="875"/>
      <c r="O145" s="875"/>
      <c r="P145" s="875"/>
      <c r="Q145" s="876"/>
      <c r="R145" s="874">
        <f>R141+R143</f>
        <v>0</v>
      </c>
      <c r="S145" s="875"/>
      <c r="T145" s="875"/>
      <c r="U145" s="875"/>
      <c r="V145" s="876"/>
      <c r="W145" s="874">
        <f>W141+W143</f>
        <v>0</v>
      </c>
      <c r="X145" s="875"/>
      <c r="Y145" s="875"/>
      <c r="Z145" s="875"/>
      <c r="AA145" s="876"/>
      <c r="AB145" s="874" t="e">
        <f>AB141+AB143</f>
        <v>#DIV/0!</v>
      </c>
      <c r="AC145" s="875"/>
      <c r="AD145" s="875"/>
      <c r="AE145" s="875"/>
      <c r="AF145" s="876"/>
      <c r="AG145" s="874">
        <f>AG141+AG143</f>
        <v>0</v>
      </c>
      <c r="AH145" s="875"/>
      <c r="AI145" s="875"/>
      <c r="AJ145" s="875"/>
      <c r="AK145" s="876"/>
      <c r="AL145" s="874" t="e">
        <f>AL141+AL143</f>
        <v>#DIV/0!</v>
      </c>
      <c r="AM145" s="875"/>
      <c r="AN145" s="875"/>
      <c r="AO145" s="875"/>
      <c r="AP145" s="876"/>
      <c r="AQ145" s="874">
        <f>AQ141+AQ143</f>
        <v>0</v>
      </c>
      <c r="AR145" s="875"/>
      <c r="AS145" s="875"/>
      <c r="AT145" s="875"/>
      <c r="AU145" s="876"/>
      <c r="AV145" s="454"/>
      <c r="AW145" s="454"/>
      <c r="AX145" s="454"/>
    </row>
    <row r="146" spans="1:50" ht="11.45" customHeight="1" x14ac:dyDescent="0.2">
      <c r="A146" s="3"/>
      <c r="B146" s="419"/>
      <c r="C146" s="420" t="s">
        <v>247</v>
      </c>
      <c r="D146" s="329"/>
      <c r="E146" s="329"/>
      <c r="F146" s="329"/>
      <c r="G146" s="329"/>
      <c r="H146" s="877"/>
      <c r="I146" s="878"/>
      <c r="J146" s="878"/>
      <c r="K146" s="878"/>
      <c r="L146" s="879"/>
      <c r="M146" s="877"/>
      <c r="N146" s="878"/>
      <c r="O146" s="878"/>
      <c r="P146" s="878"/>
      <c r="Q146" s="879"/>
      <c r="R146" s="877"/>
      <c r="S146" s="878"/>
      <c r="T146" s="878"/>
      <c r="U146" s="878"/>
      <c r="V146" s="879"/>
      <c r="W146" s="877"/>
      <c r="X146" s="878"/>
      <c r="Y146" s="878"/>
      <c r="Z146" s="878"/>
      <c r="AA146" s="879"/>
      <c r="AB146" s="877"/>
      <c r="AC146" s="878"/>
      <c r="AD146" s="878"/>
      <c r="AE146" s="878"/>
      <c r="AF146" s="879"/>
      <c r="AG146" s="877"/>
      <c r="AH146" s="878"/>
      <c r="AI146" s="878"/>
      <c r="AJ146" s="878"/>
      <c r="AK146" s="879"/>
      <c r="AL146" s="877"/>
      <c r="AM146" s="878"/>
      <c r="AN146" s="878"/>
      <c r="AO146" s="878"/>
      <c r="AP146" s="879"/>
      <c r="AQ146" s="877"/>
      <c r="AR146" s="878"/>
      <c r="AS146" s="878"/>
      <c r="AT146" s="878"/>
      <c r="AU146" s="879"/>
      <c r="AV146" s="454"/>
      <c r="AW146" s="454"/>
      <c r="AX146" s="454"/>
    </row>
    <row r="147" spans="1:50" ht="3.75" customHeight="1" x14ac:dyDescent="0.2">
      <c r="A147" s="3"/>
      <c r="B147" s="379"/>
      <c r="C147" s="380"/>
      <c r="D147" s="381"/>
      <c r="E147" s="381"/>
      <c r="F147" s="382"/>
      <c r="G147" s="382"/>
      <c r="H147" s="383"/>
      <c r="I147" s="471"/>
      <c r="J147" s="471"/>
      <c r="K147" s="471"/>
      <c r="L147" s="472"/>
      <c r="M147" s="383"/>
      <c r="N147" s="471"/>
      <c r="O147" s="471"/>
      <c r="P147" s="471"/>
      <c r="Q147" s="472"/>
      <c r="R147" s="384"/>
      <c r="S147" s="471"/>
      <c r="T147" s="471"/>
      <c r="U147" s="471"/>
      <c r="V147" s="471"/>
      <c r="W147" s="383"/>
      <c r="X147" s="471"/>
      <c r="Y147" s="471"/>
      <c r="Z147" s="471"/>
      <c r="AA147" s="472"/>
      <c r="AB147" s="471"/>
      <c r="AC147" s="471"/>
      <c r="AD147" s="471"/>
      <c r="AE147" s="471"/>
      <c r="AF147" s="471"/>
      <c r="AG147" s="471"/>
      <c r="AH147" s="471"/>
      <c r="AI147" s="471"/>
      <c r="AJ147" s="471"/>
      <c r="AK147" s="471"/>
      <c r="AL147" s="384"/>
      <c r="AM147" s="471"/>
      <c r="AN147" s="471"/>
      <c r="AO147" s="471"/>
      <c r="AP147" s="471"/>
      <c r="AQ147" s="1030" t="s">
        <v>226</v>
      </c>
      <c r="AR147" s="1031"/>
      <c r="AS147" s="1031"/>
      <c r="AT147" s="1031"/>
      <c r="AU147" s="1032"/>
      <c r="AV147" s="454"/>
      <c r="AW147" s="454"/>
      <c r="AX147" s="454"/>
    </row>
    <row r="148" spans="1:50" ht="11.45" customHeight="1" x14ac:dyDescent="0.2">
      <c r="A148" s="3"/>
      <c r="B148" s="377"/>
      <c r="C148" s="385"/>
      <c r="D148" s="459"/>
      <c r="E148" s="459"/>
      <c r="F148" s="459"/>
      <c r="G148" s="459"/>
      <c r="H148" s="459"/>
      <c r="I148" s="459"/>
      <c r="J148" s="459"/>
      <c r="K148" s="459"/>
      <c r="L148" s="459"/>
      <c r="M148" s="459"/>
      <c r="N148" s="459"/>
      <c r="O148" s="459"/>
      <c r="P148" s="459"/>
      <c r="Q148" s="459"/>
      <c r="R148" s="459"/>
      <c r="S148" s="459"/>
      <c r="T148" s="459"/>
      <c r="U148" s="459"/>
      <c r="V148" s="459"/>
      <c r="W148" s="459"/>
      <c r="X148" s="459"/>
      <c r="Y148" s="459"/>
      <c r="Z148" s="459"/>
      <c r="AA148" s="459"/>
      <c r="AB148" s="459"/>
      <c r="AC148" s="459"/>
      <c r="AD148" s="459"/>
      <c r="AE148" s="459"/>
      <c r="AF148" s="459"/>
      <c r="AG148" s="459"/>
      <c r="AH148" s="459"/>
      <c r="AI148" s="459"/>
      <c r="AJ148" s="459"/>
      <c r="AK148" s="459"/>
      <c r="AL148" s="459"/>
      <c r="AM148" s="459"/>
      <c r="AN148" s="459"/>
      <c r="AO148" s="459"/>
      <c r="AP148" s="459"/>
      <c r="AQ148" s="903"/>
      <c r="AR148" s="904"/>
      <c r="AS148" s="904"/>
      <c r="AT148" s="904"/>
      <c r="AU148" s="905"/>
      <c r="AV148" s="454"/>
      <c r="AW148" s="454"/>
      <c r="AX148" s="454"/>
    </row>
    <row r="149" spans="1:50" ht="11.45" customHeight="1" x14ac:dyDescent="0.2">
      <c r="A149" s="3"/>
      <c r="B149" s="345" t="s">
        <v>248</v>
      </c>
      <c r="C149" s="330" t="s">
        <v>249</v>
      </c>
      <c r="D149" s="12"/>
      <c r="E149" s="12"/>
      <c r="F149" s="11"/>
      <c r="G149" s="11"/>
      <c r="H149" s="351"/>
      <c r="I149" s="35"/>
      <c r="J149" s="35"/>
      <c r="K149" s="35"/>
      <c r="L149" s="36"/>
      <c r="M149" s="351"/>
      <c r="N149" s="35"/>
      <c r="O149" s="35"/>
      <c r="P149" s="35"/>
      <c r="Q149" s="36"/>
      <c r="R149" s="352"/>
      <c r="S149" s="35"/>
      <c r="T149" s="35"/>
      <c r="U149" s="35"/>
      <c r="V149" s="35"/>
      <c r="W149" s="351"/>
      <c r="X149" s="35"/>
      <c r="Y149" s="35"/>
      <c r="Z149" s="35"/>
      <c r="AA149" s="36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2"/>
      <c r="AM149" s="35"/>
      <c r="AN149" s="35"/>
      <c r="AO149" s="35"/>
      <c r="AP149" s="35"/>
      <c r="AQ149" s="874" t="e">
        <f>AL145-AQ145</f>
        <v>#DIV/0!</v>
      </c>
      <c r="AR149" s="875"/>
      <c r="AS149" s="875"/>
      <c r="AT149" s="875"/>
      <c r="AU149" s="876"/>
      <c r="AV149" s="454"/>
      <c r="AW149" s="454"/>
      <c r="AX149" s="454"/>
    </row>
    <row r="150" spans="1:50" ht="14.25" customHeight="1" x14ac:dyDescent="0.2">
      <c r="A150" s="3"/>
      <c r="B150" s="325"/>
      <c r="C150" s="326" t="s">
        <v>250</v>
      </c>
      <c r="D150" s="38"/>
      <c r="E150" s="38"/>
      <c r="F150" s="41"/>
      <c r="G150" s="41"/>
      <c r="H150" s="37"/>
      <c r="I150" s="32"/>
      <c r="J150" s="32"/>
      <c r="K150" s="32"/>
      <c r="L150" s="33"/>
      <c r="M150" s="37"/>
      <c r="N150" s="32"/>
      <c r="O150" s="32"/>
      <c r="P150" s="32"/>
      <c r="Q150" s="33"/>
      <c r="R150" s="355"/>
      <c r="S150" s="32"/>
      <c r="T150" s="32"/>
      <c r="U150" s="32"/>
      <c r="V150" s="32"/>
      <c r="W150" s="37"/>
      <c r="X150" s="32"/>
      <c r="Y150" s="32"/>
      <c r="Z150" s="32"/>
      <c r="AA150" s="33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55"/>
      <c r="AM150" s="32"/>
      <c r="AN150" s="32"/>
      <c r="AO150" s="32"/>
      <c r="AP150" s="32"/>
      <c r="AQ150" s="877"/>
      <c r="AR150" s="878"/>
      <c r="AS150" s="878"/>
      <c r="AT150" s="878"/>
      <c r="AU150" s="879"/>
      <c r="AV150" s="454"/>
      <c r="AW150" s="454"/>
      <c r="AX150" s="454"/>
    </row>
    <row r="151" spans="1:50" ht="9" customHeight="1" x14ac:dyDescent="0.2">
      <c r="A151" s="3"/>
      <c r="B151" s="676"/>
      <c r="C151" s="676"/>
      <c r="D151" s="676"/>
      <c r="E151" s="676"/>
      <c r="F151" s="676"/>
      <c r="G151" s="676"/>
      <c r="H151" s="676"/>
      <c r="I151" s="676"/>
      <c r="J151" s="676"/>
      <c r="K151" s="676"/>
      <c r="L151" s="676"/>
      <c r="M151" s="676"/>
      <c r="N151" s="676"/>
      <c r="O151" s="676"/>
      <c r="P151" s="676"/>
      <c r="Q151" s="676"/>
      <c r="R151" s="676"/>
      <c r="S151" s="676"/>
      <c r="T151" s="676"/>
      <c r="U151" s="676"/>
      <c r="V151" s="676"/>
      <c r="W151" s="676"/>
      <c r="X151" s="676"/>
      <c r="Y151" s="676"/>
      <c r="Z151" s="676"/>
      <c r="AA151" s="676"/>
      <c r="AB151" s="676"/>
      <c r="AC151" s="676"/>
      <c r="AD151" s="676"/>
      <c r="AE151" s="676"/>
      <c r="AF151" s="676"/>
      <c r="AG151" s="676"/>
      <c r="AH151" s="676"/>
      <c r="AI151" s="676"/>
      <c r="AJ151" s="676"/>
      <c r="AK151" s="676"/>
      <c r="AL151" s="676"/>
      <c r="AM151" s="676"/>
      <c r="AN151" s="676"/>
      <c r="AO151" s="676"/>
      <c r="AP151" s="676"/>
      <c r="AQ151" s="676"/>
      <c r="AR151" s="676"/>
      <c r="AS151" s="676"/>
      <c r="AT151" s="676"/>
      <c r="AU151" s="676"/>
      <c r="AV151" s="454"/>
      <c r="AW151" s="454"/>
      <c r="AX151" s="454"/>
    </row>
    <row r="152" spans="1:50" ht="16.149999999999999" customHeight="1" x14ac:dyDescent="0.2">
      <c r="A152" s="3"/>
      <c r="B152" s="1024" t="s">
        <v>475</v>
      </c>
      <c r="C152" s="1025"/>
      <c r="D152" s="1025"/>
      <c r="E152" s="1025"/>
      <c r="F152" s="1025"/>
      <c r="G152" s="1025"/>
      <c r="H152" s="1025"/>
      <c r="I152" s="1025"/>
      <c r="J152" s="1025"/>
      <c r="K152" s="1025"/>
      <c r="L152" s="1025"/>
      <c r="M152" s="1025"/>
      <c r="N152" s="1025"/>
      <c r="O152" s="1025"/>
      <c r="P152" s="1025"/>
      <c r="Q152" s="1025"/>
      <c r="R152" s="1025"/>
      <c r="S152" s="1025"/>
      <c r="T152" s="1025"/>
      <c r="U152" s="1025"/>
      <c r="V152" s="1025"/>
      <c r="W152" s="1025"/>
      <c r="X152" s="1025"/>
      <c r="Y152" s="1025"/>
      <c r="Z152" s="1025"/>
      <c r="AA152" s="1025"/>
      <c r="AB152" s="1025"/>
      <c r="AC152" s="1025"/>
      <c r="AD152" s="1025"/>
      <c r="AE152" s="1025"/>
      <c r="AF152" s="1025"/>
      <c r="AG152" s="1025"/>
      <c r="AH152" s="1025"/>
      <c r="AI152" s="1025"/>
      <c r="AJ152" s="1025"/>
      <c r="AK152" s="1025"/>
      <c r="AL152" s="1025"/>
      <c r="AM152" s="1025"/>
      <c r="AN152" s="1025"/>
      <c r="AO152" s="1025"/>
      <c r="AP152" s="1025"/>
      <c r="AQ152" s="1025"/>
      <c r="AR152" s="1025"/>
      <c r="AS152" s="1025"/>
      <c r="AT152" s="1025"/>
      <c r="AU152" s="1026"/>
      <c r="AV152" s="454"/>
      <c r="AW152" s="454"/>
      <c r="AX152" s="454"/>
    </row>
    <row r="153" spans="1:50" ht="9" customHeight="1" x14ac:dyDescent="0.2">
      <c r="A153" s="3"/>
      <c r="B153" s="1027" t="s">
        <v>468</v>
      </c>
      <c r="C153" s="1028"/>
      <c r="D153" s="1028"/>
      <c r="E153" s="1028"/>
      <c r="F153" s="1028"/>
      <c r="G153" s="1029"/>
      <c r="H153" s="731" t="s">
        <v>5</v>
      </c>
      <c r="I153" s="731"/>
      <c r="J153" s="731"/>
      <c r="K153" s="731"/>
      <c r="L153" s="731"/>
      <c r="M153" s="731"/>
      <c r="N153" s="731"/>
      <c r="O153" s="731"/>
      <c r="P153" s="731"/>
      <c r="Q153" s="732"/>
      <c r="R153" s="730" t="s">
        <v>6</v>
      </c>
      <c r="S153" s="731"/>
      <c r="T153" s="731"/>
      <c r="U153" s="731"/>
      <c r="V153" s="731"/>
      <c r="W153" s="731"/>
      <c r="X153" s="731"/>
      <c r="Y153" s="731"/>
      <c r="Z153" s="731"/>
      <c r="AA153" s="732"/>
      <c r="AB153" s="897" t="s">
        <v>59</v>
      </c>
      <c r="AC153" s="898"/>
      <c r="AD153" s="898"/>
      <c r="AE153" s="898"/>
      <c r="AF153" s="899"/>
      <c r="AG153" s="897" t="s">
        <v>59</v>
      </c>
      <c r="AH153" s="898"/>
      <c r="AI153" s="898"/>
      <c r="AJ153" s="898"/>
      <c r="AK153" s="899"/>
      <c r="AL153" s="730" t="s">
        <v>16</v>
      </c>
      <c r="AM153" s="731"/>
      <c r="AN153" s="731"/>
      <c r="AO153" s="731"/>
      <c r="AP153" s="731"/>
      <c r="AQ153" s="731"/>
      <c r="AR153" s="731"/>
      <c r="AS153" s="731"/>
      <c r="AT153" s="731"/>
      <c r="AU153" s="731"/>
      <c r="AV153" s="454"/>
      <c r="AW153" s="454"/>
      <c r="AX153" s="454"/>
    </row>
    <row r="154" spans="1:50" ht="11.45" customHeight="1" thickBot="1" x14ac:dyDescent="0.25">
      <c r="A154" s="3"/>
      <c r="B154" s="988"/>
      <c r="C154" s="989"/>
      <c r="D154" s="989"/>
      <c r="E154" s="989"/>
      <c r="F154" s="989"/>
      <c r="G154" s="990"/>
      <c r="H154" s="711" t="s">
        <v>7</v>
      </c>
      <c r="I154" s="711"/>
      <c r="J154" s="711"/>
      <c r="K154" s="711"/>
      <c r="L154" s="723"/>
      <c r="M154" s="710" t="s">
        <v>14</v>
      </c>
      <c r="N154" s="711"/>
      <c r="O154" s="731"/>
      <c r="P154" s="731"/>
      <c r="Q154" s="732"/>
      <c r="R154" s="722" t="s">
        <v>8</v>
      </c>
      <c r="S154" s="711"/>
      <c r="T154" s="711"/>
      <c r="U154" s="711"/>
      <c r="V154" s="723"/>
      <c r="W154" s="710" t="s">
        <v>15</v>
      </c>
      <c r="X154" s="711"/>
      <c r="Y154" s="711"/>
      <c r="Z154" s="711"/>
      <c r="AA154" s="712"/>
      <c r="AB154" s="885" t="s">
        <v>17</v>
      </c>
      <c r="AC154" s="886"/>
      <c r="AD154" s="886"/>
      <c r="AE154" s="886"/>
      <c r="AF154" s="887"/>
      <c r="AG154" s="885" t="s">
        <v>18</v>
      </c>
      <c r="AH154" s="886"/>
      <c r="AI154" s="886"/>
      <c r="AJ154" s="886"/>
      <c r="AK154" s="887"/>
      <c r="AL154" s="722" t="s">
        <v>114</v>
      </c>
      <c r="AM154" s="711"/>
      <c r="AN154" s="711"/>
      <c r="AO154" s="711"/>
      <c r="AP154" s="723"/>
      <c r="AQ154" s="710" t="s">
        <v>115</v>
      </c>
      <c r="AR154" s="711"/>
      <c r="AS154" s="711"/>
      <c r="AT154" s="711"/>
      <c r="AU154" s="933"/>
    </row>
    <row r="155" spans="1:50" ht="14.45" customHeight="1" thickTop="1" thickBot="1" x14ac:dyDescent="0.25">
      <c r="B155" s="882" t="s">
        <v>488</v>
      </c>
      <c r="C155" s="883"/>
      <c r="D155" s="883"/>
      <c r="E155" s="883"/>
      <c r="F155" s="883"/>
      <c r="G155" s="884"/>
      <c r="H155" s="920" t="s">
        <v>487</v>
      </c>
      <c r="I155" s="921"/>
      <c r="J155" s="921"/>
      <c r="K155" s="921"/>
      <c r="L155" s="921"/>
      <c r="M155" s="921"/>
      <c r="N155" s="921"/>
      <c r="O155" s="922"/>
      <c r="P155" s="923"/>
      <c r="Q155" s="924"/>
      <c r="R155" s="622"/>
      <c r="S155" s="622"/>
      <c r="T155" s="622"/>
      <c r="U155" s="622"/>
      <c r="V155" s="622"/>
      <c r="W155" s="622"/>
      <c r="X155" s="622"/>
      <c r="Y155" s="622"/>
      <c r="Z155" s="622"/>
      <c r="AA155" s="622"/>
      <c r="AB155" s="622"/>
      <c r="AC155" s="622"/>
      <c r="AD155" s="622"/>
      <c r="AE155" s="622"/>
      <c r="AF155" s="622"/>
      <c r="AG155" s="622"/>
      <c r="AH155" s="622"/>
      <c r="AI155" s="622"/>
      <c r="AJ155" s="622"/>
      <c r="AK155" s="622"/>
      <c r="AL155" s="925" t="s">
        <v>113</v>
      </c>
      <c r="AM155" s="926"/>
      <c r="AN155" s="926"/>
      <c r="AO155" s="926"/>
      <c r="AP155" s="926"/>
      <c r="AQ155" s="926"/>
      <c r="AR155" s="926"/>
      <c r="AS155" s="926"/>
      <c r="AT155" s="922"/>
      <c r="AU155" s="924"/>
    </row>
    <row r="156" spans="1:50" ht="17.45" customHeight="1" thickTop="1" x14ac:dyDescent="0.2">
      <c r="B156" s="399" t="s">
        <v>416</v>
      </c>
      <c r="C156" s="400" t="s">
        <v>481</v>
      </c>
      <c r="D156" s="324"/>
      <c r="E156" s="44"/>
      <c r="F156" s="15"/>
      <c r="G156" s="15"/>
      <c r="H156" s="906">
        <v>0</v>
      </c>
      <c r="I156" s="907"/>
      <c r="J156" s="907"/>
      <c r="K156" s="907"/>
      <c r="L156" s="908"/>
      <c r="M156" s="874">
        <f>H156*$O$112</f>
        <v>0</v>
      </c>
      <c r="N156" s="875"/>
      <c r="O156" s="918"/>
      <c r="P156" s="918"/>
      <c r="Q156" s="919"/>
      <c r="R156" s="906"/>
      <c r="S156" s="907"/>
      <c r="T156" s="907"/>
      <c r="U156" s="907"/>
      <c r="V156" s="908"/>
      <c r="W156" s="874">
        <f>R156*$O$112</f>
        <v>0</v>
      </c>
      <c r="X156" s="875"/>
      <c r="Y156" s="918"/>
      <c r="Z156" s="918"/>
      <c r="AA156" s="919"/>
      <c r="AB156" s="874">
        <f>H156+R156</f>
        <v>0</v>
      </c>
      <c r="AC156" s="875"/>
      <c r="AD156" s="875"/>
      <c r="AE156" s="875"/>
      <c r="AF156" s="876"/>
      <c r="AG156" s="874">
        <f>M156+W156</f>
        <v>0</v>
      </c>
      <c r="AH156" s="875"/>
      <c r="AI156" s="875"/>
      <c r="AJ156" s="875"/>
      <c r="AK156" s="876"/>
      <c r="AL156" s="906"/>
      <c r="AM156" s="907"/>
      <c r="AN156" s="907"/>
      <c r="AO156" s="907"/>
      <c r="AP156" s="908"/>
      <c r="AQ156" s="874">
        <f>AL156*$AT$112</f>
        <v>0</v>
      </c>
      <c r="AR156" s="875"/>
      <c r="AS156" s="875"/>
      <c r="AT156" s="875"/>
      <c r="AU156" s="876"/>
    </row>
    <row r="157" spans="1:50" ht="16.149999999999999" customHeight="1" x14ac:dyDescent="0.2">
      <c r="B157" s="401"/>
      <c r="C157" s="402" t="s">
        <v>458</v>
      </c>
      <c r="D157" s="327"/>
      <c r="E157" s="328"/>
      <c r="F157" s="329"/>
      <c r="G157" s="329"/>
      <c r="H157" s="909"/>
      <c r="I157" s="910"/>
      <c r="J157" s="910"/>
      <c r="K157" s="910"/>
      <c r="L157" s="911"/>
      <c r="M157" s="877"/>
      <c r="N157" s="878"/>
      <c r="O157" s="878"/>
      <c r="P157" s="878"/>
      <c r="Q157" s="879"/>
      <c r="R157" s="909"/>
      <c r="S157" s="910"/>
      <c r="T157" s="910"/>
      <c r="U157" s="910"/>
      <c r="V157" s="911"/>
      <c r="W157" s="877"/>
      <c r="X157" s="878"/>
      <c r="Y157" s="878"/>
      <c r="Z157" s="878"/>
      <c r="AA157" s="879"/>
      <c r="AB157" s="877"/>
      <c r="AC157" s="878"/>
      <c r="AD157" s="878"/>
      <c r="AE157" s="878"/>
      <c r="AF157" s="879"/>
      <c r="AG157" s="877"/>
      <c r="AH157" s="878"/>
      <c r="AI157" s="878"/>
      <c r="AJ157" s="878"/>
      <c r="AK157" s="879"/>
      <c r="AL157" s="909"/>
      <c r="AM157" s="910"/>
      <c r="AN157" s="910"/>
      <c r="AO157" s="910"/>
      <c r="AP157" s="911"/>
      <c r="AQ157" s="877"/>
      <c r="AR157" s="878"/>
      <c r="AS157" s="878"/>
      <c r="AT157" s="878"/>
      <c r="AU157" s="879"/>
    </row>
    <row r="158" spans="1:50" ht="17.100000000000001" customHeight="1" x14ac:dyDescent="0.2">
      <c r="B158" s="399" t="s">
        <v>417</v>
      </c>
      <c r="C158" s="400" t="s">
        <v>481</v>
      </c>
      <c r="D158" s="324"/>
      <c r="E158" s="44"/>
      <c r="F158" s="15"/>
      <c r="G158" s="15"/>
      <c r="H158" s="906">
        <v>0</v>
      </c>
      <c r="I158" s="907"/>
      <c r="J158" s="907"/>
      <c r="K158" s="907"/>
      <c r="L158" s="908"/>
      <c r="M158" s="874">
        <f>H158*$O$112</f>
        <v>0</v>
      </c>
      <c r="N158" s="875"/>
      <c r="O158" s="918"/>
      <c r="P158" s="918"/>
      <c r="Q158" s="919"/>
      <c r="R158" s="906"/>
      <c r="S158" s="907"/>
      <c r="T158" s="907"/>
      <c r="U158" s="907"/>
      <c r="V158" s="908"/>
      <c r="W158" s="874">
        <f>R158*$O$112</f>
        <v>0</v>
      </c>
      <c r="X158" s="875"/>
      <c r="Y158" s="918"/>
      <c r="Z158" s="918"/>
      <c r="AA158" s="919"/>
      <c r="AB158" s="874">
        <f>H158+R158</f>
        <v>0</v>
      </c>
      <c r="AC158" s="875"/>
      <c r="AD158" s="875"/>
      <c r="AE158" s="875"/>
      <c r="AF158" s="876"/>
      <c r="AG158" s="874">
        <f>M158+W158</f>
        <v>0</v>
      </c>
      <c r="AH158" s="875"/>
      <c r="AI158" s="875"/>
      <c r="AJ158" s="875"/>
      <c r="AK158" s="876"/>
      <c r="AL158" s="906"/>
      <c r="AM158" s="907"/>
      <c r="AN158" s="907"/>
      <c r="AO158" s="907"/>
      <c r="AP158" s="908"/>
      <c r="AQ158" s="874">
        <f>AL158*$AT$112</f>
        <v>0</v>
      </c>
      <c r="AR158" s="875"/>
      <c r="AS158" s="875"/>
      <c r="AT158" s="875"/>
      <c r="AU158" s="876"/>
    </row>
    <row r="159" spans="1:50" ht="20.45" customHeight="1" x14ac:dyDescent="0.2">
      <c r="B159" s="401"/>
      <c r="C159" s="402" t="s">
        <v>459</v>
      </c>
      <c r="D159" s="327"/>
      <c r="E159" s="328"/>
      <c r="F159" s="329"/>
      <c r="G159" s="329"/>
      <c r="H159" s="909"/>
      <c r="I159" s="910"/>
      <c r="J159" s="910"/>
      <c r="K159" s="910"/>
      <c r="L159" s="911"/>
      <c r="M159" s="877"/>
      <c r="N159" s="878"/>
      <c r="O159" s="878"/>
      <c r="P159" s="878"/>
      <c r="Q159" s="879"/>
      <c r="R159" s="909"/>
      <c r="S159" s="910"/>
      <c r="T159" s="910"/>
      <c r="U159" s="910"/>
      <c r="V159" s="911"/>
      <c r="W159" s="877"/>
      <c r="X159" s="878"/>
      <c r="Y159" s="878"/>
      <c r="Z159" s="878"/>
      <c r="AA159" s="879"/>
      <c r="AB159" s="877"/>
      <c r="AC159" s="878"/>
      <c r="AD159" s="878"/>
      <c r="AE159" s="878"/>
      <c r="AF159" s="879"/>
      <c r="AG159" s="877"/>
      <c r="AH159" s="878"/>
      <c r="AI159" s="878"/>
      <c r="AJ159" s="878"/>
      <c r="AK159" s="879"/>
      <c r="AL159" s="909"/>
      <c r="AM159" s="910"/>
      <c r="AN159" s="910"/>
      <c r="AO159" s="910"/>
      <c r="AP159" s="911"/>
      <c r="AQ159" s="877"/>
      <c r="AR159" s="878"/>
      <c r="AS159" s="878"/>
      <c r="AT159" s="878"/>
      <c r="AU159" s="879"/>
    </row>
    <row r="160" spans="1:50" ht="11.25" customHeight="1" x14ac:dyDescent="0.2">
      <c r="B160" s="399" t="s">
        <v>418</v>
      </c>
      <c r="C160" s="400" t="s">
        <v>481</v>
      </c>
      <c r="D160" s="324"/>
      <c r="E160" s="44"/>
      <c r="F160" s="15"/>
      <c r="G160" s="15"/>
      <c r="H160" s="906">
        <v>0</v>
      </c>
      <c r="I160" s="907"/>
      <c r="J160" s="907"/>
      <c r="K160" s="907"/>
      <c r="L160" s="908"/>
      <c r="M160" s="874">
        <f>H160*$O$112</f>
        <v>0</v>
      </c>
      <c r="N160" s="875"/>
      <c r="O160" s="918"/>
      <c r="P160" s="918"/>
      <c r="Q160" s="919"/>
      <c r="R160" s="906"/>
      <c r="S160" s="907"/>
      <c r="T160" s="907"/>
      <c r="U160" s="907"/>
      <c r="V160" s="908"/>
      <c r="W160" s="874">
        <f>R160*$O$112</f>
        <v>0</v>
      </c>
      <c r="X160" s="875"/>
      <c r="Y160" s="918"/>
      <c r="Z160" s="918"/>
      <c r="AA160" s="919"/>
      <c r="AB160" s="874">
        <f>H160+R160</f>
        <v>0</v>
      </c>
      <c r="AC160" s="875"/>
      <c r="AD160" s="875"/>
      <c r="AE160" s="875"/>
      <c r="AF160" s="876"/>
      <c r="AG160" s="874">
        <f>M160+W160</f>
        <v>0</v>
      </c>
      <c r="AH160" s="875"/>
      <c r="AI160" s="875"/>
      <c r="AJ160" s="875"/>
      <c r="AK160" s="876"/>
      <c r="AL160" s="906"/>
      <c r="AM160" s="907"/>
      <c r="AN160" s="907"/>
      <c r="AO160" s="907"/>
      <c r="AP160" s="908"/>
      <c r="AQ160" s="874">
        <f>AL160*$AT$112</f>
        <v>0</v>
      </c>
      <c r="AR160" s="875"/>
      <c r="AS160" s="875"/>
      <c r="AT160" s="875"/>
      <c r="AU160" s="876"/>
    </row>
    <row r="161" spans="1:47" ht="9.75" customHeight="1" x14ac:dyDescent="0.2">
      <c r="B161" s="401"/>
      <c r="C161" s="402" t="s">
        <v>460</v>
      </c>
      <c r="D161" s="327"/>
      <c r="E161" s="328"/>
      <c r="F161" s="329"/>
      <c r="G161" s="329"/>
      <c r="H161" s="909"/>
      <c r="I161" s="910"/>
      <c r="J161" s="910"/>
      <c r="K161" s="910"/>
      <c r="L161" s="911"/>
      <c r="M161" s="877"/>
      <c r="N161" s="878"/>
      <c r="O161" s="878"/>
      <c r="P161" s="878"/>
      <c r="Q161" s="879"/>
      <c r="R161" s="909"/>
      <c r="S161" s="910"/>
      <c r="T161" s="910"/>
      <c r="U161" s="910"/>
      <c r="V161" s="911"/>
      <c r="W161" s="877"/>
      <c r="X161" s="878"/>
      <c r="Y161" s="878"/>
      <c r="Z161" s="878"/>
      <c r="AA161" s="879"/>
      <c r="AB161" s="877"/>
      <c r="AC161" s="878"/>
      <c r="AD161" s="878"/>
      <c r="AE161" s="878"/>
      <c r="AF161" s="879"/>
      <c r="AG161" s="877"/>
      <c r="AH161" s="878"/>
      <c r="AI161" s="878"/>
      <c r="AJ161" s="878"/>
      <c r="AK161" s="879"/>
      <c r="AL161" s="909"/>
      <c r="AM161" s="910"/>
      <c r="AN161" s="910"/>
      <c r="AO161" s="910"/>
      <c r="AP161" s="911"/>
      <c r="AQ161" s="877"/>
      <c r="AR161" s="878"/>
      <c r="AS161" s="878"/>
      <c r="AT161" s="878"/>
      <c r="AU161" s="879"/>
    </row>
    <row r="162" spans="1:47" ht="9.75" customHeight="1" x14ac:dyDescent="0.2">
      <c r="B162" s="399" t="s">
        <v>419</v>
      </c>
      <c r="C162" s="400" t="s">
        <v>482</v>
      </c>
      <c r="D162" s="324"/>
      <c r="E162" s="44"/>
      <c r="F162" s="15"/>
      <c r="G162" s="15"/>
      <c r="H162" s="906">
        <v>0</v>
      </c>
      <c r="I162" s="907"/>
      <c r="J162" s="907"/>
      <c r="K162" s="907"/>
      <c r="L162" s="908"/>
      <c r="M162" s="874">
        <f>H162*0.5</f>
        <v>0</v>
      </c>
      <c r="N162" s="875"/>
      <c r="O162" s="875"/>
      <c r="P162" s="875"/>
      <c r="Q162" s="876"/>
      <c r="R162" s="906"/>
      <c r="S162" s="907"/>
      <c r="T162" s="907"/>
      <c r="U162" s="907"/>
      <c r="V162" s="908"/>
      <c r="W162" s="874">
        <f>R162*0.5</f>
        <v>0</v>
      </c>
      <c r="X162" s="875"/>
      <c r="Y162" s="875"/>
      <c r="Z162" s="875"/>
      <c r="AA162" s="876"/>
      <c r="AB162" s="874">
        <f>H162+R162</f>
        <v>0</v>
      </c>
      <c r="AC162" s="875"/>
      <c r="AD162" s="875"/>
      <c r="AE162" s="875"/>
      <c r="AF162" s="876"/>
      <c r="AG162" s="874">
        <f>M162+W162</f>
        <v>0</v>
      </c>
      <c r="AH162" s="875"/>
      <c r="AI162" s="875"/>
      <c r="AJ162" s="875"/>
      <c r="AK162" s="876"/>
      <c r="AL162" s="906"/>
      <c r="AM162" s="907"/>
      <c r="AN162" s="907"/>
      <c r="AO162" s="907"/>
      <c r="AP162" s="908"/>
      <c r="AQ162" s="874">
        <f>AL162*0.5</f>
        <v>0</v>
      </c>
      <c r="AR162" s="875"/>
      <c r="AS162" s="875"/>
      <c r="AT162" s="875"/>
      <c r="AU162" s="876"/>
    </row>
    <row r="163" spans="1:47" ht="9.75" customHeight="1" x14ac:dyDescent="0.2">
      <c r="B163" s="401"/>
      <c r="C163" s="402" t="s">
        <v>461</v>
      </c>
      <c r="D163" s="327"/>
      <c r="E163" s="328"/>
      <c r="F163" s="329"/>
      <c r="G163" s="329"/>
      <c r="H163" s="909"/>
      <c r="I163" s="910"/>
      <c r="J163" s="910"/>
      <c r="K163" s="910"/>
      <c r="L163" s="911"/>
      <c r="M163" s="877"/>
      <c r="N163" s="878"/>
      <c r="O163" s="878"/>
      <c r="P163" s="878"/>
      <c r="Q163" s="879"/>
      <c r="R163" s="909"/>
      <c r="S163" s="910"/>
      <c r="T163" s="910"/>
      <c r="U163" s="910"/>
      <c r="V163" s="911"/>
      <c r="W163" s="877"/>
      <c r="X163" s="878"/>
      <c r="Y163" s="878"/>
      <c r="Z163" s="878"/>
      <c r="AA163" s="879"/>
      <c r="AB163" s="877"/>
      <c r="AC163" s="878"/>
      <c r="AD163" s="878"/>
      <c r="AE163" s="878"/>
      <c r="AF163" s="879"/>
      <c r="AG163" s="877"/>
      <c r="AH163" s="878"/>
      <c r="AI163" s="878"/>
      <c r="AJ163" s="878"/>
      <c r="AK163" s="879"/>
      <c r="AL163" s="909"/>
      <c r="AM163" s="910"/>
      <c r="AN163" s="910"/>
      <c r="AO163" s="910"/>
      <c r="AP163" s="911"/>
      <c r="AQ163" s="877"/>
      <c r="AR163" s="878"/>
      <c r="AS163" s="878"/>
      <c r="AT163" s="878"/>
      <c r="AU163" s="879"/>
    </row>
    <row r="164" spans="1:47" ht="13.7" customHeight="1" x14ac:dyDescent="0.2">
      <c r="B164" s="399" t="s">
        <v>420</v>
      </c>
      <c r="C164" s="400" t="s">
        <v>500</v>
      </c>
      <c r="D164" s="324"/>
      <c r="E164" s="44"/>
      <c r="F164" s="15"/>
      <c r="G164" s="15"/>
      <c r="H164" s="906">
        <v>0</v>
      </c>
      <c r="I164" s="907"/>
      <c r="J164" s="907"/>
      <c r="K164" s="907"/>
      <c r="L164" s="908"/>
      <c r="M164" s="874">
        <f>H164*0.5</f>
        <v>0</v>
      </c>
      <c r="N164" s="875"/>
      <c r="O164" s="875"/>
      <c r="P164" s="875"/>
      <c r="Q164" s="876"/>
      <c r="R164" s="906"/>
      <c r="S164" s="907"/>
      <c r="T164" s="907"/>
      <c r="U164" s="907"/>
      <c r="V164" s="908"/>
      <c r="W164" s="874">
        <f>R164*0.5</f>
        <v>0</v>
      </c>
      <c r="X164" s="875"/>
      <c r="Y164" s="875"/>
      <c r="Z164" s="875"/>
      <c r="AA164" s="876"/>
      <c r="AB164" s="874">
        <f>H164+R164</f>
        <v>0</v>
      </c>
      <c r="AC164" s="875"/>
      <c r="AD164" s="875"/>
      <c r="AE164" s="875"/>
      <c r="AF164" s="876"/>
      <c r="AG164" s="874">
        <f>M164+W164</f>
        <v>0</v>
      </c>
      <c r="AH164" s="875"/>
      <c r="AI164" s="875"/>
      <c r="AJ164" s="875"/>
      <c r="AK164" s="876"/>
      <c r="AL164" s="906"/>
      <c r="AM164" s="907"/>
      <c r="AN164" s="907"/>
      <c r="AO164" s="907"/>
      <c r="AP164" s="908"/>
      <c r="AQ164" s="874">
        <f>AL164*0.5</f>
        <v>0</v>
      </c>
      <c r="AR164" s="875"/>
      <c r="AS164" s="875"/>
      <c r="AT164" s="875"/>
      <c r="AU164" s="876"/>
    </row>
    <row r="165" spans="1:47" ht="8.4499999999999993" customHeight="1" x14ac:dyDescent="0.2">
      <c r="B165" s="401"/>
      <c r="C165" s="402" t="s">
        <v>461</v>
      </c>
      <c r="D165" s="327"/>
      <c r="E165" s="328"/>
      <c r="F165" s="329"/>
      <c r="G165" s="329"/>
      <c r="H165" s="909"/>
      <c r="I165" s="910"/>
      <c r="J165" s="910"/>
      <c r="K165" s="910"/>
      <c r="L165" s="911"/>
      <c r="M165" s="877"/>
      <c r="N165" s="878"/>
      <c r="O165" s="878"/>
      <c r="P165" s="878"/>
      <c r="Q165" s="879"/>
      <c r="R165" s="909"/>
      <c r="S165" s="910"/>
      <c r="T165" s="910"/>
      <c r="U165" s="910"/>
      <c r="V165" s="911"/>
      <c r="W165" s="877"/>
      <c r="X165" s="878"/>
      <c r="Y165" s="878"/>
      <c r="Z165" s="878"/>
      <c r="AA165" s="879"/>
      <c r="AB165" s="877"/>
      <c r="AC165" s="878"/>
      <c r="AD165" s="878"/>
      <c r="AE165" s="878"/>
      <c r="AF165" s="879"/>
      <c r="AG165" s="877"/>
      <c r="AH165" s="878"/>
      <c r="AI165" s="878"/>
      <c r="AJ165" s="878"/>
      <c r="AK165" s="879"/>
      <c r="AL165" s="909"/>
      <c r="AM165" s="910"/>
      <c r="AN165" s="910"/>
      <c r="AO165" s="910"/>
      <c r="AP165" s="911"/>
      <c r="AQ165" s="877"/>
      <c r="AR165" s="878"/>
      <c r="AS165" s="878"/>
      <c r="AT165" s="878"/>
      <c r="AU165" s="879"/>
    </row>
    <row r="166" spans="1:47" x14ac:dyDescent="0.2">
      <c r="A166" s="3"/>
      <c r="B166" s="399" t="s">
        <v>456</v>
      </c>
      <c r="C166" s="400" t="s">
        <v>483</v>
      </c>
      <c r="D166" s="324"/>
      <c r="E166" s="44"/>
      <c r="F166" s="15"/>
      <c r="G166" s="15"/>
      <c r="H166" s="906">
        <v>0</v>
      </c>
      <c r="I166" s="907"/>
      <c r="J166" s="907"/>
      <c r="K166" s="907"/>
      <c r="L166" s="908"/>
      <c r="M166" s="874">
        <f>H166*0.75</f>
        <v>0</v>
      </c>
      <c r="N166" s="875"/>
      <c r="O166" s="875"/>
      <c r="P166" s="875"/>
      <c r="Q166" s="876"/>
      <c r="R166" s="906"/>
      <c r="S166" s="907"/>
      <c r="T166" s="907"/>
      <c r="U166" s="907"/>
      <c r="V166" s="908"/>
      <c r="W166" s="874">
        <f>R166*0.75</f>
        <v>0</v>
      </c>
      <c r="X166" s="875"/>
      <c r="Y166" s="875"/>
      <c r="Z166" s="875"/>
      <c r="AA166" s="876"/>
      <c r="AB166" s="874">
        <f>H166+R166</f>
        <v>0</v>
      </c>
      <c r="AC166" s="875"/>
      <c r="AD166" s="875"/>
      <c r="AE166" s="875"/>
      <c r="AF166" s="876"/>
      <c r="AG166" s="874">
        <f>M166+W166</f>
        <v>0</v>
      </c>
      <c r="AH166" s="875"/>
      <c r="AI166" s="875"/>
      <c r="AJ166" s="875"/>
      <c r="AK166" s="876"/>
      <c r="AL166" s="906"/>
      <c r="AM166" s="907"/>
      <c r="AN166" s="907"/>
      <c r="AO166" s="907"/>
      <c r="AP166" s="908"/>
      <c r="AQ166" s="874">
        <f>AL166*0.75</f>
        <v>0</v>
      </c>
      <c r="AR166" s="875"/>
      <c r="AS166" s="875"/>
      <c r="AT166" s="875"/>
      <c r="AU166" s="876"/>
    </row>
    <row r="167" spans="1:47" ht="9" customHeight="1" x14ac:dyDescent="0.2">
      <c r="B167" s="401"/>
      <c r="C167" s="402" t="s">
        <v>464</v>
      </c>
      <c r="D167" s="327"/>
      <c r="E167" s="328"/>
      <c r="F167" s="329"/>
      <c r="G167" s="329"/>
      <c r="H167" s="909"/>
      <c r="I167" s="910"/>
      <c r="J167" s="910"/>
      <c r="K167" s="910"/>
      <c r="L167" s="911"/>
      <c r="M167" s="877"/>
      <c r="N167" s="878"/>
      <c r="O167" s="878"/>
      <c r="P167" s="878"/>
      <c r="Q167" s="879"/>
      <c r="R167" s="909"/>
      <c r="S167" s="910"/>
      <c r="T167" s="910"/>
      <c r="U167" s="910"/>
      <c r="V167" s="911"/>
      <c r="W167" s="877"/>
      <c r="X167" s="878"/>
      <c r="Y167" s="878"/>
      <c r="Z167" s="878"/>
      <c r="AA167" s="879"/>
      <c r="AB167" s="877"/>
      <c r="AC167" s="878"/>
      <c r="AD167" s="878"/>
      <c r="AE167" s="878"/>
      <c r="AF167" s="879"/>
      <c r="AG167" s="877"/>
      <c r="AH167" s="878"/>
      <c r="AI167" s="878"/>
      <c r="AJ167" s="878"/>
      <c r="AK167" s="879"/>
      <c r="AL167" s="909"/>
      <c r="AM167" s="910"/>
      <c r="AN167" s="910"/>
      <c r="AO167" s="910"/>
      <c r="AP167" s="911"/>
      <c r="AQ167" s="877"/>
      <c r="AR167" s="878"/>
      <c r="AS167" s="878"/>
      <c r="AT167" s="878"/>
      <c r="AU167" s="879"/>
    </row>
    <row r="168" spans="1:47" ht="9.75" customHeight="1" x14ac:dyDescent="0.2">
      <c r="B168" s="399" t="s">
        <v>457</v>
      </c>
      <c r="C168" s="406" t="s">
        <v>484</v>
      </c>
      <c r="D168" s="324"/>
      <c r="E168" s="44"/>
      <c r="F168" s="15"/>
      <c r="G168" s="15"/>
      <c r="H168" s="874">
        <f>+H156+H162+H164+H166</f>
        <v>0</v>
      </c>
      <c r="I168" s="875"/>
      <c r="J168" s="875"/>
      <c r="K168" s="875"/>
      <c r="L168" s="876"/>
      <c r="M168" s="874">
        <f>+M156+M162+M164+M166</f>
        <v>0</v>
      </c>
      <c r="N168" s="875"/>
      <c r="O168" s="875"/>
      <c r="P168" s="875"/>
      <c r="Q168" s="876"/>
      <c r="R168" s="874"/>
      <c r="S168" s="875"/>
      <c r="T168" s="875"/>
      <c r="U168" s="875"/>
      <c r="V168" s="876"/>
      <c r="W168" s="874">
        <f>+W156+W158+W160+W162+W164+W166</f>
        <v>0</v>
      </c>
      <c r="X168" s="875"/>
      <c r="Y168" s="875"/>
      <c r="Z168" s="875"/>
      <c r="AA168" s="876"/>
      <c r="AB168" s="874">
        <f>+AB156+AB162+AB164+AB166</f>
        <v>0</v>
      </c>
      <c r="AC168" s="875"/>
      <c r="AD168" s="875"/>
      <c r="AE168" s="875"/>
      <c r="AF168" s="876"/>
      <c r="AG168" s="912">
        <f>+AG156+AG158+AG160+AG162+AG164+AG166</f>
        <v>0</v>
      </c>
      <c r="AH168" s="913"/>
      <c r="AI168" s="913"/>
      <c r="AJ168" s="913"/>
      <c r="AK168" s="914"/>
      <c r="AL168" s="874"/>
      <c r="AM168" s="875"/>
      <c r="AN168" s="875"/>
      <c r="AO168" s="875"/>
      <c r="AP168" s="876"/>
      <c r="AQ168" s="874">
        <f>+AQ156+AQ158+AQ160+AQ162+AQ164+AQ166</f>
        <v>0</v>
      </c>
      <c r="AR168" s="875"/>
      <c r="AS168" s="875"/>
      <c r="AT168" s="875"/>
      <c r="AU168" s="876"/>
    </row>
    <row r="169" spans="1:47" s="152" customFormat="1" ht="12" customHeight="1" thickBot="1" x14ac:dyDescent="0.25">
      <c r="A169" s="150"/>
      <c r="B169" s="401"/>
      <c r="C169" s="402" t="s">
        <v>465</v>
      </c>
      <c r="D169" s="327"/>
      <c r="E169" s="328"/>
      <c r="F169" s="329"/>
      <c r="G169" s="329"/>
      <c r="H169" s="877"/>
      <c r="I169" s="878"/>
      <c r="J169" s="878"/>
      <c r="K169" s="878"/>
      <c r="L169" s="879"/>
      <c r="M169" s="877"/>
      <c r="N169" s="878"/>
      <c r="O169" s="878"/>
      <c r="P169" s="878"/>
      <c r="Q169" s="879"/>
      <c r="R169" s="877"/>
      <c r="S169" s="878"/>
      <c r="T169" s="878"/>
      <c r="U169" s="878"/>
      <c r="V169" s="879"/>
      <c r="W169" s="877"/>
      <c r="X169" s="878"/>
      <c r="Y169" s="878"/>
      <c r="Z169" s="878"/>
      <c r="AA169" s="879"/>
      <c r="AB169" s="927"/>
      <c r="AC169" s="928"/>
      <c r="AD169" s="928"/>
      <c r="AE169" s="928"/>
      <c r="AF169" s="929"/>
      <c r="AG169" s="930"/>
      <c r="AH169" s="931"/>
      <c r="AI169" s="931"/>
      <c r="AJ169" s="931"/>
      <c r="AK169" s="932"/>
      <c r="AL169" s="927"/>
      <c r="AM169" s="928"/>
      <c r="AN169" s="928"/>
      <c r="AO169" s="928"/>
      <c r="AP169" s="929"/>
      <c r="AQ169" s="927"/>
      <c r="AR169" s="928"/>
      <c r="AS169" s="928"/>
      <c r="AT169" s="928"/>
      <c r="AU169" s="929"/>
    </row>
    <row r="170" spans="1:47" ht="14.25" thickTop="1" thickBot="1" x14ac:dyDescent="0.25">
      <c r="B170" s="882" t="s">
        <v>489</v>
      </c>
      <c r="C170" s="883"/>
      <c r="D170" s="883"/>
      <c r="E170" s="883"/>
      <c r="F170" s="883"/>
      <c r="G170" s="884"/>
      <c r="H170" s="920" t="s">
        <v>486</v>
      </c>
      <c r="I170" s="921"/>
      <c r="J170" s="921"/>
      <c r="K170" s="921"/>
      <c r="L170" s="921"/>
      <c r="M170" s="921"/>
      <c r="N170" s="921"/>
      <c r="O170" s="922"/>
      <c r="P170" s="923"/>
      <c r="Q170" s="924"/>
      <c r="R170" s="622"/>
      <c r="S170" s="622"/>
      <c r="T170" s="622"/>
      <c r="U170" s="622"/>
      <c r="V170" s="622"/>
      <c r="W170" s="622"/>
      <c r="X170" s="622"/>
      <c r="Y170" s="622"/>
      <c r="Z170" s="622"/>
      <c r="AA170" s="622"/>
      <c r="AB170" s="622"/>
      <c r="AC170" s="622"/>
      <c r="AD170" s="622"/>
      <c r="AE170" s="622"/>
      <c r="AF170" s="622"/>
      <c r="AG170" s="622"/>
      <c r="AH170" s="622"/>
      <c r="AI170" s="622"/>
      <c r="AJ170" s="622"/>
      <c r="AK170" s="622"/>
      <c r="AL170" s="925" t="s">
        <v>113</v>
      </c>
      <c r="AM170" s="926"/>
      <c r="AN170" s="926"/>
      <c r="AO170" s="926"/>
      <c r="AP170" s="926"/>
      <c r="AQ170" s="926"/>
      <c r="AR170" s="926"/>
      <c r="AS170" s="926"/>
      <c r="AT170" s="922"/>
      <c r="AU170" s="924"/>
    </row>
    <row r="171" spans="1:47" ht="13.5" thickTop="1" x14ac:dyDescent="0.2">
      <c r="B171" s="399" t="s">
        <v>421</v>
      </c>
      <c r="C171" s="400" t="s">
        <v>485</v>
      </c>
      <c r="D171" s="324"/>
      <c r="E171" s="44"/>
      <c r="F171" s="15"/>
      <c r="G171" s="15"/>
      <c r="H171" s="906"/>
      <c r="I171" s="907"/>
      <c r="J171" s="907"/>
      <c r="K171" s="907"/>
      <c r="L171" s="908"/>
      <c r="M171" s="874">
        <f>H171*$O$127</f>
        <v>0</v>
      </c>
      <c r="N171" s="875"/>
      <c r="O171" s="918"/>
      <c r="P171" s="918"/>
      <c r="Q171" s="919"/>
      <c r="R171" s="906"/>
      <c r="S171" s="907"/>
      <c r="T171" s="907"/>
      <c r="U171" s="907"/>
      <c r="V171" s="908"/>
      <c r="W171" s="874">
        <f>R171*$O$127</f>
        <v>0</v>
      </c>
      <c r="X171" s="875"/>
      <c r="Y171" s="918"/>
      <c r="Z171" s="918"/>
      <c r="AA171" s="919"/>
      <c r="AB171" s="874">
        <f>H171+R171</f>
        <v>0</v>
      </c>
      <c r="AC171" s="875"/>
      <c r="AD171" s="875"/>
      <c r="AE171" s="875"/>
      <c r="AF171" s="876"/>
      <c r="AG171" s="874">
        <f>M171+W171</f>
        <v>0</v>
      </c>
      <c r="AH171" s="875"/>
      <c r="AI171" s="875"/>
      <c r="AJ171" s="875"/>
      <c r="AK171" s="876"/>
      <c r="AL171" s="906"/>
      <c r="AM171" s="907"/>
      <c r="AN171" s="907"/>
      <c r="AO171" s="907"/>
      <c r="AP171" s="908"/>
      <c r="AQ171" s="874">
        <f>AL171*$AT$127</f>
        <v>0</v>
      </c>
      <c r="AR171" s="875"/>
      <c r="AS171" s="875"/>
      <c r="AT171" s="875"/>
      <c r="AU171" s="876"/>
    </row>
    <row r="172" spans="1:47" x14ac:dyDescent="0.2">
      <c r="B172" s="401"/>
      <c r="C172" s="402" t="s">
        <v>458</v>
      </c>
      <c r="D172" s="327"/>
      <c r="E172" s="328"/>
      <c r="F172" s="329"/>
      <c r="G172" s="329"/>
      <c r="H172" s="909"/>
      <c r="I172" s="910"/>
      <c r="J172" s="910"/>
      <c r="K172" s="910"/>
      <c r="L172" s="911"/>
      <c r="M172" s="877"/>
      <c r="N172" s="878"/>
      <c r="O172" s="878"/>
      <c r="P172" s="878"/>
      <c r="Q172" s="879"/>
      <c r="R172" s="909"/>
      <c r="S172" s="910"/>
      <c r="T172" s="910"/>
      <c r="U172" s="910"/>
      <c r="V172" s="911"/>
      <c r="W172" s="877"/>
      <c r="X172" s="878"/>
      <c r="Y172" s="878"/>
      <c r="Z172" s="878"/>
      <c r="AA172" s="879"/>
      <c r="AB172" s="877"/>
      <c r="AC172" s="878"/>
      <c r="AD172" s="878"/>
      <c r="AE172" s="878"/>
      <c r="AF172" s="879"/>
      <c r="AG172" s="877"/>
      <c r="AH172" s="878"/>
      <c r="AI172" s="878"/>
      <c r="AJ172" s="878"/>
      <c r="AK172" s="879"/>
      <c r="AL172" s="909"/>
      <c r="AM172" s="910"/>
      <c r="AN172" s="910"/>
      <c r="AO172" s="910"/>
      <c r="AP172" s="911"/>
      <c r="AQ172" s="877"/>
      <c r="AR172" s="878"/>
      <c r="AS172" s="878"/>
      <c r="AT172" s="878"/>
      <c r="AU172" s="879"/>
    </row>
    <row r="173" spans="1:47" x14ac:dyDescent="0.2">
      <c r="B173" s="399" t="s">
        <v>422</v>
      </c>
      <c r="C173" s="400" t="s">
        <v>485</v>
      </c>
      <c r="D173" s="324"/>
      <c r="E173" s="44"/>
      <c r="F173" s="15"/>
      <c r="G173" s="15"/>
      <c r="H173" s="906"/>
      <c r="I173" s="907"/>
      <c r="J173" s="907"/>
      <c r="K173" s="907"/>
      <c r="L173" s="908"/>
      <c r="M173" s="874">
        <f>H173*$O$127</f>
        <v>0</v>
      </c>
      <c r="N173" s="875"/>
      <c r="O173" s="918"/>
      <c r="P173" s="918"/>
      <c r="Q173" s="919"/>
      <c r="R173" s="906"/>
      <c r="S173" s="907"/>
      <c r="T173" s="907"/>
      <c r="U173" s="907"/>
      <c r="V173" s="908"/>
      <c r="W173" s="874">
        <f>R173*$O$127</f>
        <v>0</v>
      </c>
      <c r="X173" s="875"/>
      <c r="Y173" s="918"/>
      <c r="Z173" s="918"/>
      <c r="AA173" s="919"/>
      <c r="AB173" s="874">
        <f>H173+R173</f>
        <v>0</v>
      </c>
      <c r="AC173" s="875"/>
      <c r="AD173" s="875"/>
      <c r="AE173" s="875"/>
      <c r="AF173" s="876"/>
      <c r="AG173" s="874">
        <f>M173+W173</f>
        <v>0</v>
      </c>
      <c r="AH173" s="875"/>
      <c r="AI173" s="875"/>
      <c r="AJ173" s="875"/>
      <c r="AK173" s="876"/>
      <c r="AL173" s="906"/>
      <c r="AM173" s="907"/>
      <c r="AN173" s="907"/>
      <c r="AO173" s="907"/>
      <c r="AP173" s="908"/>
      <c r="AQ173" s="874">
        <f>AL173*$AT$127</f>
        <v>0</v>
      </c>
      <c r="AR173" s="875"/>
      <c r="AS173" s="875"/>
      <c r="AT173" s="875"/>
      <c r="AU173" s="876"/>
    </row>
    <row r="174" spans="1:47" x14ac:dyDescent="0.2">
      <c r="B174" s="401"/>
      <c r="C174" s="402" t="s">
        <v>459</v>
      </c>
      <c r="D174" s="327"/>
      <c r="E174" s="328"/>
      <c r="F174" s="329"/>
      <c r="G174" s="623"/>
      <c r="H174" s="909"/>
      <c r="I174" s="910"/>
      <c r="J174" s="910"/>
      <c r="K174" s="910"/>
      <c r="L174" s="911"/>
      <c r="M174" s="877"/>
      <c r="N174" s="878"/>
      <c r="O174" s="878"/>
      <c r="P174" s="878"/>
      <c r="Q174" s="879"/>
      <c r="R174" s="909"/>
      <c r="S174" s="910"/>
      <c r="T174" s="910"/>
      <c r="U174" s="910"/>
      <c r="V174" s="911"/>
      <c r="W174" s="877"/>
      <c r="X174" s="878"/>
      <c r="Y174" s="878"/>
      <c r="Z174" s="878"/>
      <c r="AA174" s="879"/>
      <c r="AB174" s="877"/>
      <c r="AC174" s="878"/>
      <c r="AD174" s="878"/>
      <c r="AE174" s="878"/>
      <c r="AF174" s="879"/>
      <c r="AG174" s="877"/>
      <c r="AH174" s="878"/>
      <c r="AI174" s="878"/>
      <c r="AJ174" s="878"/>
      <c r="AK174" s="879"/>
      <c r="AL174" s="909"/>
      <c r="AM174" s="910"/>
      <c r="AN174" s="910"/>
      <c r="AO174" s="910"/>
      <c r="AP174" s="911"/>
      <c r="AQ174" s="877"/>
      <c r="AR174" s="878"/>
      <c r="AS174" s="878"/>
      <c r="AT174" s="878"/>
      <c r="AU174" s="879"/>
    </row>
    <row r="175" spans="1:47" x14ac:dyDescent="0.2">
      <c r="B175" s="399" t="s">
        <v>423</v>
      </c>
      <c r="C175" s="400" t="s">
        <v>485</v>
      </c>
      <c r="D175" s="324"/>
      <c r="E175" s="44"/>
      <c r="F175" s="15"/>
      <c r="G175" s="15"/>
      <c r="H175" s="906"/>
      <c r="I175" s="907"/>
      <c r="J175" s="907"/>
      <c r="K175" s="907"/>
      <c r="L175" s="908"/>
      <c r="M175" s="874">
        <f>H175*$O$127</f>
        <v>0</v>
      </c>
      <c r="N175" s="875"/>
      <c r="O175" s="918"/>
      <c r="P175" s="918"/>
      <c r="Q175" s="919"/>
      <c r="R175" s="906"/>
      <c r="S175" s="907"/>
      <c r="T175" s="907"/>
      <c r="U175" s="907"/>
      <c r="V175" s="908"/>
      <c r="W175" s="874">
        <f>R175*$O$127</f>
        <v>0</v>
      </c>
      <c r="X175" s="875"/>
      <c r="Y175" s="918"/>
      <c r="Z175" s="918"/>
      <c r="AA175" s="919"/>
      <c r="AB175" s="874">
        <f>H175+R175</f>
        <v>0</v>
      </c>
      <c r="AC175" s="875"/>
      <c r="AD175" s="875"/>
      <c r="AE175" s="875"/>
      <c r="AF175" s="876"/>
      <c r="AG175" s="874">
        <f>M175+W175</f>
        <v>0</v>
      </c>
      <c r="AH175" s="875"/>
      <c r="AI175" s="875"/>
      <c r="AJ175" s="875"/>
      <c r="AK175" s="876"/>
      <c r="AL175" s="906"/>
      <c r="AM175" s="907"/>
      <c r="AN175" s="907"/>
      <c r="AO175" s="907"/>
      <c r="AP175" s="908"/>
      <c r="AQ175" s="874">
        <f>AL175*$AT$127</f>
        <v>0</v>
      </c>
      <c r="AR175" s="875"/>
      <c r="AS175" s="875"/>
      <c r="AT175" s="875"/>
      <c r="AU175" s="876"/>
    </row>
    <row r="176" spans="1:47" x14ac:dyDescent="0.2">
      <c r="B176" s="401"/>
      <c r="C176" s="402" t="s">
        <v>460</v>
      </c>
      <c r="D176" s="327"/>
      <c r="E176" s="328"/>
      <c r="F176" s="329"/>
      <c r="G176" s="623"/>
      <c r="H176" s="909"/>
      <c r="I176" s="910"/>
      <c r="J176" s="910"/>
      <c r="K176" s="910"/>
      <c r="L176" s="911"/>
      <c r="M176" s="877"/>
      <c r="N176" s="878"/>
      <c r="O176" s="878"/>
      <c r="P176" s="878"/>
      <c r="Q176" s="879"/>
      <c r="R176" s="909"/>
      <c r="S176" s="910"/>
      <c r="T176" s="910"/>
      <c r="U176" s="910"/>
      <c r="V176" s="911"/>
      <c r="W176" s="877"/>
      <c r="X176" s="878"/>
      <c r="Y176" s="878"/>
      <c r="Z176" s="878"/>
      <c r="AA176" s="879"/>
      <c r="AB176" s="877"/>
      <c r="AC176" s="878"/>
      <c r="AD176" s="878"/>
      <c r="AE176" s="878"/>
      <c r="AF176" s="879"/>
      <c r="AG176" s="877"/>
      <c r="AH176" s="878"/>
      <c r="AI176" s="878"/>
      <c r="AJ176" s="878"/>
      <c r="AK176" s="879"/>
      <c r="AL176" s="909"/>
      <c r="AM176" s="910"/>
      <c r="AN176" s="910"/>
      <c r="AO176" s="910"/>
      <c r="AP176" s="911"/>
      <c r="AQ176" s="877"/>
      <c r="AR176" s="878"/>
      <c r="AS176" s="878"/>
      <c r="AT176" s="878"/>
      <c r="AU176" s="879"/>
    </row>
    <row r="177" spans="2:47" x14ac:dyDescent="0.2">
      <c r="B177" s="399" t="s">
        <v>424</v>
      </c>
      <c r="C177" s="400" t="s">
        <v>490</v>
      </c>
      <c r="D177" s="324"/>
      <c r="E177" s="44"/>
      <c r="F177" s="15"/>
      <c r="G177" s="15"/>
      <c r="H177" s="906"/>
      <c r="I177" s="907"/>
      <c r="J177" s="907"/>
      <c r="K177" s="907"/>
      <c r="L177" s="908"/>
      <c r="M177" s="874">
        <f>H177*0.5</f>
        <v>0</v>
      </c>
      <c r="N177" s="875"/>
      <c r="O177" s="875"/>
      <c r="P177" s="875"/>
      <c r="Q177" s="876"/>
      <c r="R177" s="906"/>
      <c r="S177" s="907"/>
      <c r="T177" s="907"/>
      <c r="U177" s="907"/>
      <c r="V177" s="908"/>
      <c r="W177" s="874">
        <f>R177*0.5</f>
        <v>0</v>
      </c>
      <c r="X177" s="875"/>
      <c r="Y177" s="875"/>
      <c r="Z177" s="875"/>
      <c r="AA177" s="876"/>
      <c r="AB177" s="874">
        <f>H177+R177</f>
        <v>0</v>
      </c>
      <c r="AC177" s="875"/>
      <c r="AD177" s="875"/>
      <c r="AE177" s="875"/>
      <c r="AF177" s="876"/>
      <c r="AG177" s="874">
        <f>M177+W177</f>
        <v>0</v>
      </c>
      <c r="AH177" s="875"/>
      <c r="AI177" s="875"/>
      <c r="AJ177" s="875"/>
      <c r="AK177" s="876"/>
      <c r="AL177" s="906"/>
      <c r="AM177" s="907"/>
      <c r="AN177" s="907"/>
      <c r="AO177" s="907"/>
      <c r="AP177" s="908"/>
      <c r="AQ177" s="874">
        <f>AL177*0.5</f>
        <v>0</v>
      </c>
      <c r="AR177" s="875"/>
      <c r="AS177" s="875"/>
      <c r="AT177" s="875"/>
      <c r="AU177" s="876"/>
    </row>
    <row r="178" spans="2:47" x14ac:dyDescent="0.2">
      <c r="B178" s="401"/>
      <c r="C178" s="402" t="s">
        <v>461</v>
      </c>
      <c r="D178" s="327"/>
      <c r="E178" s="328"/>
      <c r="F178" s="329"/>
      <c r="G178" s="329"/>
      <c r="H178" s="909"/>
      <c r="I178" s="910"/>
      <c r="J178" s="910"/>
      <c r="K178" s="910"/>
      <c r="L178" s="911"/>
      <c r="M178" s="877"/>
      <c r="N178" s="878"/>
      <c r="O178" s="878"/>
      <c r="P178" s="878"/>
      <c r="Q178" s="879"/>
      <c r="R178" s="909"/>
      <c r="S178" s="910"/>
      <c r="T178" s="910"/>
      <c r="U178" s="910"/>
      <c r="V178" s="911"/>
      <c r="W178" s="877"/>
      <c r="X178" s="878"/>
      <c r="Y178" s="878"/>
      <c r="Z178" s="878"/>
      <c r="AA178" s="879"/>
      <c r="AB178" s="877"/>
      <c r="AC178" s="878"/>
      <c r="AD178" s="878"/>
      <c r="AE178" s="878"/>
      <c r="AF178" s="879"/>
      <c r="AG178" s="877"/>
      <c r="AH178" s="878"/>
      <c r="AI178" s="878"/>
      <c r="AJ178" s="878"/>
      <c r="AK178" s="879"/>
      <c r="AL178" s="909"/>
      <c r="AM178" s="910"/>
      <c r="AN178" s="910"/>
      <c r="AO178" s="910"/>
      <c r="AP178" s="911"/>
      <c r="AQ178" s="877"/>
      <c r="AR178" s="878"/>
      <c r="AS178" s="878"/>
      <c r="AT178" s="878"/>
      <c r="AU178" s="879"/>
    </row>
    <row r="179" spans="2:47" x14ac:dyDescent="0.2">
      <c r="B179" s="399" t="s">
        <v>425</v>
      </c>
      <c r="C179" s="400" t="s">
        <v>491</v>
      </c>
      <c r="D179" s="324"/>
      <c r="E179" s="44"/>
      <c r="F179" s="15"/>
      <c r="G179" s="15"/>
      <c r="H179" s="906"/>
      <c r="I179" s="907"/>
      <c r="J179" s="907"/>
      <c r="K179" s="907"/>
      <c r="L179" s="908"/>
      <c r="M179" s="874">
        <f>H179*0.5</f>
        <v>0</v>
      </c>
      <c r="N179" s="875"/>
      <c r="O179" s="875"/>
      <c r="P179" s="875"/>
      <c r="Q179" s="876"/>
      <c r="R179" s="906"/>
      <c r="S179" s="907"/>
      <c r="T179" s="907"/>
      <c r="U179" s="907"/>
      <c r="V179" s="908"/>
      <c r="W179" s="874">
        <f>R179*0.5</f>
        <v>0</v>
      </c>
      <c r="X179" s="875"/>
      <c r="Y179" s="875"/>
      <c r="Z179" s="875"/>
      <c r="AA179" s="876"/>
      <c r="AB179" s="874">
        <f>H179+R179</f>
        <v>0</v>
      </c>
      <c r="AC179" s="875"/>
      <c r="AD179" s="875"/>
      <c r="AE179" s="875"/>
      <c r="AF179" s="876"/>
      <c r="AG179" s="874">
        <f>M179+W179</f>
        <v>0</v>
      </c>
      <c r="AH179" s="875"/>
      <c r="AI179" s="875"/>
      <c r="AJ179" s="875"/>
      <c r="AK179" s="876"/>
      <c r="AL179" s="906"/>
      <c r="AM179" s="907"/>
      <c r="AN179" s="907"/>
      <c r="AO179" s="907"/>
      <c r="AP179" s="908"/>
      <c r="AQ179" s="874">
        <f>AL179*0.5</f>
        <v>0</v>
      </c>
      <c r="AR179" s="875"/>
      <c r="AS179" s="875"/>
      <c r="AT179" s="875"/>
      <c r="AU179" s="876"/>
    </row>
    <row r="180" spans="2:47" x14ac:dyDescent="0.2">
      <c r="B180" s="401"/>
      <c r="C180" s="402" t="s">
        <v>461</v>
      </c>
      <c r="D180" s="327"/>
      <c r="E180" s="328"/>
      <c r="F180" s="329"/>
      <c r="G180" s="329"/>
      <c r="H180" s="909"/>
      <c r="I180" s="910"/>
      <c r="J180" s="910"/>
      <c r="K180" s="910"/>
      <c r="L180" s="911"/>
      <c r="M180" s="877"/>
      <c r="N180" s="878"/>
      <c r="O180" s="878"/>
      <c r="P180" s="878"/>
      <c r="Q180" s="879"/>
      <c r="R180" s="909"/>
      <c r="S180" s="910"/>
      <c r="T180" s="910"/>
      <c r="U180" s="910"/>
      <c r="V180" s="911"/>
      <c r="W180" s="877"/>
      <c r="X180" s="878"/>
      <c r="Y180" s="878"/>
      <c r="Z180" s="878"/>
      <c r="AA180" s="879"/>
      <c r="AB180" s="877"/>
      <c r="AC180" s="878"/>
      <c r="AD180" s="878"/>
      <c r="AE180" s="878"/>
      <c r="AF180" s="879"/>
      <c r="AG180" s="877"/>
      <c r="AH180" s="878"/>
      <c r="AI180" s="878"/>
      <c r="AJ180" s="878"/>
      <c r="AK180" s="879"/>
      <c r="AL180" s="909"/>
      <c r="AM180" s="910"/>
      <c r="AN180" s="910"/>
      <c r="AO180" s="910"/>
      <c r="AP180" s="911"/>
      <c r="AQ180" s="877"/>
      <c r="AR180" s="878"/>
      <c r="AS180" s="878"/>
      <c r="AT180" s="878"/>
      <c r="AU180" s="879"/>
    </row>
    <row r="181" spans="2:47" x14ac:dyDescent="0.2">
      <c r="B181" s="399" t="s">
        <v>462</v>
      </c>
      <c r="C181" s="400" t="s">
        <v>492</v>
      </c>
      <c r="D181" s="324"/>
      <c r="E181" s="44"/>
      <c r="F181" s="15"/>
      <c r="G181" s="15"/>
      <c r="H181" s="906"/>
      <c r="I181" s="907"/>
      <c r="J181" s="907"/>
      <c r="K181" s="907"/>
      <c r="L181" s="908"/>
      <c r="M181" s="874">
        <f>H181*0.75</f>
        <v>0</v>
      </c>
      <c r="N181" s="875"/>
      <c r="O181" s="875"/>
      <c r="P181" s="875"/>
      <c r="Q181" s="876"/>
      <c r="R181" s="906"/>
      <c r="S181" s="907"/>
      <c r="T181" s="907"/>
      <c r="U181" s="907"/>
      <c r="V181" s="908"/>
      <c r="W181" s="874">
        <f>R181*0.75</f>
        <v>0</v>
      </c>
      <c r="X181" s="875"/>
      <c r="Y181" s="875"/>
      <c r="Z181" s="875"/>
      <c r="AA181" s="876"/>
      <c r="AB181" s="874">
        <f>H181+R181</f>
        <v>0</v>
      </c>
      <c r="AC181" s="875"/>
      <c r="AD181" s="875"/>
      <c r="AE181" s="875"/>
      <c r="AF181" s="876"/>
      <c r="AG181" s="874">
        <f>M181+W181</f>
        <v>0</v>
      </c>
      <c r="AH181" s="875"/>
      <c r="AI181" s="875"/>
      <c r="AJ181" s="875"/>
      <c r="AK181" s="876"/>
      <c r="AL181" s="906"/>
      <c r="AM181" s="907"/>
      <c r="AN181" s="907"/>
      <c r="AO181" s="907"/>
      <c r="AP181" s="908"/>
      <c r="AQ181" s="874">
        <f>AL181*0.75</f>
        <v>0</v>
      </c>
      <c r="AR181" s="875"/>
      <c r="AS181" s="875"/>
      <c r="AT181" s="875"/>
      <c r="AU181" s="876"/>
    </row>
    <row r="182" spans="2:47" x14ac:dyDescent="0.2">
      <c r="B182" s="401"/>
      <c r="C182" s="402" t="s">
        <v>464</v>
      </c>
      <c r="D182" s="327"/>
      <c r="E182" s="328"/>
      <c r="F182" s="329"/>
      <c r="G182" s="329"/>
      <c r="H182" s="909"/>
      <c r="I182" s="910"/>
      <c r="J182" s="910"/>
      <c r="K182" s="910"/>
      <c r="L182" s="911"/>
      <c r="M182" s="877"/>
      <c r="N182" s="878"/>
      <c r="O182" s="878"/>
      <c r="P182" s="878"/>
      <c r="Q182" s="879"/>
      <c r="R182" s="909"/>
      <c r="S182" s="910"/>
      <c r="T182" s="910"/>
      <c r="U182" s="910"/>
      <c r="V182" s="911"/>
      <c r="W182" s="877"/>
      <c r="X182" s="878"/>
      <c r="Y182" s="878"/>
      <c r="Z182" s="878"/>
      <c r="AA182" s="879"/>
      <c r="AB182" s="877"/>
      <c r="AC182" s="878"/>
      <c r="AD182" s="878"/>
      <c r="AE182" s="878"/>
      <c r="AF182" s="879"/>
      <c r="AG182" s="877"/>
      <c r="AH182" s="878"/>
      <c r="AI182" s="878"/>
      <c r="AJ182" s="878"/>
      <c r="AK182" s="878"/>
      <c r="AL182" s="909"/>
      <c r="AM182" s="910"/>
      <c r="AN182" s="910"/>
      <c r="AO182" s="910"/>
      <c r="AP182" s="911"/>
      <c r="AQ182" s="877"/>
      <c r="AR182" s="878"/>
      <c r="AS182" s="878"/>
      <c r="AT182" s="878"/>
      <c r="AU182" s="879"/>
    </row>
    <row r="183" spans="2:47" x14ac:dyDescent="0.2">
      <c r="B183" s="399" t="s">
        <v>463</v>
      </c>
      <c r="C183" s="406" t="s">
        <v>503</v>
      </c>
      <c r="D183" s="324"/>
      <c r="E183" s="44"/>
      <c r="F183" s="15"/>
      <c r="G183" s="15"/>
      <c r="H183" s="874"/>
      <c r="I183" s="875"/>
      <c r="J183" s="875"/>
      <c r="K183" s="875"/>
      <c r="L183" s="876"/>
      <c r="M183" s="874">
        <f>+M171+M173+M175+M177+M179+M181</f>
        <v>0</v>
      </c>
      <c r="N183" s="875"/>
      <c r="O183" s="875"/>
      <c r="P183" s="875"/>
      <c r="Q183" s="876"/>
      <c r="R183" s="874"/>
      <c r="S183" s="875"/>
      <c r="T183" s="875"/>
      <c r="U183" s="875"/>
      <c r="V183" s="876"/>
      <c r="W183" s="874">
        <f>+W171+W173+W175+W177+W179+W181</f>
        <v>0</v>
      </c>
      <c r="X183" s="875"/>
      <c r="Y183" s="875"/>
      <c r="Z183" s="875"/>
      <c r="AA183" s="876"/>
      <c r="AB183" s="874">
        <f>+AB171+AB173+AB175+AB177+AB179+AB181</f>
        <v>0</v>
      </c>
      <c r="AC183" s="875"/>
      <c r="AD183" s="875"/>
      <c r="AE183" s="875"/>
      <c r="AF183" s="876"/>
      <c r="AG183" s="912">
        <f>+AG171+AG173+AG175+AG177+AG179+AG181</f>
        <v>0</v>
      </c>
      <c r="AH183" s="913"/>
      <c r="AI183" s="913"/>
      <c r="AJ183" s="913"/>
      <c r="AK183" s="914"/>
      <c r="AL183" s="874"/>
      <c r="AM183" s="875"/>
      <c r="AN183" s="875"/>
      <c r="AO183" s="875"/>
      <c r="AP183" s="876"/>
      <c r="AQ183" s="874">
        <f>+AQ171+AQ173+AQ175+AQ177+AQ179+AQ181</f>
        <v>0</v>
      </c>
      <c r="AR183" s="875"/>
      <c r="AS183" s="875"/>
      <c r="AT183" s="875"/>
      <c r="AU183" s="876"/>
    </row>
    <row r="184" spans="2:47" x14ac:dyDescent="0.2">
      <c r="B184" s="401"/>
      <c r="C184" s="402" t="s">
        <v>465</v>
      </c>
      <c r="D184" s="327"/>
      <c r="E184" s="328"/>
      <c r="F184" s="329"/>
      <c r="G184" s="329"/>
      <c r="H184" s="877"/>
      <c r="I184" s="878"/>
      <c r="J184" s="878"/>
      <c r="K184" s="878"/>
      <c r="L184" s="879"/>
      <c r="M184" s="877"/>
      <c r="N184" s="878"/>
      <c r="O184" s="878"/>
      <c r="P184" s="878"/>
      <c r="Q184" s="879"/>
      <c r="R184" s="877"/>
      <c r="S184" s="878"/>
      <c r="T184" s="878"/>
      <c r="U184" s="878"/>
      <c r="V184" s="879"/>
      <c r="W184" s="877"/>
      <c r="X184" s="878"/>
      <c r="Y184" s="878"/>
      <c r="Z184" s="878"/>
      <c r="AA184" s="879"/>
      <c r="AB184" s="877"/>
      <c r="AC184" s="878"/>
      <c r="AD184" s="878"/>
      <c r="AE184" s="878"/>
      <c r="AF184" s="879"/>
      <c r="AG184" s="915"/>
      <c r="AH184" s="916"/>
      <c r="AI184" s="916"/>
      <c r="AJ184" s="916"/>
      <c r="AK184" s="917"/>
      <c r="AL184" s="877"/>
      <c r="AM184" s="878"/>
      <c r="AN184" s="878"/>
      <c r="AO184" s="878"/>
      <c r="AP184" s="879"/>
      <c r="AQ184" s="877"/>
      <c r="AR184" s="878"/>
      <c r="AS184" s="878"/>
      <c r="AT184" s="878"/>
      <c r="AU184" s="879"/>
    </row>
    <row r="185" spans="2:47" x14ac:dyDescent="0.2">
      <c r="B185" s="399" t="s">
        <v>438</v>
      </c>
      <c r="C185" s="406" t="s">
        <v>469</v>
      </c>
      <c r="D185" s="324"/>
      <c r="E185" s="44"/>
      <c r="F185" s="15"/>
      <c r="G185" s="15"/>
      <c r="H185" s="874">
        <f>+H168+H183</f>
        <v>0</v>
      </c>
      <c r="I185" s="875"/>
      <c r="J185" s="875"/>
      <c r="K185" s="875"/>
      <c r="L185" s="876"/>
      <c r="M185" s="874">
        <f t="shared" ref="M185" si="21">+M168+M183</f>
        <v>0</v>
      </c>
      <c r="N185" s="875"/>
      <c r="O185" s="875"/>
      <c r="P185" s="875"/>
      <c r="Q185" s="876"/>
      <c r="R185" s="874">
        <f t="shared" ref="R185" si="22">+R168+R183</f>
        <v>0</v>
      </c>
      <c r="S185" s="875"/>
      <c r="T185" s="875"/>
      <c r="U185" s="875"/>
      <c r="V185" s="876"/>
      <c r="W185" s="874">
        <f t="shared" ref="W185" si="23">+W168+W183</f>
        <v>0</v>
      </c>
      <c r="X185" s="875"/>
      <c r="Y185" s="875"/>
      <c r="Z185" s="875"/>
      <c r="AA185" s="876"/>
      <c r="AB185" s="874">
        <f t="shared" ref="AB185" si="24">+AB168+AB183</f>
        <v>0</v>
      </c>
      <c r="AC185" s="875"/>
      <c r="AD185" s="875"/>
      <c r="AE185" s="875"/>
      <c r="AF185" s="876"/>
      <c r="AG185" s="874">
        <f t="shared" ref="AG185" si="25">+AG168+AG183</f>
        <v>0</v>
      </c>
      <c r="AH185" s="875"/>
      <c r="AI185" s="875"/>
      <c r="AJ185" s="875"/>
      <c r="AK185" s="876"/>
      <c r="AL185" s="874">
        <f t="shared" ref="AL185" si="26">+AL168+AL183</f>
        <v>0</v>
      </c>
      <c r="AM185" s="875"/>
      <c r="AN185" s="875"/>
      <c r="AO185" s="875"/>
      <c r="AP185" s="876"/>
      <c r="AQ185" s="874">
        <f t="shared" ref="AQ185" si="27">+AQ168+AQ183</f>
        <v>0</v>
      </c>
      <c r="AR185" s="875"/>
      <c r="AS185" s="875"/>
      <c r="AT185" s="875"/>
      <c r="AU185" s="876"/>
    </row>
    <row r="186" spans="2:47" x14ac:dyDescent="0.2">
      <c r="B186" s="401"/>
      <c r="C186" s="402" t="s">
        <v>465</v>
      </c>
      <c r="D186" s="324"/>
      <c r="E186" s="44"/>
      <c r="F186" s="15"/>
      <c r="G186" s="15"/>
      <c r="H186" s="877"/>
      <c r="I186" s="878"/>
      <c r="J186" s="878"/>
      <c r="K186" s="878"/>
      <c r="L186" s="879"/>
      <c r="M186" s="877"/>
      <c r="N186" s="878"/>
      <c r="O186" s="878"/>
      <c r="P186" s="878"/>
      <c r="Q186" s="879"/>
      <c r="R186" s="877"/>
      <c r="S186" s="878"/>
      <c r="T186" s="878"/>
      <c r="U186" s="878"/>
      <c r="V186" s="879"/>
      <c r="W186" s="877"/>
      <c r="X186" s="878"/>
      <c r="Y186" s="878"/>
      <c r="Z186" s="878"/>
      <c r="AA186" s="879"/>
      <c r="AB186" s="877"/>
      <c r="AC186" s="878"/>
      <c r="AD186" s="878"/>
      <c r="AE186" s="878"/>
      <c r="AF186" s="879"/>
      <c r="AG186" s="877"/>
      <c r="AH186" s="878"/>
      <c r="AI186" s="878"/>
      <c r="AJ186" s="878"/>
      <c r="AK186" s="879"/>
      <c r="AL186" s="877"/>
      <c r="AM186" s="878"/>
      <c r="AN186" s="878"/>
      <c r="AO186" s="878"/>
      <c r="AP186" s="879"/>
      <c r="AQ186" s="877"/>
      <c r="AR186" s="878"/>
      <c r="AS186" s="878"/>
      <c r="AT186" s="878"/>
      <c r="AU186" s="879"/>
    </row>
    <row r="187" spans="2:47" x14ac:dyDescent="0.2">
      <c r="B187" s="377"/>
      <c r="C187" s="385"/>
      <c r="D187" s="459"/>
      <c r="E187" s="459"/>
      <c r="F187" s="459"/>
      <c r="G187" s="459"/>
      <c r="H187" s="459"/>
      <c r="I187" s="459"/>
      <c r="J187" s="459"/>
      <c r="K187" s="459"/>
      <c r="L187" s="459"/>
      <c r="M187" s="459"/>
      <c r="N187" s="459"/>
      <c r="O187" s="459"/>
      <c r="P187" s="459"/>
      <c r="Q187" s="459"/>
      <c r="R187" s="459"/>
      <c r="S187" s="459"/>
      <c r="T187" s="459"/>
      <c r="U187" s="459"/>
      <c r="V187" s="459"/>
      <c r="W187" s="459"/>
      <c r="X187" s="459"/>
      <c r="Y187" s="459"/>
      <c r="Z187" s="459"/>
      <c r="AA187" s="459"/>
      <c r="AB187" s="459"/>
      <c r="AC187" s="459"/>
      <c r="AD187" s="459"/>
      <c r="AE187" s="459"/>
      <c r="AF187" s="459"/>
      <c r="AG187" s="459"/>
      <c r="AH187" s="459"/>
      <c r="AI187" s="459"/>
      <c r="AJ187" s="459"/>
      <c r="AK187" s="459"/>
      <c r="AL187" s="459"/>
      <c r="AM187" s="459"/>
      <c r="AN187" s="459"/>
      <c r="AO187" s="459"/>
      <c r="AP187" s="459"/>
      <c r="AQ187" s="903" t="s">
        <v>226</v>
      </c>
      <c r="AR187" s="904"/>
      <c r="AS187" s="904"/>
      <c r="AT187" s="904"/>
      <c r="AU187" s="905"/>
    </row>
    <row r="188" spans="2:47" x14ac:dyDescent="0.2">
      <c r="B188" s="345" t="s">
        <v>439</v>
      </c>
      <c r="C188" s="330" t="s">
        <v>501</v>
      </c>
      <c r="D188" s="12"/>
      <c r="E188" s="12"/>
      <c r="F188" s="11"/>
      <c r="G188" s="11"/>
      <c r="H188" s="351"/>
      <c r="I188" s="35"/>
      <c r="J188" s="35"/>
      <c r="K188" s="35"/>
      <c r="L188" s="36"/>
      <c r="M188" s="351"/>
      <c r="N188" s="35"/>
      <c r="O188" s="35"/>
      <c r="P188" s="35"/>
      <c r="Q188" s="36"/>
      <c r="R188" s="352"/>
      <c r="S188" s="35"/>
      <c r="T188" s="35"/>
      <c r="U188" s="35"/>
      <c r="V188" s="35"/>
      <c r="W188" s="351"/>
      <c r="X188" s="35"/>
      <c r="Y188" s="35"/>
      <c r="Z188" s="35"/>
      <c r="AA188" s="36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2"/>
      <c r="AM188" s="35"/>
      <c r="AN188" s="35"/>
      <c r="AO188" s="35"/>
      <c r="AP188" s="35"/>
      <c r="AQ188" s="874">
        <f>AL185-AQ185</f>
        <v>0</v>
      </c>
      <c r="AR188" s="875"/>
      <c r="AS188" s="875"/>
      <c r="AT188" s="875"/>
      <c r="AU188" s="876"/>
    </row>
    <row r="189" spans="2:47" x14ac:dyDescent="0.2">
      <c r="B189" s="325"/>
      <c r="C189" s="326" t="s">
        <v>502</v>
      </c>
      <c r="D189" s="38"/>
      <c r="E189" s="38"/>
      <c r="F189" s="41"/>
      <c r="G189" s="41"/>
      <c r="H189" s="37"/>
      <c r="I189" s="32"/>
      <c r="J189" s="32"/>
      <c r="K189" s="32"/>
      <c r="L189" s="33"/>
      <c r="M189" s="37"/>
      <c r="N189" s="32"/>
      <c r="O189" s="32"/>
      <c r="P189" s="32"/>
      <c r="Q189" s="33"/>
      <c r="R189" s="355"/>
      <c r="S189" s="32"/>
      <c r="T189" s="32"/>
      <c r="U189" s="32"/>
      <c r="V189" s="32"/>
      <c r="W189" s="37"/>
      <c r="X189" s="32"/>
      <c r="Y189" s="32"/>
      <c r="Z189" s="32"/>
      <c r="AA189" s="33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55"/>
      <c r="AM189" s="32"/>
      <c r="AN189" s="32"/>
      <c r="AO189" s="32"/>
      <c r="AP189" s="32"/>
      <c r="AQ189" s="877"/>
      <c r="AR189" s="878"/>
      <c r="AS189" s="878"/>
      <c r="AT189" s="878"/>
      <c r="AU189" s="879"/>
    </row>
    <row r="190" spans="2:47" x14ac:dyDescent="0.2">
      <c r="B190" s="616"/>
      <c r="C190" s="616"/>
      <c r="D190" s="616"/>
      <c r="E190" s="616"/>
      <c r="F190" s="616"/>
      <c r="G190" s="616"/>
      <c r="H190" s="616"/>
      <c r="I190" s="616"/>
      <c r="J190" s="616"/>
      <c r="K190" s="386"/>
      <c r="L190" s="454"/>
      <c r="M190" s="454"/>
      <c r="N190" s="454"/>
      <c r="O190" s="454"/>
      <c r="P190" s="386"/>
      <c r="Q190" s="454"/>
      <c r="R190" s="454"/>
      <c r="S190" s="454"/>
      <c r="T190" s="454"/>
      <c r="U190" s="386"/>
      <c r="V190" s="454"/>
      <c r="W190" s="454"/>
      <c r="X190" s="454"/>
      <c r="Y190" s="454"/>
      <c r="Z190" s="386"/>
      <c r="AA190" s="454"/>
      <c r="AB190" s="454"/>
      <c r="AC190" s="454"/>
      <c r="AD190" s="454"/>
      <c r="AE190" s="386"/>
      <c r="AF190" s="454"/>
      <c r="AG190" s="454"/>
      <c r="AH190" s="454"/>
      <c r="AI190" s="454"/>
      <c r="AJ190" s="386"/>
      <c r="AK190" s="454"/>
      <c r="AL190" s="454"/>
      <c r="AM190" s="454"/>
      <c r="AN190" s="454"/>
      <c r="AO190" s="386"/>
      <c r="AP190" s="454"/>
      <c r="AQ190" s="454"/>
      <c r="AR190" s="454"/>
      <c r="AS190" s="454"/>
      <c r="AT190" s="386"/>
      <c r="AU190" s="454"/>
    </row>
    <row r="191" spans="2:47" x14ac:dyDescent="0.2">
      <c r="B191" s="888" t="s">
        <v>480</v>
      </c>
      <c r="C191" s="889"/>
      <c r="D191" s="889"/>
      <c r="E191" s="889"/>
      <c r="F191" s="889"/>
      <c r="G191" s="889"/>
      <c r="H191" s="889"/>
      <c r="I191" s="889"/>
      <c r="J191" s="889"/>
      <c r="K191" s="889"/>
      <c r="L191" s="889"/>
      <c r="M191" s="889"/>
      <c r="N191" s="889"/>
      <c r="O191" s="889"/>
      <c r="P191" s="889"/>
      <c r="Q191" s="889"/>
      <c r="R191" s="889"/>
      <c r="S191" s="889"/>
      <c r="T191" s="889"/>
      <c r="U191" s="889"/>
      <c r="V191" s="889"/>
      <c r="W191" s="889"/>
      <c r="X191" s="889"/>
      <c r="Y191" s="889"/>
      <c r="Z191" s="889"/>
      <c r="AA191" s="889"/>
      <c r="AB191" s="889"/>
      <c r="AC191" s="889"/>
      <c r="AD191" s="889"/>
      <c r="AE191" s="889"/>
      <c r="AF191" s="890"/>
      <c r="AG191" s="454"/>
      <c r="AH191" s="454"/>
      <c r="AI191" s="454"/>
      <c r="AJ191" s="454"/>
      <c r="AK191" s="454"/>
      <c r="AL191" s="454"/>
      <c r="AM191" s="454"/>
      <c r="AN191" s="454"/>
      <c r="AO191" s="454"/>
      <c r="AP191" s="454"/>
      <c r="AQ191" s="454"/>
      <c r="AR191" s="454"/>
      <c r="AS191" s="454"/>
      <c r="AT191" s="454"/>
      <c r="AU191" s="454"/>
    </row>
    <row r="192" spans="2:47" x14ac:dyDescent="0.2">
      <c r="B192" s="882" t="s">
        <v>468</v>
      </c>
      <c r="C192" s="883"/>
      <c r="D192" s="883"/>
      <c r="E192" s="883"/>
      <c r="F192" s="883"/>
      <c r="G192" s="883"/>
      <c r="H192" s="891" t="s">
        <v>429</v>
      </c>
      <c r="I192" s="892"/>
      <c r="J192" s="892"/>
      <c r="K192" s="892"/>
      <c r="L192" s="892"/>
      <c r="M192" s="893" t="s">
        <v>434</v>
      </c>
      <c r="N192" s="894"/>
      <c r="O192" s="894"/>
      <c r="P192" s="894"/>
      <c r="Q192" s="895"/>
      <c r="R192" s="893" t="s">
        <v>433</v>
      </c>
      <c r="S192" s="894"/>
      <c r="T192" s="894"/>
      <c r="U192" s="894"/>
      <c r="V192" s="895"/>
      <c r="W192" s="891" t="s">
        <v>445</v>
      </c>
      <c r="X192" s="892"/>
      <c r="Y192" s="892"/>
      <c r="Z192" s="892"/>
      <c r="AA192" s="892"/>
      <c r="AB192" s="892"/>
      <c r="AC192" s="892"/>
      <c r="AD192" s="892"/>
      <c r="AE192" s="892"/>
      <c r="AF192" s="896"/>
      <c r="AG192" s="454"/>
      <c r="AH192" s="454"/>
      <c r="AI192" s="454"/>
      <c r="AJ192" s="454"/>
      <c r="AK192" s="454"/>
      <c r="AL192" s="454"/>
      <c r="AM192" s="454"/>
      <c r="AN192" s="454"/>
      <c r="AO192" s="454"/>
      <c r="AP192" s="454"/>
      <c r="AQ192" s="454"/>
      <c r="AR192" s="454"/>
      <c r="AS192" s="454"/>
      <c r="AT192" s="454"/>
      <c r="AU192" s="454"/>
    </row>
    <row r="193" spans="2:47" x14ac:dyDescent="0.2">
      <c r="B193" s="619"/>
      <c r="C193" s="620"/>
      <c r="D193" s="620"/>
      <c r="E193" s="620"/>
      <c r="F193" s="620"/>
      <c r="G193" s="620"/>
      <c r="H193" s="897" t="s">
        <v>59</v>
      </c>
      <c r="I193" s="898"/>
      <c r="J193" s="898"/>
      <c r="K193" s="898"/>
      <c r="L193" s="899"/>
      <c r="M193" s="897" t="s">
        <v>59</v>
      </c>
      <c r="N193" s="898"/>
      <c r="O193" s="898"/>
      <c r="P193" s="898"/>
      <c r="Q193" s="899"/>
      <c r="R193" s="900" t="s">
        <v>474</v>
      </c>
      <c r="S193" s="901"/>
      <c r="T193" s="901"/>
      <c r="U193" s="901"/>
      <c r="V193" s="902"/>
      <c r="W193" s="900" t="s">
        <v>446</v>
      </c>
      <c r="X193" s="901"/>
      <c r="Y193" s="901"/>
      <c r="Z193" s="901"/>
      <c r="AA193" s="902"/>
      <c r="AB193" s="900" t="s">
        <v>453</v>
      </c>
      <c r="AC193" s="901"/>
      <c r="AD193" s="901"/>
      <c r="AE193" s="901"/>
      <c r="AF193" s="902"/>
      <c r="AG193" s="454"/>
      <c r="AH193" s="454"/>
      <c r="AI193" s="454"/>
      <c r="AJ193" s="454"/>
      <c r="AK193" s="454"/>
      <c r="AL193" s="454"/>
      <c r="AM193" s="454"/>
      <c r="AN193" s="454"/>
      <c r="AO193" s="454"/>
      <c r="AP193" s="454"/>
      <c r="AQ193" s="454"/>
      <c r="AR193" s="454"/>
      <c r="AS193" s="454"/>
      <c r="AT193" s="454"/>
      <c r="AU193" s="454"/>
    </row>
    <row r="194" spans="2:47" ht="13.5" thickBot="1" x14ac:dyDescent="0.25">
      <c r="B194" s="882" t="s">
        <v>454</v>
      </c>
      <c r="C194" s="883"/>
      <c r="D194" s="883"/>
      <c r="E194" s="883"/>
      <c r="F194" s="883"/>
      <c r="G194" s="884"/>
      <c r="H194" s="885" t="s">
        <v>443</v>
      </c>
      <c r="I194" s="886"/>
      <c r="J194" s="886"/>
      <c r="K194" s="886"/>
      <c r="L194" s="887"/>
      <c r="M194" s="885" t="s">
        <v>14</v>
      </c>
      <c r="N194" s="886"/>
      <c r="O194" s="886"/>
      <c r="P194" s="886"/>
      <c r="Q194" s="887"/>
      <c r="R194" s="885" t="s">
        <v>444</v>
      </c>
      <c r="S194" s="886"/>
      <c r="T194" s="886"/>
      <c r="U194" s="886"/>
      <c r="V194" s="887"/>
      <c r="W194" s="885" t="s">
        <v>15</v>
      </c>
      <c r="X194" s="886"/>
      <c r="Y194" s="886"/>
      <c r="Z194" s="886"/>
      <c r="AA194" s="887"/>
      <c r="AB194" s="885" t="s">
        <v>471</v>
      </c>
      <c r="AC194" s="886"/>
      <c r="AD194" s="886"/>
      <c r="AE194" s="886"/>
      <c r="AF194" s="887"/>
      <c r="AG194" s="454"/>
      <c r="AH194" s="454"/>
      <c r="AI194" s="454"/>
      <c r="AJ194" s="454"/>
      <c r="AK194" s="454"/>
      <c r="AL194" s="454"/>
      <c r="AM194" s="454"/>
      <c r="AN194" s="454"/>
      <c r="AO194" s="454"/>
      <c r="AP194" s="454"/>
      <c r="AQ194" s="454"/>
      <c r="AR194" s="454"/>
      <c r="AS194" s="454"/>
      <c r="AT194" s="454"/>
      <c r="AU194" s="454"/>
    </row>
    <row r="195" spans="2:47" x14ac:dyDescent="0.2">
      <c r="B195" s="399">
        <v>29</v>
      </c>
      <c r="C195" s="400" t="s">
        <v>493</v>
      </c>
      <c r="D195" s="399"/>
      <c r="E195" s="400"/>
      <c r="F195" s="399"/>
      <c r="G195" s="400"/>
      <c r="H195" s="377"/>
      <c r="I195" s="377"/>
      <c r="J195" s="377"/>
      <c r="K195" s="377"/>
      <c r="L195" s="624"/>
      <c r="M195" s="377"/>
      <c r="N195" s="377"/>
      <c r="O195" s="377"/>
      <c r="P195" s="377"/>
      <c r="Q195" s="377"/>
      <c r="R195" s="874"/>
      <c r="S195" s="875"/>
      <c r="T195" s="875"/>
      <c r="U195" s="875"/>
      <c r="V195" s="876"/>
      <c r="W195" s="377"/>
      <c r="X195" s="377"/>
      <c r="Y195" s="377"/>
      <c r="Z195" s="377"/>
      <c r="AA195" s="459"/>
      <c r="AB195" s="458"/>
      <c r="AC195" s="377"/>
      <c r="AD195" s="377"/>
      <c r="AE195" s="377"/>
      <c r="AF195" s="377"/>
      <c r="AG195" s="462"/>
      <c r="AH195" s="454"/>
      <c r="AI195" s="454"/>
      <c r="AJ195" s="454"/>
      <c r="AK195" s="454"/>
      <c r="AL195" s="454"/>
      <c r="AM195" s="454"/>
      <c r="AN195" s="454"/>
      <c r="AO195" s="454"/>
      <c r="AP195" s="454"/>
      <c r="AQ195" s="454"/>
      <c r="AR195" s="454"/>
      <c r="AS195" s="454"/>
      <c r="AT195" s="454"/>
      <c r="AU195" s="454"/>
    </row>
    <row r="196" spans="2:47" x14ac:dyDescent="0.2">
      <c r="B196" s="401"/>
      <c r="C196" s="402" t="s">
        <v>426</v>
      </c>
      <c r="D196" s="401"/>
      <c r="E196" s="402"/>
      <c r="F196" s="625"/>
      <c r="G196" s="402"/>
      <c r="H196" s="377"/>
      <c r="I196" s="377"/>
      <c r="J196" s="377"/>
      <c r="K196" s="377"/>
      <c r="L196" s="377"/>
      <c r="M196" s="626"/>
      <c r="N196" s="377"/>
      <c r="O196" s="377"/>
      <c r="P196" s="377"/>
      <c r="Q196" s="377"/>
      <c r="R196" s="877"/>
      <c r="S196" s="878"/>
      <c r="T196" s="878"/>
      <c r="U196" s="878"/>
      <c r="V196" s="879"/>
      <c r="W196" s="377"/>
      <c r="X196" s="377"/>
      <c r="Y196" s="377"/>
      <c r="Z196" s="377"/>
      <c r="AA196" s="377"/>
      <c r="AB196" s="626"/>
      <c r="AC196" s="377"/>
      <c r="AD196" s="377"/>
      <c r="AE196" s="377"/>
      <c r="AF196" s="377"/>
      <c r="AG196" s="462"/>
      <c r="AH196" s="454"/>
      <c r="AI196" s="454"/>
      <c r="AJ196" s="454"/>
      <c r="AK196" s="454"/>
      <c r="AL196" s="454"/>
      <c r="AM196" s="454"/>
      <c r="AN196" s="454"/>
      <c r="AO196" s="454"/>
      <c r="AP196" s="454"/>
      <c r="AQ196" s="454"/>
      <c r="AR196" s="454"/>
      <c r="AS196" s="454"/>
      <c r="AT196" s="454"/>
      <c r="AU196" s="454"/>
    </row>
    <row r="197" spans="2:47" x14ac:dyDescent="0.2">
      <c r="B197" s="399" t="s">
        <v>430</v>
      </c>
      <c r="C197" s="400" t="s">
        <v>494</v>
      </c>
      <c r="D197" s="399"/>
      <c r="E197" s="400"/>
      <c r="F197" s="399"/>
      <c r="G197" s="400"/>
      <c r="H197" s="377"/>
      <c r="I197" s="377"/>
      <c r="J197" s="377"/>
      <c r="K197" s="377"/>
      <c r="L197" s="627"/>
      <c r="M197" s="377"/>
      <c r="N197" s="377"/>
      <c r="O197" s="377"/>
      <c r="P197" s="377"/>
      <c r="Q197" s="377"/>
      <c r="R197" s="874">
        <f>R195*0.9</f>
        <v>0</v>
      </c>
      <c r="S197" s="875"/>
      <c r="T197" s="875"/>
      <c r="U197" s="875"/>
      <c r="V197" s="876"/>
      <c r="W197" s="377"/>
      <c r="X197" s="377"/>
      <c r="Y197" s="377"/>
      <c r="Z197" s="377"/>
      <c r="AA197" s="627"/>
      <c r="AB197" s="377"/>
      <c r="AC197" s="377"/>
      <c r="AD197" s="377"/>
      <c r="AE197" s="377"/>
      <c r="AF197" s="627"/>
      <c r="AG197" s="454"/>
      <c r="AH197" s="454"/>
      <c r="AI197" s="454"/>
      <c r="AJ197" s="454"/>
      <c r="AK197" s="454"/>
      <c r="AL197" s="454"/>
      <c r="AM197" s="454"/>
      <c r="AN197" s="454"/>
      <c r="AO197" s="454"/>
      <c r="AP197" s="454"/>
      <c r="AQ197" s="454"/>
      <c r="AR197" s="454"/>
      <c r="AS197" s="454"/>
      <c r="AT197" s="454"/>
      <c r="AU197" s="454"/>
    </row>
    <row r="198" spans="2:47" x14ac:dyDescent="0.2">
      <c r="B198" s="401"/>
      <c r="C198" s="402" t="s">
        <v>427</v>
      </c>
      <c r="D198" s="401"/>
      <c r="E198" s="402"/>
      <c r="F198" s="625"/>
      <c r="G198" s="402"/>
      <c r="H198" s="377"/>
      <c r="I198" s="377"/>
      <c r="J198" s="377"/>
      <c r="K198" s="377"/>
      <c r="L198" s="377"/>
      <c r="M198" s="377"/>
      <c r="N198" s="377"/>
      <c r="O198" s="377"/>
      <c r="P198" s="377"/>
      <c r="Q198" s="377"/>
      <c r="R198" s="877"/>
      <c r="S198" s="878"/>
      <c r="T198" s="878"/>
      <c r="U198" s="878"/>
      <c r="V198" s="879"/>
      <c r="W198" s="377"/>
      <c r="X198" s="377"/>
      <c r="Y198" s="377"/>
      <c r="Z198" s="377"/>
      <c r="AA198" s="377"/>
      <c r="AB198" s="458"/>
      <c r="AC198" s="377"/>
      <c r="AD198" s="377"/>
      <c r="AE198" s="377"/>
      <c r="AF198" s="377"/>
      <c r="AG198" s="462"/>
      <c r="AH198" s="454"/>
      <c r="AI198" s="454"/>
      <c r="AJ198" s="454"/>
      <c r="AK198" s="454"/>
      <c r="AL198" s="454"/>
      <c r="AM198" s="454"/>
      <c r="AN198" s="454"/>
      <c r="AO198" s="454"/>
      <c r="AP198" s="454"/>
      <c r="AQ198" s="454"/>
      <c r="AR198" s="454"/>
      <c r="AS198" s="454"/>
      <c r="AT198" s="454"/>
      <c r="AU198" s="454"/>
    </row>
    <row r="199" spans="2:47" x14ac:dyDescent="0.2">
      <c r="B199" s="399" t="s">
        <v>431</v>
      </c>
      <c r="C199" s="400" t="s">
        <v>495</v>
      </c>
      <c r="D199" s="399"/>
      <c r="E199" s="400"/>
      <c r="F199" s="628"/>
      <c r="G199" s="400"/>
      <c r="H199" s="874">
        <f>AG168</f>
        <v>0</v>
      </c>
      <c r="I199" s="875"/>
      <c r="J199" s="875"/>
      <c r="K199" s="875"/>
      <c r="L199" s="876"/>
      <c r="M199" s="874"/>
      <c r="N199" s="875"/>
      <c r="O199" s="875"/>
      <c r="P199" s="875"/>
      <c r="Q199" s="876"/>
      <c r="R199" s="377"/>
      <c r="S199" s="377"/>
      <c r="T199" s="377"/>
      <c r="U199" s="377"/>
      <c r="V199" s="377"/>
      <c r="W199" s="626"/>
      <c r="X199" s="377"/>
      <c r="Y199" s="377"/>
      <c r="Z199" s="377"/>
      <c r="AA199" s="377"/>
      <c r="AB199" s="626"/>
      <c r="AC199" s="377"/>
      <c r="AD199" s="377"/>
      <c r="AE199" s="377"/>
      <c r="AF199" s="377"/>
      <c r="AG199" s="462"/>
      <c r="AH199" s="454"/>
      <c r="AI199" s="454"/>
      <c r="AJ199" s="454"/>
      <c r="AK199" s="454"/>
      <c r="AL199" s="454"/>
      <c r="AM199" s="454"/>
      <c r="AN199" s="454"/>
      <c r="AO199" s="454"/>
      <c r="AP199" s="454"/>
      <c r="AQ199" s="454"/>
      <c r="AR199" s="454"/>
      <c r="AS199" s="454"/>
      <c r="AT199" s="454"/>
      <c r="AU199" s="454"/>
    </row>
    <row r="200" spans="2:47" x14ac:dyDescent="0.2">
      <c r="B200" s="401"/>
      <c r="C200" s="402" t="s">
        <v>470</v>
      </c>
      <c r="D200" s="401"/>
      <c r="E200" s="402"/>
      <c r="F200" s="625"/>
      <c r="G200" s="402"/>
      <c r="H200" s="877"/>
      <c r="I200" s="878"/>
      <c r="J200" s="878"/>
      <c r="K200" s="878"/>
      <c r="L200" s="879"/>
      <c r="M200" s="877"/>
      <c r="N200" s="878"/>
      <c r="O200" s="878"/>
      <c r="P200" s="878"/>
      <c r="Q200" s="879"/>
      <c r="R200" s="377"/>
      <c r="S200" s="377"/>
      <c r="T200" s="377"/>
      <c r="U200" s="377"/>
      <c r="V200" s="377"/>
      <c r="W200" s="629"/>
      <c r="X200" s="377"/>
      <c r="Y200" s="377"/>
      <c r="Z200" s="377"/>
      <c r="AA200" s="630"/>
      <c r="AB200" s="631"/>
      <c r="AC200" s="377"/>
      <c r="AD200" s="377"/>
      <c r="AE200" s="377"/>
      <c r="AF200" s="630"/>
      <c r="AG200" s="454"/>
      <c r="AH200" s="454"/>
      <c r="AI200" s="454"/>
      <c r="AJ200" s="454"/>
      <c r="AK200" s="454"/>
      <c r="AL200" s="454"/>
      <c r="AM200" s="454"/>
      <c r="AN200" s="454"/>
      <c r="AO200" s="454"/>
      <c r="AP200" s="454"/>
      <c r="AQ200" s="454"/>
      <c r="AR200" s="454"/>
      <c r="AS200" s="454"/>
      <c r="AT200" s="454"/>
      <c r="AU200" s="454"/>
    </row>
    <row r="201" spans="2:47" x14ac:dyDescent="0.2">
      <c r="B201" s="399" t="s">
        <v>432</v>
      </c>
      <c r="C201" s="400" t="s">
        <v>496</v>
      </c>
      <c r="D201" s="399"/>
      <c r="E201" s="400"/>
      <c r="F201" s="399"/>
      <c r="G201" s="400"/>
      <c r="H201" s="377"/>
      <c r="I201" s="377"/>
      <c r="J201" s="377"/>
      <c r="K201" s="377"/>
      <c r="L201" s="632"/>
      <c r="M201" s="377"/>
      <c r="N201" s="377"/>
      <c r="O201" s="377"/>
      <c r="P201" s="377"/>
      <c r="Q201" s="377"/>
      <c r="R201" s="874">
        <f>IF(M199-R197&gt;0,0,R197-M199)</f>
        <v>0</v>
      </c>
      <c r="S201" s="875"/>
      <c r="T201" s="875"/>
      <c r="U201" s="875"/>
      <c r="V201" s="876"/>
      <c r="W201" s="874"/>
      <c r="X201" s="875"/>
      <c r="Y201" s="875"/>
      <c r="Z201" s="875"/>
      <c r="AA201" s="875"/>
      <c r="AB201" s="880">
        <f>R201-W201</f>
        <v>0</v>
      </c>
      <c r="AC201" s="875"/>
      <c r="AD201" s="875"/>
      <c r="AE201" s="875"/>
      <c r="AF201" s="876"/>
      <c r="AG201" s="462"/>
      <c r="AH201" s="454"/>
      <c r="AI201" s="454"/>
      <c r="AJ201" s="454"/>
      <c r="AK201" s="454"/>
      <c r="AL201" s="454"/>
      <c r="AM201" s="454"/>
      <c r="AN201" s="454"/>
      <c r="AO201" s="454"/>
      <c r="AP201" s="454"/>
      <c r="AQ201" s="454"/>
      <c r="AR201" s="454"/>
      <c r="AS201" s="454"/>
      <c r="AT201" s="454"/>
      <c r="AU201" s="454"/>
    </row>
    <row r="202" spans="2:47" x14ac:dyDescent="0.2">
      <c r="B202" s="401"/>
      <c r="C202" s="402" t="s">
        <v>476</v>
      </c>
      <c r="D202" s="401"/>
      <c r="E202" s="402"/>
      <c r="F202" s="625"/>
      <c r="G202" s="402"/>
      <c r="H202" s="377"/>
      <c r="I202" s="377"/>
      <c r="J202" s="377"/>
      <c r="K202" s="377"/>
      <c r="L202" s="377"/>
      <c r="M202" s="626"/>
      <c r="N202" s="377"/>
      <c r="O202" s="377"/>
      <c r="P202" s="377"/>
      <c r="Q202" s="377"/>
      <c r="R202" s="877"/>
      <c r="S202" s="878"/>
      <c r="T202" s="878"/>
      <c r="U202" s="878"/>
      <c r="V202" s="879"/>
      <c r="W202" s="877"/>
      <c r="X202" s="878"/>
      <c r="Y202" s="878"/>
      <c r="Z202" s="878"/>
      <c r="AA202" s="878"/>
      <c r="AB202" s="881"/>
      <c r="AC202" s="878"/>
      <c r="AD202" s="878"/>
      <c r="AE202" s="878"/>
      <c r="AF202" s="879"/>
      <c r="AG202" s="454"/>
      <c r="AH202" s="454"/>
      <c r="AI202" s="454"/>
      <c r="AJ202" s="454"/>
      <c r="AK202" s="454"/>
      <c r="AL202" s="454"/>
      <c r="AM202" s="454"/>
      <c r="AN202" s="454"/>
      <c r="AO202" s="454"/>
      <c r="AP202" s="454"/>
      <c r="AQ202" s="454"/>
      <c r="AR202" s="454"/>
      <c r="AS202" s="454"/>
      <c r="AT202" s="454"/>
      <c r="AU202" s="454"/>
    </row>
    <row r="203" spans="2:47" x14ac:dyDescent="0.2">
      <c r="B203" s="399" t="s">
        <v>435</v>
      </c>
      <c r="C203" s="400" t="s">
        <v>497</v>
      </c>
      <c r="D203" s="399"/>
      <c r="E203" s="400"/>
      <c r="F203" s="399"/>
      <c r="G203" s="400"/>
      <c r="H203" s="377"/>
      <c r="I203" s="377"/>
      <c r="J203" s="377"/>
      <c r="K203" s="377"/>
      <c r="L203" s="627"/>
      <c r="M203" s="377"/>
      <c r="N203" s="377"/>
      <c r="O203" s="377"/>
      <c r="P203" s="377"/>
      <c r="Q203" s="377"/>
      <c r="R203" s="874">
        <f>R195*0.75</f>
        <v>0</v>
      </c>
      <c r="S203" s="875"/>
      <c r="T203" s="875"/>
      <c r="U203" s="875"/>
      <c r="V203" s="876"/>
      <c r="W203" s="377"/>
      <c r="X203" s="377"/>
      <c r="Y203" s="377"/>
      <c r="Z203" s="377"/>
      <c r="AA203" s="632"/>
      <c r="AB203" s="377"/>
      <c r="AC203" s="377"/>
      <c r="AD203" s="377"/>
      <c r="AE203" s="377"/>
      <c r="AF203" s="632"/>
      <c r="AG203" s="454"/>
      <c r="AH203" s="454"/>
      <c r="AI203" s="454"/>
      <c r="AJ203" s="454"/>
      <c r="AK203" s="454"/>
      <c r="AL203" s="454"/>
      <c r="AM203" s="454"/>
      <c r="AN203" s="454"/>
      <c r="AO203" s="454"/>
      <c r="AP203" s="454"/>
      <c r="AQ203" s="454"/>
      <c r="AR203" s="454"/>
      <c r="AS203" s="454"/>
      <c r="AT203" s="454"/>
      <c r="AU203" s="454"/>
    </row>
    <row r="204" spans="2:47" x14ac:dyDescent="0.2">
      <c r="B204" s="401"/>
      <c r="C204" s="402" t="s">
        <v>428</v>
      </c>
      <c r="D204" s="401"/>
      <c r="E204" s="402"/>
      <c r="F204" s="625"/>
      <c r="G204" s="402"/>
      <c r="H204" s="377"/>
      <c r="I204" s="377"/>
      <c r="J204" s="377"/>
      <c r="K204" s="377"/>
      <c r="L204" s="631"/>
      <c r="M204" s="377"/>
      <c r="N204" s="377"/>
      <c r="O204" s="377"/>
      <c r="P204" s="377"/>
      <c r="Q204" s="377"/>
      <c r="R204" s="877"/>
      <c r="S204" s="878"/>
      <c r="T204" s="878"/>
      <c r="U204" s="878"/>
      <c r="V204" s="879"/>
      <c r="W204" s="377"/>
      <c r="X204" s="377"/>
      <c r="Y204" s="377"/>
      <c r="Z204" s="377"/>
      <c r="AA204" s="377"/>
      <c r="AB204" s="626"/>
      <c r="AC204" s="377"/>
      <c r="AD204" s="377"/>
      <c r="AE204" s="377"/>
      <c r="AF204" s="377"/>
      <c r="AG204" s="462"/>
      <c r="AH204" s="454"/>
      <c r="AI204" s="454"/>
      <c r="AJ204" s="454"/>
      <c r="AK204" s="454"/>
      <c r="AL204" s="454"/>
      <c r="AM204" s="454"/>
      <c r="AN204" s="454"/>
      <c r="AO204" s="454"/>
      <c r="AP204" s="454"/>
      <c r="AQ204" s="454"/>
      <c r="AR204" s="454"/>
      <c r="AS204" s="454"/>
      <c r="AT204" s="454"/>
      <c r="AU204" s="454"/>
    </row>
    <row r="205" spans="2:47" x14ac:dyDescent="0.2">
      <c r="B205" s="399" t="s">
        <v>436</v>
      </c>
      <c r="C205" s="400" t="s">
        <v>498</v>
      </c>
      <c r="D205" s="399"/>
      <c r="E205" s="400"/>
      <c r="F205" s="628"/>
      <c r="G205" s="400"/>
      <c r="H205" s="874">
        <f>AG183</f>
        <v>0</v>
      </c>
      <c r="I205" s="875"/>
      <c r="J205" s="875"/>
      <c r="K205" s="875"/>
      <c r="L205" s="876"/>
      <c r="M205" s="874"/>
      <c r="N205" s="875"/>
      <c r="O205" s="875"/>
      <c r="P205" s="875"/>
      <c r="Q205" s="876"/>
      <c r="R205" s="377"/>
      <c r="S205" s="377"/>
      <c r="T205" s="377"/>
      <c r="U205" s="377"/>
      <c r="V205" s="632"/>
      <c r="W205" s="377"/>
      <c r="X205" s="377"/>
      <c r="Y205" s="377"/>
      <c r="Z205" s="377"/>
      <c r="AA205" s="627"/>
      <c r="AB205" s="377"/>
      <c r="AC205" s="377"/>
      <c r="AD205" s="377"/>
      <c r="AE205" s="377"/>
      <c r="AF205" s="377"/>
      <c r="AG205" s="462"/>
      <c r="AH205" s="454"/>
      <c r="AI205" s="454"/>
      <c r="AJ205" s="454"/>
      <c r="AK205" s="454"/>
      <c r="AL205" s="454"/>
      <c r="AM205" s="454"/>
      <c r="AN205" s="454"/>
      <c r="AO205" s="454"/>
      <c r="AP205" s="454"/>
      <c r="AQ205" s="454"/>
      <c r="AR205" s="454"/>
      <c r="AS205" s="454"/>
      <c r="AT205" s="454"/>
      <c r="AU205" s="454"/>
    </row>
    <row r="206" spans="2:47" x14ac:dyDescent="0.2">
      <c r="B206" s="401"/>
      <c r="C206" s="402" t="s">
        <v>470</v>
      </c>
      <c r="D206" s="401"/>
      <c r="E206" s="402"/>
      <c r="F206" s="625"/>
      <c r="G206" s="402"/>
      <c r="H206" s="877"/>
      <c r="I206" s="878"/>
      <c r="J206" s="878"/>
      <c r="K206" s="878"/>
      <c r="L206" s="879"/>
      <c r="M206" s="877"/>
      <c r="N206" s="878"/>
      <c r="O206" s="878"/>
      <c r="P206" s="878"/>
      <c r="Q206" s="879"/>
      <c r="R206" s="377"/>
      <c r="S206" s="377"/>
      <c r="T206" s="377"/>
      <c r="U206" s="377"/>
      <c r="V206" s="377"/>
      <c r="W206" s="629"/>
      <c r="X206" s="377"/>
      <c r="Y206" s="377"/>
      <c r="Z206" s="377"/>
      <c r="AA206" s="377"/>
      <c r="AB206" s="629"/>
      <c r="AC206" s="377"/>
      <c r="AD206" s="377"/>
      <c r="AE206" s="377"/>
      <c r="AF206" s="377"/>
      <c r="AG206" s="462"/>
      <c r="AH206" s="454"/>
      <c r="AI206" s="454"/>
      <c r="AJ206" s="454"/>
      <c r="AK206" s="454"/>
      <c r="AL206" s="454"/>
      <c r="AM206" s="454"/>
      <c r="AN206" s="454"/>
      <c r="AO206" s="454"/>
      <c r="AP206" s="454"/>
      <c r="AQ206" s="454"/>
      <c r="AR206" s="454"/>
      <c r="AS206" s="454"/>
      <c r="AT206" s="454"/>
      <c r="AU206" s="454"/>
    </row>
    <row r="207" spans="2:47" x14ac:dyDescent="0.2">
      <c r="B207" s="399" t="s">
        <v>437</v>
      </c>
      <c r="C207" s="400" t="s">
        <v>499</v>
      </c>
      <c r="D207" s="399"/>
      <c r="E207" s="400"/>
      <c r="F207" s="399"/>
      <c r="G207" s="400"/>
      <c r="H207" s="377"/>
      <c r="I207" s="377"/>
      <c r="J207" s="377"/>
      <c r="K207" s="377"/>
      <c r="L207" s="377"/>
      <c r="M207" s="633"/>
      <c r="N207" s="377"/>
      <c r="O207" s="377"/>
      <c r="P207" s="377"/>
      <c r="Q207" s="377"/>
      <c r="R207" s="874">
        <f>IF(M205-R203&gt;0,0,R203-M205)</f>
        <v>0</v>
      </c>
      <c r="S207" s="875"/>
      <c r="T207" s="875"/>
      <c r="U207" s="875"/>
      <c r="V207" s="876"/>
      <c r="W207" s="874">
        <v>0</v>
      </c>
      <c r="X207" s="875"/>
      <c r="Y207" s="875"/>
      <c r="Z207" s="875"/>
      <c r="AA207" s="876"/>
      <c r="AB207" s="874">
        <f>R207-W207</f>
        <v>0</v>
      </c>
      <c r="AC207" s="875"/>
      <c r="AD207" s="875"/>
      <c r="AE207" s="875"/>
      <c r="AF207" s="876"/>
      <c r="AG207" s="454"/>
      <c r="AH207" s="454"/>
      <c r="AI207" s="454"/>
      <c r="AJ207" s="454"/>
      <c r="AK207" s="454"/>
      <c r="AL207" s="454"/>
      <c r="AM207" s="454"/>
      <c r="AN207" s="454"/>
      <c r="AO207" s="454"/>
      <c r="AP207" s="454"/>
      <c r="AQ207" s="454"/>
      <c r="AR207" s="454"/>
      <c r="AS207" s="454"/>
      <c r="AT207" s="454"/>
      <c r="AU207" s="454"/>
    </row>
    <row r="208" spans="2:47" x14ac:dyDescent="0.2">
      <c r="B208" s="401"/>
      <c r="C208" s="402" t="s">
        <v>476</v>
      </c>
      <c r="D208" s="401"/>
      <c r="E208" s="402"/>
      <c r="F208" s="625"/>
      <c r="G208" s="402"/>
      <c r="H208" s="377"/>
      <c r="I208" s="377"/>
      <c r="J208" s="377"/>
      <c r="K208" s="377"/>
      <c r="L208" s="377"/>
      <c r="M208" s="626"/>
      <c r="N208" s="377"/>
      <c r="O208" s="377"/>
      <c r="P208" s="377"/>
      <c r="Q208" s="377"/>
      <c r="R208" s="877"/>
      <c r="S208" s="878"/>
      <c r="T208" s="878"/>
      <c r="U208" s="878"/>
      <c r="V208" s="879"/>
      <c r="W208" s="877"/>
      <c r="X208" s="878"/>
      <c r="Y208" s="878"/>
      <c r="Z208" s="878"/>
      <c r="AA208" s="879"/>
      <c r="AB208" s="877"/>
      <c r="AC208" s="878"/>
      <c r="AD208" s="878"/>
      <c r="AE208" s="878"/>
      <c r="AF208" s="879"/>
      <c r="AG208" s="454"/>
      <c r="AH208" s="454"/>
      <c r="AI208" s="454"/>
      <c r="AJ208" s="454"/>
      <c r="AK208" s="454"/>
      <c r="AL208" s="454"/>
      <c r="AM208" s="454"/>
      <c r="AN208" s="454"/>
      <c r="AO208" s="454"/>
      <c r="AP208" s="454"/>
      <c r="AQ208" s="454"/>
      <c r="AR208" s="454"/>
      <c r="AS208" s="454"/>
      <c r="AT208" s="454"/>
      <c r="AU208" s="454"/>
    </row>
    <row r="209" spans="2:47" x14ac:dyDescent="0.2">
      <c r="B209" s="675" t="s">
        <v>505</v>
      </c>
      <c r="C209" s="676"/>
      <c r="D209" s="676"/>
      <c r="E209" s="676"/>
      <c r="F209" s="675"/>
      <c r="G209" s="675"/>
      <c r="H209" s="675"/>
      <c r="I209" s="675"/>
      <c r="J209" s="675"/>
      <c r="K209" s="675"/>
      <c r="L209" s="675"/>
      <c r="M209" s="675"/>
      <c r="N209" s="675"/>
      <c r="O209" s="675"/>
      <c r="P209" s="675"/>
      <c r="Q209" s="675"/>
      <c r="R209" s="675"/>
      <c r="S209" s="675"/>
      <c r="T209" s="675"/>
      <c r="U209" s="675"/>
      <c r="V209" s="675"/>
      <c r="W209" s="675"/>
      <c r="X209" s="675"/>
      <c r="Y209" s="675"/>
      <c r="Z209" s="675"/>
      <c r="AA209" s="675"/>
      <c r="AB209" s="676"/>
      <c r="AC209" s="676"/>
      <c r="AD209" s="676"/>
      <c r="AE209" s="676"/>
      <c r="AF209" s="676"/>
      <c r="AG209" s="676"/>
      <c r="AH209" s="676"/>
      <c r="AI209" s="676"/>
      <c r="AJ209" s="676"/>
      <c r="AK209" s="676"/>
      <c r="AL209" s="454"/>
      <c r="AM209" s="454"/>
      <c r="AN209" s="454"/>
      <c r="AO209" s="454"/>
      <c r="AP209" s="454"/>
      <c r="AQ209" s="454"/>
      <c r="AR209" s="454"/>
      <c r="AS209" s="454"/>
      <c r="AT209" s="454"/>
      <c r="AU209" s="454"/>
    </row>
    <row r="210" spans="2:47" x14ac:dyDescent="0.2">
      <c r="B210" s="454"/>
      <c r="C210" s="454"/>
      <c r="D210" s="454"/>
      <c r="E210" s="454"/>
      <c r="F210" s="454"/>
      <c r="G210" s="454"/>
      <c r="H210" s="454"/>
      <c r="I210" s="454"/>
      <c r="J210" s="454"/>
      <c r="K210" s="454"/>
      <c r="L210" s="454"/>
      <c r="M210" s="454"/>
      <c r="N210" s="454"/>
      <c r="O210" s="454"/>
      <c r="P210" s="454"/>
      <c r="Q210" s="454"/>
      <c r="R210" s="454"/>
      <c r="S210" s="454"/>
      <c r="T210" s="454"/>
      <c r="U210" s="454"/>
      <c r="V210" s="454"/>
      <c r="W210" s="454"/>
      <c r="X210" s="454"/>
      <c r="Y210" s="454"/>
      <c r="Z210" s="454"/>
      <c r="AA210" s="454"/>
      <c r="AB210" s="454"/>
      <c r="AC210" s="454"/>
      <c r="AD210" s="454"/>
      <c r="AE210" s="454"/>
      <c r="AF210" s="454"/>
      <c r="AG210" s="454"/>
      <c r="AH210" s="454"/>
      <c r="AI210" s="454"/>
      <c r="AJ210" s="454"/>
      <c r="AK210" s="454"/>
      <c r="AL210" s="454"/>
      <c r="AM210" s="454"/>
      <c r="AN210" s="454"/>
      <c r="AO210" s="454"/>
      <c r="AP210" s="454"/>
      <c r="AQ210" s="454"/>
      <c r="AR210" s="454"/>
      <c r="AS210" s="454"/>
      <c r="AT210" s="454"/>
      <c r="AU210" s="454"/>
    </row>
  </sheetData>
  <sheetProtection sheet="1" objects="1" scenarios="1"/>
  <mergeCells count="548">
    <mergeCell ref="B152:AU152"/>
    <mergeCell ref="B153:G154"/>
    <mergeCell ref="AQ147:AU148"/>
    <mergeCell ref="AQ149:AU150"/>
    <mergeCell ref="B151:AU151"/>
    <mergeCell ref="AL143:AP144"/>
    <mergeCell ref="AQ143:AU144"/>
    <mergeCell ref="H145:L146"/>
    <mergeCell ref="M145:Q146"/>
    <mergeCell ref="R145:V146"/>
    <mergeCell ref="W145:AA146"/>
    <mergeCell ref="AB145:AF146"/>
    <mergeCell ref="AG145:AK146"/>
    <mergeCell ref="AL145:AP146"/>
    <mergeCell ref="AQ145:AU146"/>
    <mergeCell ref="H143:L144"/>
    <mergeCell ref="M143:Q144"/>
    <mergeCell ref="R143:V144"/>
    <mergeCell ref="W143:AA144"/>
    <mergeCell ref="AB143:AF144"/>
    <mergeCell ref="AG143:AK144"/>
    <mergeCell ref="H153:Q153"/>
    <mergeCell ref="R153:AA153"/>
    <mergeCell ref="AB153:AF153"/>
    <mergeCell ref="B140:AU140"/>
    <mergeCell ref="H141:L142"/>
    <mergeCell ref="M141:Q142"/>
    <mergeCell ref="R141:V142"/>
    <mergeCell ref="W141:AA142"/>
    <mergeCell ref="AB141:AF142"/>
    <mergeCell ref="AG141:AK142"/>
    <mergeCell ref="AL141:AP142"/>
    <mergeCell ref="AQ141:AU142"/>
    <mergeCell ref="AB136:AF137"/>
    <mergeCell ref="AG136:AK137"/>
    <mergeCell ref="AQ136:AU137"/>
    <mergeCell ref="AB138:AF139"/>
    <mergeCell ref="AG138:AK139"/>
    <mergeCell ref="AQ138:AU139"/>
    <mergeCell ref="AB133:AF133"/>
    <mergeCell ref="AG133:AK133"/>
    <mergeCell ref="AQ133:AU133"/>
    <mergeCell ref="AB134:AF135"/>
    <mergeCell ref="AG134:AK135"/>
    <mergeCell ref="AQ134:AU135"/>
    <mergeCell ref="AB130:AF131"/>
    <mergeCell ref="AG130:AK131"/>
    <mergeCell ref="AQ130:AU131"/>
    <mergeCell ref="B132:G132"/>
    <mergeCell ref="AB132:AF132"/>
    <mergeCell ref="AG132:AK132"/>
    <mergeCell ref="AQ132:AU132"/>
    <mergeCell ref="AB127:AF127"/>
    <mergeCell ref="AG127:AK127"/>
    <mergeCell ref="AQ127:AU127"/>
    <mergeCell ref="AB128:AF129"/>
    <mergeCell ref="AG128:AK129"/>
    <mergeCell ref="AQ128:AU129"/>
    <mergeCell ref="AB118:AF119"/>
    <mergeCell ref="AB120:AF121"/>
    <mergeCell ref="AB122:AF123"/>
    <mergeCell ref="B125:AU125"/>
    <mergeCell ref="B126:G126"/>
    <mergeCell ref="AB126:AF126"/>
    <mergeCell ref="AG126:AK126"/>
    <mergeCell ref="AQ126:AU126"/>
    <mergeCell ref="AL114:AP115"/>
    <mergeCell ref="AQ114:AU115"/>
    <mergeCell ref="H116:L117"/>
    <mergeCell ref="M116:Q117"/>
    <mergeCell ref="R116:V117"/>
    <mergeCell ref="W116:AA117"/>
    <mergeCell ref="AB116:AF117"/>
    <mergeCell ref="AG116:AK117"/>
    <mergeCell ref="AL116:AP117"/>
    <mergeCell ref="AQ116:AU117"/>
    <mergeCell ref="H114:L115"/>
    <mergeCell ref="M114:Q115"/>
    <mergeCell ref="R114:V115"/>
    <mergeCell ref="W114:AA115"/>
    <mergeCell ref="AB114:AF115"/>
    <mergeCell ref="AG114:AK115"/>
    <mergeCell ref="AL110:AP111"/>
    <mergeCell ref="AQ110:AU111"/>
    <mergeCell ref="H112:L113"/>
    <mergeCell ref="M112:Q113"/>
    <mergeCell ref="R112:V113"/>
    <mergeCell ref="W112:AA113"/>
    <mergeCell ref="AB112:AF113"/>
    <mergeCell ref="AG112:AK113"/>
    <mergeCell ref="AL112:AP113"/>
    <mergeCell ref="AQ112:AU113"/>
    <mergeCell ref="H110:L111"/>
    <mergeCell ref="M110:Q111"/>
    <mergeCell ref="R110:V111"/>
    <mergeCell ref="W110:AA111"/>
    <mergeCell ref="AB110:AF111"/>
    <mergeCell ref="AG110:AK111"/>
    <mergeCell ref="AQ106:AU107"/>
    <mergeCell ref="H108:L109"/>
    <mergeCell ref="M108:Q109"/>
    <mergeCell ref="R108:V109"/>
    <mergeCell ref="W108:AA109"/>
    <mergeCell ref="AB108:AF109"/>
    <mergeCell ref="AG108:AK109"/>
    <mergeCell ref="AL108:AP109"/>
    <mergeCell ref="AQ108:AU109"/>
    <mergeCell ref="AB102:AF103"/>
    <mergeCell ref="AL102:AP103"/>
    <mergeCell ref="AB104:AF105"/>
    <mergeCell ref="AL104:AP105"/>
    <mergeCell ref="H106:L107"/>
    <mergeCell ref="M106:Q107"/>
    <mergeCell ref="R106:V107"/>
    <mergeCell ref="W106:AA107"/>
    <mergeCell ref="AB106:AF107"/>
    <mergeCell ref="AG106:AK107"/>
    <mergeCell ref="AL106:AP107"/>
    <mergeCell ref="AB96:AF97"/>
    <mergeCell ref="AL96:AP97"/>
    <mergeCell ref="AB98:AF99"/>
    <mergeCell ref="AL98:AP99"/>
    <mergeCell ref="AB100:AF101"/>
    <mergeCell ref="AL100:AP101"/>
    <mergeCell ref="AB90:AF91"/>
    <mergeCell ref="AL90:AP91"/>
    <mergeCell ref="AB92:AF93"/>
    <mergeCell ref="AL92:AP93"/>
    <mergeCell ref="AB94:AF95"/>
    <mergeCell ref="AL94:AP95"/>
    <mergeCell ref="AL81:AP82"/>
    <mergeCell ref="AQ81:AU82"/>
    <mergeCell ref="AG83:AK84"/>
    <mergeCell ref="AG85:AK86"/>
    <mergeCell ref="B87:G87"/>
    <mergeCell ref="AB88:AF89"/>
    <mergeCell ref="AL88:AP89"/>
    <mergeCell ref="H81:L82"/>
    <mergeCell ref="M81:Q82"/>
    <mergeCell ref="R81:V82"/>
    <mergeCell ref="W81:AA82"/>
    <mergeCell ref="AB81:AF82"/>
    <mergeCell ref="AG81:AK82"/>
    <mergeCell ref="AL77:AP78"/>
    <mergeCell ref="AQ77:AU78"/>
    <mergeCell ref="H79:L80"/>
    <mergeCell ref="M79:Q80"/>
    <mergeCell ref="R79:V80"/>
    <mergeCell ref="W79:AA80"/>
    <mergeCell ref="AB79:AF80"/>
    <mergeCell ref="AG79:AK80"/>
    <mergeCell ref="AL79:AP80"/>
    <mergeCell ref="AQ79:AU80"/>
    <mergeCell ref="H77:L78"/>
    <mergeCell ref="M77:Q78"/>
    <mergeCell ref="R77:V78"/>
    <mergeCell ref="W77:AA78"/>
    <mergeCell ref="AB77:AF78"/>
    <mergeCell ref="AG77:AK78"/>
    <mergeCell ref="AG73:AK74"/>
    <mergeCell ref="AQ73:AU74"/>
    <mergeCell ref="H75:L76"/>
    <mergeCell ref="M75:Q76"/>
    <mergeCell ref="R75:V76"/>
    <mergeCell ref="W75:AA76"/>
    <mergeCell ref="AB75:AF76"/>
    <mergeCell ref="AG75:AK76"/>
    <mergeCell ref="AL75:AP76"/>
    <mergeCell ref="AQ75:AU76"/>
    <mergeCell ref="AG69:AK70"/>
    <mergeCell ref="AQ69:AU70"/>
    <mergeCell ref="AG71:AK72"/>
    <mergeCell ref="AQ71:AU72"/>
    <mergeCell ref="AQ59:AU60"/>
    <mergeCell ref="B61:AU61"/>
    <mergeCell ref="B62:G62"/>
    <mergeCell ref="AG63:AK64"/>
    <mergeCell ref="AQ63:AU64"/>
    <mergeCell ref="AG65:AK66"/>
    <mergeCell ref="AQ65:AU66"/>
    <mergeCell ref="H59:L60"/>
    <mergeCell ref="M59:Q60"/>
    <mergeCell ref="R59:V60"/>
    <mergeCell ref="W59:AA60"/>
    <mergeCell ref="AB59:AF60"/>
    <mergeCell ref="AG59:AK60"/>
    <mergeCell ref="AL59:AP60"/>
    <mergeCell ref="AG67:AK68"/>
    <mergeCell ref="AQ67:AU68"/>
    <mergeCell ref="H57:L58"/>
    <mergeCell ref="M57:Q58"/>
    <mergeCell ref="R57:V58"/>
    <mergeCell ref="W57:AA58"/>
    <mergeCell ref="AB57:AF58"/>
    <mergeCell ref="AL52:AP53"/>
    <mergeCell ref="AQ52:AU53"/>
    <mergeCell ref="H54:L55"/>
    <mergeCell ref="M54:Q55"/>
    <mergeCell ref="R54:V55"/>
    <mergeCell ref="W54:AA55"/>
    <mergeCell ref="AB54:AF55"/>
    <mergeCell ref="AG54:AK55"/>
    <mergeCell ref="AL54:AP55"/>
    <mergeCell ref="AQ54:AU55"/>
    <mergeCell ref="H52:L53"/>
    <mergeCell ref="M52:Q53"/>
    <mergeCell ref="R52:V53"/>
    <mergeCell ref="W52:AA53"/>
    <mergeCell ref="AB52:AF53"/>
    <mergeCell ref="AG52:AK53"/>
    <mergeCell ref="AG57:AK58"/>
    <mergeCell ref="AL57:AP58"/>
    <mergeCell ref="AQ57:AU58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B56:G56"/>
    <mergeCell ref="AL46:AP47"/>
    <mergeCell ref="AQ46:AU47"/>
    <mergeCell ref="AW46:AX46"/>
    <mergeCell ref="H48:L49"/>
    <mergeCell ref="M48:Q49"/>
    <mergeCell ref="R48:V49"/>
    <mergeCell ref="W48:AA49"/>
    <mergeCell ref="AB48:AF49"/>
    <mergeCell ref="AG48:AK49"/>
    <mergeCell ref="AL48:AP49"/>
    <mergeCell ref="H46:L47"/>
    <mergeCell ref="M46:Q47"/>
    <mergeCell ref="R46:V47"/>
    <mergeCell ref="W46:AA47"/>
    <mergeCell ref="AB46:AF47"/>
    <mergeCell ref="AG46:AK47"/>
    <mergeCell ref="AQ48:AU49"/>
    <mergeCell ref="H44:L45"/>
    <mergeCell ref="M44:Q45"/>
    <mergeCell ref="R44:V45"/>
    <mergeCell ref="W44:AA45"/>
    <mergeCell ref="AB44:AF45"/>
    <mergeCell ref="AG44:AK45"/>
    <mergeCell ref="AL44:AP45"/>
    <mergeCell ref="AQ44:AU45"/>
    <mergeCell ref="H42:L43"/>
    <mergeCell ref="M42:Q43"/>
    <mergeCell ref="R42:V43"/>
    <mergeCell ref="W42:AA43"/>
    <mergeCell ref="AB42:AF43"/>
    <mergeCell ref="AG42:AK43"/>
    <mergeCell ref="H40:L41"/>
    <mergeCell ref="M40:Q41"/>
    <mergeCell ref="R40:V41"/>
    <mergeCell ref="W40:AA41"/>
    <mergeCell ref="AB40:AF41"/>
    <mergeCell ref="AG40:AK41"/>
    <mergeCell ref="AL40:AP41"/>
    <mergeCell ref="AQ40:AU41"/>
    <mergeCell ref="AL42:AP43"/>
    <mergeCell ref="AQ42:AU43"/>
    <mergeCell ref="AQ36:AU37"/>
    <mergeCell ref="H38:L39"/>
    <mergeCell ref="M38:Q39"/>
    <mergeCell ref="R38:V39"/>
    <mergeCell ref="W38:AA39"/>
    <mergeCell ref="AB38:AF39"/>
    <mergeCell ref="AG38:AK39"/>
    <mergeCell ref="AL38:AP39"/>
    <mergeCell ref="AQ38:AU39"/>
    <mergeCell ref="B35:G35"/>
    <mergeCell ref="H36:L37"/>
    <mergeCell ref="M36:Q37"/>
    <mergeCell ref="R36:V37"/>
    <mergeCell ref="W36:AA37"/>
    <mergeCell ref="AB36:AF37"/>
    <mergeCell ref="AL31:AP32"/>
    <mergeCell ref="AQ31:AU32"/>
    <mergeCell ref="H33:L34"/>
    <mergeCell ref="M33:Q34"/>
    <mergeCell ref="R33:V34"/>
    <mergeCell ref="W33:AA34"/>
    <mergeCell ref="AB33:AF34"/>
    <mergeCell ref="AG33:AK34"/>
    <mergeCell ref="AL33:AP34"/>
    <mergeCell ref="AQ33:AU34"/>
    <mergeCell ref="H31:L32"/>
    <mergeCell ref="M31:Q32"/>
    <mergeCell ref="R31:V32"/>
    <mergeCell ref="W31:AA32"/>
    <mergeCell ref="AB31:AF32"/>
    <mergeCell ref="AG31:AK32"/>
    <mergeCell ref="AG36:AK37"/>
    <mergeCell ref="AL36:AP37"/>
    <mergeCell ref="AW27:AX27"/>
    <mergeCell ref="H29:L30"/>
    <mergeCell ref="M29:Q30"/>
    <mergeCell ref="R29:V30"/>
    <mergeCell ref="W29:AA30"/>
    <mergeCell ref="AB29:AF30"/>
    <mergeCell ref="AG29:AK30"/>
    <mergeCell ref="AL29:AP30"/>
    <mergeCell ref="AQ29:AU30"/>
    <mergeCell ref="H25:L26"/>
    <mergeCell ref="M25:Q26"/>
    <mergeCell ref="R25:V26"/>
    <mergeCell ref="W25:AA26"/>
    <mergeCell ref="AB25:AF26"/>
    <mergeCell ref="AG25:AK26"/>
    <mergeCell ref="AL25:AP26"/>
    <mergeCell ref="AQ25:AU26"/>
    <mergeCell ref="H27:L28"/>
    <mergeCell ref="M27:Q28"/>
    <mergeCell ref="R27:V28"/>
    <mergeCell ref="W27:AA28"/>
    <mergeCell ref="AB27:AF28"/>
    <mergeCell ref="AG27:AK28"/>
    <mergeCell ref="AL27:AP28"/>
    <mergeCell ref="AQ27:AU28"/>
    <mergeCell ref="B21:AU21"/>
    <mergeCell ref="B22:G22"/>
    <mergeCell ref="H23:L24"/>
    <mergeCell ref="M23:Q24"/>
    <mergeCell ref="R23:V24"/>
    <mergeCell ref="W23:AA24"/>
    <mergeCell ref="AB23:AF24"/>
    <mergeCell ref="H19:L19"/>
    <mergeCell ref="M19:Q19"/>
    <mergeCell ref="R19:V19"/>
    <mergeCell ref="W19:AA19"/>
    <mergeCell ref="AB19:AF19"/>
    <mergeCell ref="AG19:AK19"/>
    <mergeCell ref="AG23:AK24"/>
    <mergeCell ref="AL23:AP24"/>
    <mergeCell ref="AQ23:AU24"/>
    <mergeCell ref="AQ17:AR17"/>
    <mergeCell ref="H18:Q18"/>
    <mergeCell ref="R18:AA18"/>
    <mergeCell ref="AB18:AF18"/>
    <mergeCell ref="AG18:AK18"/>
    <mergeCell ref="AL18:AU18"/>
    <mergeCell ref="AL19:AP19"/>
    <mergeCell ref="AQ19:AU19"/>
    <mergeCell ref="B20:AU20"/>
    <mergeCell ref="B15:D16"/>
    <mergeCell ref="E15:J16"/>
    <mergeCell ref="K15:P15"/>
    <mergeCell ref="Q15:V16"/>
    <mergeCell ref="AB15:AG15"/>
    <mergeCell ref="AH15:AM16"/>
    <mergeCell ref="K16:P16"/>
    <mergeCell ref="AB16:AG16"/>
    <mergeCell ref="E17:K17"/>
    <mergeCell ref="M17:N17"/>
    <mergeCell ref="AG17:AO17"/>
    <mergeCell ref="E11:J11"/>
    <mergeCell ref="L11:Q11"/>
    <mergeCell ref="B12:N12"/>
    <mergeCell ref="P12:Z12"/>
    <mergeCell ref="AC12:AN12"/>
    <mergeCell ref="I14:X14"/>
    <mergeCell ref="Z14:AG14"/>
    <mergeCell ref="B9:AU9"/>
    <mergeCell ref="B10:G10"/>
    <mergeCell ref="H10:N10"/>
    <mergeCell ref="AR14:AU14"/>
    <mergeCell ref="AG153:AK153"/>
    <mergeCell ref="AL153:AU153"/>
    <mergeCell ref="H154:L154"/>
    <mergeCell ref="M154:Q154"/>
    <mergeCell ref="R154:V154"/>
    <mergeCell ref="W154:AA154"/>
    <mergeCell ref="AB154:AF154"/>
    <mergeCell ref="AG154:AK154"/>
    <mergeCell ref="AL154:AP154"/>
    <mergeCell ref="AQ154:AU154"/>
    <mergeCell ref="B155:G155"/>
    <mergeCell ref="H155:N155"/>
    <mergeCell ref="O155:Q155"/>
    <mergeCell ref="AL155:AS155"/>
    <mergeCell ref="AT155:AU155"/>
    <mergeCell ref="H156:L157"/>
    <mergeCell ref="M156:Q157"/>
    <mergeCell ref="R156:V157"/>
    <mergeCell ref="W156:AA157"/>
    <mergeCell ref="AB156:AF157"/>
    <mergeCell ref="AG156:AK157"/>
    <mergeCell ref="AL156:AP157"/>
    <mergeCell ref="AQ156:AU157"/>
    <mergeCell ref="H158:L159"/>
    <mergeCell ref="M158:Q159"/>
    <mergeCell ref="R158:V159"/>
    <mergeCell ref="W158:AA159"/>
    <mergeCell ref="AB158:AF159"/>
    <mergeCell ref="AG158:AK159"/>
    <mergeCell ref="AL158:AP159"/>
    <mergeCell ref="AQ158:AU159"/>
    <mergeCell ref="H160:L161"/>
    <mergeCell ref="M160:Q161"/>
    <mergeCell ref="R160:V161"/>
    <mergeCell ref="W160:AA161"/>
    <mergeCell ref="AB160:AF161"/>
    <mergeCell ref="AG160:AK161"/>
    <mergeCell ref="AL160:AP161"/>
    <mergeCell ref="AQ160:AU161"/>
    <mergeCell ref="H162:L163"/>
    <mergeCell ref="M162:Q163"/>
    <mergeCell ref="R162:V163"/>
    <mergeCell ref="W162:AA163"/>
    <mergeCell ref="AB162:AF163"/>
    <mergeCell ref="AG162:AK163"/>
    <mergeCell ref="AL162:AP163"/>
    <mergeCell ref="AQ162:AU163"/>
    <mergeCell ref="H164:L165"/>
    <mergeCell ref="M164:Q165"/>
    <mergeCell ref="R164:V165"/>
    <mergeCell ref="W164:AA165"/>
    <mergeCell ref="AB164:AF165"/>
    <mergeCell ref="AG164:AK165"/>
    <mergeCell ref="AL164:AP165"/>
    <mergeCell ref="AQ164:AU165"/>
    <mergeCell ref="H166:L167"/>
    <mergeCell ref="M166:Q167"/>
    <mergeCell ref="R166:V167"/>
    <mergeCell ref="W166:AA167"/>
    <mergeCell ref="AB166:AF167"/>
    <mergeCell ref="AG166:AK167"/>
    <mergeCell ref="AL166:AP167"/>
    <mergeCell ref="AQ166:AU167"/>
    <mergeCell ref="H168:L169"/>
    <mergeCell ref="M168:Q169"/>
    <mergeCell ref="R168:V169"/>
    <mergeCell ref="W168:AA169"/>
    <mergeCell ref="AB168:AF169"/>
    <mergeCell ref="AG168:AK169"/>
    <mergeCell ref="AL168:AP169"/>
    <mergeCell ref="AQ168:AU169"/>
    <mergeCell ref="B170:G170"/>
    <mergeCell ref="H170:N170"/>
    <mergeCell ref="O170:Q170"/>
    <mergeCell ref="AL170:AS170"/>
    <mergeCell ref="AT170:AU170"/>
    <mergeCell ref="H171:L172"/>
    <mergeCell ref="M171:Q172"/>
    <mergeCell ref="R171:V172"/>
    <mergeCell ref="W171:AA172"/>
    <mergeCell ref="AB171:AF172"/>
    <mergeCell ref="AG171:AK172"/>
    <mergeCell ref="AL171:AP172"/>
    <mergeCell ref="AQ171:AU172"/>
    <mergeCell ref="H173:L174"/>
    <mergeCell ref="M173:Q174"/>
    <mergeCell ref="R173:V174"/>
    <mergeCell ref="W173:AA174"/>
    <mergeCell ref="AB173:AF174"/>
    <mergeCell ref="AG173:AK174"/>
    <mergeCell ref="AL173:AP174"/>
    <mergeCell ref="AQ173:AU174"/>
    <mergeCell ref="H175:L176"/>
    <mergeCell ref="M175:Q176"/>
    <mergeCell ref="R175:V176"/>
    <mergeCell ref="W175:AA176"/>
    <mergeCell ref="AB175:AF176"/>
    <mergeCell ref="AG175:AK176"/>
    <mergeCell ref="AL175:AP176"/>
    <mergeCell ref="AQ175:AU176"/>
    <mergeCell ref="H177:L178"/>
    <mergeCell ref="M177:Q178"/>
    <mergeCell ref="R177:V178"/>
    <mergeCell ref="W177:AA178"/>
    <mergeCell ref="AB177:AF178"/>
    <mergeCell ref="AG177:AK178"/>
    <mergeCell ref="AL177:AP178"/>
    <mergeCell ref="AQ177:AU178"/>
    <mergeCell ref="H179:L180"/>
    <mergeCell ref="M179:Q180"/>
    <mergeCell ref="R179:V180"/>
    <mergeCell ref="W179:AA180"/>
    <mergeCell ref="AB179:AF180"/>
    <mergeCell ref="AG179:AK180"/>
    <mergeCell ref="AL179:AP180"/>
    <mergeCell ref="AQ179:AU180"/>
    <mergeCell ref="H181:L182"/>
    <mergeCell ref="M181:Q182"/>
    <mergeCell ref="R181:V182"/>
    <mergeCell ref="W181:AA182"/>
    <mergeCell ref="AB181:AF182"/>
    <mergeCell ref="AG181:AK182"/>
    <mergeCell ref="AL181:AP182"/>
    <mergeCell ref="AQ181:AU182"/>
    <mergeCell ref="H183:L184"/>
    <mergeCell ref="M183:Q184"/>
    <mergeCell ref="R183:V184"/>
    <mergeCell ref="W183:AA184"/>
    <mergeCell ref="AB183:AF184"/>
    <mergeCell ref="AG183:AK184"/>
    <mergeCell ref="AL183:AP184"/>
    <mergeCell ref="AQ183:AU184"/>
    <mergeCell ref="H185:L186"/>
    <mergeCell ref="M185:Q186"/>
    <mergeCell ref="R185:V186"/>
    <mergeCell ref="W185:AA186"/>
    <mergeCell ref="AB185:AF186"/>
    <mergeCell ref="AG185:AK186"/>
    <mergeCell ref="AL185:AP186"/>
    <mergeCell ref="AQ185:AU186"/>
    <mergeCell ref="AQ187:AU187"/>
    <mergeCell ref="R197:V198"/>
    <mergeCell ref="H199:L200"/>
    <mergeCell ref="M199:Q200"/>
    <mergeCell ref="AQ188:AU189"/>
    <mergeCell ref="B191:AF191"/>
    <mergeCell ref="B192:G192"/>
    <mergeCell ref="H192:L192"/>
    <mergeCell ref="M192:Q192"/>
    <mergeCell ref="R192:V192"/>
    <mergeCell ref="W192:AF192"/>
    <mergeCell ref="H193:L193"/>
    <mergeCell ref="M193:Q193"/>
    <mergeCell ref="R193:V193"/>
    <mergeCell ref="W193:AA193"/>
    <mergeCell ref="AB193:AF193"/>
    <mergeCell ref="B5:J5"/>
    <mergeCell ref="B7:AU7"/>
    <mergeCell ref="B8:AU8"/>
    <mergeCell ref="B6:AU6"/>
    <mergeCell ref="Y13:AB13"/>
    <mergeCell ref="B13:N13"/>
    <mergeCell ref="Q13:S13"/>
    <mergeCell ref="B209:AK209"/>
    <mergeCell ref="R201:V202"/>
    <mergeCell ref="W201:AA202"/>
    <mergeCell ref="AB201:AF202"/>
    <mergeCell ref="R203:V204"/>
    <mergeCell ref="H205:L206"/>
    <mergeCell ref="M205:Q206"/>
    <mergeCell ref="R207:V208"/>
    <mergeCell ref="W207:AA208"/>
    <mergeCell ref="AB207:AF208"/>
    <mergeCell ref="B194:G194"/>
    <mergeCell ref="H194:L194"/>
    <mergeCell ref="M194:Q194"/>
    <mergeCell ref="R194:V194"/>
    <mergeCell ref="W194:AA194"/>
    <mergeCell ref="AB194:AF194"/>
    <mergeCell ref="R195:V196"/>
  </mergeCells>
  <pageMargins left="0.33" right="0.08" top="0.21" bottom="0.26" header="0.2" footer="0.26"/>
  <pageSetup paperSize="2" scale="85" orientation="landscape" r:id="rId1"/>
  <headerFooter alignWithMargins="0"/>
  <rowBreaks count="2" manualBreakCount="2">
    <brk id="60" max="47" man="1"/>
    <brk id="123" max="4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</sheetPr>
  <dimension ref="A1:BB112"/>
  <sheetViews>
    <sheetView topLeftCell="A19" zoomScaleNormal="100" workbookViewId="0">
      <selection activeCell="B83" sqref="B83:AK83"/>
    </sheetView>
  </sheetViews>
  <sheetFormatPr defaultRowHeight="12.75" x14ac:dyDescent="0.2"/>
  <cols>
    <col min="1" max="1" width="1" customWidth="1"/>
    <col min="2" max="2" width="4.42578125" customWidth="1"/>
    <col min="3" max="3" width="5.5703125" customWidth="1"/>
    <col min="4" max="4" width="6.5703125" customWidth="1"/>
    <col min="5" max="5" width="7.42578125" customWidth="1"/>
    <col min="6" max="6" width="7.5703125" customWidth="1"/>
    <col min="7" max="7" width="7.42578125" customWidth="1"/>
    <col min="8" max="8" width="3.42578125" customWidth="1"/>
    <col min="9" max="9" width="2.140625" customWidth="1"/>
    <col min="10" max="10" width="2.42578125" customWidth="1"/>
    <col min="11" max="11" width="3.5703125" customWidth="1"/>
    <col min="12" max="13" width="2.42578125" customWidth="1"/>
    <col min="14" max="15" width="3.42578125" customWidth="1"/>
    <col min="16" max="16" width="2.42578125" customWidth="1"/>
    <col min="17" max="17" width="2" customWidth="1"/>
    <col min="18" max="18" width="2.140625" customWidth="1"/>
    <col min="19" max="19" width="3.140625" customWidth="1"/>
    <col min="20" max="20" width="2.140625" customWidth="1"/>
    <col min="21" max="21" width="2.42578125" customWidth="1"/>
    <col min="22" max="22" width="2" customWidth="1"/>
    <col min="23" max="24" width="2.5703125" customWidth="1"/>
    <col min="25" max="25" width="3.140625" customWidth="1"/>
    <col min="26" max="26" width="2.42578125" customWidth="1"/>
    <col min="27" max="27" width="1.5703125" customWidth="1"/>
    <col min="28" max="29" width="3.42578125" customWidth="1"/>
    <col min="30" max="30" width="3" customWidth="1"/>
    <col min="31" max="31" width="2.5703125" customWidth="1"/>
    <col min="32" max="32" width="3.85546875" customWidth="1"/>
    <col min="33" max="34" width="3.42578125" customWidth="1"/>
    <col min="35" max="35" width="2.42578125" customWidth="1"/>
    <col min="36" max="36" width="4" customWidth="1"/>
    <col min="37" max="37" width="2.85546875" customWidth="1"/>
    <col min="38" max="38" width="2.42578125" customWidth="1"/>
    <col min="39" max="39" width="2.5703125" customWidth="1"/>
    <col min="40" max="40" width="2.85546875" customWidth="1"/>
    <col min="41" max="41" width="3.140625" customWidth="1"/>
    <col min="42" max="43" width="3.42578125" customWidth="1"/>
    <col min="44" max="45" width="2.42578125" customWidth="1"/>
    <col min="46" max="46" width="3.42578125" customWidth="1"/>
    <col min="47" max="47" width="3.85546875" customWidth="1"/>
    <col min="48" max="48" width="1.5703125" customWidth="1"/>
    <col min="49" max="49" width="11.42578125" customWidth="1"/>
    <col min="50" max="50" width="9.42578125" customWidth="1"/>
    <col min="51" max="51" width="11" customWidth="1"/>
    <col min="52" max="52" width="9.140625" customWidth="1"/>
    <col min="53" max="54" width="10.28515625" customWidth="1"/>
  </cols>
  <sheetData>
    <row r="1" spans="1:48" ht="15.6" customHeight="1" thickBot="1" x14ac:dyDescent="0.3">
      <c r="B1" s="475" t="s">
        <v>371</v>
      </c>
      <c r="O1" s="528"/>
      <c r="P1" s="529" t="s">
        <v>399</v>
      </c>
      <c r="T1" s="279"/>
      <c r="AC1" s="475" t="s">
        <v>414</v>
      </c>
      <c r="AP1" s="481"/>
      <c r="AQ1" s="481"/>
      <c r="AR1" s="481"/>
      <c r="AS1" s="481"/>
      <c r="AT1" s="481"/>
    </row>
    <row r="2" spans="1:48" s="155" customFormat="1" ht="12" customHeight="1" thickBot="1" x14ac:dyDescent="0.25">
      <c r="A2" s="154"/>
      <c r="B2" s="210" t="s">
        <v>12</v>
      </c>
      <c r="G2" s="156"/>
      <c r="H2" s="157"/>
      <c r="J2" s="158"/>
      <c r="K2" s="158"/>
      <c r="L2" s="158"/>
      <c r="M2" s="158"/>
      <c r="N2" s="158"/>
      <c r="O2"/>
      <c r="P2"/>
      <c r="Q2" s="159"/>
      <c r="R2" s="159"/>
      <c r="S2" s="159"/>
      <c r="T2" s="159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166"/>
      <c r="AJ2" s="166"/>
      <c r="AK2" s="166"/>
      <c r="AL2" s="159"/>
      <c r="AM2" s="159"/>
      <c r="AN2" s="159"/>
      <c r="AO2" s="159"/>
      <c r="AP2" s="213"/>
      <c r="AQ2" s="215"/>
      <c r="AS2" s="20"/>
      <c r="AT2" s="22" t="s">
        <v>412</v>
      </c>
      <c r="AU2" s="214"/>
    </row>
    <row r="3" spans="1:48" s="155" customFormat="1" ht="12" customHeight="1" thickBot="1" x14ac:dyDescent="0.35">
      <c r="A3" s="154"/>
      <c r="B3" s="210" t="s">
        <v>37</v>
      </c>
      <c r="C3" s="157"/>
      <c r="D3" s="158"/>
      <c r="E3" s="158"/>
      <c r="F3" s="158"/>
      <c r="I3" s="158"/>
      <c r="J3" s="158"/>
      <c r="K3" s="158"/>
      <c r="L3" s="158"/>
      <c r="M3" s="158"/>
      <c r="N3" s="158"/>
      <c r="O3" s="554"/>
      <c r="P3" s="529" t="s">
        <v>400</v>
      </c>
      <c r="Q3" s="160"/>
      <c r="R3" s="161"/>
      <c r="S3" s="162"/>
      <c r="T3" s="163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166"/>
      <c r="AJ3" s="166"/>
      <c r="AK3" s="166"/>
      <c r="AL3" s="159"/>
      <c r="AM3" s="159"/>
      <c r="AN3" s="159"/>
      <c r="AO3" s="159"/>
      <c r="AP3" s="217"/>
      <c r="AQ3" s="212"/>
      <c r="AR3" s="218"/>
      <c r="AS3" s="24"/>
      <c r="AT3" s="26" t="s">
        <v>411</v>
      </c>
      <c r="AU3" s="214"/>
    </row>
    <row r="4" spans="1:48" s="155" customFormat="1" ht="10.9" customHeight="1" x14ac:dyDescent="0.3">
      <c r="A4" s="154"/>
      <c r="B4" s="210" t="s">
        <v>91</v>
      </c>
      <c r="C4" s="157"/>
      <c r="D4" s="158"/>
      <c r="E4" s="158"/>
      <c r="F4" s="158"/>
      <c r="H4" s="27"/>
      <c r="I4" s="158"/>
      <c r="J4" s="158"/>
      <c r="K4" s="158"/>
      <c r="L4" s="158"/>
      <c r="M4" s="158"/>
      <c r="N4" s="158"/>
      <c r="O4" s="280"/>
      <c r="P4" s="159"/>
      <c r="Q4" s="160"/>
      <c r="R4" s="161"/>
      <c r="S4" s="162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166"/>
      <c r="AJ4" s="166"/>
      <c r="AK4" s="166"/>
      <c r="AL4" s="159"/>
      <c r="AM4" s="159"/>
      <c r="AN4" s="159"/>
      <c r="AO4" s="159"/>
      <c r="AP4" s="7"/>
      <c r="AQ4" s="8"/>
      <c r="AR4" s="8"/>
      <c r="AS4" s="8"/>
      <c r="AT4" s="8"/>
      <c r="AU4" s="8"/>
    </row>
    <row r="5" spans="1:48" ht="8.1" customHeight="1" x14ac:dyDescent="0.2">
      <c r="A5" s="114"/>
      <c r="H5" s="10"/>
      <c r="I5" s="10"/>
      <c r="J5" s="281"/>
      <c r="K5" s="10"/>
      <c r="L5" s="10"/>
      <c r="M5" s="10"/>
      <c r="N5" s="10"/>
      <c r="P5" s="10"/>
      <c r="Q5" s="10"/>
      <c r="R5" s="10"/>
      <c r="S5" s="10"/>
      <c r="T5" s="10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10"/>
      <c r="AM5" s="10"/>
      <c r="AN5" s="10"/>
      <c r="AO5" s="10"/>
      <c r="AP5" s="8"/>
      <c r="AQ5" s="8"/>
      <c r="AR5" s="8"/>
      <c r="AS5" s="8"/>
      <c r="AT5" s="8"/>
      <c r="AU5" s="8"/>
    </row>
    <row r="6" spans="1:48" s="1" customFormat="1" ht="15" customHeight="1" x14ac:dyDescent="0.25">
      <c r="A6" s="115"/>
      <c r="B6" s="698" t="s">
        <v>254</v>
      </c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8"/>
      <c r="R6" s="698"/>
      <c r="S6" s="698"/>
      <c r="T6" s="698"/>
      <c r="U6" s="698"/>
      <c r="V6" s="698"/>
      <c r="W6" s="698"/>
      <c r="X6" s="698"/>
      <c r="Y6" s="698"/>
      <c r="Z6" s="698"/>
      <c r="AA6" s="698"/>
      <c r="AB6" s="698"/>
      <c r="AC6" s="698"/>
      <c r="AD6" s="698"/>
      <c r="AE6" s="698"/>
      <c r="AF6" s="698"/>
      <c r="AG6" s="698"/>
      <c r="AH6" s="698"/>
      <c r="AI6" s="698"/>
      <c r="AJ6" s="698"/>
      <c r="AK6" s="698"/>
      <c r="AL6" s="698"/>
      <c r="AM6" s="698"/>
      <c r="AN6" s="698"/>
      <c r="AO6" s="698"/>
      <c r="AP6" s="698"/>
      <c r="AQ6" s="698"/>
      <c r="AR6" s="698"/>
      <c r="AS6" s="698"/>
      <c r="AT6" s="698"/>
      <c r="AU6" s="698"/>
    </row>
    <row r="7" spans="1:48" s="1" customFormat="1" ht="15" customHeight="1" x14ac:dyDescent="0.25">
      <c r="A7" s="115"/>
      <c r="B7" s="751" t="s">
        <v>407</v>
      </c>
      <c r="C7" s="751"/>
      <c r="D7" s="751"/>
      <c r="E7" s="751"/>
      <c r="F7" s="751"/>
      <c r="G7" s="751"/>
      <c r="H7" s="751"/>
      <c r="I7" s="751"/>
      <c r="J7" s="751"/>
      <c r="K7" s="751"/>
      <c r="L7" s="751"/>
      <c r="M7" s="751"/>
      <c r="N7" s="751"/>
      <c r="O7" s="751"/>
      <c r="P7" s="751"/>
      <c r="Q7" s="751"/>
      <c r="R7" s="751"/>
      <c r="S7" s="751"/>
      <c r="T7" s="751"/>
      <c r="U7" s="751"/>
      <c r="V7" s="751"/>
      <c r="W7" s="751"/>
      <c r="X7" s="751"/>
      <c r="Y7" s="751"/>
      <c r="Z7" s="751"/>
      <c r="AA7" s="751"/>
      <c r="AB7" s="751"/>
      <c r="AC7" s="751"/>
      <c r="AD7" s="751"/>
      <c r="AE7" s="751"/>
      <c r="AF7" s="751"/>
      <c r="AG7" s="751"/>
      <c r="AH7" s="751"/>
      <c r="AI7" s="751"/>
      <c r="AJ7" s="751"/>
      <c r="AK7" s="751"/>
      <c r="AL7" s="751"/>
      <c r="AM7" s="751"/>
      <c r="AN7" s="751"/>
      <c r="AO7" s="751"/>
      <c r="AP7" s="751"/>
      <c r="AQ7" s="751"/>
      <c r="AR7" s="751"/>
      <c r="AS7" s="751"/>
      <c r="AT7" s="751"/>
      <c r="AU7" s="751"/>
    </row>
    <row r="8" spans="1:48" ht="13.35" customHeight="1" thickBot="1" x14ac:dyDescent="0.25">
      <c r="A8" s="282"/>
      <c r="B8" s="839" t="s">
        <v>43</v>
      </c>
      <c r="C8" s="839"/>
      <c r="D8" s="839"/>
      <c r="E8" s="839"/>
      <c r="F8" s="839"/>
      <c r="G8" s="839"/>
      <c r="H8" s="839"/>
      <c r="I8" s="839"/>
      <c r="J8" s="839"/>
      <c r="K8" s="839"/>
      <c r="L8" s="839"/>
      <c r="M8" s="839"/>
      <c r="N8" s="839"/>
      <c r="O8" s="839"/>
      <c r="P8" s="839"/>
      <c r="Q8" s="839"/>
      <c r="R8" s="839"/>
      <c r="S8" s="839"/>
      <c r="T8" s="839"/>
      <c r="U8" s="839"/>
      <c r="V8" s="839"/>
      <c r="W8" s="839"/>
      <c r="X8" s="839"/>
      <c r="Y8" s="839"/>
      <c r="Z8" s="839"/>
      <c r="AA8" s="839"/>
      <c r="AB8" s="839"/>
      <c r="AC8" s="839"/>
      <c r="AD8" s="839"/>
      <c r="AE8" s="839"/>
      <c r="AF8" s="839"/>
      <c r="AG8" s="839"/>
      <c r="AH8" s="839"/>
      <c r="AI8" s="839"/>
      <c r="AJ8" s="839"/>
      <c r="AK8" s="839"/>
      <c r="AL8" s="839"/>
      <c r="AM8" s="839"/>
      <c r="AN8" s="839"/>
      <c r="AO8" s="839"/>
      <c r="AP8" s="839"/>
      <c r="AQ8" s="839"/>
      <c r="AR8" s="839"/>
      <c r="AS8" s="839"/>
      <c r="AT8" s="839"/>
      <c r="AU8" s="941"/>
      <c r="AV8" s="219"/>
    </row>
    <row r="9" spans="1:48" ht="14.25" customHeight="1" thickBot="1" x14ac:dyDescent="0.25">
      <c r="A9" s="283"/>
      <c r="B9" s="870" t="s">
        <v>103</v>
      </c>
      <c r="C9" s="871"/>
      <c r="D9" s="871"/>
      <c r="E9" s="871"/>
      <c r="F9" s="871"/>
      <c r="G9" s="935"/>
      <c r="H9" s="942"/>
      <c r="I9" s="943"/>
      <c r="J9" s="943"/>
      <c r="K9" s="943"/>
      <c r="L9" s="943"/>
      <c r="M9" s="943"/>
      <c r="N9" s="944"/>
      <c r="O9" s="284"/>
      <c r="P9" s="284"/>
      <c r="Q9" s="284"/>
      <c r="R9" s="284"/>
      <c r="S9" s="284"/>
      <c r="T9" s="285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4"/>
      <c r="AQ9" s="284"/>
      <c r="AR9" s="284"/>
      <c r="AS9" s="284"/>
      <c r="AT9" s="284"/>
      <c r="AU9" s="285"/>
      <c r="AV9" s="219"/>
    </row>
    <row r="10" spans="1:48" ht="15" customHeight="1" thickBot="1" x14ac:dyDescent="0.3">
      <c r="A10" s="282"/>
      <c r="B10" s="286"/>
      <c r="C10" s="284"/>
      <c r="D10" s="284"/>
      <c r="E10" s="934" t="s">
        <v>42</v>
      </c>
      <c r="F10" s="871"/>
      <c r="G10" s="871"/>
      <c r="H10" s="871"/>
      <c r="I10" s="871"/>
      <c r="J10" s="935"/>
      <c r="K10" s="287"/>
      <c r="L10" s="868" t="s">
        <v>41</v>
      </c>
      <c r="M10" s="869"/>
      <c r="N10" s="869"/>
      <c r="O10" s="869"/>
      <c r="P10" s="869"/>
      <c r="Q10" s="869"/>
      <c r="S10" s="288"/>
      <c r="T10" s="480"/>
      <c r="U10" s="289" t="s">
        <v>36</v>
      </c>
      <c r="V10" s="290"/>
      <c r="W10" s="290"/>
      <c r="X10" s="290"/>
      <c r="Y10" s="290"/>
      <c r="Z10" s="290"/>
      <c r="AA10" s="290"/>
      <c r="AB10" s="290"/>
      <c r="AC10" s="290"/>
      <c r="AD10" s="291"/>
      <c r="AE10" s="292"/>
      <c r="AF10" s="293" t="s">
        <v>104</v>
      </c>
      <c r="AG10" s="290"/>
      <c r="AH10" s="290"/>
      <c r="AI10" s="290"/>
      <c r="AJ10" s="290"/>
      <c r="AK10" s="290"/>
      <c r="AL10" s="290"/>
      <c r="AM10" s="290"/>
      <c r="AN10" s="290"/>
      <c r="AO10" s="294"/>
      <c r="AP10" s="295"/>
      <c r="AQ10" s="295"/>
      <c r="AR10" s="295"/>
      <c r="AS10" s="295"/>
      <c r="AT10" s="295"/>
      <c r="AU10" s="295"/>
      <c r="AV10" s="219"/>
    </row>
    <row r="11" spans="1:48" ht="17.100000000000001" customHeight="1" thickBot="1" x14ac:dyDescent="0.3">
      <c r="A11" s="296"/>
      <c r="B11" s="870" t="s">
        <v>105</v>
      </c>
      <c r="C11" s="871"/>
      <c r="D11" s="871"/>
      <c r="E11" s="871"/>
      <c r="F11" s="871"/>
      <c r="G11" s="871"/>
      <c r="H11" s="871"/>
      <c r="I11" s="871"/>
      <c r="J11" s="871"/>
      <c r="K11" s="871"/>
      <c r="L11" s="871"/>
      <c r="M11" s="871"/>
      <c r="N11" s="935"/>
      <c r="O11" s="575" t="s">
        <v>406</v>
      </c>
      <c r="P11" s="868" t="s">
        <v>106</v>
      </c>
      <c r="Q11" s="869"/>
      <c r="R11" s="869"/>
      <c r="S11" s="869"/>
      <c r="T11" s="869"/>
      <c r="U11" s="869"/>
      <c r="V11" s="869"/>
      <c r="W11" s="869"/>
      <c r="X11" s="869"/>
      <c r="Y11" s="869"/>
      <c r="Z11" s="869"/>
      <c r="AA11" s="479"/>
      <c r="AB11" s="574"/>
      <c r="AC11" s="868" t="s">
        <v>107</v>
      </c>
      <c r="AD11" s="869"/>
      <c r="AE11" s="869"/>
      <c r="AF11" s="869"/>
      <c r="AG11" s="869"/>
      <c r="AH11" s="869"/>
      <c r="AI11" s="869"/>
      <c r="AJ11" s="869"/>
      <c r="AK11" s="869"/>
      <c r="AL11" s="869"/>
      <c r="AM11" s="869"/>
      <c r="AN11" s="869"/>
      <c r="AO11" s="295"/>
      <c r="AP11" s="295"/>
      <c r="AQ11" s="295"/>
      <c r="AR11" s="295"/>
      <c r="AS11" s="295"/>
      <c r="AT11" s="295"/>
      <c r="AU11" s="298"/>
      <c r="AV11" s="299"/>
    </row>
    <row r="12" spans="1:48" ht="17.100000000000001" customHeight="1" thickBot="1" x14ac:dyDescent="0.3">
      <c r="A12" s="300"/>
      <c r="B12" s="301" t="s">
        <v>108</v>
      </c>
      <c r="C12" s="301"/>
      <c r="D12" s="301"/>
      <c r="E12" s="301"/>
      <c r="F12" s="301"/>
      <c r="G12" s="301"/>
      <c r="H12" s="287"/>
      <c r="I12" s="868" t="s">
        <v>109</v>
      </c>
      <c r="J12" s="869"/>
      <c r="K12" s="869"/>
      <c r="L12" s="869"/>
      <c r="M12" s="869"/>
      <c r="N12" s="869"/>
      <c r="O12" s="869"/>
      <c r="P12" s="869"/>
      <c r="Q12" s="869"/>
      <c r="R12" s="869"/>
      <c r="S12" s="869"/>
      <c r="T12" s="869"/>
      <c r="U12" s="869"/>
      <c r="V12" s="869"/>
      <c r="W12" s="869"/>
      <c r="X12" s="940"/>
      <c r="Y12" s="287"/>
      <c r="Z12" s="868" t="s">
        <v>110</v>
      </c>
      <c r="AA12" s="869"/>
      <c r="AB12" s="869"/>
      <c r="AC12" s="869"/>
      <c r="AD12" s="869"/>
      <c r="AE12" s="869"/>
      <c r="AF12" s="869"/>
      <c r="AG12" s="940"/>
      <c r="AH12" s="287"/>
      <c r="AI12" s="302" t="s">
        <v>395</v>
      </c>
      <c r="AJ12" s="303"/>
      <c r="AK12" s="303"/>
      <c r="AL12" s="303"/>
      <c r="AM12" s="303"/>
      <c r="AN12" s="303"/>
      <c r="AO12" s="303"/>
      <c r="AP12" s="304"/>
      <c r="AQ12" s="287"/>
      <c r="AR12" s="945" t="s">
        <v>111</v>
      </c>
      <c r="AS12" s="946"/>
      <c r="AT12" s="946"/>
      <c r="AU12" s="946"/>
      <c r="AV12" s="299"/>
    </row>
    <row r="13" spans="1:48" ht="11.45" customHeight="1" thickBot="1" x14ac:dyDescent="0.25">
      <c r="B13" s="947" t="s">
        <v>63</v>
      </c>
      <c r="C13" s="948"/>
      <c r="D13" s="949"/>
      <c r="E13" s="953"/>
      <c r="F13" s="954"/>
      <c r="G13" s="954"/>
      <c r="H13" s="954"/>
      <c r="I13" s="954"/>
      <c r="J13" s="955"/>
      <c r="K13" s="959" t="s">
        <v>53</v>
      </c>
      <c r="L13" s="960"/>
      <c r="M13" s="961"/>
      <c r="N13" s="960"/>
      <c r="O13" s="960"/>
      <c r="P13" s="960"/>
      <c r="Q13" s="962"/>
      <c r="R13" s="963"/>
      <c r="S13" s="963"/>
      <c r="T13" s="963"/>
      <c r="U13" s="963"/>
      <c r="V13" s="964"/>
      <c r="W13" s="305"/>
      <c r="X13" s="305"/>
      <c r="Y13" s="305"/>
      <c r="Z13" s="305"/>
      <c r="AA13" s="305"/>
      <c r="AB13" s="968" t="s">
        <v>96</v>
      </c>
      <c r="AC13" s="960"/>
      <c r="AD13" s="960"/>
      <c r="AE13" s="960"/>
      <c r="AF13" s="960"/>
      <c r="AG13" s="969"/>
      <c r="AH13" s="970"/>
      <c r="AI13" s="971"/>
      <c r="AJ13" s="971"/>
      <c r="AK13" s="971"/>
      <c r="AL13" s="971"/>
      <c r="AM13" s="972"/>
      <c r="AN13" s="306" t="s">
        <v>0</v>
      </c>
      <c r="AO13" s="307"/>
      <c r="AP13" s="287"/>
      <c r="AQ13" s="308" t="s">
        <v>1</v>
      </c>
      <c r="AR13" s="47"/>
      <c r="AS13" s="48"/>
      <c r="AT13" s="307"/>
      <c r="AU13" s="309"/>
      <c r="AV13" s="219"/>
    </row>
    <row r="14" spans="1:48" ht="10.9" customHeight="1" thickBot="1" x14ac:dyDescent="0.25">
      <c r="B14" s="950"/>
      <c r="C14" s="951"/>
      <c r="D14" s="952"/>
      <c r="E14" s="956"/>
      <c r="F14" s="957"/>
      <c r="G14" s="957"/>
      <c r="H14" s="957"/>
      <c r="I14" s="957"/>
      <c r="J14" s="958"/>
      <c r="K14" s="976" t="s">
        <v>2</v>
      </c>
      <c r="L14" s="977"/>
      <c r="M14" s="977"/>
      <c r="N14" s="977"/>
      <c r="O14" s="977"/>
      <c r="P14" s="978"/>
      <c r="Q14" s="965"/>
      <c r="R14" s="966"/>
      <c r="S14" s="966"/>
      <c r="T14" s="966"/>
      <c r="U14" s="966"/>
      <c r="V14" s="967"/>
      <c r="W14" s="284"/>
      <c r="X14" s="284"/>
      <c r="Y14" s="284"/>
      <c r="Z14" s="284"/>
      <c r="AA14" s="284"/>
      <c r="AB14" s="979" t="s">
        <v>97</v>
      </c>
      <c r="AC14" s="977"/>
      <c r="AD14" s="977"/>
      <c r="AE14" s="977"/>
      <c r="AF14" s="977"/>
      <c r="AG14" s="978"/>
      <c r="AH14" s="973"/>
      <c r="AI14" s="974"/>
      <c r="AJ14" s="974"/>
      <c r="AK14" s="974"/>
      <c r="AL14" s="974"/>
      <c r="AM14" s="975"/>
      <c r="AN14" s="310" t="s">
        <v>3</v>
      </c>
      <c r="AO14" s="52"/>
      <c r="AP14" s="288"/>
      <c r="AQ14" s="311" t="s">
        <v>23</v>
      </c>
      <c r="AR14" s="49"/>
      <c r="AS14" s="49"/>
      <c r="AT14" s="312"/>
      <c r="AU14" s="313"/>
      <c r="AV14" s="219"/>
    </row>
    <row r="15" spans="1:48" ht="15" customHeight="1" thickBot="1" x14ac:dyDescent="0.25">
      <c r="B15" s="314"/>
      <c r="C15" s="284"/>
      <c r="D15" s="284"/>
      <c r="E15" s="925" t="s">
        <v>112</v>
      </c>
      <c r="F15" s="926"/>
      <c r="G15" s="926"/>
      <c r="H15" s="926"/>
      <c r="I15" s="926"/>
      <c r="J15" s="926"/>
      <c r="K15" s="926"/>
      <c r="L15" s="315"/>
      <c r="M15" s="1033"/>
      <c r="N15" s="103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925" t="s">
        <v>113</v>
      </c>
      <c r="AH15" s="926"/>
      <c r="AI15" s="926"/>
      <c r="AJ15" s="926"/>
      <c r="AK15" s="926"/>
      <c r="AL15" s="926"/>
      <c r="AM15" s="926"/>
      <c r="AN15" s="926"/>
      <c r="AO15" s="926"/>
      <c r="AP15" s="52"/>
      <c r="AQ15" s="1033"/>
      <c r="AR15" s="1034"/>
      <c r="AS15" s="284"/>
      <c r="AT15" s="284"/>
      <c r="AU15" s="316"/>
      <c r="AV15" s="10"/>
    </row>
    <row r="16" spans="1:48" ht="12" customHeight="1" x14ac:dyDescent="0.2">
      <c r="A16" s="31"/>
      <c r="B16" s="317"/>
      <c r="C16" s="73"/>
      <c r="D16" s="318"/>
      <c r="E16" s="318"/>
      <c r="F16" s="318"/>
      <c r="G16" s="319"/>
      <c r="H16" s="731" t="s">
        <v>5</v>
      </c>
      <c r="I16" s="731"/>
      <c r="J16" s="731"/>
      <c r="K16" s="731"/>
      <c r="L16" s="731"/>
      <c r="M16" s="731"/>
      <c r="N16" s="731"/>
      <c r="O16" s="731"/>
      <c r="P16" s="731"/>
      <c r="Q16" s="732"/>
      <c r="R16" s="730" t="s">
        <v>6</v>
      </c>
      <c r="S16" s="731"/>
      <c r="T16" s="731"/>
      <c r="U16" s="731"/>
      <c r="V16" s="731"/>
      <c r="W16" s="731"/>
      <c r="X16" s="731"/>
      <c r="Y16" s="731"/>
      <c r="Z16" s="731"/>
      <c r="AA16" s="732"/>
      <c r="AB16" s="897" t="s">
        <v>59</v>
      </c>
      <c r="AC16" s="898"/>
      <c r="AD16" s="898"/>
      <c r="AE16" s="898"/>
      <c r="AF16" s="899"/>
      <c r="AG16" s="897" t="s">
        <v>59</v>
      </c>
      <c r="AH16" s="898"/>
      <c r="AI16" s="898"/>
      <c r="AJ16" s="898"/>
      <c r="AK16" s="899"/>
      <c r="AL16" s="730" t="s">
        <v>16</v>
      </c>
      <c r="AM16" s="731"/>
      <c r="AN16" s="731"/>
      <c r="AO16" s="731"/>
      <c r="AP16" s="731"/>
      <c r="AQ16" s="731"/>
      <c r="AR16" s="731"/>
      <c r="AS16" s="731"/>
      <c r="AT16" s="731"/>
      <c r="AU16" s="731"/>
      <c r="AV16" s="219"/>
    </row>
    <row r="17" spans="1:54" ht="12" customHeight="1" thickBot="1" x14ac:dyDescent="0.25">
      <c r="A17" s="31"/>
      <c r="B17" s="320"/>
      <c r="C17" s="74"/>
      <c r="D17" s="98"/>
      <c r="E17" s="98"/>
      <c r="F17" s="98"/>
      <c r="G17" s="99"/>
      <c r="H17" s="711" t="s">
        <v>7</v>
      </c>
      <c r="I17" s="711"/>
      <c r="J17" s="711"/>
      <c r="K17" s="711"/>
      <c r="L17" s="723"/>
      <c r="M17" s="710" t="s">
        <v>14</v>
      </c>
      <c r="N17" s="711"/>
      <c r="O17" s="711"/>
      <c r="P17" s="711"/>
      <c r="Q17" s="712"/>
      <c r="R17" s="722" t="s">
        <v>8</v>
      </c>
      <c r="S17" s="711"/>
      <c r="T17" s="711"/>
      <c r="U17" s="711"/>
      <c r="V17" s="723"/>
      <c r="W17" s="710" t="s">
        <v>15</v>
      </c>
      <c r="X17" s="711"/>
      <c r="Y17" s="711"/>
      <c r="Z17" s="711"/>
      <c r="AA17" s="712"/>
      <c r="AB17" s="885" t="s">
        <v>17</v>
      </c>
      <c r="AC17" s="886"/>
      <c r="AD17" s="886"/>
      <c r="AE17" s="886"/>
      <c r="AF17" s="887"/>
      <c r="AG17" s="885" t="s">
        <v>18</v>
      </c>
      <c r="AH17" s="886"/>
      <c r="AI17" s="886"/>
      <c r="AJ17" s="886"/>
      <c r="AK17" s="887"/>
      <c r="AL17" s="722" t="s">
        <v>114</v>
      </c>
      <c r="AM17" s="711"/>
      <c r="AN17" s="711"/>
      <c r="AO17" s="711"/>
      <c r="AP17" s="723"/>
      <c r="AQ17" s="710" t="s">
        <v>115</v>
      </c>
      <c r="AR17" s="711"/>
      <c r="AS17" s="711"/>
      <c r="AT17" s="711"/>
      <c r="AU17" s="723"/>
      <c r="AV17" s="10"/>
    </row>
    <row r="18" spans="1:54" x14ac:dyDescent="0.2">
      <c r="A18" s="321"/>
      <c r="B18" s="982" t="s">
        <v>116</v>
      </c>
      <c r="C18" s="983"/>
      <c r="D18" s="983"/>
      <c r="E18" s="983"/>
      <c r="F18" s="983"/>
      <c r="G18" s="983"/>
      <c r="H18" s="983"/>
      <c r="I18" s="983"/>
      <c r="J18" s="983"/>
      <c r="K18" s="983"/>
      <c r="L18" s="983"/>
      <c r="M18" s="983"/>
      <c r="N18" s="983"/>
      <c r="O18" s="983"/>
      <c r="P18" s="983"/>
      <c r="Q18" s="983"/>
      <c r="R18" s="983"/>
      <c r="S18" s="983"/>
      <c r="T18" s="983"/>
      <c r="U18" s="983"/>
      <c r="V18" s="983"/>
      <c r="W18" s="983"/>
      <c r="X18" s="983"/>
      <c r="Y18" s="983"/>
      <c r="Z18" s="983"/>
      <c r="AA18" s="983"/>
      <c r="AB18" s="983"/>
      <c r="AC18" s="983"/>
      <c r="AD18" s="983"/>
      <c r="AE18" s="983"/>
      <c r="AF18" s="983"/>
      <c r="AG18" s="983"/>
      <c r="AH18" s="983"/>
      <c r="AI18" s="983"/>
      <c r="AJ18" s="983"/>
      <c r="AK18" s="983"/>
      <c r="AL18" s="983"/>
      <c r="AM18" s="983"/>
      <c r="AN18" s="983"/>
      <c r="AO18" s="983"/>
      <c r="AP18" s="983"/>
      <c r="AQ18" s="983"/>
      <c r="AR18" s="983"/>
      <c r="AS18" s="983"/>
      <c r="AT18" s="983"/>
      <c r="AU18" s="984"/>
    </row>
    <row r="19" spans="1:54" ht="12.6" customHeight="1" x14ac:dyDescent="0.2">
      <c r="A19" s="3"/>
      <c r="B19" s="985" t="s">
        <v>117</v>
      </c>
      <c r="C19" s="986"/>
      <c r="D19" s="986"/>
      <c r="E19" s="986"/>
      <c r="F19" s="986"/>
      <c r="G19" s="986"/>
      <c r="H19" s="986"/>
      <c r="I19" s="986"/>
      <c r="J19" s="986"/>
      <c r="K19" s="986"/>
      <c r="L19" s="986"/>
      <c r="M19" s="986"/>
      <c r="N19" s="986"/>
      <c r="O19" s="986"/>
      <c r="P19" s="986"/>
      <c r="Q19" s="986"/>
      <c r="R19" s="986"/>
      <c r="S19" s="986"/>
      <c r="T19" s="986"/>
      <c r="U19" s="986"/>
      <c r="V19" s="986"/>
      <c r="W19" s="986"/>
      <c r="X19" s="986"/>
      <c r="Y19" s="986"/>
      <c r="Z19" s="986"/>
      <c r="AA19" s="986"/>
      <c r="AB19" s="986"/>
      <c r="AC19" s="986"/>
      <c r="AD19" s="986"/>
      <c r="AE19" s="986"/>
      <c r="AF19" s="986"/>
      <c r="AG19" s="986"/>
      <c r="AH19" s="986"/>
      <c r="AI19" s="986"/>
      <c r="AJ19" s="986"/>
      <c r="AK19" s="986"/>
      <c r="AL19" s="986"/>
      <c r="AM19" s="986"/>
      <c r="AN19" s="986"/>
      <c r="AO19" s="986"/>
      <c r="AP19" s="986"/>
      <c r="AQ19" s="986"/>
      <c r="AR19" s="986"/>
      <c r="AS19" s="986"/>
      <c r="AT19" s="986"/>
      <c r="AU19" s="987"/>
    </row>
    <row r="20" spans="1:54" ht="11.25" customHeight="1" x14ac:dyDescent="0.2">
      <c r="A20" s="3"/>
      <c r="B20" s="988" t="s">
        <v>118</v>
      </c>
      <c r="C20" s="989"/>
      <c r="D20" s="989"/>
      <c r="E20" s="989"/>
      <c r="F20" s="989"/>
      <c r="G20" s="990"/>
      <c r="H20" s="322"/>
      <c r="I20" s="305"/>
      <c r="J20" s="305"/>
      <c r="K20" s="305"/>
      <c r="L20" s="305"/>
      <c r="M20" s="322"/>
      <c r="N20" s="305"/>
      <c r="O20" s="305"/>
      <c r="P20" s="305"/>
      <c r="Q20" s="305"/>
      <c r="R20" s="322"/>
      <c r="S20" s="305"/>
      <c r="T20" s="305"/>
      <c r="U20" s="305"/>
      <c r="V20" s="305"/>
      <c r="W20" s="322"/>
      <c r="X20" s="305"/>
      <c r="Y20" s="305"/>
      <c r="Z20" s="305"/>
      <c r="AA20" s="305"/>
      <c r="AB20" s="322"/>
      <c r="AC20" s="305"/>
      <c r="AD20" s="305"/>
      <c r="AE20" s="305"/>
      <c r="AF20" s="305"/>
      <c r="AG20" s="322"/>
      <c r="AH20" s="305"/>
      <c r="AI20" s="305"/>
      <c r="AJ20" s="305"/>
      <c r="AK20" s="305"/>
      <c r="AL20" s="322"/>
      <c r="AM20" s="305"/>
      <c r="AN20" s="305"/>
      <c r="AO20" s="305"/>
      <c r="AP20" s="305"/>
      <c r="AQ20" s="322"/>
      <c r="AR20" s="305"/>
      <c r="AS20" s="305"/>
      <c r="AT20" s="305"/>
      <c r="AU20" s="323"/>
      <c r="AV20" s="219"/>
    </row>
    <row r="21" spans="1:54" ht="10.15" customHeight="1" x14ac:dyDescent="0.2">
      <c r="A21" s="3"/>
      <c r="B21" s="399" t="s">
        <v>119</v>
      </c>
      <c r="C21" s="400" t="s">
        <v>120</v>
      </c>
      <c r="D21" s="324"/>
      <c r="E21" s="44"/>
      <c r="F21" s="15"/>
      <c r="G21" s="15"/>
      <c r="H21" s="906"/>
      <c r="I21" s="907"/>
      <c r="J21" s="907"/>
      <c r="K21" s="907"/>
      <c r="L21" s="908"/>
      <c r="M21" s="874">
        <f>H21*M15</f>
        <v>0</v>
      </c>
      <c r="N21" s="875"/>
      <c r="O21" s="875"/>
      <c r="P21" s="875"/>
      <c r="Q21" s="876"/>
      <c r="R21" s="906"/>
      <c r="S21" s="907"/>
      <c r="T21" s="907"/>
      <c r="U21" s="907"/>
      <c r="V21" s="908"/>
      <c r="W21" s="906"/>
      <c r="X21" s="907"/>
      <c r="Y21" s="907"/>
      <c r="Z21" s="907"/>
      <c r="AA21" s="908"/>
      <c r="AB21" s="991">
        <f>H21+R21</f>
        <v>0</v>
      </c>
      <c r="AC21" s="992"/>
      <c r="AD21" s="992"/>
      <c r="AE21" s="992"/>
      <c r="AF21" s="992"/>
      <c r="AG21" s="874">
        <f>M21+W21</f>
        <v>0</v>
      </c>
      <c r="AH21" s="875"/>
      <c r="AI21" s="875"/>
      <c r="AJ21" s="875"/>
      <c r="AK21" s="876"/>
      <c r="AL21" s="995"/>
      <c r="AM21" s="996"/>
      <c r="AN21" s="996"/>
      <c r="AO21" s="996"/>
      <c r="AP21" s="997"/>
      <c r="AQ21" s="874">
        <f>AL21*AQ15</f>
        <v>0</v>
      </c>
      <c r="AR21" s="875"/>
      <c r="AS21" s="875"/>
      <c r="AT21" s="875"/>
      <c r="AU21" s="876"/>
    </row>
    <row r="22" spans="1:54" ht="10.9" customHeight="1" x14ac:dyDescent="0.2">
      <c r="A22" s="3"/>
      <c r="B22" s="401"/>
      <c r="C22" s="402" t="s">
        <v>121</v>
      </c>
      <c r="D22" s="327"/>
      <c r="E22" s="328"/>
      <c r="F22" s="329"/>
      <c r="G22" s="329"/>
      <c r="H22" s="909"/>
      <c r="I22" s="910"/>
      <c r="J22" s="910"/>
      <c r="K22" s="910"/>
      <c r="L22" s="911"/>
      <c r="M22" s="877"/>
      <c r="N22" s="878"/>
      <c r="O22" s="878"/>
      <c r="P22" s="878"/>
      <c r="Q22" s="879"/>
      <c r="R22" s="909"/>
      <c r="S22" s="910"/>
      <c r="T22" s="910"/>
      <c r="U22" s="910"/>
      <c r="V22" s="911"/>
      <c r="W22" s="909"/>
      <c r="X22" s="910"/>
      <c r="Y22" s="910"/>
      <c r="Z22" s="910"/>
      <c r="AA22" s="911"/>
      <c r="AB22" s="993"/>
      <c r="AC22" s="994"/>
      <c r="AD22" s="994"/>
      <c r="AE22" s="994"/>
      <c r="AF22" s="994"/>
      <c r="AG22" s="877"/>
      <c r="AH22" s="878"/>
      <c r="AI22" s="878"/>
      <c r="AJ22" s="878"/>
      <c r="AK22" s="879"/>
      <c r="AL22" s="998"/>
      <c r="AM22" s="999"/>
      <c r="AN22" s="999"/>
      <c r="AO22" s="999"/>
      <c r="AP22" s="1000"/>
      <c r="AQ22" s="877"/>
      <c r="AR22" s="878"/>
      <c r="AS22" s="878"/>
      <c r="AT22" s="878"/>
      <c r="AU22" s="879"/>
    </row>
    <row r="23" spans="1:54" ht="10.15" customHeight="1" x14ac:dyDescent="0.2">
      <c r="A23" s="3"/>
      <c r="B23" s="399" t="s">
        <v>122</v>
      </c>
      <c r="C23" s="400" t="s">
        <v>123</v>
      </c>
      <c r="D23" s="324"/>
      <c r="E23" s="44"/>
      <c r="F23" s="15"/>
      <c r="G23" s="15"/>
      <c r="H23" s="906"/>
      <c r="I23" s="907"/>
      <c r="J23" s="907"/>
      <c r="K23" s="907"/>
      <c r="L23" s="908"/>
      <c r="M23" s="874">
        <f>H23*0.5</f>
        <v>0</v>
      </c>
      <c r="N23" s="875"/>
      <c r="O23" s="875"/>
      <c r="P23" s="875"/>
      <c r="Q23" s="876"/>
      <c r="R23" s="1001"/>
      <c r="S23" s="1002"/>
      <c r="T23" s="1002"/>
      <c r="U23" s="1002"/>
      <c r="V23" s="1003"/>
      <c r="W23" s="874">
        <f>R23*0.5</f>
        <v>0</v>
      </c>
      <c r="X23" s="875"/>
      <c r="Y23" s="875"/>
      <c r="Z23" s="875"/>
      <c r="AA23" s="876"/>
      <c r="AB23" s="874">
        <f>H23+R23</f>
        <v>0</v>
      </c>
      <c r="AC23" s="875"/>
      <c r="AD23" s="875"/>
      <c r="AE23" s="875"/>
      <c r="AF23" s="876"/>
      <c r="AG23" s="874">
        <f>M23+W23</f>
        <v>0</v>
      </c>
      <c r="AH23" s="875"/>
      <c r="AI23" s="875"/>
      <c r="AJ23" s="875"/>
      <c r="AK23" s="876"/>
      <c r="AL23" s="1001"/>
      <c r="AM23" s="1002"/>
      <c r="AN23" s="1002"/>
      <c r="AO23" s="1002"/>
      <c r="AP23" s="1003"/>
      <c r="AQ23" s="874">
        <f>AL23*0.5</f>
        <v>0</v>
      </c>
      <c r="AR23" s="875"/>
      <c r="AS23" s="875"/>
      <c r="AT23" s="875"/>
      <c r="AU23" s="876"/>
    </row>
    <row r="24" spans="1:54" ht="10.9" customHeight="1" x14ac:dyDescent="0.2">
      <c r="A24" s="3"/>
      <c r="B24" s="401"/>
      <c r="C24" s="402" t="s">
        <v>124</v>
      </c>
      <c r="D24" s="327"/>
      <c r="E24" s="328"/>
      <c r="F24" s="329"/>
      <c r="G24" s="329"/>
      <c r="H24" s="909"/>
      <c r="I24" s="910"/>
      <c r="J24" s="910"/>
      <c r="K24" s="910"/>
      <c r="L24" s="911"/>
      <c r="M24" s="877"/>
      <c r="N24" s="878"/>
      <c r="O24" s="878"/>
      <c r="P24" s="878"/>
      <c r="Q24" s="879"/>
      <c r="R24" s="1004"/>
      <c r="S24" s="1005"/>
      <c r="T24" s="1005"/>
      <c r="U24" s="1005"/>
      <c r="V24" s="1006"/>
      <c r="W24" s="877"/>
      <c r="X24" s="878"/>
      <c r="Y24" s="878"/>
      <c r="Z24" s="878"/>
      <c r="AA24" s="879"/>
      <c r="AB24" s="877"/>
      <c r="AC24" s="878"/>
      <c r="AD24" s="878"/>
      <c r="AE24" s="878"/>
      <c r="AF24" s="879"/>
      <c r="AG24" s="877"/>
      <c r="AH24" s="878"/>
      <c r="AI24" s="878"/>
      <c r="AJ24" s="878"/>
      <c r="AK24" s="879"/>
      <c r="AL24" s="1004"/>
      <c r="AM24" s="1005"/>
      <c r="AN24" s="1005"/>
      <c r="AO24" s="1005"/>
      <c r="AP24" s="1006"/>
      <c r="AQ24" s="877"/>
      <c r="AR24" s="878"/>
      <c r="AS24" s="878"/>
      <c r="AT24" s="878"/>
      <c r="AU24" s="879"/>
    </row>
    <row r="25" spans="1:54" ht="8.4499999999999993" customHeight="1" x14ac:dyDescent="0.2">
      <c r="A25" s="3"/>
      <c r="B25" s="403" t="s">
        <v>125</v>
      </c>
      <c r="C25" s="404" t="s">
        <v>126</v>
      </c>
      <c r="D25" s="331"/>
      <c r="E25" s="332"/>
      <c r="F25" s="333"/>
      <c r="G25" s="333"/>
      <c r="H25" s="906"/>
      <c r="I25" s="907"/>
      <c r="J25" s="907"/>
      <c r="K25" s="907"/>
      <c r="L25" s="908"/>
      <c r="M25" s="874">
        <f>H25*M15</f>
        <v>0</v>
      </c>
      <c r="N25" s="875"/>
      <c r="O25" s="875"/>
      <c r="P25" s="875"/>
      <c r="Q25" s="876"/>
      <c r="R25" s="906"/>
      <c r="S25" s="907"/>
      <c r="T25" s="907"/>
      <c r="U25" s="907"/>
      <c r="V25" s="908"/>
      <c r="W25" s="906"/>
      <c r="X25" s="907"/>
      <c r="Y25" s="907"/>
      <c r="Z25" s="907"/>
      <c r="AA25" s="908"/>
      <c r="AB25" s="874">
        <f>IF(AG25&lt;&gt;0,H25+R25,0)</f>
        <v>0</v>
      </c>
      <c r="AC25" s="875"/>
      <c r="AD25" s="875"/>
      <c r="AE25" s="875"/>
      <c r="AF25" s="876"/>
      <c r="AG25" s="874">
        <f>M25+W25</f>
        <v>0</v>
      </c>
      <c r="AH25" s="875"/>
      <c r="AI25" s="875"/>
      <c r="AJ25" s="875"/>
      <c r="AK25" s="876"/>
      <c r="AL25" s="995"/>
      <c r="AM25" s="996"/>
      <c r="AN25" s="996"/>
      <c r="AO25" s="996"/>
      <c r="AP25" s="997"/>
      <c r="AQ25" s="874">
        <f>AL25*AQ15</f>
        <v>0</v>
      </c>
      <c r="AR25" s="875"/>
      <c r="AS25" s="875"/>
      <c r="AT25" s="875"/>
      <c r="AU25" s="876"/>
      <c r="AW25" s="1035" t="s">
        <v>127</v>
      </c>
      <c r="AX25" s="1035"/>
      <c r="AY25" s="1035" t="s">
        <v>405</v>
      </c>
      <c r="AZ25" s="1035"/>
      <c r="BA25" s="1035"/>
      <c r="BB25" s="1035"/>
    </row>
    <row r="26" spans="1:54" ht="10.9" customHeight="1" x14ac:dyDescent="0.2">
      <c r="A26" s="3"/>
      <c r="B26" s="405"/>
      <c r="C26" s="402" t="s">
        <v>128</v>
      </c>
      <c r="D26" s="327"/>
      <c r="E26" s="328"/>
      <c r="F26" s="329"/>
      <c r="G26" s="329"/>
      <c r="H26" s="909"/>
      <c r="I26" s="910"/>
      <c r="J26" s="910"/>
      <c r="K26" s="910"/>
      <c r="L26" s="911"/>
      <c r="M26" s="877"/>
      <c r="N26" s="878"/>
      <c r="O26" s="878"/>
      <c r="P26" s="878"/>
      <c r="Q26" s="879"/>
      <c r="R26" s="909"/>
      <c r="S26" s="910"/>
      <c r="T26" s="910"/>
      <c r="U26" s="910"/>
      <c r="V26" s="911"/>
      <c r="W26" s="909"/>
      <c r="X26" s="910"/>
      <c r="Y26" s="910"/>
      <c r="Z26" s="910"/>
      <c r="AA26" s="911"/>
      <c r="AB26" s="877"/>
      <c r="AC26" s="878"/>
      <c r="AD26" s="878"/>
      <c r="AE26" s="878"/>
      <c r="AF26" s="879"/>
      <c r="AG26" s="877"/>
      <c r="AH26" s="878"/>
      <c r="AI26" s="878"/>
      <c r="AJ26" s="878"/>
      <c r="AK26" s="879"/>
      <c r="AL26" s="998"/>
      <c r="AM26" s="999"/>
      <c r="AN26" s="999"/>
      <c r="AO26" s="999"/>
      <c r="AP26" s="1000"/>
      <c r="AQ26" s="877"/>
      <c r="AR26" s="878"/>
      <c r="AS26" s="878"/>
      <c r="AT26" s="878"/>
      <c r="AU26" s="879"/>
      <c r="AW26" s="572" t="s">
        <v>129</v>
      </c>
      <c r="AX26" s="571">
        <f>IF(M21+M25&gt;0,M21+M25+BB26,0)</f>
        <v>0</v>
      </c>
      <c r="AY26" s="572" t="s">
        <v>404</v>
      </c>
      <c r="AZ26" s="571">
        <f>IF(R21&gt;0,R21,0)+IF(R25&gt;0,R25,0)</f>
        <v>0</v>
      </c>
      <c r="BA26" s="572" t="s">
        <v>403</v>
      </c>
      <c r="BB26" s="571">
        <f>IF(W21&gt;0,W21,0)+IF(W25&gt;0,W25,0)</f>
        <v>0</v>
      </c>
    </row>
    <row r="27" spans="1:54" ht="9" customHeight="1" x14ac:dyDescent="0.2">
      <c r="A27" s="3"/>
      <c r="B27" s="403" t="s">
        <v>130</v>
      </c>
      <c r="C27" s="404" t="s">
        <v>131</v>
      </c>
      <c r="D27" s="331"/>
      <c r="E27" s="332"/>
      <c r="F27" s="333"/>
      <c r="G27" s="333"/>
      <c r="H27" s="906"/>
      <c r="I27" s="907"/>
      <c r="J27" s="907"/>
      <c r="K27" s="907"/>
      <c r="L27" s="908"/>
      <c r="M27" s="874">
        <f>H27*0.5</f>
        <v>0</v>
      </c>
      <c r="N27" s="875"/>
      <c r="O27" s="875"/>
      <c r="P27" s="875"/>
      <c r="Q27" s="876"/>
      <c r="R27" s="906"/>
      <c r="S27" s="907"/>
      <c r="T27" s="907"/>
      <c r="U27" s="907"/>
      <c r="V27" s="908"/>
      <c r="W27" s="874">
        <f>R27*0.5</f>
        <v>0</v>
      </c>
      <c r="X27" s="875"/>
      <c r="Y27" s="875"/>
      <c r="Z27" s="875"/>
      <c r="AA27" s="876"/>
      <c r="AB27" s="874">
        <f>IF(AG27&lt;&gt;0,H27+R27,0)</f>
        <v>0</v>
      </c>
      <c r="AC27" s="875"/>
      <c r="AD27" s="875"/>
      <c r="AE27" s="875"/>
      <c r="AF27" s="876"/>
      <c r="AG27" s="874">
        <f>M27+W27</f>
        <v>0</v>
      </c>
      <c r="AH27" s="875"/>
      <c r="AI27" s="875"/>
      <c r="AJ27" s="875"/>
      <c r="AK27" s="876"/>
      <c r="AL27" s="995"/>
      <c r="AM27" s="996"/>
      <c r="AN27" s="996"/>
      <c r="AO27" s="996"/>
      <c r="AP27" s="997"/>
      <c r="AQ27" s="874">
        <f>AL27*0.5</f>
        <v>0</v>
      </c>
      <c r="AR27" s="875"/>
      <c r="AS27" s="875"/>
      <c r="AT27" s="875"/>
      <c r="AU27" s="876"/>
      <c r="AW27" s="42"/>
      <c r="AX27" s="42"/>
      <c r="AY27" s="42"/>
      <c r="AZ27" s="42"/>
      <c r="BA27" s="42"/>
      <c r="BB27" s="42"/>
    </row>
    <row r="28" spans="1:54" ht="10.9" customHeight="1" x14ac:dyDescent="0.2">
      <c r="A28" s="3"/>
      <c r="B28" s="405"/>
      <c r="C28" s="402" t="s">
        <v>128</v>
      </c>
      <c r="D28" s="327"/>
      <c r="E28" s="328"/>
      <c r="F28" s="329"/>
      <c r="G28" s="329"/>
      <c r="H28" s="909"/>
      <c r="I28" s="910"/>
      <c r="J28" s="910"/>
      <c r="K28" s="910"/>
      <c r="L28" s="911"/>
      <c r="M28" s="877"/>
      <c r="N28" s="878"/>
      <c r="O28" s="878"/>
      <c r="P28" s="878"/>
      <c r="Q28" s="879"/>
      <c r="R28" s="909"/>
      <c r="S28" s="910"/>
      <c r="T28" s="910"/>
      <c r="U28" s="910"/>
      <c r="V28" s="911"/>
      <c r="W28" s="877"/>
      <c r="X28" s="878"/>
      <c r="Y28" s="878"/>
      <c r="Z28" s="878"/>
      <c r="AA28" s="879"/>
      <c r="AB28" s="877"/>
      <c r="AC28" s="878"/>
      <c r="AD28" s="878"/>
      <c r="AE28" s="878"/>
      <c r="AF28" s="879"/>
      <c r="AG28" s="877"/>
      <c r="AH28" s="878"/>
      <c r="AI28" s="878"/>
      <c r="AJ28" s="878"/>
      <c r="AK28" s="879"/>
      <c r="AL28" s="998"/>
      <c r="AM28" s="999"/>
      <c r="AN28" s="999"/>
      <c r="AO28" s="999"/>
      <c r="AP28" s="1000"/>
      <c r="AQ28" s="877"/>
      <c r="AR28" s="878"/>
      <c r="AS28" s="878"/>
      <c r="AT28" s="878"/>
      <c r="AU28" s="879"/>
      <c r="AW28" s="572" t="s">
        <v>132</v>
      </c>
      <c r="AX28" s="571">
        <f>IF(M23+M27&gt;0,M23+M27+BB28,0)</f>
        <v>0</v>
      </c>
      <c r="AY28" s="572" t="s">
        <v>402</v>
      </c>
      <c r="AZ28" s="571">
        <f>IF(R23&gt;0,R23,0)+IF(R27&gt;0,R27,0)</f>
        <v>0</v>
      </c>
      <c r="BA28" s="572" t="s">
        <v>401</v>
      </c>
      <c r="BB28" s="571">
        <f>IF(W23&gt;0,W23,0)+IF(W27&gt;0,W27,0)</f>
        <v>0</v>
      </c>
    </row>
    <row r="29" spans="1:54" ht="9" customHeight="1" x14ac:dyDescent="0.2">
      <c r="A29" s="3"/>
      <c r="B29" s="399">
        <v>3</v>
      </c>
      <c r="C29" s="406" t="s">
        <v>133</v>
      </c>
      <c r="D29" s="324"/>
      <c r="E29" s="44"/>
      <c r="F29" s="15"/>
      <c r="G29" s="15"/>
      <c r="H29" s="906"/>
      <c r="I29" s="907"/>
      <c r="J29" s="907"/>
      <c r="K29" s="907"/>
      <c r="L29" s="908"/>
      <c r="M29" s="874">
        <f>H29*0.5</f>
        <v>0</v>
      </c>
      <c r="N29" s="875"/>
      <c r="O29" s="875"/>
      <c r="P29" s="875"/>
      <c r="Q29" s="876"/>
      <c r="R29" s="906"/>
      <c r="S29" s="907"/>
      <c r="T29" s="907"/>
      <c r="U29" s="907"/>
      <c r="V29" s="908"/>
      <c r="W29" s="874">
        <f>R29*0.5</f>
        <v>0</v>
      </c>
      <c r="X29" s="875"/>
      <c r="Y29" s="875"/>
      <c r="Z29" s="875"/>
      <c r="AA29" s="876"/>
      <c r="AB29" s="874">
        <f>H29+R29</f>
        <v>0</v>
      </c>
      <c r="AC29" s="875"/>
      <c r="AD29" s="875"/>
      <c r="AE29" s="875"/>
      <c r="AF29" s="876"/>
      <c r="AG29" s="874">
        <f>M29+W29</f>
        <v>0</v>
      </c>
      <c r="AH29" s="875"/>
      <c r="AI29" s="875"/>
      <c r="AJ29" s="875"/>
      <c r="AK29" s="876"/>
      <c r="AL29" s="995"/>
      <c r="AM29" s="996"/>
      <c r="AN29" s="996"/>
      <c r="AO29" s="996"/>
      <c r="AP29" s="997"/>
      <c r="AQ29" s="874">
        <f>AL29*0.5</f>
        <v>0</v>
      </c>
      <c r="AR29" s="875"/>
      <c r="AS29" s="875"/>
      <c r="AT29" s="875"/>
      <c r="AU29" s="876"/>
    </row>
    <row r="30" spans="1:54" ht="9.75" customHeight="1" x14ac:dyDescent="0.2">
      <c r="A30" s="3"/>
      <c r="B30" s="401"/>
      <c r="C30" s="402" t="s">
        <v>134</v>
      </c>
      <c r="D30" s="327"/>
      <c r="E30" s="328"/>
      <c r="F30" s="329"/>
      <c r="G30" s="329"/>
      <c r="H30" s="909"/>
      <c r="I30" s="910"/>
      <c r="J30" s="910"/>
      <c r="K30" s="910"/>
      <c r="L30" s="911"/>
      <c r="M30" s="877"/>
      <c r="N30" s="878"/>
      <c r="O30" s="878"/>
      <c r="P30" s="878"/>
      <c r="Q30" s="879"/>
      <c r="R30" s="909"/>
      <c r="S30" s="910"/>
      <c r="T30" s="910"/>
      <c r="U30" s="910"/>
      <c r="V30" s="911"/>
      <c r="W30" s="877"/>
      <c r="X30" s="878"/>
      <c r="Y30" s="878"/>
      <c r="Z30" s="878"/>
      <c r="AA30" s="879"/>
      <c r="AB30" s="877"/>
      <c r="AC30" s="878"/>
      <c r="AD30" s="878"/>
      <c r="AE30" s="878"/>
      <c r="AF30" s="879"/>
      <c r="AG30" s="877"/>
      <c r="AH30" s="878"/>
      <c r="AI30" s="878"/>
      <c r="AJ30" s="878"/>
      <c r="AK30" s="879"/>
      <c r="AL30" s="998"/>
      <c r="AM30" s="999"/>
      <c r="AN30" s="999"/>
      <c r="AO30" s="999"/>
      <c r="AP30" s="1000"/>
      <c r="AQ30" s="877"/>
      <c r="AR30" s="878"/>
      <c r="AS30" s="878"/>
      <c r="AT30" s="878"/>
      <c r="AU30" s="879"/>
    </row>
    <row r="31" spans="1:54" ht="9" customHeight="1" x14ac:dyDescent="0.2">
      <c r="A31" s="3"/>
      <c r="B31" s="399">
        <v>4</v>
      </c>
      <c r="C31" s="406" t="s">
        <v>135</v>
      </c>
      <c r="D31" s="324"/>
      <c r="E31" s="44"/>
      <c r="F31" s="15"/>
      <c r="G31" s="15"/>
      <c r="H31" s="906"/>
      <c r="I31" s="907"/>
      <c r="J31" s="907"/>
      <c r="K31" s="907"/>
      <c r="L31" s="908"/>
      <c r="M31" s="874">
        <f>H31*0.5</f>
        <v>0</v>
      </c>
      <c r="N31" s="875"/>
      <c r="O31" s="875"/>
      <c r="P31" s="875"/>
      <c r="Q31" s="876"/>
      <c r="R31" s="906"/>
      <c r="S31" s="907"/>
      <c r="T31" s="907"/>
      <c r="U31" s="907"/>
      <c r="V31" s="908"/>
      <c r="W31" s="874">
        <f>R31*0.5</f>
        <v>0</v>
      </c>
      <c r="X31" s="875"/>
      <c r="Y31" s="875"/>
      <c r="Z31" s="875"/>
      <c r="AA31" s="876"/>
      <c r="AB31" s="874">
        <f>H31+R31</f>
        <v>0</v>
      </c>
      <c r="AC31" s="875"/>
      <c r="AD31" s="875"/>
      <c r="AE31" s="875"/>
      <c r="AF31" s="876"/>
      <c r="AG31" s="874">
        <f>M31+W31</f>
        <v>0</v>
      </c>
      <c r="AH31" s="875"/>
      <c r="AI31" s="875"/>
      <c r="AJ31" s="875"/>
      <c r="AK31" s="876"/>
      <c r="AL31" s="995"/>
      <c r="AM31" s="996"/>
      <c r="AN31" s="996"/>
      <c r="AO31" s="996"/>
      <c r="AP31" s="997"/>
      <c r="AQ31" s="874">
        <f>AL31*0.5</f>
        <v>0</v>
      </c>
      <c r="AR31" s="875"/>
      <c r="AS31" s="875"/>
      <c r="AT31" s="875"/>
      <c r="AU31" s="876"/>
    </row>
    <row r="32" spans="1:54" ht="10.9" customHeight="1" x14ac:dyDescent="0.2">
      <c r="A32" s="3"/>
      <c r="B32" s="401"/>
      <c r="C32" s="402" t="s">
        <v>134</v>
      </c>
      <c r="D32" s="327"/>
      <c r="E32" s="328"/>
      <c r="F32" s="329"/>
      <c r="G32" s="329"/>
      <c r="H32" s="909"/>
      <c r="I32" s="910"/>
      <c r="J32" s="910"/>
      <c r="K32" s="910"/>
      <c r="L32" s="911"/>
      <c r="M32" s="877"/>
      <c r="N32" s="878"/>
      <c r="O32" s="878"/>
      <c r="P32" s="878"/>
      <c r="Q32" s="879"/>
      <c r="R32" s="909"/>
      <c r="S32" s="910"/>
      <c r="T32" s="910"/>
      <c r="U32" s="910"/>
      <c r="V32" s="911"/>
      <c r="W32" s="877"/>
      <c r="X32" s="878"/>
      <c r="Y32" s="878"/>
      <c r="Z32" s="878"/>
      <c r="AA32" s="879"/>
      <c r="AB32" s="877"/>
      <c r="AC32" s="878"/>
      <c r="AD32" s="878"/>
      <c r="AE32" s="878"/>
      <c r="AF32" s="879"/>
      <c r="AG32" s="877"/>
      <c r="AH32" s="878"/>
      <c r="AI32" s="878"/>
      <c r="AJ32" s="878"/>
      <c r="AK32" s="879"/>
      <c r="AL32" s="998"/>
      <c r="AM32" s="999"/>
      <c r="AN32" s="999"/>
      <c r="AO32" s="999"/>
      <c r="AP32" s="1000"/>
      <c r="AQ32" s="877"/>
      <c r="AR32" s="878"/>
      <c r="AS32" s="878"/>
      <c r="AT32" s="878"/>
      <c r="AU32" s="879"/>
    </row>
    <row r="33" spans="1:48" ht="9.75" customHeight="1" x14ac:dyDescent="0.2">
      <c r="B33" s="882" t="s">
        <v>154</v>
      </c>
      <c r="C33" s="883"/>
      <c r="D33" s="883"/>
      <c r="E33" s="883"/>
      <c r="F33" s="883"/>
      <c r="G33" s="884"/>
      <c r="H33" s="335"/>
      <c r="I33" s="336"/>
      <c r="J33" s="336"/>
      <c r="K33" s="336"/>
      <c r="L33" s="337"/>
      <c r="M33" s="335"/>
      <c r="N33" s="336"/>
      <c r="O33" s="336"/>
      <c r="P33" s="336"/>
      <c r="Q33" s="337"/>
      <c r="R33" s="342"/>
      <c r="S33" s="339"/>
      <c r="T33" s="339"/>
      <c r="U33" s="339"/>
      <c r="V33" s="340"/>
      <c r="W33" s="341"/>
      <c r="X33" s="336"/>
      <c r="Y33" s="336"/>
      <c r="Z33" s="336"/>
      <c r="AA33" s="337"/>
      <c r="AB33" s="336"/>
      <c r="AC33" s="336"/>
      <c r="AD33" s="336"/>
      <c r="AE33" s="336"/>
      <c r="AF33" s="336"/>
      <c r="AG33" s="335"/>
      <c r="AH33" s="336"/>
      <c r="AI33" s="336"/>
      <c r="AJ33" s="336"/>
      <c r="AK33" s="336"/>
      <c r="AL33" s="342"/>
      <c r="AM33" s="343"/>
      <c r="AN33" s="343"/>
      <c r="AO33" s="343"/>
      <c r="AP33" s="344"/>
      <c r="AQ33" s="339"/>
      <c r="AR33" s="339"/>
      <c r="AS33" s="339"/>
      <c r="AT33" s="339"/>
      <c r="AU33" s="346"/>
      <c r="AV33" s="10"/>
    </row>
    <row r="34" spans="1:48" ht="8.4499999999999993" customHeight="1" x14ac:dyDescent="0.2">
      <c r="B34" s="399">
        <v>9</v>
      </c>
      <c r="C34" s="406" t="s">
        <v>155</v>
      </c>
      <c r="D34" s="324"/>
      <c r="E34" s="44"/>
      <c r="F34" s="15"/>
      <c r="G34" s="15"/>
      <c r="H34" s="874">
        <f>H21+H23+H25+H27</f>
        <v>0</v>
      </c>
      <c r="I34" s="875"/>
      <c r="J34" s="875"/>
      <c r="K34" s="875"/>
      <c r="L34" s="876"/>
      <c r="M34" s="874">
        <f>M21+M23+M25+M27</f>
        <v>0</v>
      </c>
      <c r="N34" s="875"/>
      <c r="O34" s="875"/>
      <c r="P34" s="875"/>
      <c r="Q34" s="876"/>
      <c r="R34" s="874">
        <f>R21+R23+R25+R27</f>
        <v>0</v>
      </c>
      <c r="S34" s="875"/>
      <c r="T34" s="875"/>
      <c r="U34" s="875"/>
      <c r="V34" s="876"/>
      <c r="W34" s="874">
        <f>W21+W23+W25+W27</f>
        <v>0</v>
      </c>
      <c r="X34" s="875"/>
      <c r="Y34" s="875"/>
      <c r="Z34" s="875"/>
      <c r="AA34" s="876"/>
      <c r="AB34" s="874">
        <f>AB21+AB23+AB25+AB27</f>
        <v>0</v>
      </c>
      <c r="AC34" s="875"/>
      <c r="AD34" s="875"/>
      <c r="AE34" s="875"/>
      <c r="AF34" s="876"/>
      <c r="AG34" s="874">
        <f>AG21+AG23+AG25+AG27</f>
        <v>0</v>
      </c>
      <c r="AH34" s="875"/>
      <c r="AI34" s="875"/>
      <c r="AJ34" s="875"/>
      <c r="AK34" s="876"/>
      <c r="AL34" s="874">
        <f>AL21+AL23+AL25+AL27</f>
        <v>0</v>
      </c>
      <c r="AM34" s="875"/>
      <c r="AN34" s="875"/>
      <c r="AO34" s="875"/>
      <c r="AP34" s="876"/>
      <c r="AQ34" s="874">
        <f>AQ21+AQ23+AQ25+AQ27</f>
        <v>0</v>
      </c>
      <c r="AR34" s="875"/>
      <c r="AS34" s="875"/>
      <c r="AT34" s="875"/>
      <c r="AU34" s="876"/>
      <c r="AV34" s="10"/>
    </row>
    <row r="35" spans="1:48" ht="10.9" customHeight="1" x14ac:dyDescent="0.2">
      <c r="B35" s="401"/>
      <c r="C35" s="402" t="s">
        <v>35</v>
      </c>
      <c r="D35" s="327"/>
      <c r="E35" s="328"/>
      <c r="F35" s="329"/>
      <c r="G35" s="329"/>
      <c r="H35" s="877"/>
      <c r="I35" s="878"/>
      <c r="J35" s="878"/>
      <c r="K35" s="878"/>
      <c r="L35" s="879"/>
      <c r="M35" s="877"/>
      <c r="N35" s="878"/>
      <c r="O35" s="878"/>
      <c r="P35" s="878"/>
      <c r="Q35" s="879"/>
      <c r="R35" s="877"/>
      <c r="S35" s="878"/>
      <c r="T35" s="878"/>
      <c r="U35" s="878"/>
      <c r="V35" s="879"/>
      <c r="W35" s="877"/>
      <c r="X35" s="878"/>
      <c r="Y35" s="878"/>
      <c r="Z35" s="878"/>
      <c r="AA35" s="879"/>
      <c r="AB35" s="877"/>
      <c r="AC35" s="878"/>
      <c r="AD35" s="878"/>
      <c r="AE35" s="878"/>
      <c r="AF35" s="879"/>
      <c r="AG35" s="877"/>
      <c r="AH35" s="878"/>
      <c r="AI35" s="878"/>
      <c r="AJ35" s="878"/>
      <c r="AK35" s="879"/>
      <c r="AL35" s="877"/>
      <c r="AM35" s="878"/>
      <c r="AN35" s="878"/>
      <c r="AO35" s="878"/>
      <c r="AP35" s="879"/>
      <c r="AQ35" s="877"/>
      <c r="AR35" s="878"/>
      <c r="AS35" s="878"/>
      <c r="AT35" s="878"/>
      <c r="AU35" s="879"/>
      <c r="AV35" s="10"/>
    </row>
    <row r="36" spans="1:48" s="3" customFormat="1" ht="9" customHeight="1" x14ac:dyDescent="0.2">
      <c r="A36"/>
      <c r="B36" s="407">
        <v>10</v>
      </c>
      <c r="C36" s="406" t="s">
        <v>155</v>
      </c>
      <c r="D36" s="332"/>
      <c r="E36" s="332"/>
      <c r="F36" s="333"/>
      <c r="G36" s="333"/>
      <c r="H36" s="874">
        <f>H29+H31</f>
        <v>0</v>
      </c>
      <c r="I36" s="875"/>
      <c r="J36" s="875"/>
      <c r="K36" s="875"/>
      <c r="L36" s="876"/>
      <c r="M36" s="874">
        <f>M29+M31</f>
        <v>0</v>
      </c>
      <c r="N36" s="875"/>
      <c r="O36" s="875"/>
      <c r="P36" s="875"/>
      <c r="Q36" s="876"/>
      <c r="R36" s="874">
        <f>R29+R31</f>
        <v>0</v>
      </c>
      <c r="S36" s="875"/>
      <c r="T36" s="875"/>
      <c r="U36" s="875"/>
      <c r="V36" s="876"/>
      <c r="W36" s="874">
        <f>W29+W31</f>
        <v>0</v>
      </c>
      <c r="X36" s="875"/>
      <c r="Y36" s="875"/>
      <c r="Z36" s="875"/>
      <c r="AA36" s="876"/>
      <c r="AB36" s="874">
        <f>AB29+AB31</f>
        <v>0</v>
      </c>
      <c r="AC36" s="875"/>
      <c r="AD36" s="875"/>
      <c r="AE36" s="875"/>
      <c r="AF36" s="876"/>
      <c r="AG36" s="874">
        <f>AG29+AG31</f>
        <v>0</v>
      </c>
      <c r="AH36" s="875"/>
      <c r="AI36" s="875"/>
      <c r="AJ36" s="875"/>
      <c r="AK36" s="876"/>
      <c r="AL36" s="874">
        <f>AL29+AL31</f>
        <v>0</v>
      </c>
      <c r="AM36" s="875"/>
      <c r="AN36" s="875"/>
      <c r="AO36" s="875"/>
      <c r="AP36" s="876"/>
      <c r="AQ36" s="874">
        <f>AQ29+AQ31</f>
        <v>0</v>
      </c>
      <c r="AR36" s="875"/>
      <c r="AS36" s="875"/>
      <c r="AT36" s="875"/>
      <c r="AU36" s="876"/>
    </row>
    <row r="37" spans="1:48" ht="10.15" customHeight="1" thickBot="1" x14ac:dyDescent="0.25">
      <c r="B37" s="401"/>
      <c r="C37" s="402" t="s">
        <v>156</v>
      </c>
      <c r="D37" s="328"/>
      <c r="E37" s="328"/>
      <c r="F37" s="329"/>
      <c r="G37" s="329"/>
      <c r="H37" s="927"/>
      <c r="I37" s="928"/>
      <c r="J37" s="928"/>
      <c r="K37" s="928"/>
      <c r="L37" s="929"/>
      <c r="M37" s="927"/>
      <c r="N37" s="928"/>
      <c r="O37" s="928"/>
      <c r="P37" s="928"/>
      <c r="Q37" s="929"/>
      <c r="R37" s="927"/>
      <c r="S37" s="928"/>
      <c r="T37" s="928"/>
      <c r="U37" s="928"/>
      <c r="V37" s="929"/>
      <c r="W37" s="927"/>
      <c r="X37" s="928"/>
      <c r="Y37" s="928"/>
      <c r="Z37" s="928"/>
      <c r="AA37" s="929"/>
      <c r="AB37" s="927"/>
      <c r="AC37" s="928"/>
      <c r="AD37" s="928"/>
      <c r="AE37" s="928"/>
      <c r="AF37" s="929"/>
      <c r="AG37" s="927"/>
      <c r="AH37" s="928"/>
      <c r="AI37" s="928"/>
      <c r="AJ37" s="928"/>
      <c r="AK37" s="929"/>
      <c r="AL37" s="927"/>
      <c r="AM37" s="928"/>
      <c r="AN37" s="928"/>
      <c r="AO37" s="928"/>
      <c r="AP37" s="929"/>
      <c r="AQ37" s="927"/>
      <c r="AR37" s="928"/>
      <c r="AS37" s="928"/>
      <c r="AT37" s="928"/>
      <c r="AU37" s="929"/>
    </row>
    <row r="38" spans="1:48" ht="13.5" thickBot="1" x14ac:dyDescent="0.25">
      <c r="A38" s="3"/>
      <c r="B38" s="1008" t="s">
        <v>157</v>
      </c>
      <c r="C38" s="697"/>
      <c r="D38" s="697"/>
      <c r="E38" s="697"/>
      <c r="F38" s="697"/>
      <c r="G38" s="697"/>
      <c r="H38" s="1009"/>
      <c r="I38" s="1009"/>
      <c r="J38" s="1009"/>
      <c r="K38" s="1009"/>
      <c r="L38" s="1009"/>
      <c r="M38" s="1009"/>
      <c r="N38" s="1009"/>
      <c r="O38" s="1009"/>
      <c r="P38" s="1009"/>
      <c r="Q38" s="1009"/>
      <c r="R38" s="1009"/>
      <c r="S38" s="1009"/>
      <c r="T38" s="1009"/>
      <c r="U38" s="1009"/>
      <c r="V38" s="1009"/>
      <c r="W38" s="1009"/>
      <c r="X38" s="1009"/>
      <c r="Y38" s="1009"/>
      <c r="Z38" s="1009"/>
      <c r="AA38" s="1009"/>
      <c r="AB38" s="1009"/>
      <c r="AC38" s="1009"/>
      <c r="AD38" s="1009"/>
      <c r="AE38" s="1009"/>
      <c r="AF38" s="1009"/>
      <c r="AG38" s="1009"/>
      <c r="AH38" s="1009"/>
      <c r="AI38" s="1009"/>
      <c r="AJ38" s="1009"/>
      <c r="AK38" s="1009"/>
      <c r="AL38" s="1009"/>
      <c r="AM38" s="1009"/>
      <c r="AN38" s="1009"/>
      <c r="AO38" s="1009"/>
      <c r="AP38" s="1009"/>
      <c r="AQ38" s="1009"/>
      <c r="AR38" s="1009"/>
      <c r="AS38" s="1009"/>
      <c r="AT38" s="1009"/>
      <c r="AU38" s="1010"/>
    </row>
    <row r="39" spans="1:48" ht="10.9" customHeight="1" x14ac:dyDescent="0.2">
      <c r="A39" s="3"/>
      <c r="B39" s="882" t="s">
        <v>118</v>
      </c>
      <c r="C39" s="883"/>
      <c r="D39" s="883"/>
      <c r="E39" s="883"/>
      <c r="F39" s="883"/>
      <c r="G39" s="884"/>
      <c r="H39" s="458"/>
      <c r="I39" s="459"/>
      <c r="J39" s="459"/>
      <c r="K39" s="459"/>
      <c r="L39" s="459"/>
      <c r="M39" s="459"/>
      <c r="N39" s="459"/>
      <c r="O39" s="459"/>
      <c r="P39" s="459"/>
      <c r="Q39" s="459"/>
      <c r="R39" s="343"/>
      <c r="S39" s="460"/>
      <c r="T39" s="460"/>
      <c r="U39" s="460"/>
      <c r="V39" s="460"/>
      <c r="W39" s="347"/>
      <c r="X39" s="459"/>
      <c r="Y39" s="459"/>
      <c r="Z39" s="459"/>
      <c r="AA39" s="459"/>
      <c r="AB39" s="459"/>
      <c r="AC39" s="459"/>
      <c r="AD39" s="459"/>
      <c r="AE39" s="459"/>
      <c r="AF39" s="459"/>
      <c r="AG39" s="459"/>
      <c r="AH39" s="459"/>
      <c r="AI39" s="459"/>
      <c r="AJ39" s="459"/>
      <c r="AK39" s="459"/>
      <c r="AL39" s="348"/>
      <c r="AM39" s="348"/>
      <c r="AN39" s="348"/>
      <c r="AO39" s="348"/>
      <c r="AP39" s="349"/>
      <c r="AQ39" s="460"/>
      <c r="AR39" s="460"/>
      <c r="AS39" s="460"/>
      <c r="AT39" s="460"/>
      <c r="AU39" s="461"/>
    </row>
    <row r="40" spans="1:48" ht="9.75" customHeight="1" x14ac:dyDescent="0.2">
      <c r="A40" s="3"/>
      <c r="B40" s="408" t="s">
        <v>158</v>
      </c>
      <c r="C40" s="406" t="s">
        <v>159</v>
      </c>
      <c r="D40" s="350"/>
      <c r="E40" s="44"/>
      <c r="F40" s="15"/>
      <c r="G40" s="15"/>
      <c r="H40" s="351"/>
      <c r="I40" s="352"/>
      <c r="J40" s="352"/>
      <c r="K40" s="352"/>
      <c r="L40" s="353"/>
      <c r="M40" s="351"/>
      <c r="N40" s="352"/>
      <c r="O40" s="352"/>
      <c r="P40" s="352"/>
      <c r="Q40" s="353"/>
      <c r="R40" s="352"/>
      <c r="S40" s="352"/>
      <c r="T40" s="352"/>
      <c r="U40" s="352"/>
      <c r="V40" s="352"/>
      <c r="W40" s="351"/>
      <c r="X40" s="352"/>
      <c r="Y40" s="352"/>
      <c r="Z40" s="352"/>
      <c r="AA40" s="352"/>
      <c r="AB40" s="352"/>
      <c r="AC40" s="352"/>
      <c r="AD40" s="352"/>
      <c r="AE40" s="352"/>
      <c r="AF40" s="352"/>
      <c r="AG40" s="995"/>
      <c r="AH40" s="996"/>
      <c r="AI40" s="996"/>
      <c r="AJ40" s="996"/>
      <c r="AK40" s="997"/>
      <c r="AL40" s="352"/>
      <c r="AM40" s="352"/>
      <c r="AN40" s="352"/>
      <c r="AO40" s="352"/>
      <c r="AP40" s="352"/>
      <c r="AQ40" s="995"/>
      <c r="AR40" s="996"/>
      <c r="AS40" s="996"/>
      <c r="AT40" s="996"/>
      <c r="AU40" s="997"/>
    </row>
    <row r="41" spans="1:48" ht="10.15" customHeight="1" x14ac:dyDescent="0.2">
      <c r="A41" s="3"/>
      <c r="B41" s="401"/>
      <c r="C41" s="402" t="s">
        <v>160</v>
      </c>
      <c r="D41" s="354"/>
      <c r="E41" s="328"/>
      <c r="F41" s="329"/>
      <c r="G41" s="329"/>
      <c r="H41" s="37"/>
      <c r="I41" s="355"/>
      <c r="J41" s="355"/>
      <c r="K41" s="355"/>
      <c r="L41" s="356"/>
      <c r="M41" s="37"/>
      <c r="N41" s="355"/>
      <c r="O41" s="355"/>
      <c r="P41" s="355"/>
      <c r="Q41" s="356"/>
      <c r="R41" s="355"/>
      <c r="S41" s="355"/>
      <c r="T41" s="355"/>
      <c r="U41" s="355"/>
      <c r="V41" s="273"/>
      <c r="W41" s="37"/>
      <c r="X41" s="355"/>
      <c r="Y41" s="355"/>
      <c r="Z41" s="355"/>
      <c r="AA41" s="355"/>
      <c r="AB41" s="273"/>
      <c r="AC41" s="273"/>
      <c r="AD41" s="273"/>
      <c r="AE41" s="273"/>
      <c r="AF41" s="357" t="s">
        <v>161</v>
      </c>
      <c r="AG41" s="998"/>
      <c r="AH41" s="999"/>
      <c r="AI41" s="999"/>
      <c r="AJ41" s="999"/>
      <c r="AK41" s="1000"/>
      <c r="AL41" s="355"/>
      <c r="AM41" s="355"/>
      <c r="AN41" s="355"/>
      <c r="AO41" s="355"/>
      <c r="AP41" s="355"/>
      <c r="AQ41" s="998"/>
      <c r="AR41" s="999"/>
      <c r="AS41" s="999"/>
      <c r="AT41" s="999"/>
      <c r="AU41" s="1000"/>
    </row>
    <row r="42" spans="1:48" ht="10.15" customHeight="1" x14ac:dyDescent="0.2">
      <c r="A42" s="3"/>
      <c r="B42" s="408" t="s">
        <v>162</v>
      </c>
      <c r="C42" s="406" t="s">
        <v>163</v>
      </c>
      <c r="D42" s="350"/>
      <c r="E42" s="44"/>
      <c r="F42" s="15"/>
      <c r="G42" s="15"/>
      <c r="H42" s="351"/>
      <c r="I42" s="352"/>
      <c r="J42" s="352"/>
      <c r="K42" s="352"/>
      <c r="L42" s="353"/>
      <c r="M42" s="351"/>
      <c r="N42" s="352"/>
      <c r="O42" s="352"/>
      <c r="P42" s="352"/>
      <c r="Q42" s="353"/>
      <c r="R42" s="352"/>
      <c r="S42" s="352"/>
      <c r="T42" s="352"/>
      <c r="U42" s="352"/>
      <c r="V42" s="352"/>
      <c r="W42" s="351"/>
      <c r="X42" s="352"/>
      <c r="Y42" s="352"/>
      <c r="Z42" s="352"/>
      <c r="AA42" s="352"/>
      <c r="AB42" s="352"/>
      <c r="AC42" s="352"/>
      <c r="AD42" s="352"/>
      <c r="AE42" s="352"/>
      <c r="AF42" s="352"/>
      <c r="AG42" s="995"/>
      <c r="AH42" s="996"/>
      <c r="AI42" s="996"/>
      <c r="AJ42" s="996"/>
      <c r="AK42" s="997"/>
      <c r="AL42" s="352"/>
      <c r="AM42" s="352"/>
      <c r="AN42" s="352"/>
      <c r="AO42" s="352"/>
      <c r="AP42" s="352"/>
      <c r="AQ42" s="995"/>
      <c r="AR42" s="996"/>
      <c r="AS42" s="996"/>
      <c r="AT42" s="996"/>
      <c r="AU42" s="997"/>
      <c r="AV42" s="10"/>
    </row>
    <row r="43" spans="1:48" ht="12" customHeight="1" x14ac:dyDescent="0.2">
      <c r="A43" s="3"/>
      <c r="B43" s="401"/>
      <c r="C43" s="402" t="s">
        <v>160</v>
      </c>
      <c r="D43" s="354"/>
      <c r="E43" s="328"/>
      <c r="F43" s="329"/>
      <c r="G43" s="329"/>
      <c r="H43" s="37"/>
      <c r="I43" s="355"/>
      <c r="J43" s="355"/>
      <c r="K43" s="355"/>
      <c r="L43" s="356"/>
      <c r="M43" s="37"/>
      <c r="N43" s="355"/>
      <c r="O43" s="355"/>
      <c r="P43" s="355"/>
      <c r="Q43" s="356"/>
      <c r="R43" s="355"/>
      <c r="S43" s="355"/>
      <c r="T43" s="355"/>
      <c r="U43" s="355"/>
      <c r="V43" s="273"/>
      <c r="W43" s="37"/>
      <c r="X43" s="355"/>
      <c r="Y43" s="355"/>
      <c r="Z43" s="355"/>
      <c r="AA43" s="355"/>
      <c r="AB43" s="273"/>
      <c r="AC43" s="273"/>
      <c r="AD43" s="273"/>
      <c r="AE43" s="273"/>
      <c r="AF43" s="357" t="s">
        <v>161</v>
      </c>
      <c r="AG43" s="998"/>
      <c r="AH43" s="999"/>
      <c r="AI43" s="999"/>
      <c r="AJ43" s="999"/>
      <c r="AK43" s="1000"/>
      <c r="AL43" s="355"/>
      <c r="AM43" s="355"/>
      <c r="AN43" s="355"/>
      <c r="AO43" s="355"/>
      <c r="AP43" s="355"/>
      <c r="AQ43" s="998"/>
      <c r="AR43" s="999"/>
      <c r="AS43" s="999"/>
      <c r="AT43" s="999"/>
      <c r="AU43" s="1000"/>
    </row>
    <row r="44" spans="1:48" ht="9.75" customHeight="1" x14ac:dyDescent="0.2">
      <c r="A44" s="3"/>
      <c r="B44" s="399" t="s">
        <v>164</v>
      </c>
      <c r="C44" s="406" t="s">
        <v>165</v>
      </c>
      <c r="D44" s="350"/>
      <c r="E44" s="44"/>
      <c r="F44" s="15"/>
      <c r="G44" s="15"/>
      <c r="H44" s="358"/>
      <c r="I44" s="359"/>
      <c r="J44" s="359"/>
      <c r="K44" s="359"/>
      <c r="L44" s="360"/>
      <c r="M44" s="358"/>
      <c r="N44" s="359"/>
      <c r="O44" s="359"/>
      <c r="P44" s="359"/>
      <c r="Q44" s="360"/>
      <c r="R44" s="358"/>
      <c r="S44" s="359"/>
      <c r="T44" s="359"/>
      <c r="U44" s="359"/>
      <c r="V44" s="360"/>
      <c r="W44" s="351"/>
      <c r="X44" s="352"/>
      <c r="Y44" s="352"/>
      <c r="Z44" s="352"/>
      <c r="AA44" s="352"/>
      <c r="AB44" s="352"/>
      <c r="AC44" s="352"/>
      <c r="AD44" s="352"/>
      <c r="AE44" s="352"/>
      <c r="AF44" s="352"/>
      <c r="AG44" s="995"/>
      <c r="AH44" s="996"/>
      <c r="AI44" s="996"/>
      <c r="AJ44" s="996"/>
      <c r="AK44" s="997"/>
      <c r="AL44" s="359"/>
      <c r="AM44" s="359"/>
      <c r="AN44" s="359"/>
      <c r="AO44" s="359"/>
      <c r="AP44" s="360"/>
      <c r="AQ44" s="906"/>
      <c r="AR44" s="907"/>
      <c r="AS44" s="907"/>
      <c r="AT44" s="907"/>
      <c r="AU44" s="908"/>
      <c r="AV44" s="219"/>
    </row>
    <row r="45" spans="1:48" ht="10.15" customHeight="1" x14ac:dyDescent="0.2">
      <c r="A45" s="3"/>
      <c r="B45" s="401"/>
      <c r="C45" s="402" t="s">
        <v>166</v>
      </c>
      <c r="D45" s="354"/>
      <c r="E45" s="328"/>
      <c r="F45" s="329"/>
      <c r="G45" s="329"/>
      <c r="H45" s="37"/>
      <c r="I45" s="355"/>
      <c r="J45" s="355"/>
      <c r="K45" s="355"/>
      <c r="L45" s="356"/>
      <c r="M45" s="37"/>
      <c r="N45" s="355"/>
      <c r="O45" s="355"/>
      <c r="P45" s="355"/>
      <c r="Q45" s="356"/>
      <c r="R45" s="37"/>
      <c r="S45" s="355"/>
      <c r="T45" s="355"/>
      <c r="U45" s="355"/>
      <c r="V45" s="273"/>
      <c r="W45" s="37"/>
      <c r="X45" s="355"/>
      <c r="Y45" s="355"/>
      <c r="Z45" s="355"/>
      <c r="AA45" s="355"/>
      <c r="AB45" s="273"/>
      <c r="AC45" s="273"/>
      <c r="AD45" s="273"/>
      <c r="AE45" s="273"/>
      <c r="AF45" s="357" t="s">
        <v>161</v>
      </c>
      <c r="AG45" s="998"/>
      <c r="AH45" s="999"/>
      <c r="AI45" s="999"/>
      <c r="AJ45" s="999"/>
      <c r="AK45" s="1000"/>
      <c r="AL45" s="355"/>
      <c r="AM45" s="355"/>
      <c r="AN45" s="355"/>
      <c r="AO45" s="355"/>
      <c r="AP45" s="356"/>
      <c r="AQ45" s="909"/>
      <c r="AR45" s="910"/>
      <c r="AS45" s="910"/>
      <c r="AT45" s="910"/>
      <c r="AU45" s="911"/>
    </row>
    <row r="46" spans="1:48" ht="9.75" customHeight="1" x14ac:dyDescent="0.2">
      <c r="A46" s="3"/>
      <c r="B46" s="399" t="s">
        <v>167</v>
      </c>
      <c r="C46" s="406" t="s">
        <v>168</v>
      </c>
      <c r="D46" s="350"/>
      <c r="E46" s="44"/>
      <c r="F46" s="15"/>
      <c r="G46" s="15"/>
      <c r="H46" s="358"/>
      <c r="I46" s="359"/>
      <c r="J46" s="359"/>
      <c r="K46" s="359"/>
      <c r="L46" s="360"/>
      <c r="M46" s="358"/>
      <c r="N46" s="359"/>
      <c r="O46" s="359"/>
      <c r="P46" s="359"/>
      <c r="Q46" s="360"/>
      <c r="R46" s="358"/>
      <c r="S46" s="359"/>
      <c r="T46" s="359"/>
      <c r="U46" s="359"/>
      <c r="V46" s="360"/>
      <c r="W46" s="351"/>
      <c r="X46" s="352"/>
      <c r="Y46" s="352"/>
      <c r="Z46" s="352"/>
      <c r="AA46" s="352"/>
      <c r="AB46" s="352"/>
      <c r="AC46" s="352"/>
      <c r="AD46" s="352"/>
      <c r="AE46" s="352"/>
      <c r="AF46" s="352"/>
      <c r="AG46" s="995"/>
      <c r="AH46" s="996"/>
      <c r="AI46" s="996"/>
      <c r="AJ46" s="996"/>
      <c r="AK46" s="997"/>
      <c r="AL46" s="352"/>
      <c r="AM46" s="352"/>
      <c r="AN46" s="352"/>
      <c r="AO46" s="352"/>
      <c r="AP46" s="353"/>
      <c r="AQ46" s="906"/>
      <c r="AR46" s="907"/>
      <c r="AS46" s="907"/>
      <c r="AT46" s="907"/>
      <c r="AU46" s="908"/>
      <c r="AV46" s="219"/>
    </row>
    <row r="47" spans="1:48" ht="10.15" customHeight="1" x14ac:dyDescent="0.2">
      <c r="A47" s="3"/>
      <c r="B47" s="401"/>
      <c r="C47" s="402" t="s">
        <v>166</v>
      </c>
      <c r="D47" s="354"/>
      <c r="E47" s="328"/>
      <c r="F47" s="329"/>
      <c r="G47" s="329"/>
      <c r="H47" s="37"/>
      <c r="I47" s="355"/>
      <c r="J47" s="355"/>
      <c r="K47" s="355"/>
      <c r="L47" s="356"/>
      <c r="M47" s="37"/>
      <c r="N47" s="355"/>
      <c r="O47" s="355"/>
      <c r="P47" s="355"/>
      <c r="Q47" s="356"/>
      <c r="R47" s="37"/>
      <c r="S47" s="355"/>
      <c r="T47" s="355"/>
      <c r="U47" s="355"/>
      <c r="V47" s="273"/>
      <c r="W47" s="37"/>
      <c r="X47" s="355"/>
      <c r="Y47" s="355"/>
      <c r="Z47" s="355"/>
      <c r="AA47" s="355"/>
      <c r="AB47" s="273"/>
      <c r="AC47" s="273"/>
      <c r="AD47" s="273"/>
      <c r="AE47" s="273"/>
      <c r="AF47" s="357" t="s">
        <v>161</v>
      </c>
      <c r="AG47" s="998"/>
      <c r="AH47" s="999"/>
      <c r="AI47" s="999"/>
      <c r="AJ47" s="999"/>
      <c r="AK47" s="1000"/>
      <c r="AL47" s="361"/>
      <c r="AM47" s="361"/>
      <c r="AN47" s="361"/>
      <c r="AO47" s="361"/>
      <c r="AP47" s="362"/>
      <c r="AQ47" s="909"/>
      <c r="AR47" s="910"/>
      <c r="AS47" s="910"/>
      <c r="AT47" s="910"/>
      <c r="AU47" s="911"/>
    </row>
    <row r="48" spans="1:48" ht="9.75" customHeight="1" x14ac:dyDescent="0.2">
      <c r="A48" s="3"/>
      <c r="B48" s="408" t="s">
        <v>169</v>
      </c>
      <c r="C48" s="409" t="s">
        <v>170</v>
      </c>
      <c r="D48" s="350"/>
      <c r="E48" s="44"/>
      <c r="F48" s="15"/>
      <c r="G48" s="15"/>
      <c r="H48" s="351"/>
      <c r="I48" s="352"/>
      <c r="J48" s="352"/>
      <c r="K48" s="352"/>
      <c r="L48" s="353"/>
      <c r="M48" s="351"/>
      <c r="N48" s="352"/>
      <c r="O48" s="352"/>
      <c r="P48" s="352"/>
      <c r="Q48" s="353"/>
      <c r="R48" s="351"/>
      <c r="S48" s="352"/>
      <c r="T48" s="352"/>
      <c r="U48" s="352"/>
      <c r="V48" s="353"/>
      <c r="W48" s="351"/>
      <c r="X48" s="352"/>
      <c r="Y48" s="352"/>
      <c r="Z48" s="352"/>
      <c r="AA48" s="352"/>
      <c r="AB48" s="352"/>
      <c r="AC48" s="352"/>
      <c r="AD48" s="352"/>
      <c r="AE48" s="352"/>
      <c r="AF48" s="352"/>
      <c r="AG48" s="874">
        <f>IF(AG44-AG40&lt;0,0,AG44-AG40)</f>
        <v>0</v>
      </c>
      <c r="AH48" s="875"/>
      <c r="AI48" s="875"/>
      <c r="AJ48" s="875"/>
      <c r="AK48" s="876"/>
      <c r="AL48" s="351"/>
      <c r="AM48" s="352"/>
      <c r="AN48" s="352"/>
      <c r="AO48" s="352"/>
      <c r="AP48" s="353"/>
      <c r="AQ48" s="874">
        <f>IF(AQ44-AQ40&lt;0,0,AQ44-AQ40)</f>
        <v>0</v>
      </c>
      <c r="AR48" s="875"/>
      <c r="AS48" s="875"/>
      <c r="AT48" s="875"/>
      <c r="AU48" s="876"/>
    </row>
    <row r="49" spans="1:47" ht="11.45" customHeight="1" x14ac:dyDescent="0.2">
      <c r="A49" s="3"/>
      <c r="B49" s="410"/>
      <c r="C49" s="411" t="s">
        <v>171</v>
      </c>
      <c r="D49" s="354"/>
      <c r="E49" s="328"/>
      <c r="F49" s="329"/>
      <c r="G49" s="329"/>
      <c r="H49" s="37"/>
      <c r="I49" s="361"/>
      <c r="J49" s="361"/>
      <c r="K49" s="361"/>
      <c r="L49" s="362"/>
      <c r="M49" s="37"/>
      <c r="N49" s="361"/>
      <c r="O49" s="361"/>
      <c r="P49" s="361"/>
      <c r="Q49" s="362"/>
      <c r="R49" s="37"/>
      <c r="S49" s="361"/>
      <c r="T49" s="361"/>
      <c r="U49" s="361"/>
      <c r="V49" s="273"/>
      <c r="W49" s="37"/>
      <c r="X49" s="355"/>
      <c r="Y49" s="355"/>
      <c r="Z49" s="355"/>
      <c r="AA49" s="355"/>
      <c r="AB49" s="273"/>
      <c r="AC49" s="273"/>
      <c r="AD49" s="273"/>
      <c r="AE49" s="273"/>
      <c r="AF49" s="357" t="s">
        <v>161</v>
      </c>
      <c r="AG49" s="877"/>
      <c r="AH49" s="878"/>
      <c r="AI49" s="878"/>
      <c r="AJ49" s="878"/>
      <c r="AK49" s="879"/>
      <c r="AL49" s="363"/>
      <c r="AM49" s="361"/>
      <c r="AN49" s="361"/>
      <c r="AO49" s="361"/>
      <c r="AP49" s="362"/>
      <c r="AQ49" s="877"/>
      <c r="AR49" s="878"/>
      <c r="AS49" s="878"/>
      <c r="AT49" s="878"/>
      <c r="AU49" s="879"/>
    </row>
    <row r="50" spans="1:47" ht="9.75" customHeight="1" x14ac:dyDescent="0.2">
      <c r="A50" s="3"/>
      <c r="B50" s="408" t="s">
        <v>172</v>
      </c>
      <c r="C50" s="409" t="s">
        <v>173</v>
      </c>
      <c r="D50" s="350"/>
      <c r="E50" s="44"/>
      <c r="F50" s="15"/>
      <c r="G50" s="15"/>
      <c r="H50" s="351"/>
      <c r="I50" s="352"/>
      <c r="J50" s="352"/>
      <c r="K50" s="352"/>
      <c r="L50" s="353"/>
      <c r="M50" s="351"/>
      <c r="N50" s="352"/>
      <c r="O50" s="352"/>
      <c r="P50" s="352"/>
      <c r="Q50" s="353"/>
      <c r="R50" s="351"/>
      <c r="S50" s="352"/>
      <c r="T50" s="352"/>
      <c r="U50" s="352"/>
      <c r="V50" s="353"/>
      <c r="W50" s="351"/>
      <c r="X50" s="352"/>
      <c r="Y50" s="352"/>
      <c r="Z50" s="352"/>
      <c r="AA50" s="352"/>
      <c r="AB50" s="352"/>
      <c r="AC50" s="352"/>
      <c r="AD50" s="352"/>
      <c r="AE50" s="352"/>
      <c r="AF50" s="352"/>
      <c r="AG50" s="874">
        <f>IF(AG46-AG42&lt;0,0,AG46-AG42)</f>
        <v>0</v>
      </c>
      <c r="AH50" s="875"/>
      <c r="AI50" s="875"/>
      <c r="AJ50" s="875"/>
      <c r="AK50" s="876"/>
      <c r="AL50" s="351"/>
      <c r="AM50" s="352"/>
      <c r="AN50" s="352"/>
      <c r="AO50" s="352"/>
      <c r="AP50" s="353"/>
      <c r="AQ50" s="874">
        <f>IF(AQ46-AQ42&lt;0,0,AQ46-AQ42)</f>
        <v>0</v>
      </c>
      <c r="AR50" s="875"/>
      <c r="AS50" s="875"/>
      <c r="AT50" s="875"/>
      <c r="AU50" s="876"/>
    </row>
    <row r="51" spans="1:47" ht="10.9" customHeight="1" x14ac:dyDescent="0.2">
      <c r="A51" s="3"/>
      <c r="B51" s="410"/>
      <c r="C51" s="411" t="s">
        <v>174</v>
      </c>
      <c r="D51" s="354"/>
      <c r="E51" s="328"/>
      <c r="F51" s="329"/>
      <c r="G51" s="329"/>
      <c r="H51" s="37"/>
      <c r="I51" s="361"/>
      <c r="J51" s="361"/>
      <c r="K51" s="361"/>
      <c r="L51" s="362"/>
      <c r="M51" s="37"/>
      <c r="N51" s="361"/>
      <c r="O51" s="361"/>
      <c r="P51" s="361"/>
      <c r="Q51" s="362"/>
      <c r="R51" s="37"/>
      <c r="S51" s="361"/>
      <c r="T51" s="361"/>
      <c r="U51" s="361"/>
      <c r="V51" s="273"/>
      <c r="W51" s="37"/>
      <c r="X51" s="355"/>
      <c r="Y51" s="355"/>
      <c r="Z51" s="355"/>
      <c r="AA51" s="355"/>
      <c r="AB51" s="273"/>
      <c r="AC51" s="273"/>
      <c r="AD51" s="273"/>
      <c r="AE51" s="273"/>
      <c r="AF51" s="357" t="s">
        <v>161</v>
      </c>
      <c r="AG51" s="877"/>
      <c r="AH51" s="878"/>
      <c r="AI51" s="878"/>
      <c r="AJ51" s="878"/>
      <c r="AK51" s="879"/>
      <c r="AL51" s="363"/>
      <c r="AM51" s="361"/>
      <c r="AN51" s="361"/>
      <c r="AO51" s="361"/>
      <c r="AP51" s="362"/>
      <c r="AQ51" s="877"/>
      <c r="AR51" s="878"/>
      <c r="AS51" s="878"/>
      <c r="AT51" s="878"/>
      <c r="AU51" s="879"/>
    </row>
    <row r="52" spans="1:47" ht="9.75" customHeight="1" x14ac:dyDescent="0.2">
      <c r="A52" s="3"/>
      <c r="B52" s="408" t="s">
        <v>175</v>
      </c>
      <c r="C52" s="409" t="s">
        <v>176</v>
      </c>
      <c r="D52" s="350"/>
      <c r="E52" s="71"/>
      <c r="F52" s="364"/>
      <c r="G52" s="364"/>
      <c r="H52" s="1011">
        <f>H21+H25-H56</f>
        <v>0</v>
      </c>
      <c r="I52" s="1012"/>
      <c r="J52" s="1012"/>
      <c r="K52" s="1012"/>
      <c r="L52" s="1013"/>
      <c r="M52" s="1011">
        <f>M21+M25-M56</f>
        <v>0</v>
      </c>
      <c r="N52" s="1012"/>
      <c r="O52" s="1012"/>
      <c r="P52" s="1012"/>
      <c r="Q52" s="1013"/>
      <c r="R52" s="1011">
        <f>R21+R25-R56</f>
        <v>0</v>
      </c>
      <c r="S52" s="1012"/>
      <c r="T52" s="1012"/>
      <c r="U52" s="1012"/>
      <c r="V52" s="1013"/>
      <c r="W52" s="1011">
        <f>W21+W25-W56</f>
        <v>0</v>
      </c>
      <c r="X52" s="1012"/>
      <c r="Y52" s="1012"/>
      <c r="Z52" s="1012"/>
      <c r="AA52" s="1013"/>
      <c r="AB52" s="1011">
        <f>H52+R52</f>
        <v>0</v>
      </c>
      <c r="AC52" s="1012"/>
      <c r="AD52" s="1012"/>
      <c r="AE52" s="1012"/>
      <c r="AF52" s="1013"/>
      <c r="AG52" s="1011">
        <f>AG21+AG25-AG56</f>
        <v>0</v>
      </c>
      <c r="AH52" s="1012"/>
      <c r="AI52" s="1012"/>
      <c r="AJ52" s="1012"/>
      <c r="AK52" s="1013"/>
      <c r="AL52" s="1011">
        <f>IF(AQ52=0,0,IF(AQ52&lt;&gt;0,AQ52/AQ15))</f>
        <v>0</v>
      </c>
      <c r="AM52" s="1012"/>
      <c r="AN52" s="1012"/>
      <c r="AO52" s="1012"/>
      <c r="AP52" s="1013"/>
      <c r="AQ52" s="1011">
        <f>AQ21+AQ25-AQ56</f>
        <v>0</v>
      </c>
      <c r="AR52" s="1012"/>
      <c r="AS52" s="1012"/>
      <c r="AT52" s="1012"/>
      <c r="AU52" s="1013"/>
    </row>
    <row r="53" spans="1:47" ht="10.9" customHeight="1" x14ac:dyDescent="0.2">
      <c r="A53" s="3"/>
      <c r="B53" s="412"/>
      <c r="C53" s="402" t="s">
        <v>177</v>
      </c>
      <c r="D53" s="354"/>
      <c r="E53" s="70"/>
      <c r="F53" s="65"/>
      <c r="G53" s="65"/>
      <c r="H53" s="993"/>
      <c r="I53" s="994"/>
      <c r="J53" s="994"/>
      <c r="K53" s="994"/>
      <c r="L53" s="1014"/>
      <c r="M53" s="993"/>
      <c r="N53" s="994"/>
      <c r="O53" s="994"/>
      <c r="P53" s="994"/>
      <c r="Q53" s="1014"/>
      <c r="R53" s="993"/>
      <c r="S53" s="994"/>
      <c r="T53" s="994"/>
      <c r="U53" s="994"/>
      <c r="V53" s="1014"/>
      <c r="W53" s="993"/>
      <c r="X53" s="994"/>
      <c r="Y53" s="994"/>
      <c r="Z53" s="994"/>
      <c r="AA53" s="1014"/>
      <c r="AB53" s="993"/>
      <c r="AC53" s="994"/>
      <c r="AD53" s="994"/>
      <c r="AE53" s="994"/>
      <c r="AF53" s="1014"/>
      <c r="AG53" s="993"/>
      <c r="AH53" s="994"/>
      <c r="AI53" s="994"/>
      <c r="AJ53" s="994"/>
      <c r="AK53" s="1014"/>
      <c r="AL53" s="993"/>
      <c r="AM53" s="994"/>
      <c r="AN53" s="994"/>
      <c r="AO53" s="994"/>
      <c r="AP53" s="1014"/>
      <c r="AQ53" s="993"/>
      <c r="AR53" s="994"/>
      <c r="AS53" s="994"/>
      <c r="AT53" s="994"/>
      <c r="AU53" s="1014"/>
    </row>
    <row r="54" spans="1:47" ht="9.75" customHeight="1" x14ac:dyDescent="0.2">
      <c r="A54" s="3"/>
      <c r="B54" s="407" t="s">
        <v>178</v>
      </c>
      <c r="C54" s="413" t="s">
        <v>179</v>
      </c>
      <c r="D54" s="365"/>
      <c r="E54" s="69"/>
      <c r="F54" s="64"/>
      <c r="G54" s="64"/>
      <c r="H54" s="1011">
        <f>H23+H27-H58</f>
        <v>0</v>
      </c>
      <c r="I54" s="1012"/>
      <c r="J54" s="1012"/>
      <c r="K54" s="1012"/>
      <c r="L54" s="1013"/>
      <c r="M54" s="1011">
        <f>M23+M27-M58</f>
        <v>0</v>
      </c>
      <c r="N54" s="1012"/>
      <c r="O54" s="1012"/>
      <c r="P54" s="1012"/>
      <c r="Q54" s="1013"/>
      <c r="R54" s="1011">
        <f>R23+R27-R58</f>
        <v>0</v>
      </c>
      <c r="S54" s="1012"/>
      <c r="T54" s="1012"/>
      <c r="U54" s="1012"/>
      <c r="V54" s="1013"/>
      <c r="W54" s="1011">
        <f>W23+W27-W58</f>
        <v>0</v>
      </c>
      <c r="X54" s="1012"/>
      <c r="Y54" s="1012"/>
      <c r="Z54" s="1012"/>
      <c r="AA54" s="1013"/>
      <c r="AB54" s="1011">
        <f>H54+R54</f>
        <v>0</v>
      </c>
      <c r="AC54" s="1012"/>
      <c r="AD54" s="1012"/>
      <c r="AE54" s="1012"/>
      <c r="AF54" s="1013"/>
      <c r="AG54" s="1011">
        <f>AG23+AG27-AG58</f>
        <v>0</v>
      </c>
      <c r="AH54" s="1012"/>
      <c r="AI54" s="1012"/>
      <c r="AJ54" s="1012"/>
      <c r="AK54" s="1013"/>
      <c r="AL54" s="1011">
        <f>AQ54/0.5</f>
        <v>0</v>
      </c>
      <c r="AM54" s="1012"/>
      <c r="AN54" s="1012"/>
      <c r="AO54" s="1012"/>
      <c r="AP54" s="1013"/>
      <c r="AQ54" s="1011">
        <f>AQ23+AQ27-AQ58</f>
        <v>0</v>
      </c>
      <c r="AR54" s="1012"/>
      <c r="AS54" s="1012"/>
      <c r="AT54" s="1012"/>
      <c r="AU54" s="1013"/>
    </row>
    <row r="55" spans="1:47" ht="11.45" customHeight="1" x14ac:dyDescent="0.2">
      <c r="A55" s="3"/>
      <c r="B55" s="412"/>
      <c r="C55" s="402" t="s">
        <v>177</v>
      </c>
      <c r="D55" s="354"/>
      <c r="E55" s="70"/>
      <c r="F55" s="65"/>
      <c r="G55" s="366"/>
      <c r="H55" s="993"/>
      <c r="I55" s="994"/>
      <c r="J55" s="994"/>
      <c r="K55" s="994"/>
      <c r="L55" s="1014"/>
      <c r="M55" s="993"/>
      <c r="N55" s="994"/>
      <c r="O55" s="994"/>
      <c r="P55" s="994"/>
      <c r="Q55" s="1014"/>
      <c r="R55" s="993"/>
      <c r="S55" s="994"/>
      <c r="T55" s="994"/>
      <c r="U55" s="994"/>
      <c r="V55" s="1014"/>
      <c r="W55" s="993"/>
      <c r="X55" s="994"/>
      <c r="Y55" s="994"/>
      <c r="Z55" s="994"/>
      <c r="AA55" s="1014"/>
      <c r="AB55" s="993"/>
      <c r="AC55" s="994"/>
      <c r="AD55" s="994"/>
      <c r="AE55" s="994"/>
      <c r="AF55" s="1014"/>
      <c r="AG55" s="993"/>
      <c r="AH55" s="994"/>
      <c r="AI55" s="994"/>
      <c r="AJ55" s="994"/>
      <c r="AK55" s="1014"/>
      <c r="AL55" s="993"/>
      <c r="AM55" s="994"/>
      <c r="AN55" s="994"/>
      <c r="AO55" s="994"/>
      <c r="AP55" s="1014"/>
      <c r="AQ55" s="993"/>
      <c r="AR55" s="994"/>
      <c r="AS55" s="994"/>
      <c r="AT55" s="994"/>
      <c r="AU55" s="1014"/>
    </row>
    <row r="56" spans="1:47" ht="9.75" customHeight="1" x14ac:dyDescent="0.2">
      <c r="A56" s="3"/>
      <c r="B56" s="408" t="s">
        <v>180</v>
      </c>
      <c r="C56" s="409" t="s">
        <v>181</v>
      </c>
      <c r="D56" s="350"/>
      <c r="E56" s="71"/>
      <c r="F56" s="364"/>
      <c r="G56" s="364"/>
      <c r="H56" s="1011">
        <f>IF(M56=0,0,IF(M56&lt;&gt;0,M56/M15))</f>
        <v>0</v>
      </c>
      <c r="I56" s="1012"/>
      <c r="J56" s="1012"/>
      <c r="K56" s="1012"/>
      <c r="L56" s="1013"/>
      <c r="M56" s="1036">
        <f>IF((W56)=0,AG56,IF(AG56&gt;0,(AG56)*((M21+M25)/(M21+M25+BB26)),0))</f>
        <v>0</v>
      </c>
      <c r="N56" s="1037"/>
      <c r="O56" s="1037"/>
      <c r="P56" s="1037"/>
      <c r="Q56" s="1038"/>
      <c r="R56" s="1011">
        <f>IF((R21+R25)&lt;=0,0,IF(W56&lt;&gt;0,W56/((W21+W25)/(R21+R25)),0))</f>
        <v>0</v>
      </c>
      <c r="S56" s="1012"/>
      <c r="T56" s="1012"/>
      <c r="U56" s="1012"/>
      <c r="V56" s="1013"/>
      <c r="W56" s="1036">
        <f>IF((W21+W25)&lt;=0,0,IFERROR(IF(AG56&gt;0,(AG56)*(BB26/(BB26+M21+M25)),0),0))</f>
        <v>0</v>
      </c>
      <c r="X56" s="1037"/>
      <c r="Y56" s="1037"/>
      <c r="Z56" s="1037"/>
      <c r="AA56" s="1038"/>
      <c r="AB56" s="874">
        <f>H56+R56</f>
        <v>0</v>
      </c>
      <c r="AC56" s="875"/>
      <c r="AD56" s="875"/>
      <c r="AE56" s="875"/>
      <c r="AF56" s="876"/>
      <c r="AG56" s="1011">
        <f>IF(AX26&gt;=AG48,AG48,AG48-(AG48-AX26))</f>
        <v>0</v>
      </c>
      <c r="AH56" s="1012"/>
      <c r="AI56" s="1012"/>
      <c r="AJ56" s="1012"/>
      <c r="AK56" s="1013"/>
      <c r="AL56" s="874">
        <f>IF(AQ56=0,0,IF(AQ56&lt;&gt;0,AQ56/AQ15))</f>
        <v>0</v>
      </c>
      <c r="AM56" s="875"/>
      <c r="AN56" s="875"/>
      <c r="AO56" s="875"/>
      <c r="AP56" s="876"/>
      <c r="AQ56" s="1011">
        <f>IF(AQ21+AQ25&gt;=AQ48,AQ48,AQ48-(AQ48-AQ21-AQ25))</f>
        <v>0</v>
      </c>
      <c r="AR56" s="1012"/>
      <c r="AS56" s="1012"/>
      <c r="AT56" s="1012"/>
      <c r="AU56" s="1013"/>
    </row>
    <row r="57" spans="1:47" ht="12" customHeight="1" x14ac:dyDescent="0.2">
      <c r="A57" s="3"/>
      <c r="B57" s="412"/>
      <c r="C57" s="402" t="s">
        <v>177</v>
      </c>
      <c r="D57" s="354"/>
      <c r="E57" s="70"/>
      <c r="F57" s="65"/>
      <c r="G57" s="65"/>
      <c r="H57" s="993"/>
      <c r="I57" s="994"/>
      <c r="J57" s="994"/>
      <c r="K57" s="994"/>
      <c r="L57" s="1014"/>
      <c r="M57" s="1039"/>
      <c r="N57" s="1040"/>
      <c r="O57" s="1040"/>
      <c r="P57" s="1040"/>
      <c r="Q57" s="1041"/>
      <c r="R57" s="993"/>
      <c r="S57" s="994"/>
      <c r="T57" s="994"/>
      <c r="U57" s="994"/>
      <c r="V57" s="1014"/>
      <c r="W57" s="1039"/>
      <c r="X57" s="1040"/>
      <c r="Y57" s="1040"/>
      <c r="Z57" s="1040"/>
      <c r="AA57" s="1041"/>
      <c r="AB57" s="877"/>
      <c r="AC57" s="878"/>
      <c r="AD57" s="878"/>
      <c r="AE57" s="878"/>
      <c r="AF57" s="879"/>
      <c r="AG57" s="993"/>
      <c r="AH57" s="994"/>
      <c r="AI57" s="994"/>
      <c r="AJ57" s="994"/>
      <c r="AK57" s="1014"/>
      <c r="AL57" s="877"/>
      <c r="AM57" s="878"/>
      <c r="AN57" s="878"/>
      <c r="AO57" s="878"/>
      <c r="AP57" s="879"/>
      <c r="AQ57" s="993"/>
      <c r="AR57" s="994"/>
      <c r="AS57" s="994"/>
      <c r="AT57" s="994"/>
      <c r="AU57" s="1014"/>
    </row>
    <row r="58" spans="1:47" ht="9.75" customHeight="1" x14ac:dyDescent="0.2">
      <c r="A58" s="3"/>
      <c r="B58" s="407" t="s">
        <v>182</v>
      </c>
      <c r="C58" s="413" t="s">
        <v>183</v>
      </c>
      <c r="D58" s="365"/>
      <c r="E58" s="69"/>
      <c r="F58" s="64"/>
      <c r="G58" s="64"/>
      <c r="H58" s="1011">
        <f>M58/0.5</f>
        <v>0</v>
      </c>
      <c r="I58" s="1012"/>
      <c r="J58" s="1012"/>
      <c r="K58" s="1012"/>
      <c r="L58" s="1013"/>
      <c r="M58" s="1036">
        <f>IF((W58)=0,AG58,IF(AG58&gt;0,(AG58)*((M23+M27)/(M23+M27+BB28)),0))</f>
        <v>0</v>
      </c>
      <c r="N58" s="1037"/>
      <c r="O58" s="1037"/>
      <c r="P58" s="1037"/>
      <c r="Q58" s="1038"/>
      <c r="R58" s="1011">
        <f>W58/0.5</f>
        <v>0</v>
      </c>
      <c r="S58" s="1012"/>
      <c r="T58" s="1012"/>
      <c r="U58" s="1012"/>
      <c r="V58" s="1013"/>
      <c r="W58" s="1036">
        <f>IF((W23+W27)&lt;=0,0,IFERROR(IF(AG58&gt;0,(AG58)*(BB28/(BB28+M23+M27)),0),0))</f>
        <v>0</v>
      </c>
      <c r="X58" s="1037"/>
      <c r="Y58" s="1037"/>
      <c r="Z58" s="1037"/>
      <c r="AA58" s="1038"/>
      <c r="AB58" s="874">
        <f>H58+R58</f>
        <v>0</v>
      </c>
      <c r="AC58" s="875"/>
      <c r="AD58" s="875"/>
      <c r="AE58" s="875"/>
      <c r="AF58" s="876"/>
      <c r="AG58" s="1011">
        <f>IF(AX28&gt;=AG50,AG50,AG50-(AG50-AX28))</f>
        <v>0</v>
      </c>
      <c r="AH58" s="1012"/>
      <c r="AI58" s="1012"/>
      <c r="AJ58" s="1012"/>
      <c r="AK58" s="1013"/>
      <c r="AL58" s="874">
        <f>AQ58/0.5</f>
        <v>0</v>
      </c>
      <c r="AM58" s="875"/>
      <c r="AN58" s="875"/>
      <c r="AO58" s="875"/>
      <c r="AP58" s="876"/>
      <c r="AQ58" s="1011">
        <f>IF(AQ23+AQ27&gt;=AQ50,AQ50,AQ50-(AQ50-AQ23-AQ27))</f>
        <v>0</v>
      </c>
      <c r="AR58" s="1012"/>
      <c r="AS58" s="1012"/>
      <c r="AT58" s="1012"/>
      <c r="AU58" s="1013"/>
    </row>
    <row r="59" spans="1:47" ht="12" customHeight="1" x14ac:dyDescent="0.2">
      <c r="A59" s="3"/>
      <c r="B59" s="412"/>
      <c r="C59" s="402" t="s">
        <v>177</v>
      </c>
      <c r="D59" s="354"/>
      <c r="E59" s="70"/>
      <c r="F59" s="65"/>
      <c r="G59" s="366"/>
      <c r="H59" s="993"/>
      <c r="I59" s="994"/>
      <c r="J59" s="994"/>
      <c r="K59" s="994"/>
      <c r="L59" s="1014"/>
      <c r="M59" s="1039"/>
      <c r="N59" s="1040"/>
      <c r="O59" s="1040"/>
      <c r="P59" s="1040"/>
      <c r="Q59" s="1041"/>
      <c r="R59" s="993"/>
      <c r="S59" s="994"/>
      <c r="T59" s="994"/>
      <c r="U59" s="994"/>
      <c r="V59" s="1014"/>
      <c r="W59" s="1039"/>
      <c r="X59" s="1040"/>
      <c r="Y59" s="1040"/>
      <c r="Z59" s="1040"/>
      <c r="AA59" s="1041"/>
      <c r="AB59" s="877"/>
      <c r="AC59" s="878"/>
      <c r="AD59" s="878"/>
      <c r="AE59" s="878"/>
      <c r="AF59" s="879"/>
      <c r="AG59" s="993"/>
      <c r="AH59" s="994"/>
      <c r="AI59" s="994"/>
      <c r="AJ59" s="994"/>
      <c r="AK59" s="1014"/>
      <c r="AL59" s="877"/>
      <c r="AM59" s="878"/>
      <c r="AN59" s="878"/>
      <c r="AO59" s="878"/>
      <c r="AP59" s="879"/>
      <c r="AQ59" s="993"/>
      <c r="AR59" s="994"/>
      <c r="AS59" s="994"/>
      <c r="AT59" s="994"/>
      <c r="AU59" s="1014"/>
    </row>
    <row r="60" spans="1:47" ht="9" customHeight="1" x14ac:dyDescent="0.2">
      <c r="A60" s="3"/>
      <c r="B60" s="408" t="s">
        <v>184</v>
      </c>
      <c r="C60" s="409" t="s">
        <v>185</v>
      </c>
      <c r="D60" s="350"/>
      <c r="E60" s="44"/>
      <c r="F60" s="15"/>
      <c r="G60" s="15"/>
      <c r="H60" s="351"/>
      <c r="I60" s="352"/>
      <c r="J60" s="352"/>
      <c r="K60" s="352"/>
      <c r="L60" s="353"/>
      <c r="M60" s="351"/>
      <c r="N60" s="352"/>
      <c r="O60" s="352"/>
      <c r="P60" s="352"/>
      <c r="Q60" s="353"/>
      <c r="R60" s="351"/>
      <c r="S60" s="352"/>
      <c r="T60" s="352"/>
      <c r="U60" s="352"/>
      <c r="V60" s="353"/>
      <c r="W60" s="351"/>
      <c r="X60" s="352"/>
      <c r="Y60" s="352"/>
      <c r="Z60" s="352"/>
      <c r="AA60" s="352"/>
      <c r="AB60" s="352"/>
      <c r="AC60" s="352"/>
      <c r="AD60" s="352"/>
      <c r="AE60" s="352"/>
      <c r="AF60" s="352"/>
      <c r="AG60" s="995"/>
      <c r="AH60" s="996"/>
      <c r="AI60" s="996"/>
      <c r="AJ60" s="996"/>
      <c r="AK60" s="997"/>
      <c r="AL60" s="352"/>
      <c r="AM60" s="352"/>
      <c r="AN60" s="352"/>
      <c r="AO60" s="352"/>
      <c r="AP60" s="353"/>
      <c r="AQ60" s="351"/>
      <c r="AR60" s="352"/>
      <c r="AS60" s="352"/>
      <c r="AT60" s="352"/>
      <c r="AU60" s="353"/>
    </row>
    <row r="61" spans="1:47" ht="10.9" customHeight="1" x14ac:dyDescent="0.2">
      <c r="A61" s="3"/>
      <c r="B61" s="410"/>
      <c r="C61" s="411" t="s">
        <v>186</v>
      </c>
      <c r="D61" s="354"/>
      <c r="E61" s="328"/>
      <c r="F61" s="329"/>
      <c r="G61" s="329"/>
      <c r="H61" s="37"/>
      <c r="I61" s="361"/>
      <c r="J61" s="361"/>
      <c r="K61" s="361"/>
      <c r="L61" s="362"/>
      <c r="M61" s="37"/>
      <c r="N61" s="361"/>
      <c r="O61" s="361"/>
      <c r="P61" s="361"/>
      <c r="Q61" s="362"/>
      <c r="R61" s="37"/>
      <c r="S61" s="361"/>
      <c r="T61" s="361"/>
      <c r="U61" s="361"/>
      <c r="V61" s="273"/>
      <c r="W61" s="37"/>
      <c r="X61" s="355"/>
      <c r="Y61" s="355"/>
      <c r="Z61" s="355"/>
      <c r="AA61" s="355"/>
      <c r="AB61" s="273"/>
      <c r="AC61" s="273"/>
      <c r="AD61" s="273"/>
      <c r="AE61" s="273"/>
      <c r="AF61" s="357" t="s">
        <v>161</v>
      </c>
      <c r="AG61" s="998"/>
      <c r="AH61" s="999"/>
      <c r="AI61" s="999"/>
      <c r="AJ61" s="999"/>
      <c r="AK61" s="1000"/>
      <c r="AL61" s="361"/>
      <c r="AM61" s="361"/>
      <c r="AN61" s="361"/>
      <c r="AO61" s="361"/>
      <c r="AP61" s="362"/>
      <c r="AQ61" s="363"/>
      <c r="AR61" s="361"/>
      <c r="AS61" s="361"/>
      <c r="AT61" s="361"/>
      <c r="AU61" s="362"/>
    </row>
    <row r="62" spans="1:47" ht="9.75" customHeight="1" x14ac:dyDescent="0.2">
      <c r="A62" s="3"/>
      <c r="B62" s="408" t="s">
        <v>187</v>
      </c>
      <c r="C62" s="409" t="s">
        <v>188</v>
      </c>
      <c r="D62" s="350"/>
      <c r="E62" s="44"/>
      <c r="F62" s="15"/>
      <c r="G62" s="15"/>
      <c r="H62" s="351"/>
      <c r="I62" s="352"/>
      <c r="J62" s="352"/>
      <c r="K62" s="352"/>
      <c r="L62" s="353"/>
      <c r="M62" s="351"/>
      <c r="N62" s="352"/>
      <c r="O62" s="352"/>
      <c r="P62" s="352"/>
      <c r="Q62" s="353"/>
      <c r="R62" s="351"/>
      <c r="S62" s="352"/>
      <c r="T62" s="352"/>
      <c r="U62" s="352"/>
      <c r="V62" s="353"/>
      <c r="W62" s="351"/>
      <c r="X62" s="352"/>
      <c r="Y62" s="352"/>
      <c r="Z62" s="352"/>
      <c r="AA62" s="352"/>
      <c r="AB62" s="352"/>
      <c r="AC62" s="352"/>
      <c r="AD62" s="352"/>
      <c r="AE62" s="352"/>
      <c r="AF62" s="352"/>
      <c r="AG62" s="995"/>
      <c r="AH62" s="996"/>
      <c r="AI62" s="996"/>
      <c r="AJ62" s="996"/>
      <c r="AK62" s="997"/>
      <c r="AL62" s="352"/>
      <c r="AM62" s="352"/>
      <c r="AN62" s="352"/>
      <c r="AO62" s="352"/>
      <c r="AP62" s="353"/>
      <c r="AQ62" s="351"/>
      <c r="AR62" s="352"/>
      <c r="AS62" s="352"/>
      <c r="AT62" s="352"/>
      <c r="AU62" s="353"/>
    </row>
    <row r="63" spans="1:47" ht="12" customHeight="1" thickBot="1" x14ac:dyDescent="0.25">
      <c r="A63" s="3"/>
      <c r="B63" s="414"/>
      <c r="C63" s="411" t="s">
        <v>186</v>
      </c>
      <c r="D63" s="367"/>
      <c r="E63" s="368"/>
      <c r="F63" s="369"/>
      <c r="G63" s="369"/>
      <c r="H63" s="370"/>
      <c r="I63" s="371"/>
      <c r="J63" s="371"/>
      <c r="K63" s="371"/>
      <c r="L63" s="372"/>
      <c r="M63" s="370"/>
      <c r="N63" s="371"/>
      <c r="O63" s="371"/>
      <c r="P63" s="371"/>
      <c r="Q63" s="372"/>
      <c r="R63" s="370"/>
      <c r="S63" s="371"/>
      <c r="T63" s="371"/>
      <c r="U63" s="371"/>
      <c r="V63" s="373"/>
      <c r="W63" s="370"/>
      <c r="X63" s="374"/>
      <c r="Y63" s="374"/>
      <c r="Z63" s="374"/>
      <c r="AA63" s="374"/>
      <c r="AB63" s="373"/>
      <c r="AC63" s="373"/>
      <c r="AD63" s="373"/>
      <c r="AE63" s="373"/>
      <c r="AF63" s="357" t="s">
        <v>161</v>
      </c>
      <c r="AG63" s="998"/>
      <c r="AH63" s="999"/>
      <c r="AI63" s="999"/>
      <c r="AJ63" s="999"/>
      <c r="AK63" s="1000"/>
      <c r="AL63" s="371"/>
      <c r="AM63" s="371"/>
      <c r="AN63" s="371"/>
      <c r="AO63" s="371"/>
      <c r="AP63" s="372"/>
      <c r="AQ63" s="375"/>
      <c r="AR63" s="371"/>
      <c r="AS63" s="371"/>
      <c r="AT63" s="371"/>
      <c r="AU63" s="372"/>
    </row>
    <row r="64" spans="1:47" ht="14.25" customHeight="1" x14ac:dyDescent="0.2">
      <c r="B64" s="478" t="s">
        <v>222</v>
      </c>
      <c r="C64" s="477"/>
      <c r="D64" s="477"/>
      <c r="E64" s="477"/>
      <c r="F64" s="477"/>
      <c r="G64" s="477"/>
      <c r="H64" s="477"/>
      <c r="I64" s="477"/>
      <c r="J64" s="477"/>
      <c r="K64" s="477"/>
      <c r="L64" s="477"/>
      <c r="M64" s="477"/>
      <c r="N64" s="477"/>
      <c r="O64" s="477"/>
      <c r="P64" s="477"/>
      <c r="Q64" s="477"/>
      <c r="R64" s="477"/>
      <c r="S64" s="477"/>
      <c r="T64" s="477"/>
      <c r="U64" s="477"/>
      <c r="V64" s="477"/>
      <c r="W64" s="477"/>
      <c r="X64" s="477"/>
      <c r="Y64" s="477"/>
      <c r="Z64" s="477"/>
      <c r="AA64" s="477"/>
      <c r="AB64" s="376"/>
      <c r="AC64" s="376"/>
      <c r="AD64" s="376"/>
      <c r="AE64" s="376"/>
      <c r="AF64" s="376"/>
      <c r="AG64" s="477"/>
      <c r="AH64" s="477"/>
      <c r="AI64" s="477"/>
      <c r="AJ64" s="477"/>
      <c r="AK64" s="477"/>
      <c r="AL64" s="477"/>
      <c r="AM64" s="477"/>
      <c r="AN64" s="477"/>
      <c r="AO64" s="477"/>
      <c r="AP64" s="477"/>
      <c r="AQ64" s="477"/>
      <c r="AR64" s="477"/>
      <c r="AS64" s="477"/>
      <c r="AT64" s="477"/>
      <c r="AU64" s="278"/>
    </row>
    <row r="65" spans="1:47" ht="12" customHeight="1" x14ac:dyDescent="0.2">
      <c r="B65" s="985" t="s">
        <v>117</v>
      </c>
      <c r="C65" s="986"/>
      <c r="D65" s="986"/>
      <c r="E65" s="986"/>
      <c r="F65" s="986"/>
      <c r="G65" s="986"/>
      <c r="H65" s="986"/>
      <c r="I65" s="986"/>
      <c r="J65" s="986"/>
      <c r="K65" s="986"/>
      <c r="L65" s="986"/>
      <c r="M65" s="986"/>
      <c r="N65" s="986"/>
      <c r="O65" s="986"/>
      <c r="P65" s="986"/>
      <c r="Q65" s="986"/>
      <c r="R65" s="986"/>
      <c r="S65" s="986"/>
      <c r="T65" s="986"/>
      <c r="U65" s="986"/>
      <c r="V65" s="986"/>
      <c r="W65" s="986"/>
      <c r="X65" s="986"/>
      <c r="Y65" s="986"/>
      <c r="Z65" s="986"/>
      <c r="AA65" s="986"/>
      <c r="AB65" s="986"/>
      <c r="AC65" s="986"/>
      <c r="AD65" s="986"/>
      <c r="AE65" s="986"/>
      <c r="AF65" s="986"/>
      <c r="AG65" s="986"/>
      <c r="AH65" s="986"/>
      <c r="AI65" s="986"/>
      <c r="AJ65" s="986"/>
      <c r="AK65" s="986"/>
      <c r="AL65" s="986"/>
      <c r="AM65" s="986"/>
      <c r="AN65" s="986"/>
      <c r="AO65" s="986"/>
      <c r="AP65" s="986"/>
      <c r="AQ65" s="986"/>
      <c r="AR65" s="986"/>
      <c r="AS65" s="986"/>
      <c r="AT65" s="986"/>
      <c r="AU65" s="987"/>
    </row>
    <row r="66" spans="1:47" ht="11.25" customHeight="1" x14ac:dyDescent="0.2">
      <c r="B66" s="882" t="s">
        <v>118</v>
      </c>
      <c r="C66" s="883"/>
      <c r="D66" s="883"/>
      <c r="E66" s="883"/>
      <c r="F66" s="883"/>
      <c r="G66" s="884"/>
      <c r="H66" s="458"/>
      <c r="I66" s="459"/>
      <c r="J66" s="459"/>
      <c r="K66" s="459"/>
      <c r="L66" s="459"/>
      <c r="M66" s="459"/>
      <c r="N66" s="459"/>
      <c r="O66" s="459"/>
      <c r="P66" s="459"/>
      <c r="Q66" s="459"/>
      <c r="R66" s="343"/>
      <c r="S66" s="460"/>
      <c r="T66" s="460"/>
      <c r="U66" s="460"/>
      <c r="V66" s="460"/>
      <c r="W66" s="347"/>
      <c r="X66" s="459"/>
      <c r="Y66" s="459"/>
      <c r="Z66" s="459"/>
      <c r="AA66" s="459"/>
      <c r="AB66" s="1018" t="s">
        <v>223</v>
      </c>
      <c r="AC66" s="1019"/>
      <c r="AD66" s="1019"/>
      <c r="AE66" s="1019"/>
      <c r="AF66" s="1020"/>
      <c r="AG66" s="1018" t="s">
        <v>224</v>
      </c>
      <c r="AH66" s="1019"/>
      <c r="AI66" s="1019"/>
      <c r="AJ66" s="1019"/>
      <c r="AK66" s="1020"/>
      <c r="AL66" s="459"/>
      <c r="AM66" s="459"/>
      <c r="AN66" s="459"/>
      <c r="AO66" s="459"/>
      <c r="AP66" s="459"/>
      <c r="AQ66" s="1018" t="s">
        <v>223</v>
      </c>
      <c r="AR66" s="1019"/>
      <c r="AS66" s="1019"/>
      <c r="AT66" s="1019"/>
      <c r="AU66" s="1020"/>
    </row>
    <row r="67" spans="1:47" ht="11.25" customHeight="1" x14ac:dyDescent="0.2">
      <c r="B67" s="458"/>
      <c r="C67" s="459"/>
      <c r="D67" s="459"/>
      <c r="E67" s="459"/>
      <c r="F67" s="459"/>
      <c r="G67" s="464"/>
      <c r="H67" s="458"/>
      <c r="I67" s="459"/>
      <c r="J67" s="459"/>
      <c r="K67" s="459"/>
      <c r="L67" s="459"/>
      <c r="M67" s="459"/>
      <c r="N67" s="459"/>
      <c r="O67" s="459"/>
      <c r="P67" s="459"/>
      <c r="Q67" s="459"/>
      <c r="R67" s="459"/>
      <c r="S67" s="459"/>
      <c r="T67" s="459"/>
      <c r="U67" s="459"/>
      <c r="V67" s="459"/>
      <c r="W67" s="459"/>
      <c r="X67" s="459"/>
      <c r="Y67" s="459"/>
      <c r="Z67" s="459"/>
      <c r="AA67" s="459"/>
      <c r="AB67" s="1018" t="s">
        <v>225</v>
      </c>
      <c r="AC67" s="1019"/>
      <c r="AD67" s="1019"/>
      <c r="AE67" s="1019"/>
      <c r="AF67" s="1020"/>
      <c r="AG67" s="1018" t="s">
        <v>18</v>
      </c>
      <c r="AH67" s="1019"/>
      <c r="AI67" s="1019"/>
      <c r="AJ67" s="1019"/>
      <c r="AK67" s="1020"/>
      <c r="AL67" s="459"/>
      <c r="AM67" s="459"/>
      <c r="AN67" s="459"/>
      <c r="AO67" s="459"/>
      <c r="AP67" s="459"/>
      <c r="AQ67" s="1018" t="s">
        <v>226</v>
      </c>
      <c r="AR67" s="1019"/>
      <c r="AS67" s="1019"/>
      <c r="AT67" s="1019"/>
      <c r="AU67" s="1020"/>
    </row>
    <row r="68" spans="1:47" ht="11.25" customHeight="1" x14ac:dyDescent="0.2">
      <c r="B68" s="403" t="s">
        <v>227</v>
      </c>
      <c r="C68" s="406" t="s">
        <v>228</v>
      </c>
      <c r="D68" s="324"/>
      <c r="E68" s="44"/>
      <c r="F68" s="15"/>
      <c r="G68" s="15"/>
      <c r="H68" s="351"/>
      <c r="I68" s="35"/>
      <c r="J68" s="35"/>
      <c r="K68" s="35"/>
      <c r="L68" s="36"/>
      <c r="M68" s="351"/>
      <c r="N68" s="35"/>
      <c r="O68" s="35"/>
      <c r="P68" s="35"/>
      <c r="Q68" s="36"/>
      <c r="R68" s="352"/>
      <c r="S68" s="35"/>
      <c r="T68" s="35"/>
      <c r="U68" s="35"/>
      <c r="V68" s="35"/>
      <c r="W68" s="351"/>
      <c r="X68" s="35"/>
      <c r="Y68" s="35"/>
      <c r="Z68" s="35"/>
      <c r="AA68" s="35"/>
      <c r="AB68" s="874">
        <f>IF(AG68=0,0,IF(AG68&lt;&gt;0,AG68/AQ15))</f>
        <v>0</v>
      </c>
      <c r="AC68" s="875"/>
      <c r="AD68" s="875"/>
      <c r="AE68" s="875"/>
      <c r="AF68" s="876"/>
      <c r="AG68" s="874">
        <f>IF(AG40-AG44&gt;0,AG40-AG44,0)</f>
        <v>0</v>
      </c>
      <c r="AH68" s="875"/>
      <c r="AI68" s="875"/>
      <c r="AJ68" s="875"/>
      <c r="AK68" s="876"/>
      <c r="AL68" s="465"/>
      <c r="AM68" s="466"/>
      <c r="AN68" s="466"/>
      <c r="AO68" s="466"/>
      <c r="AP68" s="467"/>
      <c r="AQ68" s="874">
        <f>AB68*(1-AQ15)</f>
        <v>0</v>
      </c>
      <c r="AR68" s="875"/>
      <c r="AS68" s="875"/>
      <c r="AT68" s="875"/>
      <c r="AU68" s="876"/>
    </row>
    <row r="69" spans="1:47" ht="10.9" customHeight="1" x14ac:dyDescent="0.2">
      <c r="B69" s="405"/>
      <c r="C69" s="402" t="s">
        <v>229</v>
      </c>
      <c r="D69" s="327"/>
      <c r="E69" s="328"/>
      <c r="F69" s="329"/>
      <c r="G69" s="329"/>
      <c r="H69" s="37"/>
      <c r="I69" s="32"/>
      <c r="J69" s="32"/>
      <c r="K69" s="32"/>
      <c r="L69" s="33"/>
      <c r="M69" s="37"/>
      <c r="N69" s="32"/>
      <c r="O69" s="32"/>
      <c r="P69" s="32"/>
      <c r="Q69" s="33"/>
      <c r="R69" s="355"/>
      <c r="S69" s="32"/>
      <c r="T69" s="32"/>
      <c r="U69" s="32"/>
      <c r="V69" s="72"/>
      <c r="W69" s="37"/>
      <c r="X69" s="32"/>
      <c r="Y69" s="32"/>
      <c r="Z69" s="32"/>
      <c r="AA69" s="32"/>
      <c r="AB69" s="877"/>
      <c r="AC69" s="878"/>
      <c r="AD69" s="878"/>
      <c r="AE69" s="878"/>
      <c r="AF69" s="879"/>
      <c r="AG69" s="877"/>
      <c r="AH69" s="878"/>
      <c r="AI69" s="878"/>
      <c r="AJ69" s="878"/>
      <c r="AK69" s="879"/>
      <c r="AL69" s="468"/>
      <c r="AM69" s="469"/>
      <c r="AN69" s="469"/>
      <c r="AO69" s="469"/>
      <c r="AP69" s="470"/>
      <c r="AQ69" s="877"/>
      <c r="AR69" s="878"/>
      <c r="AS69" s="878"/>
      <c r="AT69" s="878"/>
      <c r="AU69" s="879"/>
    </row>
    <row r="70" spans="1:47" ht="11.25" customHeight="1" x14ac:dyDescent="0.2">
      <c r="B70" s="403" t="s">
        <v>230</v>
      </c>
      <c r="C70" s="406" t="s">
        <v>231</v>
      </c>
      <c r="D70" s="324"/>
      <c r="E70" s="44"/>
      <c r="F70" s="15"/>
      <c r="G70" s="15"/>
      <c r="H70" s="351"/>
      <c r="I70" s="35"/>
      <c r="J70" s="35"/>
      <c r="K70" s="35"/>
      <c r="L70" s="36"/>
      <c r="M70" s="351"/>
      <c r="N70" s="35"/>
      <c r="O70" s="35"/>
      <c r="P70" s="35"/>
      <c r="Q70" s="36"/>
      <c r="R70" s="352"/>
      <c r="S70" s="35"/>
      <c r="T70" s="35"/>
      <c r="U70" s="35"/>
      <c r="V70" s="35"/>
      <c r="W70" s="351"/>
      <c r="X70" s="35"/>
      <c r="Y70" s="35"/>
      <c r="Z70" s="35"/>
      <c r="AA70" s="35"/>
      <c r="AB70" s="874">
        <f>AG70/0.5</f>
        <v>0</v>
      </c>
      <c r="AC70" s="875"/>
      <c r="AD70" s="875"/>
      <c r="AE70" s="875"/>
      <c r="AF70" s="876"/>
      <c r="AG70" s="874">
        <f>IF(AG42-AG46&gt;0,AG42-AG46,0)</f>
        <v>0</v>
      </c>
      <c r="AH70" s="875"/>
      <c r="AI70" s="875"/>
      <c r="AJ70" s="875"/>
      <c r="AK70" s="876"/>
      <c r="AL70" s="352"/>
      <c r="AM70" s="35"/>
      <c r="AN70" s="35"/>
      <c r="AO70" s="35"/>
      <c r="AP70" s="271"/>
      <c r="AQ70" s="874">
        <f>AB70*0.5</f>
        <v>0</v>
      </c>
      <c r="AR70" s="875"/>
      <c r="AS70" s="875"/>
      <c r="AT70" s="875"/>
      <c r="AU70" s="876"/>
    </row>
    <row r="71" spans="1:47" ht="12" customHeight="1" thickBot="1" x14ac:dyDescent="0.25">
      <c r="B71" s="405"/>
      <c r="C71" s="402" t="s">
        <v>229</v>
      </c>
      <c r="D71" s="327"/>
      <c r="E71" s="328"/>
      <c r="F71" s="329"/>
      <c r="G71" s="329"/>
      <c r="H71" s="37"/>
      <c r="I71" s="32"/>
      <c r="J71" s="32"/>
      <c r="K71" s="32"/>
      <c r="L71" s="33"/>
      <c r="M71" s="37"/>
      <c r="N71" s="32"/>
      <c r="O71" s="32"/>
      <c r="P71" s="32"/>
      <c r="Q71" s="33"/>
      <c r="R71" s="355"/>
      <c r="S71" s="32"/>
      <c r="T71" s="32"/>
      <c r="U71" s="32"/>
      <c r="V71" s="72"/>
      <c r="W71" s="37"/>
      <c r="X71" s="32"/>
      <c r="Y71" s="32"/>
      <c r="Z71" s="32"/>
      <c r="AA71" s="32"/>
      <c r="AB71" s="877"/>
      <c r="AC71" s="878"/>
      <c r="AD71" s="878"/>
      <c r="AE71" s="878"/>
      <c r="AF71" s="879"/>
      <c r="AG71" s="877"/>
      <c r="AH71" s="878"/>
      <c r="AI71" s="878"/>
      <c r="AJ71" s="878"/>
      <c r="AK71" s="879"/>
      <c r="AL71" s="466"/>
      <c r="AM71" s="466"/>
      <c r="AN71" s="466"/>
      <c r="AO71" s="466"/>
      <c r="AP71" s="466"/>
      <c r="AQ71" s="877"/>
      <c r="AR71" s="878"/>
      <c r="AS71" s="878"/>
      <c r="AT71" s="878"/>
      <c r="AU71" s="879"/>
    </row>
    <row r="72" spans="1:47" ht="12.75" customHeight="1" x14ac:dyDescent="0.2">
      <c r="A72" s="3"/>
      <c r="B72" s="1021" t="s">
        <v>241</v>
      </c>
      <c r="C72" s="983"/>
      <c r="D72" s="983"/>
      <c r="E72" s="983"/>
      <c r="F72" s="983"/>
      <c r="G72" s="983"/>
      <c r="H72" s="983"/>
      <c r="I72" s="983"/>
      <c r="J72" s="983"/>
      <c r="K72" s="983"/>
      <c r="L72" s="983"/>
      <c r="M72" s="983"/>
      <c r="N72" s="983"/>
      <c r="O72" s="983"/>
      <c r="P72" s="983"/>
      <c r="Q72" s="983"/>
      <c r="R72" s="983"/>
      <c r="S72" s="983"/>
      <c r="T72" s="983"/>
      <c r="U72" s="983"/>
      <c r="V72" s="983"/>
      <c r="W72" s="983"/>
      <c r="X72" s="983"/>
      <c r="Y72" s="983"/>
      <c r="Z72" s="983"/>
      <c r="AA72" s="983"/>
      <c r="AB72" s="1022"/>
      <c r="AC72" s="1022"/>
      <c r="AD72" s="1022"/>
      <c r="AE72" s="1022"/>
      <c r="AF72" s="1022"/>
      <c r="AG72" s="1022"/>
      <c r="AH72" s="1022"/>
      <c r="AI72" s="1022"/>
      <c r="AJ72" s="1022"/>
      <c r="AK72" s="1022"/>
      <c r="AL72" s="983"/>
      <c r="AM72" s="983"/>
      <c r="AN72" s="983"/>
      <c r="AO72" s="983"/>
      <c r="AP72" s="983"/>
      <c r="AQ72" s="1022"/>
      <c r="AR72" s="1022"/>
      <c r="AS72" s="1022"/>
      <c r="AT72" s="1022"/>
      <c r="AU72" s="1023"/>
    </row>
    <row r="73" spans="1:47" ht="12.75" customHeight="1" x14ac:dyDescent="0.2">
      <c r="A73" s="3"/>
      <c r="B73" s="458"/>
      <c r="C73" s="459"/>
      <c r="D73" s="459"/>
      <c r="E73" s="459"/>
      <c r="F73" s="459"/>
      <c r="G73" s="464"/>
      <c r="H73" s="731" t="s">
        <v>5</v>
      </c>
      <c r="I73" s="731"/>
      <c r="J73" s="731"/>
      <c r="K73" s="731"/>
      <c r="L73" s="731"/>
      <c r="M73" s="731"/>
      <c r="N73" s="731"/>
      <c r="O73" s="731"/>
      <c r="P73" s="731"/>
      <c r="Q73" s="732"/>
      <c r="R73" s="730" t="s">
        <v>6</v>
      </c>
      <c r="S73" s="731"/>
      <c r="T73" s="731"/>
      <c r="U73" s="731"/>
      <c r="V73" s="731"/>
      <c r="W73" s="731"/>
      <c r="X73" s="731"/>
      <c r="Y73" s="731"/>
      <c r="Z73" s="731"/>
      <c r="AA73" s="732"/>
      <c r="AB73" s="897" t="s">
        <v>59</v>
      </c>
      <c r="AC73" s="898"/>
      <c r="AD73" s="898"/>
      <c r="AE73" s="898"/>
      <c r="AF73" s="899"/>
      <c r="AG73" s="897" t="s">
        <v>59</v>
      </c>
      <c r="AH73" s="898"/>
      <c r="AI73" s="898"/>
      <c r="AJ73" s="898"/>
      <c r="AK73" s="899"/>
      <c r="AL73" s="1042" t="s">
        <v>16</v>
      </c>
      <c r="AM73" s="1043"/>
      <c r="AN73" s="1043"/>
      <c r="AO73" s="1043"/>
      <c r="AP73" s="1043"/>
      <c r="AQ73" s="1043"/>
      <c r="AR73" s="1043"/>
      <c r="AS73" s="1043"/>
      <c r="AT73" s="1043"/>
      <c r="AU73" s="1044"/>
    </row>
    <row r="74" spans="1:47" ht="12.75" customHeight="1" thickBot="1" x14ac:dyDescent="0.25">
      <c r="A74" s="3"/>
      <c r="B74" s="458"/>
      <c r="C74" s="459"/>
      <c r="D74" s="459"/>
      <c r="E74" s="459"/>
      <c r="F74" s="459"/>
      <c r="G74" s="459"/>
      <c r="H74" s="711" t="s">
        <v>7</v>
      </c>
      <c r="I74" s="711"/>
      <c r="J74" s="711"/>
      <c r="K74" s="711"/>
      <c r="L74" s="723"/>
      <c r="M74" s="710" t="s">
        <v>14</v>
      </c>
      <c r="N74" s="711"/>
      <c r="O74" s="711"/>
      <c r="P74" s="711"/>
      <c r="Q74" s="712"/>
      <c r="R74" s="722" t="s">
        <v>8</v>
      </c>
      <c r="S74" s="711"/>
      <c r="T74" s="711"/>
      <c r="U74" s="711"/>
      <c r="V74" s="723"/>
      <c r="W74" s="710" t="s">
        <v>15</v>
      </c>
      <c r="X74" s="711"/>
      <c r="Y74" s="711"/>
      <c r="Z74" s="711"/>
      <c r="AA74" s="712"/>
      <c r="AB74" s="885" t="s">
        <v>17</v>
      </c>
      <c r="AC74" s="886"/>
      <c r="AD74" s="886"/>
      <c r="AE74" s="886"/>
      <c r="AF74" s="887"/>
      <c r="AG74" s="885" t="s">
        <v>18</v>
      </c>
      <c r="AH74" s="886"/>
      <c r="AI74" s="886"/>
      <c r="AJ74" s="886"/>
      <c r="AK74" s="887"/>
      <c r="AL74" s="722" t="s">
        <v>114</v>
      </c>
      <c r="AM74" s="711"/>
      <c r="AN74" s="711"/>
      <c r="AO74" s="711"/>
      <c r="AP74" s="723"/>
      <c r="AQ74" s="710" t="s">
        <v>115</v>
      </c>
      <c r="AR74" s="711"/>
      <c r="AS74" s="711"/>
      <c r="AT74" s="711"/>
      <c r="AU74" s="723"/>
    </row>
    <row r="75" spans="1:47" ht="10.9" customHeight="1" x14ac:dyDescent="0.2">
      <c r="A75" s="3"/>
      <c r="B75" s="417" t="s">
        <v>242</v>
      </c>
      <c r="C75" s="418" t="s">
        <v>106</v>
      </c>
      <c r="D75" s="15"/>
      <c r="E75" s="15"/>
      <c r="F75" s="15"/>
      <c r="G75" s="15"/>
      <c r="H75" s="874">
        <f>H29+H31+H52+H54</f>
        <v>0</v>
      </c>
      <c r="I75" s="875"/>
      <c r="J75" s="875"/>
      <c r="K75" s="875"/>
      <c r="L75" s="876"/>
      <c r="M75" s="874">
        <f>M29+M31+M52+M54</f>
        <v>0</v>
      </c>
      <c r="N75" s="875"/>
      <c r="O75" s="875"/>
      <c r="P75" s="875"/>
      <c r="Q75" s="876"/>
      <c r="R75" s="874">
        <f>R29+R31+R52+R54</f>
        <v>0</v>
      </c>
      <c r="S75" s="875"/>
      <c r="T75" s="875"/>
      <c r="U75" s="875"/>
      <c r="V75" s="876"/>
      <c r="W75" s="874">
        <f>W29+W31+W52+W54</f>
        <v>0</v>
      </c>
      <c r="X75" s="875"/>
      <c r="Y75" s="875"/>
      <c r="Z75" s="875"/>
      <c r="AA75" s="876"/>
      <c r="AB75" s="874">
        <f>AB29+AB31+AB52+AB54</f>
        <v>0</v>
      </c>
      <c r="AC75" s="875"/>
      <c r="AD75" s="875"/>
      <c r="AE75" s="875"/>
      <c r="AF75" s="876"/>
      <c r="AG75" s="874">
        <f>AG29+AG31+AG52+AG54</f>
        <v>0</v>
      </c>
      <c r="AH75" s="875"/>
      <c r="AI75" s="875"/>
      <c r="AJ75" s="875"/>
      <c r="AK75" s="876"/>
      <c r="AL75" s="874">
        <f>AL29+AL31+AL52+AL54</f>
        <v>0</v>
      </c>
      <c r="AM75" s="875"/>
      <c r="AN75" s="875"/>
      <c r="AO75" s="875"/>
      <c r="AP75" s="876"/>
      <c r="AQ75" s="874">
        <f>AQ29+AQ31+AQ52+AQ54</f>
        <v>0</v>
      </c>
      <c r="AR75" s="875"/>
      <c r="AS75" s="875"/>
      <c r="AT75" s="875"/>
      <c r="AU75" s="876"/>
    </row>
    <row r="76" spans="1:47" ht="11.45" customHeight="1" x14ac:dyDescent="0.2">
      <c r="A76" s="3"/>
      <c r="B76" s="419"/>
      <c r="C76" s="420" t="s">
        <v>243</v>
      </c>
      <c r="D76" s="329"/>
      <c r="E76" s="329"/>
      <c r="F76" s="329"/>
      <c r="G76" s="329"/>
      <c r="H76" s="877"/>
      <c r="I76" s="878"/>
      <c r="J76" s="878"/>
      <c r="K76" s="878"/>
      <c r="L76" s="879"/>
      <c r="M76" s="877"/>
      <c r="N76" s="878"/>
      <c r="O76" s="878"/>
      <c r="P76" s="878"/>
      <c r="Q76" s="879"/>
      <c r="R76" s="877"/>
      <c r="S76" s="878"/>
      <c r="T76" s="878"/>
      <c r="U76" s="878"/>
      <c r="V76" s="879"/>
      <c r="W76" s="877"/>
      <c r="X76" s="878"/>
      <c r="Y76" s="878"/>
      <c r="Z76" s="878"/>
      <c r="AA76" s="879"/>
      <c r="AB76" s="877"/>
      <c r="AC76" s="878"/>
      <c r="AD76" s="878"/>
      <c r="AE76" s="878"/>
      <c r="AF76" s="879"/>
      <c r="AG76" s="877"/>
      <c r="AH76" s="878"/>
      <c r="AI76" s="878"/>
      <c r="AJ76" s="878"/>
      <c r="AK76" s="879"/>
      <c r="AL76" s="877"/>
      <c r="AM76" s="878"/>
      <c r="AN76" s="878"/>
      <c r="AO76" s="878"/>
      <c r="AP76" s="879"/>
      <c r="AQ76" s="877"/>
      <c r="AR76" s="878"/>
      <c r="AS76" s="878"/>
      <c r="AT76" s="878"/>
      <c r="AU76" s="879"/>
    </row>
    <row r="77" spans="1:47" ht="10.9" customHeight="1" x14ac:dyDescent="0.2">
      <c r="A77" s="3"/>
      <c r="B77" s="417" t="s">
        <v>245</v>
      </c>
      <c r="C77" s="418" t="s">
        <v>246</v>
      </c>
      <c r="D77" s="15"/>
      <c r="E77" s="15"/>
      <c r="F77" s="15"/>
      <c r="G77" s="15"/>
      <c r="H77" s="874">
        <f>H75</f>
        <v>0</v>
      </c>
      <c r="I77" s="875"/>
      <c r="J77" s="875"/>
      <c r="K77" s="875"/>
      <c r="L77" s="876"/>
      <c r="M77" s="874">
        <f>M75</f>
        <v>0</v>
      </c>
      <c r="N77" s="875"/>
      <c r="O77" s="875"/>
      <c r="P77" s="875"/>
      <c r="Q77" s="876"/>
      <c r="R77" s="874">
        <f>R75</f>
        <v>0</v>
      </c>
      <c r="S77" s="875"/>
      <c r="T77" s="875"/>
      <c r="U77" s="875"/>
      <c r="V77" s="876"/>
      <c r="W77" s="874">
        <f>W75</f>
        <v>0</v>
      </c>
      <c r="X77" s="875"/>
      <c r="Y77" s="875"/>
      <c r="Z77" s="875"/>
      <c r="AA77" s="876"/>
      <c r="AB77" s="874">
        <f>AB75</f>
        <v>0</v>
      </c>
      <c r="AC77" s="875"/>
      <c r="AD77" s="875"/>
      <c r="AE77" s="875"/>
      <c r="AF77" s="876"/>
      <c r="AG77" s="874">
        <f>AG75</f>
        <v>0</v>
      </c>
      <c r="AH77" s="875"/>
      <c r="AI77" s="875"/>
      <c r="AJ77" s="875"/>
      <c r="AK77" s="876"/>
      <c r="AL77" s="874">
        <f>AL75</f>
        <v>0</v>
      </c>
      <c r="AM77" s="875"/>
      <c r="AN77" s="875"/>
      <c r="AO77" s="875"/>
      <c r="AP77" s="876"/>
      <c r="AQ77" s="874">
        <f>AQ75</f>
        <v>0</v>
      </c>
      <c r="AR77" s="875"/>
      <c r="AS77" s="875"/>
      <c r="AT77" s="875"/>
      <c r="AU77" s="876"/>
    </row>
    <row r="78" spans="1:47" ht="11.45" customHeight="1" x14ac:dyDescent="0.2">
      <c r="A78" s="3"/>
      <c r="B78" s="419"/>
      <c r="C78" s="420" t="s">
        <v>247</v>
      </c>
      <c r="D78" s="329"/>
      <c r="E78" s="329"/>
      <c r="F78" s="329"/>
      <c r="G78" s="329"/>
      <c r="H78" s="877"/>
      <c r="I78" s="878"/>
      <c r="J78" s="878"/>
      <c r="K78" s="878"/>
      <c r="L78" s="879"/>
      <c r="M78" s="877"/>
      <c r="N78" s="878"/>
      <c r="O78" s="878"/>
      <c r="P78" s="878"/>
      <c r="Q78" s="879"/>
      <c r="R78" s="877"/>
      <c r="S78" s="878"/>
      <c r="T78" s="878"/>
      <c r="U78" s="878"/>
      <c r="V78" s="879"/>
      <c r="W78" s="877"/>
      <c r="X78" s="878"/>
      <c r="Y78" s="878"/>
      <c r="Z78" s="878"/>
      <c r="AA78" s="879"/>
      <c r="AB78" s="877"/>
      <c r="AC78" s="878"/>
      <c r="AD78" s="878"/>
      <c r="AE78" s="878"/>
      <c r="AF78" s="879"/>
      <c r="AG78" s="877"/>
      <c r="AH78" s="878"/>
      <c r="AI78" s="878"/>
      <c r="AJ78" s="878"/>
      <c r="AK78" s="879"/>
      <c r="AL78" s="877"/>
      <c r="AM78" s="878"/>
      <c r="AN78" s="878"/>
      <c r="AO78" s="878"/>
      <c r="AP78" s="879"/>
      <c r="AQ78" s="877"/>
      <c r="AR78" s="878"/>
      <c r="AS78" s="878"/>
      <c r="AT78" s="878"/>
      <c r="AU78" s="879"/>
    </row>
    <row r="79" spans="1:47" ht="3.75" customHeight="1" x14ac:dyDescent="0.2">
      <c r="A79" s="3"/>
      <c r="B79" s="379"/>
      <c r="C79" s="380"/>
      <c r="D79" s="381"/>
      <c r="E79" s="381"/>
      <c r="F79" s="382"/>
      <c r="G79" s="382"/>
      <c r="H79" s="383"/>
      <c r="I79" s="471"/>
      <c r="J79" s="471"/>
      <c r="K79" s="471"/>
      <c r="L79" s="472"/>
      <c r="M79" s="383"/>
      <c r="N79" s="471"/>
      <c r="O79" s="471"/>
      <c r="P79" s="471"/>
      <c r="Q79" s="472"/>
      <c r="R79" s="384"/>
      <c r="S79" s="471"/>
      <c r="T79" s="471"/>
      <c r="U79" s="471"/>
      <c r="V79" s="471"/>
      <c r="W79" s="383"/>
      <c r="X79" s="471"/>
      <c r="Y79" s="471"/>
      <c r="Z79" s="471"/>
      <c r="AA79" s="472"/>
      <c r="AB79" s="471"/>
      <c r="AC79" s="471"/>
      <c r="AD79" s="471"/>
      <c r="AE79" s="471"/>
      <c r="AF79" s="471"/>
      <c r="AG79" s="471"/>
      <c r="AH79" s="471"/>
      <c r="AI79" s="471"/>
      <c r="AJ79" s="471"/>
      <c r="AK79" s="471"/>
      <c r="AL79" s="384"/>
      <c r="AM79" s="471"/>
      <c r="AN79" s="471"/>
      <c r="AO79" s="471"/>
      <c r="AP79" s="471"/>
      <c r="AQ79" s="1030" t="s">
        <v>226</v>
      </c>
      <c r="AR79" s="1031"/>
      <c r="AS79" s="1031"/>
      <c r="AT79" s="1031"/>
      <c r="AU79" s="1032"/>
    </row>
    <row r="80" spans="1:47" ht="11.45" customHeight="1" x14ac:dyDescent="0.2">
      <c r="A80" s="3"/>
      <c r="B80" s="377"/>
      <c r="C80" s="385"/>
      <c r="D80" s="459"/>
      <c r="E80" s="459"/>
      <c r="F80" s="459"/>
      <c r="G80" s="459"/>
      <c r="H80" s="459"/>
      <c r="I80" s="459"/>
      <c r="J80" s="459"/>
      <c r="K80" s="459"/>
      <c r="L80" s="459"/>
      <c r="M80" s="459"/>
      <c r="N80" s="459"/>
      <c r="O80" s="459"/>
      <c r="P80" s="459"/>
      <c r="Q80" s="459"/>
      <c r="R80" s="459"/>
      <c r="S80" s="459"/>
      <c r="T80" s="459"/>
      <c r="U80" s="459"/>
      <c r="V80" s="459"/>
      <c r="W80" s="459"/>
      <c r="X80" s="459"/>
      <c r="Y80" s="459"/>
      <c r="Z80" s="459"/>
      <c r="AA80" s="459"/>
      <c r="AB80" s="459"/>
      <c r="AC80" s="459"/>
      <c r="AD80" s="459"/>
      <c r="AE80" s="459"/>
      <c r="AF80" s="459"/>
      <c r="AG80" s="459"/>
      <c r="AH80" s="459"/>
      <c r="AI80" s="459"/>
      <c r="AJ80" s="459"/>
      <c r="AK80" s="459"/>
      <c r="AL80" s="459"/>
      <c r="AM80" s="459"/>
      <c r="AN80" s="459"/>
      <c r="AO80" s="459"/>
      <c r="AP80" s="459"/>
      <c r="AQ80" s="903"/>
      <c r="AR80" s="904"/>
      <c r="AS80" s="904"/>
      <c r="AT80" s="904"/>
      <c r="AU80" s="905"/>
    </row>
    <row r="81" spans="1:47" ht="11.45" customHeight="1" x14ac:dyDescent="0.2">
      <c r="A81" s="3"/>
      <c r="B81" s="345" t="s">
        <v>248</v>
      </c>
      <c r="C81" s="330" t="s">
        <v>249</v>
      </c>
      <c r="D81" s="12"/>
      <c r="E81" s="12"/>
      <c r="F81" s="11"/>
      <c r="G81" s="11"/>
      <c r="H81" s="351"/>
      <c r="I81" s="35"/>
      <c r="J81" s="35"/>
      <c r="K81" s="35"/>
      <c r="L81" s="36"/>
      <c r="M81" s="351"/>
      <c r="N81" s="35"/>
      <c r="O81" s="35"/>
      <c r="P81" s="35"/>
      <c r="Q81" s="36"/>
      <c r="R81" s="352"/>
      <c r="S81" s="35"/>
      <c r="T81" s="35"/>
      <c r="U81" s="35"/>
      <c r="V81" s="35"/>
      <c r="W81" s="351"/>
      <c r="X81" s="35"/>
      <c r="Y81" s="35"/>
      <c r="Z81" s="35"/>
      <c r="AA81" s="36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2"/>
      <c r="AM81" s="35"/>
      <c r="AN81" s="35"/>
      <c r="AO81" s="35"/>
      <c r="AP81" s="35"/>
      <c r="AQ81" s="874">
        <f>AL77-AQ77</f>
        <v>0</v>
      </c>
      <c r="AR81" s="875"/>
      <c r="AS81" s="875"/>
      <c r="AT81" s="875"/>
      <c r="AU81" s="876"/>
    </row>
    <row r="82" spans="1:47" ht="14.25" customHeight="1" x14ac:dyDescent="0.2">
      <c r="A82" s="3"/>
      <c r="B82" s="325"/>
      <c r="C82" s="326" t="s">
        <v>250</v>
      </c>
      <c r="D82" s="38"/>
      <c r="E82" s="38"/>
      <c r="F82" s="41"/>
      <c r="G82" s="41"/>
      <c r="H82" s="37"/>
      <c r="I82" s="32"/>
      <c r="J82" s="32"/>
      <c r="K82" s="32"/>
      <c r="L82" s="33"/>
      <c r="M82" s="37"/>
      <c r="N82" s="32"/>
      <c r="O82" s="32"/>
      <c r="P82" s="32"/>
      <c r="Q82" s="33"/>
      <c r="R82" s="355"/>
      <c r="S82" s="32"/>
      <c r="T82" s="32"/>
      <c r="U82" s="32"/>
      <c r="V82" s="32"/>
      <c r="W82" s="37"/>
      <c r="X82" s="32"/>
      <c r="Y82" s="32"/>
      <c r="Z82" s="32"/>
      <c r="AA82" s="33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55"/>
      <c r="AM82" s="32"/>
      <c r="AN82" s="32"/>
      <c r="AO82" s="32"/>
      <c r="AP82" s="32"/>
      <c r="AQ82" s="877"/>
      <c r="AR82" s="878"/>
      <c r="AS82" s="878"/>
      <c r="AT82" s="878"/>
      <c r="AU82" s="879"/>
    </row>
    <row r="83" spans="1:47" ht="11.45" customHeight="1" x14ac:dyDescent="0.2">
      <c r="A83" s="3"/>
      <c r="B83" s="675" t="s">
        <v>506</v>
      </c>
      <c r="C83" s="676"/>
      <c r="D83" s="676"/>
      <c r="E83" s="676"/>
      <c r="F83" s="675"/>
      <c r="G83" s="675"/>
      <c r="H83" s="675"/>
      <c r="I83" s="675"/>
      <c r="J83" s="675"/>
      <c r="K83" s="675"/>
      <c r="L83" s="675"/>
      <c r="M83" s="675"/>
      <c r="N83" s="675"/>
      <c r="O83" s="675"/>
      <c r="P83" s="675"/>
      <c r="Q83" s="675"/>
      <c r="R83" s="675"/>
      <c r="S83" s="675"/>
      <c r="T83" s="675"/>
      <c r="U83" s="675"/>
      <c r="V83" s="675"/>
      <c r="W83" s="675"/>
      <c r="X83" s="675"/>
      <c r="Y83" s="675"/>
      <c r="Z83" s="675"/>
      <c r="AA83" s="675"/>
      <c r="AB83" s="676"/>
      <c r="AC83" s="676"/>
      <c r="AD83" s="676"/>
      <c r="AE83" s="676"/>
      <c r="AF83" s="676"/>
      <c r="AG83" s="676"/>
      <c r="AH83" s="676"/>
      <c r="AI83" s="676"/>
      <c r="AJ83" s="676"/>
      <c r="AK83" s="676"/>
      <c r="AL83" s="447"/>
      <c r="AM83" s="447"/>
      <c r="AN83" s="447"/>
      <c r="AO83" s="447"/>
      <c r="AP83" s="447"/>
      <c r="AQ83" s="447"/>
      <c r="AR83" s="447"/>
      <c r="AS83" s="447"/>
      <c r="AT83" s="447"/>
      <c r="AU83" s="447"/>
    </row>
    <row r="84" spans="1:47" ht="8.4499999999999993" customHeight="1" x14ac:dyDescent="0.2">
      <c r="A84" s="3"/>
      <c r="B84" s="476"/>
      <c r="C84" s="476"/>
      <c r="D84" s="476"/>
      <c r="E84" s="476"/>
      <c r="F84" s="476"/>
      <c r="G84" s="476"/>
      <c r="H84" s="476"/>
      <c r="I84" s="476"/>
      <c r="J84" s="476"/>
      <c r="K84" s="386"/>
      <c r="L84" s="454"/>
      <c r="M84" s="454"/>
      <c r="N84" s="454"/>
      <c r="O84" s="454"/>
      <c r="P84" s="386"/>
      <c r="Q84" s="454"/>
      <c r="R84" s="454"/>
      <c r="S84" s="454"/>
      <c r="T84" s="454"/>
      <c r="U84" s="386"/>
      <c r="V84" s="454"/>
      <c r="W84" s="454"/>
      <c r="X84" s="454"/>
      <c r="Y84" s="454"/>
      <c r="Z84" s="386"/>
      <c r="AA84" s="454"/>
      <c r="AB84" s="454"/>
      <c r="AC84" s="454"/>
      <c r="AD84" s="454"/>
      <c r="AE84" s="386"/>
      <c r="AF84" s="454"/>
      <c r="AG84" s="454"/>
      <c r="AH84" s="454"/>
      <c r="AI84" s="454"/>
      <c r="AJ84" s="386"/>
      <c r="AK84" s="454"/>
      <c r="AL84" s="454"/>
      <c r="AM84" s="454"/>
      <c r="AN84" s="454"/>
      <c r="AO84" s="386"/>
      <c r="AP84" s="454"/>
      <c r="AQ84" s="454"/>
      <c r="AR84" s="454"/>
      <c r="AS84" s="454"/>
      <c r="AT84" s="386"/>
      <c r="AU84" s="454"/>
    </row>
    <row r="85" spans="1:47" ht="9" customHeight="1" x14ac:dyDescent="0.2">
      <c r="A85" s="3"/>
      <c r="B85" s="476"/>
      <c r="C85" s="476"/>
      <c r="D85" s="476"/>
      <c r="E85" s="476"/>
      <c r="F85" s="476"/>
      <c r="G85" s="476"/>
      <c r="H85" s="454"/>
      <c r="I85" s="454"/>
      <c r="J85" s="454"/>
      <c r="K85" s="454"/>
      <c r="L85" s="454"/>
      <c r="M85" s="454"/>
      <c r="N85" s="454"/>
      <c r="O85" s="454"/>
      <c r="P85" s="454"/>
      <c r="Q85" s="454"/>
      <c r="R85" s="454"/>
      <c r="S85" s="454"/>
      <c r="T85" s="454"/>
      <c r="U85" s="454"/>
      <c r="V85" s="454"/>
      <c r="W85" s="454"/>
      <c r="X85" s="454"/>
      <c r="Y85" s="454"/>
      <c r="Z85" s="454"/>
      <c r="AA85" s="454"/>
      <c r="AB85" s="454"/>
      <c r="AC85" s="454"/>
      <c r="AD85" s="454"/>
      <c r="AE85" s="454"/>
      <c r="AF85" s="454"/>
      <c r="AG85" s="454"/>
      <c r="AH85" s="454"/>
      <c r="AI85" s="454"/>
      <c r="AJ85" s="454"/>
      <c r="AK85" s="454"/>
      <c r="AL85" s="454"/>
      <c r="AM85" s="454"/>
      <c r="AN85" s="454"/>
      <c r="AO85" s="454"/>
      <c r="AP85" s="454"/>
      <c r="AQ85" s="454"/>
      <c r="AR85" s="454"/>
      <c r="AS85" s="454"/>
      <c r="AT85" s="454"/>
      <c r="AU85" s="454"/>
    </row>
    <row r="86" spans="1:47" ht="11.45" customHeight="1" x14ac:dyDescent="0.2">
      <c r="A86" s="3"/>
      <c r="B86" s="1046"/>
      <c r="C86" s="1046"/>
      <c r="D86" s="1046"/>
      <c r="E86" s="1046"/>
      <c r="F86" s="1046"/>
      <c r="G86" s="1046"/>
    </row>
    <row r="87" spans="1:47" ht="12" customHeight="1" x14ac:dyDescent="0.2"/>
    <row r="88" spans="1:47" ht="17.45" customHeight="1" x14ac:dyDescent="0.2">
      <c r="B88" s="1045"/>
      <c r="C88" s="1045"/>
      <c r="D88" s="1045"/>
      <c r="E88" s="1045"/>
      <c r="F88" s="1045"/>
      <c r="G88" s="1045"/>
    </row>
    <row r="89" spans="1:47" ht="16.149999999999999" customHeight="1" x14ac:dyDescent="0.2">
      <c r="B89" s="1045"/>
      <c r="C89" s="1045"/>
      <c r="D89" s="1045"/>
      <c r="E89" s="1045"/>
      <c r="F89" s="1045"/>
      <c r="G89" s="1045"/>
    </row>
    <row r="90" spans="1:47" ht="17.100000000000001" customHeight="1" x14ac:dyDescent="0.2"/>
    <row r="91" spans="1:47" ht="20.45" customHeight="1" x14ac:dyDescent="0.2"/>
    <row r="92" spans="1:47" ht="11.25" customHeight="1" x14ac:dyDescent="0.2"/>
    <row r="93" spans="1:47" ht="9.75" customHeight="1" x14ac:dyDescent="0.2"/>
    <row r="94" spans="1:47" ht="9.75" customHeight="1" x14ac:dyDescent="0.2"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</row>
    <row r="95" spans="1:47" ht="9.75" customHeight="1" x14ac:dyDescent="0.2">
      <c r="H95" s="40"/>
      <c r="I95" s="11"/>
      <c r="J95" s="11"/>
      <c r="K95" s="11"/>
      <c r="L95" s="11"/>
      <c r="M95" s="40"/>
      <c r="N95" s="11"/>
      <c r="O95" s="11"/>
      <c r="P95" s="11"/>
      <c r="Q95" s="11"/>
      <c r="R95" s="40"/>
      <c r="S95" s="11"/>
      <c r="T95" s="11"/>
      <c r="U95" s="11"/>
      <c r="V95" s="11"/>
      <c r="W95" s="40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40"/>
      <c r="AM95" s="11"/>
      <c r="AN95" s="11"/>
      <c r="AO95" s="11"/>
      <c r="AP95" s="11"/>
      <c r="AQ95" s="15"/>
      <c r="AR95" s="28"/>
      <c r="AS95" s="28"/>
      <c r="AT95" s="28"/>
      <c r="AU95" s="28"/>
    </row>
    <row r="96" spans="1:47" ht="13.7" customHeight="1" x14ac:dyDescent="0.2">
      <c r="H96" s="40"/>
      <c r="I96" s="11"/>
      <c r="J96" s="11"/>
      <c r="K96" s="11"/>
      <c r="L96" s="11"/>
      <c r="M96" s="40"/>
      <c r="N96" s="11"/>
      <c r="O96" s="11"/>
      <c r="P96" s="11"/>
      <c r="Q96" s="11"/>
      <c r="R96" s="40"/>
      <c r="S96" s="11"/>
      <c r="T96" s="11"/>
      <c r="U96" s="11"/>
      <c r="V96" s="11"/>
      <c r="W96" s="40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40"/>
      <c r="AM96" s="11"/>
      <c r="AN96" s="11"/>
      <c r="AO96" s="11"/>
      <c r="AP96" s="11"/>
      <c r="AQ96" s="15"/>
      <c r="AR96" s="28"/>
      <c r="AS96" s="28"/>
      <c r="AT96" s="28"/>
      <c r="AU96" s="28"/>
    </row>
    <row r="97" spans="1:47" ht="8.4499999999999993" customHeight="1" x14ac:dyDescent="0.2">
      <c r="H97" s="40"/>
      <c r="I97" s="11"/>
      <c r="J97" s="11"/>
      <c r="K97" s="11"/>
      <c r="L97" s="11"/>
      <c r="M97" s="40"/>
      <c r="N97" s="11"/>
      <c r="O97" s="11"/>
      <c r="P97" s="11"/>
      <c r="Q97" s="11"/>
      <c r="R97" s="40"/>
      <c r="S97" s="11"/>
      <c r="T97" s="11"/>
      <c r="U97" s="11"/>
      <c r="V97" s="11"/>
      <c r="W97" s="40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40"/>
      <c r="AM97" s="11"/>
      <c r="AN97" s="11"/>
      <c r="AO97" s="11"/>
      <c r="AP97" s="11"/>
      <c r="AQ97" s="15"/>
      <c r="AR97" s="28"/>
      <c r="AS97" s="28"/>
      <c r="AT97" s="28"/>
      <c r="AU97" s="28"/>
    </row>
    <row r="98" spans="1:47" x14ac:dyDescent="0.2">
      <c r="A98" s="3"/>
      <c r="H98" s="40"/>
      <c r="I98" s="11"/>
      <c r="J98" s="11"/>
      <c r="K98" s="11"/>
      <c r="L98" s="11"/>
      <c r="M98" s="40"/>
      <c r="N98" s="11"/>
      <c r="O98" s="11"/>
      <c r="P98" s="11"/>
      <c r="Q98" s="11"/>
      <c r="R98" s="40"/>
      <c r="S98" s="11"/>
      <c r="T98" s="11"/>
      <c r="U98" s="11"/>
      <c r="V98" s="11"/>
      <c r="W98" s="40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40"/>
      <c r="AM98" s="11"/>
      <c r="AN98" s="11"/>
      <c r="AO98" s="11"/>
      <c r="AP98" s="11"/>
      <c r="AQ98" s="15"/>
      <c r="AR98" s="28"/>
      <c r="AS98" s="28"/>
      <c r="AT98" s="28"/>
      <c r="AU98" s="28"/>
    </row>
    <row r="99" spans="1:47" ht="9" customHeight="1" x14ac:dyDescent="0.2">
      <c r="H99" s="40"/>
      <c r="I99" s="11"/>
      <c r="J99" s="11"/>
      <c r="K99" s="11"/>
      <c r="L99" s="11"/>
      <c r="M99" s="40"/>
      <c r="N99" s="11"/>
      <c r="O99" s="11"/>
      <c r="P99" s="11"/>
      <c r="Q99" s="11"/>
      <c r="R99" s="40"/>
      <c r="S99" s="11"/>
      <c r="T99" s="11"/>
      <c r="U99" s="11"/>
      <c r="V99" s="11"/>
      <c r="W99" s="40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40"/>
      <c r="AM99" s="11"/>
      <c r="AN99" s="11"/>
      <c r="AO99" s="11"/>
      <c r="AP99" s="11"/>
      <c r="AQ99" s="15"/>
      <c r="AR99" s="28"/>
      <c r="AS99" s="28"/>
      <c r="AT99" s="28"/>
      <c r="AU99" s="28"/>
    </row>
    <row r="100" spans="1:47" ht="9.75" customHeight="1" x14ac:dyDescent="0.2">
      <c r="H100" s="40"/>
      <c r="I100" s="11"/>
      <c r="J100" s="11"/>
      <c r="K100" s="11"/>
      <c r="L100" s="11"/>
      <c r="M100" s="40"/>
      <c r="N100" s="11"/>
      <c r="O100" s="11"/>
      <c r="P100" s="11"/>
      <c r="Q100" s="11"/>
      <c r="R100" s="40"/>
      <c r="S100" s="11"/>
      <c r="T100" s="11"/>
      <c r="U100" s="11"/>
      <c r="V100" s="11"/>
      <c r="W100" s="40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40"/>
      <c r="AM100" s="11"/>
      <c r="AN100" s="11"/>
      <c r="AO100" s="11"/>
      <c r="AP100" s="11"/>
      <c r="AQ100" s="15"/>
      <c r="AR100" s="28"/>
      <c r="AS100" s="28"/>
      <c r="AT100" s="28"/>
      <c r="AU100" s="28"/>
    </row>
    <row r="101" spans="1:47" s="152" customFormat="1" ht="12" customHeight="1" x14ac:dyDescent="0.2">
      <c r="A101" s="150"/>
      <c r="H101" s="40"/>
      <c r="I101" s="11"/>
      <c r="J101" s="11"/>
      <c r="K101" s="11"/>
      <c r="L101" s="11"/>
      <c r="M101" s="40"/>
      <c r="N101" s="11"/>
      <c r="O101" s="11"/>
      <c r="P101" s="11"/>
      <c r="Q101" s="11"/>
      <c r="R101" s="40"/>
      <c r="S101" s="11"/>
      <c r="T101" s="11"/>
      <c r="U101" s="11"/>
      <c r="V101" s="11"/>
      <c r="W101" s="40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40"/>
      <c r="AM101" s="11"/>
      <c r="AN101" s="11"/>
      <c r="AO101" s="11"/>
      <c r="AP101" s="11"/>
      <c r="AQ101" s="15"/>
      <c r="AR101" s="28"/>
      <c r="AS101" s="28"/>
      <c r="AT101" s="28"/>
      <c r="AU101" s="28"/>
    </row>
    <row r="102" spans="1:47" x14ac:dyDescent="0.2">
      <c r="B102" s="387"/>
      <c r="C102" s="40"/>
      <c r="D102" s="11"/>
      <c r="E102" s="11"/>
      <c r="F102" s="11"/>
      <c r="G102" s="11"/>
      <c r="H102" s="40"/>
      <c r="I102" s="11"/>
      <c r="J102" s="11"/>
      <c r="K102" s="11"/>
      <c r="L102" s="11"/>
      <c r="M102" s="40"/>
      <c r="N102" s="11"/>
      <c r="O102" s="11"/>
      <c r="P102" s="11"/>
      <c r="Q102" s="11"/>
      <c r="R102" s="40"/>
      <c r="S102" s="11"/>
      <c r="T102" s="11"/>
      <c r="U102" s="11"/>
      <c r="V102" s="11"/>
      <c r="W102" s="40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40"/>
      <c r="AM102" s="11"/>
      <c r="AN102" s="11"/>
      <c r="AO102" s="11"/>
      <c r="AP102" s="11"/>
      <c r="AQ102" s="15"/>
      <c r="AR102" s="28"/>
      <c r="AS102" s="28"/>
      <c r="AT102" s="28"/>
      <c r="AU102" s="28"/>
    </row>
    <row r="103" spans="1:47" x14ac:dyDescent="0.2">
      <c r="B103" s="387"/>
      <c r="C103" s="40"/>
      <c r="D103" s="11"/>
      <c r="E103" s="11"/>
      <c r="F103" s="11"/>
      <c r="G103" s="11"/>
      <c r="H103" s="40"/>
      <c r="I103" s="11"/>
      <c r="J103" s="11"/>
      <c r="K103" s="11"/>
      <c r="L103" s="11"/>
      <c r="M103" s="40"/>
      <c r="N103" s="11"/>
      <c r="O103" s="11"/>
      <c r="P103" s="11"/>
      <c r="Q103" s="11"/>
      <c r="R103" s="40"/>
      <c r="S103" s="11"/>
      <c r="T103" s="11"/>
      <c r="U103" s="11"/>
      <c r="V103" s="11"/>
      <c r="W103" s="40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40"/>
      <c r="AM103" s="11"/>
      <c r="AN103" s="11"/>
      <c r="AO103" s="11"/>
      <c r="AP103" s="11"/>
      <c r="AQ103" s="15"/>
      <c r="AR103" s="28"/>
      <c r="AS103" s="28"/>
      <c r="AT103" s="28"/>
      <c r="AU103" s="28"/>
    </row>
    <row r="104" spans="1:47" x14ac:dyDescent="0.2">
      <c r="B104" s="387"/>
      <c r="C104" s="40"/>
      <c r="D104" s="11"/>
      <c r="E104" s="11"/>
      <c r="F104" s="11"/>
      <c r="G104" s="11"/>
      <c r="H104" s="40"/>
      <c r="I104" s="11"/>
      <c r="J104" s="11"/>
      <c r="K104" s="11"/>
      <c r="L104" s="11"/>
      <c r="M104" s="40"/>
      <c r="N104" s="11"/>
      <c r="O104" s="11"/>
      <c r="P104" s="11"/>
      <c r="Q104" s="11"/>
      <c r="R104" s="40"/>
      <c r="S104" s="11"/>
      <c r="T104" s="11"/>
      <c r="U104" s="11"/>
      <c r="V104" s="11"/>
      <c r="W104" s="40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40"/>
      <c r="AM104" s="11"/>
      <c r="AN104" s="11"/>
      <c r="AO104" s="11"/>
      <c r="AP104" s="11"/>
      <c r="AQ104" s="15"/>
      <c r="AR104" s="28"/>
      <c r="AS104" s="28"/>
      <c r="AT104" s="28"/>
      <c r="AU104" s="28"/>
    </row>
    <row r="105" spans="1:47" x14ac:dyDescent="0.2">
      <c r="B105" s="387"/>
      <c r="C105" s="40"/>
      <c r="D105" s="11"/>
      <c r="E105" s="11"/>
      <c r="F105" s="11"/>
      <c r="G105" s="11"/>
      <c r="H105" s="40"/>
      <c r="I105" s="11"/>
      <c r="J105" s="11"/>
      <c r="K105" s="11"/>
      <c r="L105" s="11"/>
      <c r="M105" s="40"/>
      <c r="N105" s="11"/>
      <c r="O105" s="11"/>
      <c r="P105" s="11"/>
      <c r="Q105" s="11"/>
      <c r="R105" s="40"/>
      <c r="S105" s="11"/>
      <c r="T105" s="11"/>
      <c r="U105" s="11"/>
      <c r="V105" s="11"/>
      <c r="W105" s="40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40"/>
      <c r="AM105" s="11"/>
      <c r="AN105" s="11"/>
      <c r="AO105" s="11"/>
      <c r="AP105" s="11"/>
      <c r="AQ105" s="15"/>
      <c r="AR105" s="28"/>
      <c r="AS105" s="28"/>
      <c r="AT105" s="28"/>
      <c r="AU105" s="28"/>
    </row>
    <row r="106" spans="1:47" x14ac:dyDescent="0.2">
      <c r="B106" s="387"/>
      <c r="D106" s="11"/>
      <c r="E106" s="11"/>
      <c r="F106" s="11"/>
      <c r="G106" s="11"/>
      <c r="H106" s="40"/>
      <c r="I106" s="11"/>
      <c r="J106" s="11"/>
      <c r="K106" s="11"/>
      <c r="L106" s="11"/>
      <c r="M106" s="40"/>
      <c r="N106" s="11"/>
      <c r="O106" s="11"/>
      <c r="P106" s="11"/>
      <c r="Q106" s="11"/>
      <c r="R106" s="40"/>
      <c r="S106" s="11"/>
      <c r="T106" s="11"/>
      <c r="U106" s="11"/>
      <c r="V106" s="11"/>
      <c r="W106" s="40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40"/>
      <c r="AM106" s="11"/>
      <c r="AN106" s="11"/>
      <c r="AO106" s="11"/>
      <c r="AP106" s="11"/>
      <c r="AQ106" s="15"/>
      <c r="AR106" s="28"/>
      <c r="AS106" s="28"/>
      <c r="AT106" s="28"/>
      <c r="AU106" s="28"/>
    </row>
    <row r="107" spans="1:47" x14ac:dyDescent="0.2">
      <c r="B107" s="387"/>
      <c r="D107" s="11"/>
      <c r="E107" s="11"/>
      <c r="F107" s="11"/>
      <c r="G107" s="11"/>
      <c r="H107" s="40"/>
      <c r="I107" s="11"/>
      <c r="J107" s="11"/>
      <c r="K107" s="11"/>
      <c r="L107" s="11"/>
      <c r="M107" s="40"/>
      <c r="N107" s="11"/>
      <c r="O107" s="11"/>
      <c r="P107" s="11"/>
      <c r="Q107" s="11"/>
      <c r="R107" s="40"/>
      <c r="S107" s="11"/>
      <c r="T107" s="11"/>
      <c r="U107" s="11"/>
      <c r="V107" s="11"/>
      <c r="W107" s="40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40"/>
      <c r="AM107" s="11"/>
      <c r="AN107" s="11"/>
      <c r="AO107" s="11"/>
      <c r="AP107" s="11"/>
      <c r="AQ107" s="15"/>
      <c r="AR107" s="28"/>
      <c r="AS107" s="28"/>
      <c r="AT107" s="28"/>
      <c r="AU107" s="28"/>
    </row>
    <row r="108" spans="1:47" x14ac:dyDescent="0.2">
      <c r="B108" s="387"/>
      <c r="D108" s="11"/>
      <c r="E108" s="11"/>
      <c r="F108" s="11"/>
      <c r="G108" s="11"/>
      <c r="H108" s="40"/>
      <c r="I108" s="11"/>
      <c r="J108" s="11"/>
      <c r="K108" s="11"/>
      <c r="L108" s="11"/>
      <c r="M108" s="40"/>
      <c r="N108" s="11"/>
      <c r="O108" s="11"/>
      <c r="P108" s="11"/>
      <c r="Q108" s="11"/>
      <c r="R108" s="40"/>
      <c r="S108" s="11"/>
      <c r="T108" s="11"/>
      <c r="U108" s="11"/>
      <c r="V108" s="11"/>
      <c r="W108" s="40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40"/>
      <c r="AM108" s="11"/>
      <c r="AN108" s="11"/>
      <c r="AO108" s="11"/>
      <c r="AP108" s="11"/>
      <c r="AQ108" s="15"/>
      <c r="AR108" s="28"/>
      <c r="AS108" s="28"/>
      <c r="AT108" s="28"/>
      <c r="AU108" s="28"/>
    </row>
    <row r="109" spans="1:47" x14ac:dyDescent="0.2">
      <c r="B109" s="387"/>
      <c r="D109" s="11"/>
      <c r="E109" s="11"/>
      <c r="F109" s="11"/>
      <c r="G109" s="11"/>
      <c r="H109" s="40"/>
      <c r="I109" s="11"/>
      <c r="J109" s="11"/>
      <c r="K109" s="11"/>
      <c r="L109" s="11"/>
      <c r="M109" s="40"/>
      <c r="N109" s="11"/>
      <c r="O109" s="11"/>
      <c r="P109" s="11"/>
      <c r="Q109" s="11"/>
      <c r="R109" s="40"/>
      <c r="S109" s="11"/>
      <c r="T109" s="11"/>
      <c r="U109" s="11"/>
      <c r="V109" s="11"/>
      <c r="W109" s="40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40"/>
      <c r="AM109" s="11"/>
      <c r="AN109" s="11"/>
      <c r="AO109" s="11"/>
      <c r="AP109" s="11"/>
      <c r="AQ109" s="15"/>
      <c r="AR109" s="28"/>
      <c r="AS109" s="28"/>
      <c r="AT109" s="28"/>
      <c r="AU109" s="28"/>
    </row>
    <row r="110" spans="1:47" x14ac:dyDescent="0.2">
      <c r="B110" s="387"/>
      <c r="D110" s="11"/>
      <c r="E110" s="11"/>
      <c r="F110" s="11"/>
      <c r="G110" s="11"/>
      <c r="H110" s="40"/>
      <c r="I110" s="11"/>
      <c r="J110" s="11"/>
      <c r="K110" s="11"/>
      <c r="L110" s="11"/>
      <c r="M110" s="40"/>
      <c r="N110" s="11"/>
      <c r="O110" s="11"/>
      <c r="P110" s="11"/>
      <c r="Q110" s="11"/>
      <c r="R110" s="40"/>
      <c r="S110" s="11"/>
      <c r="T110" s="11"/>
      <c r="U110" s="11"/>
      <c r="V110" s="11"/>
      <c r="W110" s="40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40"/>
      <c r="AM110" s="11"/>
      <c r="AN110" s="11"/>
      <c r="AO110" s="11"/>
      <c r="AP110" s="11"/>
      <c r="AQ110" s="15"/>
      <c r="AR110" s="28"/>
      <c r="AS110" s="28"/>
      <c r="AT110" s="28"/>
      <c r="AU110" s="28"/>
    </row>
    <row r="111" spans="1:47" x14ac:dyDescent="0.2">
      <c r="B111" s="387"/>
      <c r="D111" s="11"/>
      <c r="E111" s="11"/>
      <c r="F111" s="11"/>
      <c r="G111" s="11"/>
      <c r="H111" s="40"/>
      <c r="I111" s="11"/>
      <c r="J111" s="11"/>
      <c r="K111" s="11"/>
      <c r="L111" s="11"/>
      <c r="M111" s="40"/>
      <c r="N111" s="11"/>
      <c r="O111" s="11"/>
      <c r="P111" s="11"/>
      <c r="Q111" s="11"/>
      <c r="R111" s="40"/>
      <c r="S111" s="11"/>
      <c r="T111" s="11"/>
      <c r="U111" s="11"/>
      <c r="V111" s="11"/>
      <c r="W111" s="40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40"/>
      <c r="AM111" s="11"/>
      <c r="AN111" s="11"/>
      <c r="AO111" s="11"/>
      <c r="AP111" s="11"/>
      <c r="AQ111" s="15"/>
      <c r="AR111" s="28"/>
      <c r="AS111" s="28"/>
      <c r="AT111" s="28"/>
      <c r="AU111" s="28"/>
    </row>
    <row r="112" spans="1:47" x14ac:dyDescent="0.2">
      <c r="B112" s="387"/>
      <c r="D112" s="11"/>
      <c r="E112" s="11"/>
      <c r="F112" s="11"/>
      <c r="G112" s="11"/>
      <c r="H112" s="40"/>
      <c r="I112" s="11"/>
      <c r="J112" s="11"/>
      <c r="K112" s="11"/>
      <c r="L112" s="11"/>
      <c r="M112" s="40"/>
      <c r="N112" s="11"/>
      <c r="O112" s="11"/>
      <c r="P112" s="11"/>
      <c r="Q112" s="11"/>
      <c r="R112" s="40"/>
      <c r="S112" s="11"/>
      <c r="T112" s="11"/>
      <c r="U112" s="11"/>
      <c r="V112" s="11"/>
      <c r="W112" s="40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40"/>
      <c r="AM112" s="11"/>
      <c r="AN112" s="11"/>
      <c r="AO112" s="11"/>
      <c r="AP112" s="11"/>
      <c r="AQ112" s="15"/>
      <c r="AR112" s="28"/>
      <c r="AS112" s="28"/>
      <c r="AT112" s="28"/>
      <c r="AU112" s="28"/>
    </row>
  </sheetData>
  <sheetProtection sheet="1" objects="1" scenarios="1"/>
  <mergeCells count="206">
    <mergeCell ref="AL75:AP76"/>
    <mergeCell ref="AQ75:AU76"/>
    <mergeCell ref="B88:G88"/>
    <mergeCell ref="B89:G89"/>
    <mergeCell ref="AL77:AP78"/>
    <mergeCell ref="AQ77:AU78"/>
    <mergeCell ref="AQ79:AU80"/>
    <mergeCell ref="AQ81:AU82"/>
    <mergeCell ref="B86:G86"/>
    <mergeCell ref="H77:L78"/>
    <mergeCell ref="M77:Q78"/>
    <mergeCell ref="H75:L76"/>
    <mergeCell ref="M75:Q76"/>
    <mergeCell ref="R75:V76"/>
    <mergeCell ref="W75:AA76"/>
    <mergeCell ref="AB75:AF76"/>
    <mergeCell ref="AG75:AK76"/>
    <mergeCell ref="R77:V78"/>
    <mergeCell ref="W77:AA78"/>
    <mergeCell ref="AB77:AF78"/>
    <mergeCell ref="AG77:AK78"/>
    <mergeCell ref="B83:AK83"/>
    <mergeCell ref="B72:AU72"/>
    <mergeCell ref="H73:Q73"/>
    <mergeCell ref="R73:AA73"/>
    <mergeCell ref="AB73:AF73"/>
    <mergeCell ref="AG73:AK73"/>
    <mergeCell ref="AL73:AU73"/>
    <mergeCell ref="H74:L74"/>
    <mergeCell ref="M74:Q74"/>
    <mergeCell ref="R74:V74"/>
    <mergeCell ref="W74:AA74"/>
    <mergeCell ref="AB74:AF74"/>
    <mergeCell ref="AG74:AK74"/>
    <mergeCell ref="AL74:AP74"/>
    <mergeCell ref="AQ74:AU74"/>
    <mergeCell ref="AB67:AF67"/>
    <mergeCell ref="AG67:AK67"/>
    <mergeCell ref="AQ67:AU67"/>
    <mergeCell ref="AB68:AF69"/>
    <mergeCell ref="AG68:AK69"/>
    <mergeCell ref="AQ68:AU69"/>
    <mergeCell ref="AB70:AF71"/>
    <mergeCell ref="AG70:AK71"/>
    <mergeCell ref="AQ70:AU71"/>
    <mergeCell ref="AG60:AK61"/>
    <mergeCell ref="AG62:AK63"/>
    <mergeCell ref="B65:AU65"/>
    <mergeCell ref="B66:G66"/>
    <mergeCell ref="AB66:AF66"/>
    <mergeCell ref="AG66:AK66"/>
    <mergeCell ref="AQ66:AU66"/>
    <mergeCell ref="H58:L59"/>
    <mergeCell ref="M58:Q59"/>
    <mergeCell ref="R58:V59"/>
    <mergeCell ref="W58:AA59"/>
    <mergeCell ref="AB58:AF59"/>
    <mergeCell ref="AG58:AK59"/>
    <mergeCell ref="AL58:AP59"/>
    <mergeCell ref="H56:L57"/>
    <mergeCell ref="M56:Q57"/>
    <mergeCell ref="R56:V57"/>
    <mergeCell ref="W56:AA57"/>
    <mergeCell ref="AB56:AF57"/>
    <mergeCell ref="AG56:AK57"/>
    <mergeCell ref="AL56:AP57"/>
    <mergeCell ref="AQ58:AU59"/>
    <mergeCell ref="AQ56:AU57"/>
    <mergeCell ref="H54:L55"/>
    <mergeCell ref="AG54:AK55"/>
    <mergeCell ref="AG50:AK51"/>
    <mergeCell ref="AQ50:AU51"/>
    <mergeCell ref="H52:L53"/>
    <mergeCell ref="M52:Q53"/>
    <mergeCell ref="R52:V53"/>
    <mergeCell ref="W52:AA53"/>
    <mergeCell ref="AB52:AF53"/>
    <mergeCell ref="AG52:AK53"/>
    <mergeCell ref="AL52:AP53"/>
    <mergeCell ref="AQ54:AU55"/>
    <mergeCell ref="AQ52:AU53"/>
    <mergeCell ref="AL54:AP55"/>
    <mergeCell ref="M54:Q55"/>
    <mergeCell ref="R54:V55"/>
    <mergeCell ref="W54:AA55"/>
    <mergeCell ref="AB54:AF55"/>
    <mergeCell ref="AG46:AK47"/>
    <mergeCell ref="AQ46:AU47"/>
    <mergeCell ref="AG48:AK49"/>
    <mergeCell ref="AQ48:AU49"/>
    <mergeCell ref="AQ36:AU37"/>
    <mergeCell ref="B38:AU38"/>
    <mergeCell ref="B39:G39"/>
    <mergeCell ref="AG40:AK41"/>
    <mergeCell ref="AQ40:AU41"/>
    <mergeCell ref="AG44:AK45"/>
    <mergeCell ref="AQ44:AU45"/>
    <mergeCell ref="AQ42:AU43"/>
    <mergeCell ref="B33:G33"/>
    <mergeCell ref="H34:L35"/>
    <mergeCell ref="M34:Q35"/>
    <mergeCell ref="R34:V35"/>
    <mergeCell ref="W34:AA35"/>
    <mergeCell ref="AB34:AF35"/>
    <mergeCell ref="AG34:AK35"/>
    <mergeCell ref="AL34:AP35"/>
    <mergeCell ref="AG42:AK43"/>
    <mergeCell ref="AQ34:AU35"/>
    <mergeCell ref="H36:L37"/>
    <mergeCell ref="M36:Q37"/>
    <mergeCell ref="R36:V37"/>
    <mergeCell ref="W36:AA37"/>
    <mergeCell ref="AB36:AF37"/>
    <mergeCell ref="AG36:AK37"/>
    <mergeCell ref="AL36:AP37"/>
    <mergeCell ref="H29:L30"/>
    <mergeCell ref="M29:Q30"/>
    <mergeCell ref="R29:V30"/>
    <mergeCell ref="W29:AA30"/>
    <mergeCell ref="AB29:AF30"/>
    <mergeCell ref="AG29:AK30"/>
    <mergeCell ref="AL29:AP30"/>
    <mergeCell ref="AQ29:AU30"/>
    <mergeCell ref="H31:L32"/>
    <mergeCell ref="M31:Q32"/>
    <mergeCell ref="R31:V32"/>
    <mergeCell ref="W31:AA32"/>
    <mergeCell ref="AB31:AF32"/>
    <mergeCell ref="AG31:AK32"/>
    <mergeCell ref="AL31:AP32"/>
    <mergeCell ref="AQ31:AU32"/>
    <mergeCell ref="AW25:AX25"/>
    <mergeCell ref="AY25:BB25"/>
    <mergeCell ref="H27:L28"/>
    <mergeCell ref="M27:Q28"/>
    <mergeCell ref="R27:V28"/>
    <mergeCell ref="W27:AA28"/>
    <mergeCell ref="AB27:AF28"/>
    <mergeCell ref="AG27:AK28"/>
    <mergeCell ref="AL27:AP28"/>
    <mergeCell ref="AQ27:AU28"/>
    <mergeCell ref="AL23:AP24"/>
    <mergeCell ref="AQ23:AU24"/>
    <mergeCell ref="H25:L26"/>
    <mergeCell ref="M25:Q26"/>
    <mergeCell ref="R25:V26"/>
    <mergeCell ref="W25:AA26"/>
    <mergeCell ref="AB25:AF26"/>
    <mergeCell ref="AG25:AK26"/>
    <mergeCell ref="AL25:AP26"/>
    <mergeCell ref="AQ25:AU26"/>
    <mergeCell ref="H23:L24"/>
    <mergeCell ref="M23:Q24"/>
    <mergeCell ref="R23:V24"/>
    <mergeCell ref="W23:AA24"/>
    <mergeCell ref="AB23:AF24"/>
    <mergeCell ref="AG23:AK24"/>
    <mergeCell ref="H17:L17"/>
    <mergeCell ref="M17:Q17"/>
    <mergeCell ref="R17:V17"/>
    <mergeCell ref="W17:AA17"/>
    <mergeCell ref="AB17:AF17"/>
    <mergeCell ref="AG17:AK17"/>
    <mergeCell ref="AL17:AP17"/>
    <mergeCell ref="AQ17:AU17"/>
    <mergeCell ref="W21:AA22"/>
    <mergeCell ref="AB21:AF22"/>
    <mergeCell ref="AG21:AK22"/>
    <mergeCell ref="AL21:AP22"/>
    <mergeCell ref="AQ21:AU22"/>
    <mergeCell ref="B18:AU18"/>
    <mergeCell ref="B19:AU19"/>
    <mergeCell ref="B20:G20"/>
    <mergeCell ref="H21:L22"/>
    <mergeCell ref="M21:Q22"/>
    <mergeCell ref="R21:V22"/>
    <mergeCell ref="AG16:AK16"/>
    <mergeCell ref="AL16:AU16"/>
    <mergeCell ref="AR12:AU12"/>
    <mergeCell ref="I12:X12"/>
    <mergeCell ref="Z12:AG12"/>
    <mergeCell ref="B13:D14"/>
    <mergeCell ref="E13:J14"/>
    <mergeCell ref="K13:P13"/>
    <mergeCell ref="Q13:V14"/>
    <mergeCell ref="AB13:AG13"/>
    <mergeCell ref="AH13:AM14"/>
    <mergeCell ref="K14:P14"/>
    <mergeCell ref="AB14:AG14"/>
    <mergeCell ref="E15:K15"/>
    <mergeCell ref="M15:N15"/>
    <mergeCell ref="AG15:AO15"/>
    <mergeCell ref="AQ15:AR15"/>
    <mergeCell ref="H16:Q16"/>
    <mergeCell ref="R16:AA16"/>
    <mergeCell ref="AB16:AF16"/>
    <mergeCell ref="B6:AU6"/>
    <mergeCell ref="B7:AU7"/>
    <mergeCell ref="B8:AU8"/>
    <mergeCell ref="B9:G9"/>
    <mergeCell ref="H9:N9"/>
    <mergeCell ref="E10:J10"/>
    <mergeCell ref="L10:Q10"/>
    <mergeCell ref="B11:N11"/>
    <mergeCell ref="P11:Z11"/>
    <mergeCell ref="AC11:AN11"/>
  </mergeCells>
  <pageMargins left="0.33" right="0.08" top="0.21" bottom="0.26" header="0.2" footer="0.26"/>
  <pageSetup paperSize="256" scale="86" orientation="landscape" r:id="rId1"/>
  <headerFooter alignWithMargins="0"/>
  <rowBreaks count="1" manualBreakCount="1">
    <brk id="37" max="4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</sheetPr>
  <dimension ref="A1:BB177"/>
  <sheetViews>
    <sheetView topLeftCell="A154" zoomScaleNormal="100" workbookViewId="0">
      <selection activeCell="B13" sqref="B13:N13"/>
    </sheetView>
  </sheetViews>
  <sheetFormatPr defaultRowHeight="12.75" x14ac:dyDescent="0.2"/>
  <cols>
    <col min="1" max="1" width="1" customWidth="1"/>
    <col min="2" max="2" width="4.42578125" customWidth="1"/>
    <col min="3" max="3" width="7.5703125" customWidth="1"/>
    <col min="4" max="4" width="7" customWidth="1"/>
    <col min="5" max="5" width="7.7109375" customWidth="1"/>
    <col min="6" max="6" width="7" customWidth="1"/>
    <col min="7" max="7" width="7.140625" customWidth="1"/>
    <col min="8" max="8" width="3.42578125" customWidth="1"/>
    <col min="9" max="9" width="2.140625" customWidth="1"/>
    <col min="10" max="10" width="2.42578125" customWidth="1"/>
    <col min="11" max="11" width="3.5703125" customWidth="1"/>
    <col min="12" max="13" width="2.42578125" customWidth="1"/>
    <col min="14" max="14" width="3.140625" customWidth="1"/>
    <col min="15" max="15" width="3.42578125" customWidth="1"/>
    <col min="16" max="16" width="2.42578125" customWidth="1"/>
    <col min="17" max="17" width="2.7109375" customWidth="1"/>
    <col min="18" max="18" width="2.140625" customWidth="1"/>
    <col min="19" max="19" width="3.140625" customWidth="1"/>
    <col min="20" max="20" width="2.7109375" customWidth="1"/>
    <col min="21" max="21" width="2.42578125" customWidth="1"/>
    <col min="22" max="22" width="4.7109375" customWidth="1"/>
    <col min="23" max="23" width="2.85546875" customWidth="1"/>
    <col min="24" max="25" width="3.140625" customWidth="1"/>
    <col min="26" max="26" width="2.42578125" customWidth="1"/>
    <col min="27" max="27" width="1.85546875" customWidth="1"/>
    <col min="28" max="29" width="3.42578125" customWidth="1"/>
    <col min="30" max="30" width="3" customWidth="1"/>
    <col min="31" max="31" width="2.5703125" customWidth="1"/>
    <col min="32" max="32" width="3.85546875" customWidth="1"/>
    <col min="33" max="34" width="3.42578125" customWidth="1"/>
    <col min="35" max="35" width="2.42578125" customWidth="1"/>
    <col min="36" max="36" width="4" customWidth="1"/>
    <col min="37" max="37" width="2.85546875" customWidth="1"/>
    <col min="38" max="38" width="2.42578125" customWidth="1"/>
    <col min="39" max="39" width="2.5703125" customWidth="1"/>
    <col min="40" max="40" width="2.85546875" customWidth="1"/>
    <col min="41" max="41" width="3.140625" customWidth="1"/>
    <col min="42" max="42" width="4.5703125" customWidth="1"/>
    <col min="43" max="43" width="3.42578125" customWidth="1"/>
    <col min="44" max="44" width="2.42578125" customWidth="1"/>
    <col min="45" max="45" width="3" customWidth="1"/>
    <col min="46" max="46" width="3.28515625" customWidth="1"/>
    <col min="47" max="47" width="3.85546875" customWidth="1"/>
    <col min="48" max="48" width="1.5703125" customWidth="1"/>
    <col min="49" max="49" width="12.5703125" customWidth="1"/>
    <col min="50" max="50" width="11.28515625" customWidth="1"/>
    <col min="51" max="51" width="12.42578125" customWidth="1"/>
    <col min="52" max="52" width="11.28515625" customWidth="1"/>
    <col min="53" max="53" width="10.140625" customWidth="1"/>
    <col min="54" max="54" width="11.140625" customWidth="1"/>
  </cols>
  <sheetData>
    <row r="1" spans="1:48" ht="13.15" customHeight="1" thickBot="1" x14ac:dyDescent="0.3">
      <c r="B1" s="475" t="s">
        <v>414</v>
      </c>
      <c r="O1" s="528"/>
      <c r="P1" s="529" t="s">
        <v>399</v>
      </c>
      <c r="T1" s="279"/>
      <c r="AP1" s="481"/>
      <c r="AQ1" s="481"/>
      <c r="AR1" s="481"/>
      <c r="AS1" s="481"/>
      <c r="AT1" s="481"/>
    </row>
    <row r="2" spans="1:48" s="155" customFormat="1" ht="10.15" customHeight="1" thickBot="1" x14ac:dyDescent="0.25">
      <c r="A2" s="154"/>
      <c r="B2" s="1053" t="s">
        <v>473</v>
      </c>
      <c r="C2" s="1053"/>
      <c r="D2" s="1053"/>
      <c r="E2" s="1053"/>
      <c r="F2" s="1053"/>
      <c r="G2" s="1053"/>
      <c r="H2" s="1053"/>
      <c r="I2" s="1053"/>
      <c r="J2" s="1053"/>
      <c r="K2" s="158"/>
      <c r="L2" s="158"/>
      <c r="M2" s="158"/>
      <c r="N2" s="158"/>
      <c r="O2"/>
      <c r="P2"/>
      <c r="Q2" s="159"/>
      <c r="R2" s="159"/>
      <c r="S2" s="159"/>
      <c r="T2" s="159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166"/>
      <c r="AJ2" s="166"/>
      <c r="AK2" s="166"/>
      <c r="AL2" s="159"/>
      <c r="AM2" s="159"/>
      <c r="AN2" s="159"/>
      <c r="AO2" s="159"/>
      <c r="AP2" s="213"/>
      <c r="AQ2" s="215"/>
      <c r="AS2" s="20"/>
      <c r="AT2" s="22" t="s">
        <v>412</v>
      </c>
      <c r="AU2" s="214"/>
    </row>
    <row r="3" spans="1:48" s="155" customFormat="1" ht="12" customHeight="1" thickBot="1" x14ac:dyDescent="0.35">
      <c r="A3" s="154"/>
      <c r="B3" s="210" t="s">
        <v>12</v>
      </c>
      <c r="C3" s="157"/>
      <c r="D3" s="158"/>
      <c r="E3" s="158"/>
      <c r="F3" s="158"/>
      <c r="I3" s="158"/>
      <c r="J3" s="158"/>
      <c r="K3" s="158"/>
      <c r="L3" s="158"/>
      <c r="M3" s="158"/>
      <c r="N3" s="158"/>
      <c r="O3" s="554"/>
      <c r="P3" s="529" t="s">
        <v>400</v>
      </c>
      <c r="Q3" s="160"/>
      <c r="R3" s="161"/>
      <c r="S3" s="162"/>
      <c r="T3" s="163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166"/>
      <c r="AJ3" s="166"/>
      <c r="AK3" s="166"/>
      <c r="AL3" s="159"/>
      <c r="AM3" s="159"/>
      <c r="AN3" s="159"/>
      <c r="AO3" s="159"/>
      <c r="AP3" s="217"/>
      <c r="AQ3" s="212"/>
      <c r="AR3" s="218"/>
      <c r="AS3" s="24"/>
      <c r="AT3" s="26" t="s">
        <v>411</v>
      </c>
      <c r="AU3" s="214"/>
    </row>
    <row r="4" spans="1:48" s="155" customFormat="1" ht="10.9" customHeight="1" x14ac:dyDescent="0.3">
      <c r="A4" s="154"/>
      <c r="B4" s="210" t="s">
        <v>37</v>
      </c>
      <c r="C4" s="157"/>
      <c r="D4" s="158"/>
      <c r="E4" s="158"/>
      <c r="F4" s="158"/>
      <c r="H4" s="27"/>
      <c r="I4" s="158"/>
      <c r="J4" s="158"/>
      <c r="K4" s="158"/>
      <c r="L4" s="158"/>
      <c r="M4" s="158"/>
      <c r="N4" s="158"/>
      <c r="O4" s="280"/>
      <c r="P4" s="159"/>
      <c r="Q4" s="160"/>
      <c r="R4" s="161"/>
      <c r="S4" s="162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166"/>
      <c r="AJ4" s="166"/>
      <c r="AK4" s="166"/>
      <c r="AL4" s="159"/>
      <c r="AM4" s="159"/>
      <c r="AN4" s="159"/>
      <c r="AO4" s="159"/>
      <c r="AP4" s="7"/>
      <c r="AQ4" s="8"/>
      <c r="AR4" s="8"/>
      <c r="AS4" s="8"/>
      <c r="AT4" s="8"/>
      <c r="AU4" s="8"/>
    </row>
    <row r="5" spans="1:48" s="155" customFormat="1" ht="10.9" customHeight="1" x14ac:dyDescent="0.3">
      <c r="A5" s="154"/>
      <c r="B5" s="210" t="s">
        <v>91</v>
      </c>
      <c r="C5" s="157"/>
      <c r="D5" s="158"/>
      <c r="E5" s="158"/>
      <c r="F5" s="158"/>
      <c r="H5" s="27"/>
      <c r="I5" s="158"/>
      <c r="J5" s="158"/>
      <c r="K5" s="158"/>
      <c r="L5" s="158"/>
      <c r="M5" s="158"/>
      <c r="N5" s="158"/>
      <c r="O5" s="280"/>
      <c r="P5" s="159"/>
      <c r="Q5" s="160"/>
      <c r="R5" s="161"/>
      <c r="S5" s="162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166"/>
      <c r="AJ5" s="166"/>
      <c r="AK5" s="166"/>
      <c r="AL5" s="159"/>
      <c r="AM5" s="159"/>
      <c r="AN5" s="159"/>
      <c r="AO5" s="159"/>
      <c r="AP5" s="7"/>
      <c r="AQ5" s="8"/>
      <c r="AR5" s="8"/>
      <c r="AS5" s="8"/>
      <c r="AT5" s="8"/>
      <c r="AU5" s="8"/>
    </row>
    <row r="6" spans="1:48" ht="8.1" customHeight="1" x14ac:dyDescent="0.2">
      <c r="A6" s="114"/>
      <c r="H6" s="10"/>
      <c r="I6" s="10"/>
      <c r="J6" s="281"/>
      <c r="K6" s="10"/>
      <c r="L6" s="10"/>
      <c r="M6" s="10"/>
      <c r="N6" s="10"/>
      <c r="P6" s="10"/>
      <c r="Q6" s="10"/>
      <c r="R6" s="10"/>
      <c r="S6" s="10"/>
      <c r="T6" s="10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10"/>
      <c r="AM6" s="10"/>
      <c r="AN6" s="10"/>
      <c r="AO6" s="10"/>
      <c r="AP6" s="8"/>
      <c r="AQ6" s="8"/>
      <c r="AR6" s="8"/>
      <c r="AS6" s="8"/>
      <c r="AT6" s="8"/>
      <c r="AU6" s="8"/>
    </row>
    <row r="7" spans="1:48" s="1" customFormat="1" ht="15" customHeight="1" x14ac:dyDescent="0.25">
      <c r="A7" s="115"/>
      <c r="B7" s="698" t="s">
        <v>254</v>
      </c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8"/>
      <c r="R7" s="698"/>
      <c r="S7" s="698"/>
      <c r="T7" s="698"/>
      <c r="U7" s="698"/>
      <c r="V7" s="698"/>
      <c r="W7" s="698"/>
      <c r="X7" s="698"/>
      <c r="Y7" s="698"/>
      <c r="Z7" s="698"/>
      <c r="AA7" s="698"/>
      <c r="AB7" s="698"/>
      <c r="AC7" s="698"/>
      <c r="AD7" s="698"/>
      <c r="AE7" s="698"/>
      <c r="AF7" s="698"/>
      <c r="AG7" s="698"/>
      <c r="AH7" s="698"/>
      <c r="AI7" s="698"/>
      <c r="AJ7" s="698"/>
      <c r="AK7" s="698"/>
      <c r="AL7" s="698"/>
      <c r="AM7" s="698"/>
      <c r="AN7" s="698"/>
      <c r="AO7" s="698"/>
      <c r="AP7" s="698"/>
      <c r="AQ7" s="698"/>
      <c r="AR7" s="698"/>
      <c r="AS7" s="698"/>
      <c r="AT7" s="698"/>
      <c r="AU7" s="698"/>
    </row>
    <row r="8" spans="1:48" s="1" customFormat="1" ht="15" customHeight="1" x14ac:dyDescent="0.25">
      <c r="A8" s="115"/>
      <c r="B8" s="751" t="s">
        <v>516</v>
      </c>
      <c r="C8" s="751"/>
      <c r="D8" s="751"/>
      <c r="E8" s="751"/>
      <c r="F8" s="751"/>
      <c r="G8" s="751"/>
      <c r="H8" s="751"/>
      <c r="I8" s="751"/>
      <c r="J8" s="751"/>
      <c r="K8" s="751"/>
      <c r="L8" s="751"/>
      <c r="M8" s="751"/>
      <c r="N8" s="751"/>
      <c r="O8" s="751"/>
      <c r="P8" s="751"/>
      <c r="Q8" s="751"/>
      <c r="R8" s="751"/>
      <c r="S8" s="751"/>
      <c r="T8" s="751"/>
      <c r="U8" s="751"/>
      <c r="V8" s="751"/>
      <c r="W8" s="751"/>
      <c r="X8" s="751"/>
      <c r="Y8" s="751"/>
      <c r="Z8" s="751"/>
      <c r="AA8" s="751"/>
      <c r="AB8" s="751"/>
      <c r="AC8" s="751"/>
      <c r="AD8" s="751"/>
      <c r="AE8" s="751"/>
      <c r="AF8" s="751"/>
      <c r="AG8" s="751"/>
      <c r="AH8" s="751"/>
      <c r="AI8" s="751"/>
      <c r="AJ8" s="751"/>
      <c r="AK8" s="751"/>
      <c r="AL8" s="751"/>
      <c r="AM8" s="751"/>
      <c r="AN8" s="751"/>
      <c r="AO8" s="751"/>
      <c r="AP8" s="751"/>
      <c r="AQ8" s="751"/>
      <c r="AR8" s="751"/>
      <c r="AS8" s="751"/>
      <c r="AT8" s="751"/>
      <c r="AU8" s="751"/>
    </row>
    <row r="9" spans="1:48" s="1" customFormat="1" ht="15" customHeight="1" x14ac:dyDescent="0.25">
      <c r="A9" s="115"/>
      <c r="B9" s="751" t="s">
        <v>479</v>
      </c>
      <c r="C9" s="751"/>
      <c r="D9" s="751"/>
      <c r="E9" s="751"/>
      <c r="F9" s="751"/>
      <c r="G9" s="751"/>
      <c r="H9" s="751"/>
      <c r="I9" s="751"/>
      <c r="J9" s="751"/>
      <c r="K9" s="751"/>
      <c r="L9" s="751"/>
      <c r="M9" s="751"/>
      <c r="N9" s="751"/>
      <c r="O9" s="751"/>
      <c r="P9" s="751"/>
      <c r="Q9" s="751"/>
      <c r="R9" s="751"/>
      <c r="S9" s="751"/>
      <c r="T9" s="751"/>
      <c r="U9" s="751"/>
      <c r="V9" s="751"/>
      <c r="W9" s="751"/>
      <c r="X9" s="751"/>
      <c r="Y9" s="751"/>
      <c r="Z9" s="751"/>
      <c r="AA9" s="751"/>
      <c r="AB9" s="751"/>
      <c r="AC9" s="751"/>
      <c r="AD9" s="751"/>
      <c r="AE9" s="751"/>
      <c r="AF9" s="751"/>
      <c r="AG9" s="751"/>
      <c r="AH9" s="751"/>
      <c r="AI9" s="751"/>
      <c r="AJ9" s="751"/>
      <c r="AK9" s="751"/>
      <c r="AL9" s="751"/>
      <c r="AM9" s="751"/>
      <c r="AN9" s="751"/>
      <c r="AO9" s="751"/>
      <c r="AP9" s="751"/>
      <c r="AQ9" s="751"/>
      <c r="AR9" s="751"/>
      <c r="AS9" s="751"/>
      <c r="AT9" s="751"/>
      <c r="AU9" s="751"/>
    </row>
    <row r="10" spans="1:48" ht="13.35" customHeight="1" thickBot="1" x14ac:dyDescent="0.25">
      <c r="A10" s="282"/>
      <c r="B10" s="839" t="s">
        <v>43</v>
      </c>
      <c r="C10" s="839"/>
      <c r="D10" s="839"/>
      <c r="E10" s="839"/>
      <c r="F10" s="839"/>
      <c r="G10" s="839"/>
      <c r="H10" s="839"/>
      <c r="I10" s="839"/>
      <c r="J10" s="839"/>
      <c r="K10" s="839"/>
      <c r="L10" s="839"/>
      <c r="M10" s="839"/>
      <c r="N10" s="839"/>
      <c r="O10" s="839"/>
      <c r="P10" s="839"/>
      <c r="Q10" s="839"/>
      <c r="R10" s="839"/>
      <c r="S10" s="839"/>
      <c r="T10" s="839"/>
      <c r="U10" s="839"/>
      <c r="V10" s="839"/>
      <c r="W10" s="839"/>
      <c r="X10" s="839"/>
      <c r="Y10" s="839"/>
      <c r="Z10" s="839"/>
      <c r="AA10" s="839"/>
      <c r="AB10" s="839"/>
      <c r="AC10" s="839"/>
      <c r="AD10" s="839"/>
      <c r="AE10" s="839"/>
      <c r="AF10" s="839"/>
      <c r="AG10" s="839"/>
      <c r="AH10" s="839"/>
      <c r="AI10" s="839"/>
      <c r="AJ10" s="839"/>
      <c r="AK10" s="839"/>
      <c r="AL10" s="839"/>
      <c r="AM10" s="839"/>
      <c r="AN10" s="839"/>
      <c r="AO10" s="839"/>
      <c r="AP10" s="839"/>
      <c r="AQ10" s="839"/>
      <c r="AR10" s="839"/>
      <c r="AS10" s="839"/>
      <c r="AT10" s="839"/>
      <c r="AU10" s="941"/>
      <c r="AV10" s="219"/>
    </row>
    <row r="11" spans="1:48" ht="14.25" customHeight="1" thickBot="1" x14ac:dyDescent="0.25">
      <c r="A11" s="283"/>
      <c r="B11" s="870" t="s">
        <v>103</v>
      </c>
      <c r="C11" s="871"/>
      <c r="D11" s="871"/>
      <c r="E11" s="871"/>
      <c r="F11" s="871"/>
      <c r="G11" s="935"/>
      <c r="H11" s="942"/>
      <c r="I11" s="943"/>
      <c r="J11" s="943"/>
      <c r="K11" s="943"/>
      <c r="L11" s="943"/>
      <c r="M11" s="943"/>
      <c r="N11" s="944"/>
      <c r="O11" s="284"/>
      <c r="P11" s="284"/>
      <c r="Q11" s="284"/>
      <c r="R11" s="284"/>
      <c r="S11" s="284"/>
      <c r="T11" s="285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284"/>
      <c r="AS11" s="284"/>
      <c r="AT11" s="284"/>
      <c r="AU11" s="285"/>
      <c r="AV11" s="219"/>
    </row>
    <row r="12" spans="1:48" ht="15" customHeight="1" thickBot="1" x14ac:dyDescent="0.3">
      <c r="A12" s="282"/>
      <c r="B12" s="286"/>
      <c r="C12" s="284"/>
      <c r="D12" s="284"/>
      <c r="E12" s="934" t="s">
        <v>42</v>
      </c>
      <c r="F12" s="871"/>
      <c r="G12" s="871"/>
      <c r="H12" s="871"/>
      <c r="I12" s="871"/>
      <c r="J12" s="935"/>
      <c r="K12" s="287"/>
      <c r="L12" s="868" t="s">
        <v>41</v>
      </c>
      <c r="M12" s="869"/>
      <c r="N12" s="869"/>
      <c r="O12" s="869"/>
      <c r="P12" s="869"/>
      <c r="Q12" s="869"/>
      <c r="R12" s="454"/>
      <c r="S12" s="521"/>
      <c r="T12" s="522"/>
      <c r="U12" s="289" t="s">
        <v>36</v>
      </c>
      <c r="V12" s="290"/>
      <c r="W12" s="290"/>
      <c r="X12" s="290"/>
      <c r="Y12" s="290"/>
      <c r="Z12" s="290"/>
      <c r="AA12" s="290"/>
      <c r="AB12" s="290"/>
      <c r="AC12" s="290"/>
      <c r="AD12" s="291"/>
      <c r="AE12" s="523"/>
      <c r="AF12" s="293" t="s">
        <v>104</v>
      </c>
      <c r="AG12" s="290"/>
      <c r="AH12" s="290"/>
      <c r="AI12" s="290"/>
      <c r="AJ12" s="290"/>
      <c r="AK12" s="290"/>
      <c r="AL12" s="290"/>
      <c r="AM12" s="290"/>
      <c r="AN12" s="290"/>
      <c r="AO12" s="294"/>
      <c r="AP12" s="524"/>
      <c r="AQ12" s="524"/>
      <c r="AR12" s="524"/>
      <c r="AS12" s="524"/>
      <c r="AT12" s="524"/>
      <c r="AU12" s="524"/>
      <c r="AV12" s="219"/>
    </row>
    <row r="13" spans="1:48" ht="17.100000000000001" customHeight="1" thickBot="1" x14ac:dyDescent="0.3">
      <c r="A13" s="296"/>
      <c r="B13" s="870" t="s">
        <v>105</v>
      </c>
      <c r="C13" s="871"/>
      <c r="D13" s="871"/>
      <c r="E13" s="871"/>
      <c r="F13" s="871"/>
      <c r="G13" s="871"/>
      <c r="H13" s="871"/>
      <c r="I13" s="871"/>
      <c r="J13" s="871"/>
      <c r="K13" s="871"/>
      <c r="L13" s="871"/>
      <c r="M13" s="871"/>
      <c r="N13" s="935"/>
      <c r="O13" s="574"/>
      <c r="P13" s="868" t="s">
        <v>106</v>
      </c>
      <c r="Q13" s="869"/>
      <c r="R13" s="869"/>
      <c r="S13" s="869"/>
      <c r="T13" s="869"/>
      <c r="U13" s="869"/>
      <c r="V13" s="869"/>
      <c r="W13" s="869"/>
      <c r="X13" s="869"/>
      <c r="Y13" s="869"/>
      <c r="Z13" s="869"/>
      <c r="AA13" s="525"/>
      <c r="AB13" s="574" t="s">
        <v>406</v>
      </c>
      <c r="AC13" s="868" t="s">
        <v>107</v>
      </c>
      <c r="AD13" s="869"/>
      <c r="AE13" s="869"/>
      <c r="AF13" s="869"/>
      <c r="AG13" s="869"/>
      <c r="AH13" s="869"/>
      <c r="AI13" s="869"/>
      <c r="AJ13" s="869"/>
      <c r="AK13" s="869"/>
      <c r="AL13" s="869"/>
      <c r="AM13" s="869"/>
      <c r="AN13" s="869"/>
      <c r="AO13" s="524"/>
      <c r="AP13" s="524"/>
      <c r="AQ13" s="524"/>
      <c r="AR13" s="524"/>
      <c r="AS13" s="524"/>
      <c r="AT13" s="524"/>
      <c r="AU13" s="526"/>
      <c r="AV13" s="299"/>
    </row>
    <row r="14" spans="1:48" ht="17.100000000000001" customHeight="1" thickBot="1" x14ac:dyDescent="0.3">
      <c r="A14" s="296"/>
      <c r="B14" s="870" t="s">
        <v>477</v>
      </c>
      <c r="C14" s="871"/>
      <c r="D14" s="871"/>
      <c r="E14" s="871"/>
      <c r="F14" s="871"/>
      <c r="G14" s="871"/>
      <c r="H14" s="871"/>
      <c r="I14" s="871"/>
      <c r="J14" s="871"/>
      <c r="K14" s="871"/>
      <c r="L14" s="871"/>
      <c r="M14" s="871"/>
      <c r="N14" s="935"/>
      <c r="O14" s="575"/>
      <c r="P14" s="868" t="s">
        <v>466</v>
      </c>
      <c r="Q14" s="869"/>
      <c r="R14" s="869"/>
      <c r="S14" s="869"/>
      <c r="T14" s="289"/>
      <c r="U14" s="289"/>
      <c r="V14" s="289"/>
      <c r="W14" s="574"/>
      <c r="X14" s="868" t="s">
        <v>467</v>
      </c>
      <c r="Y14" s="869"/>
      <c r="Z14" s="869"/>
      <c r="AA14" s="869"/>
      <c r="AB14" s="615"/>
      <c r="AC14" s="618"/>
      <c r="AD14" s="618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524"/>
      <c r="AP14" s="524"/>
      <c r="AQ14" s="524"/>
      <c r="AR14" s="524"/>
      <c r="AS14" s="524"/>
      <c r="AT14" s="524"/>
      <c r="AU14" s="526"/>
      <c r="AV14" s="299"/>
    </row>
    <row r="15" spans="1:48" ht="17.100000000000001" customHeight="1" thickBot="1" x14ac:dyDescent="0.3">
      <c r="A15" s="300"/>
      <c r="B15" s="301" t="s">
        <v>108</v>
      </c>
      <c r="C15" s="301"/>
      <c r="D15" s="301"/>
      <c r="E15" s="301"/>
      <c r="F15" s="301"/>
      <c r="G15" s="301"/>
      <c r="H15" s="287"/>
      <c r="I15" s="868" t="s">
        <v>109</v>
      </c>
      <c r="J15" s="869"/>
      <c r="K15" s="869"/>
      <c r="L15" s="869"/>
      <c r="M15" s="869"/>
      <c r="N15" s="869"/>
      <c r="O15" s="869"/>
      <c r="P15" s="869"/>
      <c r="Q15" s="869"/>
      <c r="R15" s="869"/>
      <c r="S15" s="869"/>
      <c r="T15" s="869"/>
      <c r="U15" s="869"/>
      <c r="V15" s="869"/>
      <c r="W15" s="869"/>
      <c r="X15" s="940"/>
      <c r="Y15" s="287"/>
      <c r="Z15" s="868" t="s">
        <v>110</v>
      </c>
      <c r="AA15" s="869"/>
      <c r="AB15" s="869"/>
      <c r="AC15" s="869"/>
      <c r="AD15" s="869"/>
      <c r="AE15" s="869"/>
      <c r="AF15" s="869"/>
      <c r="AG15" s="940"/>
      <c r="AH15" s="287"/>
      <c r="AI15" s="302" t="s">
        <v>415</v>
      </c>
      <c r="AJ15" s="303"/>
      <c r="AK15" s="303"/>
      <c r="AL15" s="303"/>
      <c r="AM15" s="303"/>
      <c r="AN15" s="303"/>
      <c r="AO15" s="303"/>
      <c r="AP15" s="304"/>
      <c r="AQ15" s="287"/>
      <c r="AR15" s="945" t="s">
        <v>111</v>
      </c>
      <c r="AS15" s="946"/>
      <c r="AT15" s="946"/>
      <c r="AU15" s="946"/>
      <c r="AV15" s="299"/>
    </row>
    <row r="16" spans="1:48" ht="11.45" customHeight="1" thickBot="1" x14ac:dyDescent="0.25">
      <c r="B16" s="947" t="s">
        <v>63</v>
      </c>
      <c r="C16" s="948"/>
      <c r="D16" s="949"/>
      <c r="E16" s="1047"/>
      <c r="F16" s="1048"/>
      <c r="G16" s="1048"/>
      <c r="H16" s="1048"/>
      <c r="I16" s="1048"/>
      <c r="J16" s="1049"/>
      <c r="K16" s="959" t="s">
        <v>53</v>
      </c>
      <c r="L16" s="960"/>
      <c r="M16" s="961"/>
      <c r="N16" s="960"/>
      <c r="O16" s="960"/>
      <c r="P16" s="960"/>
      <c r="Q16" s="970"/>
      <c r="R16" s="971"/>
      <c r="S16" s="971"/>
      <c r="T16" s="971"/>
      <c r="U16" s="971"/>
      <c r="V16" s="972"/>
      <c r="W16" s="305"/>
      <c r="X16" s="305"/>
      <c r="Y16" s="305"/>
      <c r="Z16" s="305"/>
      <c r="AA16" s="305"/>
      <c r="AB16" s="968" t="s">
        <v>96</v>
      </c>
      <c r="AC16" s="960"/>
      <c r="AD16" s="960"/>
      <c r="AE16" s="960"/>
      <c r="AF16" s="960"/>
      <c r="AG16" s="969"/>
      <c r="AH16" s="970"/>
      <c r="AI16" s="971"/>
      <c r="AJ16" s="971"/>
      <c r="AK16" s="971"/>
      <c r="AL16" s="971"/>
      <c r="AM16" s="972"/>
      <c r="AN16" s="306" t="s">
        <v>0</v>
      </c>
      <c r="AO16" s="515"/>
      <c r="AP16" s="287"/>
      <c r="AQ16" s="308" t="s">
        <v>1</v>
      </c>
      <c r="AR16" s="47"/>
      <c r="AS16" s="48"/>
      <c r="AT16" s="515"/>
      <c r="AU16" s="309"/>
      <c r="AV16" s="219"/>
    </row>
    <row r="17" spans="1:48" ht="10.9" customHeight="1" thickBot="1" x14ac:dyDescent="0.25">
      <c r="B17" s="950"/>
      <c r="C17" s="951"/>
      <c r="D17" s="952"/>
      <c r="E17" s="1050"/>
      <c r="F17" s="1051"/>
      <c r="G17" s="1051"/>
      <c r="H17" s="1051"/>
      <c r="I17" s="1051"/>
      <c r="J17" s="1052"/>
      <c r="K17" s="976" t="s">
        <v>2</v>
      </c>
      <c r="L17" s="977"/>
      <c r="M17" s="977"/>
      <c r="N17" s="977"/>
      <c r="O17" s="977"/>
      <c r="P17" s="978"/>
      <c r="Q17" s="973"/>
      <c r="R17" s="974"/>
      <c r="S17" s="974"/>
      <c r="T17" s="974"/>
      <c r="U17" s="974"/>
      <c r="V17" s="975"/>
      <c r="W17" s="284"/>
      <c r="X17" s="284"/>
      <c r="Y17" s="284"/>
      <c r="Z17" s="284"/>
      <c r="AA17" s="284"/>
      <c r="AB17" s="979" t="s">
        <v>97</v>
      </c>
      <c r="AC17" s="977"/>
      <c r="AD17" s="977"/>
      <c r="AE17" s="977"/>
      <c r="AF17" s="977"/>
      <c r="AG17" s="978"/>
      <c r="AH17" s="973"/>
      <c r="AI17" s="974"/>
      <c r="AJ17" s="974"/>
      <c r="AK17" s="974"/>
      <c r="AL17" s="974"/>
      <c r="AM17" s="975"/>
      <c r="AN17" s="310" t="s">
        <v>3</v>
      </c>
      <c r="AO17" s="52"/>
      <c r="AP17" s="521"/>
      <c r="AQ17" s="311" t="s">
        <v>23</v>
      </c>
      <c r="AR17" s="49"/>
      <c r="AS17" s="49"/>
      <c r="AT17" s="517"/>
      <c r="AU17" s="313"/>
      <c r="AV17" s="219"/>
    </row>
    <row r="18" spans="1:48" ht="15" customHeight="1" thickBot="1" x14ac:dyDescent="0.25">
      <c r="B18" s="314"/>
      <c r="C18" s="284"/>
      <c r="D18" s="284"/>
      <c r="E18" s="925" t="s">
        <v>112</v>
      </c>
      <c r="F18" s="926"/>
      <c r="G18" s="926"/>
      <c r="H18" s="926"/>
      <c r="I18" s="926"/>
      <c r="J18" s="926"/>
      <c r="K18" s="926"/>
      <c r="L18" s="527"/>
      <c r="M18" s="980"/>
      <c r="N18" s="981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925" t="s">
        <v>113</v>
      </c>
      <c r="AH18" s="926"/>
      <c r="AI18" s="926"/>
      <c r="AJ18" s="926"/>
      <c r="AK18" s="926"/>
      <c r="AL18" s="926"/>
      <c r="AM18" s="926"/>
      <c r="AN18" s="926"/>
      <c r="AO18" s="926"/>
      <c r="AP18" s="52"/>
      <c r="AQ18" s="980"/>
      <c r="AR18" s="981"/>
      <c r="AS18" s="284"/>
      <c r="AT18" s="284"/>
      <c r="AU18" s="316"/>
      <c r="AV18" s="10"/>
    </row>
    <row r="19" spans="1:48" ht="12" customHeight="1" x14ac:dyDescent="0.2">
      <c r="A19" s="31"/>
      <c r="B19" s="317"/>
      <c r="C19" s="73"/>
      <c r="D19" s="318"/>
      <c r="E19" s="318"/>
      <c r="F19" s="318"/>
      <c r="G19" s="319"/>
      <c r="H19" s="731" t="s">
        <v>5</v>
      </c>
      <c r="I19" s="731"/>
      <c r="J19" s="731"/>
      <c r="K19" s="731"/>
      <c r="L19" s="731"/>
      <c r="M19" s="731"/>
      <c r="N19" s="731"/>
      <c r="O19" s="731"/>
      <c r="P19" s="731"/>
      <c r="Q19" s="732"/>
      <c r="R19" s="730" t="s">
        <v>6</v>
      </c>
      <c r="S19" s="731"/>
      <c r="T19" s="731"/>
      <c r="U19" s="731"/>
      <c r="V19" s="731"/>
      <c r="W19" s="731"/>
      <c r="X19" s="731"/>
      <c r="Y19" s="731"/>
      <c r="Z19" s="731"/>
      <c r="AA19" s="732"/>
      <c r="AB19" s="897" t="s">
        <v>59</v>
      </c>
      <c r="AC19" s="898"/>
      <c r="AD19" s="898"/>
      <c r="AE19" s="898"/>
      <c r="AF19" s="899"/>
      <c r="AG19" s="897" t="s">
        <v>59</v>
      </c>
      <c r="AH19" s="898"/>
      <c r="AI19" s="898"/>
      <c r="AJ19" s="898"/>
      <c r="AK19" s="899"/>
      <c r="AL19" s="730" t="s">
        <v>16</v>
      </c>
      <c r="AM19" s="731"/>
      <c r="AN19" s="731"/>
      <c r="AO19" s="731"/>
      <c r="AP19" s="731"/>
      <c r="AQ19" s="731"/>
      <c r="AR19" s="731"/>
      <c r="AS19" s="731"/>
      <c r="AT19" s="731"/>
      <c r="AU19" s="731"/>
      <c r="AV19" s="219"/>
    </row>
    <row r="20" spans="1:48" ht="12" customHeight="1" thickBot="1" x14ac:dyDescent="0.25">
      <c r="A20" s="31"/>
      <c r="B20" s="320"/>
      <c r="C20" s="74"/>
      <c r="D20" s="98"/>
      <c r="E20" s="98"/>
      <c r="F20" s="98"/>
      <c r="G20" s="99"/>
      <c r="H20" s="711" t="s">
        <v>7</v>
      </c>
      <c r="I20" s="711"/>
      <c r="J20" s="711"/>
      <c r="K20" s="711"/>
      <c r="L20" s="723"/>
      <c r="M20" s="710" t="s">
        <v>14</v>
      </c>
      <c r="N20" s="711"/>
      <c r="O20" s="711"/>
      <c r="P20" s="711"/>
      <c r="Q20" s="712"/>
      <c r="R20" s="722" t="s">
        <v>8</v>
      </c>
      <c r="S20" s="711"/>
      <c r="T20" s="711"/>
      <c r="U20" s="711"/>
      <c r="V20" s="723"/>
      <c r="W20" s="710" t="s">
        <v>15</v>
      </c>
      <c r="X20" s="711"/>
      <c r="Y20" s="711"/>
      <c r="Z20" s="711"/>
      <c r="AA20" s="712"/>
      <c r="AB20" s="885" t="s">
        <v>17</v>
      </c>
      <c r="AC20" s="886"/>
      <c r="AD20" s="886"/>
      <c r="AE20" s="886"/>
      <c r="AF20" s="887"/>
      <c r="AG20" s="885" t="s">
        <v>18</v>
      </c>
      <c r="AH20" s="886"/>
      <c r="AI20" s="886"/>
      <c r="AJ20" s="886"/>
      <c r="AK20" s="887"/>
      <c r="AL20" s="722" t="s">
        <v>114</v>
      </c>
      <c r="AM20" s="711"/>
      <c r="AN20" s="711"/>
      <c r="AO20" s="711"/>
      <c r="AP20" s="723"/>
      <c r="AQ20" s="710" t="s">
        <v>115</v>
      </c>
      <c r="AR20" s="711"/>
      <c r="AS20" s="711"/>
      <c r="AT20" s="711"/>
      <c r="AU20" s="723"/>
      <c r="AV20" s="10"/>
    </row>
    <row r="21" spans="1:48" x14ac:dyDescent="0.2">
      <c r="A21" s="321"/>
      <c r="B21" s="982" t="s">
        <v>518</v>
      </c>
      <c r="C21" s="983"/>
      <c r="D21" s="983"/>
      <c r="E21" s="983"/>
      <c r="F21" s="983"/>
      <c r="G21" s="983"/>
      <c r="H21" s="983"/>
      <c r="I21" s="983"/>
      <c r="J21" s="983"/>
      <c r="K21" s="983"/>
      <c r="L21" s="983"/>
      <c r="M21" s="983"/>
      <c r="N21" s="983"/>
      <c r="O21" s="983"/>
      <c r="P21" s="983"/>
      <c r="Q21" s="983"/>
      <c r="R21" s="983"/>
      <c r="S21" s="983"/>
      <c r="T21" s="983"/>
      <c r="U21" s="983"/>
      <c r="V21" s="983"/>
      <c r="W21" s="983"/>
      <c r="X21" s="983"/>
      <c r="Y21" s="983"/>
      <c r="Z21" s="983"/>
      <c r="AA21" s="983"/>
      <c r="AB21" s="983"/>
      <c r="AC21" s="983"/>
      <c r="AD21" s="983"/>
      <c r="AE21" s="983"/>
      <c r="AF21" s="983"/>
      <c r="AG21" s="983"/>
      <c r="AH21" s="983"/>
      <c r="AI21" s="983"/>
      <c r="AJ21" s="983"/>
      <c r="AK21" s="983"/>
      <c r="AL21" s="983"/>
      <c r="AM21" s="983"/>
      <c r="AN21" s="983"/>
      <c r="AO21" s="983"/>
      <c r="AP21" s="983"/>
      <c r="AQ21" s="983"/>
      <c r="AR21" s="983"/>
      <c r="AS21" s="983"/>
      <c r="AT21" s="983"/>
      <c r="AU21" s="984"/>
    </row>
    <row r="22" spans="1:48" ht="12.6" customHeight="1" x14ac:dyDescent="0.2">
      <c r="A22" s="3"/>
      <c r="B22" s="985" t="s">
        <v>117</v>
      </c>
      <c r="C22" s="986"/>
      <c r="D22" s="986"/>
      <c r="E22" s="986"/>
      <c r="F22" s="986"/>
      <c r="G22" s="986"/>
      <c r="H22" s="986"/>
      <c r="I22" s="986"/>
      <c r="J22" s="986"/>
      <c r="K22" s="986"/>
      <c r="L22" s="986"/>
      <c r="M22" s="986"/>
      <c r="N22" s="986"/>
      <c r="O22" s="986"/>
      <c r="P22" s="986"/>
      <c r="Q22" s="986"/>
      <c r="R22" s="986"/>
      <c r="S22" s="986"/>
      <c r="T22" s="986"/>
      <c r="U22" s="986"/>
      <c r="V22" s="986"/>
      <c r="W22" s="986"/>
      <c r="X22" s="986"/>
      <c r="Y22" s="986"/>
      <c r="Z22" s="986"/>
      <c r="AA22" s="986"/>
      <c r="AB22" s="986"/>
      <c r="AC22" s="986"/>
      <c r="AD22" s="986"/>
      <c r="AE22" s="986"/>
      <c r="AF22" s="986"/>
      <c r="AG22" s="986"/>
      <c r="AH22" s="986"/>
      <c r="AI22" s="986"/>
      <c r="AJ22" s="986"/>
      <c r="AK22" s="986"/>
      <c r="AL22" s="986"/>
      <c r="AM22" s="986"/>
      <c r="AN22" s="986"/>
      <c r="AO22" s="986"/>
      <c r="AP22" s="986"/>
      <c r="AQ22" s="986"/>
      <c r="AR22" s="986"/>
      <c r="AS22" s="986"/>
      <c r="AT22" s="986"/>
      <c r="AU22" s="987"/>
    </row>
    <row r="23" spans="1:48" ht="11.25" customHeight="1" x14ac:dyDescent="0.2">
      <c r="A23" s="3"/>
      <c r="B23" s="988" t="s">
        <v>136</v>
      </c>
      <c r="C23" s="989"/>
      <c r="D23" s="989"/>
      <c r="E23" s="989"/>
      <c r="F23" s="989"/>
      <c r="G23" s="990"/>
      <c r="H23" s="335"/>
      <c r="I23" s="336"/>
      <c r="J23" s="336"/>
      <c r="K23" s="336"/>
      <c r="L23" s="337"/>
      <c r="M23" s="335"/>
      <c r="N23" s="336"/>
      <c r="O23" s="336"/>
      <c r="P23" s="336"/>
      <c r="Q23" s="337"/>
      <c r="R23" s="338"/>
      <c r="S23" s="339"/>
      <c r="T23" s="339"/>
      <c r="U23" s="339"/>
      <c r="V23" s="340"/>
      <c r="W23" s="341"/>
      <c r="X23" s="336"/>
      <c r="Y23" s="336"/>
      <c r="Z23" s="336"/>
      <c r="AA23" s="337"/>
      <c r="AB23" s="336"/>
      <c r="AC23" s="336"/>
      <c r="AD23" s="336"/>
      <c r="AE23" s="336"/>
      <c r="AF23" s="336"/>
      <c r="AG23" s="335"/>
      <c r="AH23" s="336"/>
      <c r="AI23" s="336"/>
      <c r="AJ23" s="336"/>
      <c r="AK23" s="336"/>
      <c r="AL23" s="342"/>
      <c r="AM23" s="343"/>
      <c r="AN23" s="343"/>
      <c r="AO23" s="343"/>
      <c r="AP23" s="344"/>
      <c r="AQ23" s="339"/>
      <c r="AR23" s="339"/>
      <c r="AS23" s="339"/>
      <c r="AT23" s="339"/>
      <c r="AU23" s="340"/>
    </row>
    <row r="24" spans="1:48" ht="9" customHeight="1" x14ac:dyDescent="0.2">
      <c r="A24" s="3"/>
      <c r="B24" s="399" t="s">
        <v>137</v>
      </c>
      <c r="C24" s="400" t="s">
        <v>120</v>
      </c>
      <c r="D24" s="324"/>
      <c r="E24" s="44"/>
      <c r="F24" s="15"/>
      <c r="G24" s="15"/>
      <c r="H24" s="906"/>
      <c r="I24" s="907"/>
      <c r="J24" s="907"/>
      <c r="K24" s="907"/>
      <c r="L24" s="908"/>
      <c r="M24" s="874">
        <f>H24*M18</f>
        <v>0</v>
      </c>
      <c r="N24" s="875"/>
      <c r="O24" s="875"/>
      <c r="P24" s="875"/>
      <c r="Q24" s="876"/>
      <c r="R24" s="906"/>
      <c r="S24" s="907"/>
      <c r="T24" s="907"/>
      <c r="U24" s="907"/>
      <c r="V24" s="908"/>
      <c r="W24" s="906"/>
      <c r="X24" s="907"/>
      <c r="Y24" s="907"/>
      <c r="Z24" s="907"/>
      <c r="AA24" s="908"/>
      <c r="AB24" s="874">
        <f>H24+R24</f>
        <v>0</v>
      </c>
      <c r="AC24" s="875"/>
      <c r="AD24" s="875"/>
      <c r="AE24" s="875"/>
      <c r="AF24" s="876"/>
      <c r="AG24" s="874">
        <f>M24+W24</f>
        <v>0</v>
      </c>
      <c r="AH24" s="875"/>
      <c r="AI24" s="875"/>
      <c r="AJ24" s="875"/>
      <c r="AK24" s="876"/>
      <c r="AL24" s="906"/>
      <c r="AM24" s="907"/>
      <c r="AN24" s="907"/>
      <c r="AO24" s="907"/>
      <c r="AP24" s="908"/>
      <c r="AQ24" s="874">
        <f>AL24*AQ18</f>
        <v>0</v>
      </c>
      <c r="AR24" s="875"/>
      <c r="AS24" s="875"/>
      <c r="AT24" s="875"/>
      <c r="AU24" s="876"/>
    </row>
    <row r="25" spans="1:48" ht="10.9" customHeight="1" x14ac:dyDescent="0.2">
      <c r="A25" s="3"/>
      <c r="B25" s="401"/>
      <c r="C25" s="402" t="s">
        <v>121</v>
      </c>
      <c r="D25" s="327"/>
      <c r="E25" s="328"/>
      <c r="F25" s="329"/>
      <c r="G25" s="329"/>
      <c r="H25" s="909"/>
      <c r="I25" s="910"/>
      <c r="J25" s="910"/>
      <c r="K25" s="910"/>
      <c r="L25" s="911"/>
      <c r="M25" s="877"/>
      <c r="N25" s="878"/>
      <c r="O25" s="878"/>
      <c r="P25" s="878"/>
      <c r="Q25" s="879"/>
      <c r="R25" s="909"/>
      <c r="S25" s="910"/>
      <c r="T25" s="910"/>
      <c r="U25" s="910"/>
      <c r="V25" s="911"/>
      <c r="W25" s="909"/>
      <c r="X25" s="910"/>
      <c r="Y25" s="910"/>
      <c r="Z25" s="910"/>
      <c r="AA25" s="911"/>
      <c r="AB25" s="877"/>
      <c r="AC25" s="878"/>
      <c r="AD25" s="878"/>
      <c r="AE25" s="878"/>
      <c r="AF25" s="879"/>
      <c r="AG25" s="877"/>
      <c r="AH25" s="878"/>
      <c r="AI25" s="878"/>
      <c r="AJ25" s="878"/>
      <c r="AK25" s="879"/>
      <c r="AL25" s="909"/>
      <c r="AM25" s="910"/>
      <c r="AN25" s="910"/>
      <c r="AO25" s="910"/>
      <c r="AP25" s="911"/>
      <c r="AQ25" s="877"/>
      <c r="AR25" s="878"/>
      <c r="AS25" s="878"/>
      <c r="AT25" s="878"/>
      <c r="AU25" s="879"/>
    </row>
    <row r="26" spans="1:48" ht="9" customHeight="1" x14ac:dyDescent="0.2">
      <c r="A26" s="3"/>
      <c r="B26" s="399" t="s">
        <v>138</v>
      </c>
      <c r="C26" s="400" t="s">
        <v>139</v>
      </c>
      <c r="D26" s="324"/>
      <c r="E26" s="44"/>
      <c r="F26" s="15"/>
      <c r="G26" s="15"/>
      <c r="H26" s="906"/>
      <c r="I26" s="907"/>
      <c r="J26" s="907"/>
      <c r="K26" s="907"/>
      <c r="L26" s="908"/>
      <c r="M26" s="874">
        <f>H26*0.5</f>
        <v>0</v>
      </c>
      <c r="N26" s="875"/>
      <c r="O26" s="875"/>
      <c r="P26" s="875"/>
      <c r="Q26" s="876"/>
      <c r="R26" s="1001"/>
      <c r="S26" s="1002"/>
      <c r="T26" s="1002"/>
      <c r="U26" s="1002"/>
      <c r="V26" s="1003"/>
      <c r="W26" s="874">
        <f>R26*0.5</f>
        <v>0</v>
      </c>
      <c r="X26" s="875"/>
      <c r="Y26" s="875"/>
      <c r="Z26" s="875"/>
      <c r="AA26" s="876"/>
      <c r="AB26" s="874">
        <f>H26+R26</f>
        <v>0</v>
      </c>
      <c r="AC26" s="875"/>
      <c r="AD26" s="875"/>
      <c r="AE26" s="875"/>
      <c r="AF26" s="876"/>
      <c r="AG26" s="874">
        <f>M26+W26</f>
        <v>0</v>
      </c>
      <c r="AH26" s="875"/>
      <c r="AI26" s="875"/>
      <c r="AJ26" s="875"/>
      <c r="AK26" s="876"/>
      <c r="AL26" s="1001"/>
      <c r="AM26" s="1002"/>
      <c r="AN26" s="1002"/>
      <c r="AO26" s="1002"/>
      <c r="AP26" s="1003"/>
      <c r="AQ26" s="874">
        <f>AL26*0.5</f>
        <v>0</v>
      </c>
      <c r="AR26" s="875"/>
      <c r="AS26" s="875"/>
      <c r="AT26" s="875"/>
      <c r="AU26" s="876"/>
    </row>
    <row r="27" spans="1:48" ht="9.75" customHeight="1" x14ac:dyDescent="0.2">
      <c r="A27" s="3"/>
      <c r="B27" s="401"/>
      <c r="C27" s="402" t="s">
        <v>140</v>
      </c>
      <c r="D27" s="327"/>
      <c r="E27" s="328"/>
      <c r="F27" s="329"/>
      <c r="G27" s="329"/>
      <c r="H27" s="909"/>
      <c r="I27" s="910"/>
      <c r="J27" s="910"/>
      <c r="K27" s="910"/>
      <c r="L27" s="911"/>
      <c r="M27" s="877"/>
      <c r="N27" s="878"/>
      <c r="O27" s="878"/>
      <c r="P27" s="878"/>
      <c r="Q27" s="879"/>
      <c r="R27" s="1004"/>
      <c r="S27" s="1005"/>
      <c r="T27" s="1005"/>
      <c r="U27" s="1005"/>
      <c r="V27" s="1006"/>
      <c r="W27" s="877"/>
      <c r="X27" s="878"/>
      <c r="Y27" s="878"/>
      <c r="Z27" s="878"/>
      <c r="AA27" s="879"/>
      <c r="AB27" s="877"/>
      <c r="AC27" s="878"/>
      <c r="AD27" s="878"/>
      <c r="AE27" s="878"/>
      <c r="AF27" s="879"/>
      <c r="AG27" s="877"/>
      <c r="AH27" s="878"/>
      <c r="AI27" s="878"/>
      <c r="AJ27" s="878"/>
      <c r="AK27" s="879"/>
      <c r="AL27" s="1004"/>
      <c r="AM27" s="1005"/>
      <c r="AN27" s="1005"/>
      <c r="AO27" s="1005"/>
      <c r="AP27" s="1006"/>
      <c r="AQ27" s="877"/>
      <c r="AR27" s="878"/>
      <c r="AS27" s="878"/>
      <c r="AT27" s="878"/>
      <c r="AU27" s="879"/>
    </row>
    <row r="28" spans="1:48" ht="9" customHeight="1" x14ac:dyDescent="0.2">
      <c r="A28" s="3"/>
      <c r="B28" s="399" t="s">
        <v>141</v>
      </c>
      <c r="C28" s="400" t="s">
        <v>142</v>
      </c>
      <c r="D28" s="324"/>
      <c r="E28" s="44"/>
      <c r="F28" s="15"/>
      <c r="G28" s="15"/>
      <c r="H28" s="906"/>
      <c r="I28" s="907"/>
      <c r="J28" s="907"/>
      <c r="K28" s="907"/>
      <c r="L28" s="908"/>
      <c r="M28" s="874">
        <f>H28*0.5</f>
        <v>0</v>
      </c>
      <c r="N28" s="875"/>
      <c r="O28" s="875"/>
      <c r="P28" s="875"/>
      <c r="Q28" s="876"/>
      <c r="R28" s="906"/>
      <c r="S28" s="907"/>
      <c r="T28" s="907"/>
      <c r="U28" s="907"/>
      <c r="V28" s="908"/>
      <c r="W28" s="874">
        <f>R28*0.5</f>
        <v>0</v>
      </c>
      <c r="X28" s="875"/>
      <c r="Y28" s="875"/>
      <c r="Z28" s="875"/>
      <c r="AA28" s="876"/>
      <c r="AB28" s="874">
        <f>H28+R28</f>
        <v>0</v>
      </c>
      <c r="AC28" s="875"/>
      <c r="AD28" s="875"/>
      <c r="AE28" s="875"/>
      <c r="AF28" s="876"/>
      <c r="AG28" s="874">
        <f>M28+W28</f>
        <v>0</v>
      </c>
      <c r="AH28" s="875"/>
      <c r="AI28" s="875"/>
      <c r="AJ28" s="875"/>
      <c r="AK28" s="876"/>
      <c r="AL28" s="906"/>
      <c r="AM28" s="907"/>
      <c r="AN28" s="907"/>
      <c r="AO28" s="907"/>
      <c r="AP28" s="908"/>
      <c r="AQ28" s="874">
        <f>AL28*0.5</f>
        <v>0</v>
      </c>
      <c r="AR28" s="875"/>
      <c r="AS28" s="875"/>
      <c r="AT28" s="875"/>
      <c r="AU28" s="876"/>
    </row>
    <row r="29" spans="1:48" ht="9" customHeight="1" x14ac:dyDescent="0.2">
      <c r="A29" s="3"/>
      <c r="B29" s="401"/>
      <c r="C29" s="402" t="s">
        <v>124</v>
      </c>
      <c r="D29" s="327"/>
      <c r="E29" s="328"/>
      <c r="F29" s="329"/>
      <c r="G29" s="329"/>
      <c r="H29" s="909"/>
      <c r="I29" s="910"/>
      <c r="J29" s="910"/>
      <c r="K29" s="910"/>
      <c r="L29" s="911"/>
      <c r="M29" s="877"/>
      <c r="N29" s="878"/>
      <c r="O29" s="878"/>
      <c r="P29" s="878"/>
      <c r="Q29" s="879"/>
      <c r="R29" s="909"/>
      <c r="S29" s="910"/>
      <c r="T29" s="910"/>
      <c r="U29" s="910"/>
      <c r="V29" s="911"/>
      <c r="W29" s="877"/>
      <c r="X29" s="878"/>
      <c r="Y29" s="878"/>
      <c r="Z29" s="878"/>
      <c r="AA29" s="879"/>
      <c r="AB29" s="877"/>
      <c r="AC29" s="878"/>
      <c r="AD29" s="878"/>
      <c r="AE29" s="878"/>
      <c r="AF29" s="879"/>
      <c r="AG29" s="877"/>
      <c r="AH29" s="878"/>
      <c r="AI29" s="878"/>
      <c r="AJ29" s="878"/>
      <c r="AK29" s="879"/>
      <c r="AL29" s="909"/>
      <c r="AM29" s="910"/>
      <c r="AN29" s="910"/>
      <c r="AO29" s="910"/>
      <c r="AP29" s="911"/>
      <c r="AQ29" s="877"/>
      <c r="AR29" s="878"/>
      <c r="AS29" s="878"/>
      <c r="AT29" s="878"/>
      <c r="AU29" s="879"/>
    </row>
    <row r="30" spans="1:48" ht="10.9" customHeight="1" x14ac:dyDescent="0.2">
      <c r="A30" s="3"/>
      <c r="B30" s="399" t="s">
        <v>143</v>
      </c>
      <c r="C30" s="400" t="s">
        <v>408</v>
      </c>
      <c r="D30" s="324"/>
      <c r="E30" s="44"/>
      <c r="F30" s="15"/>
      <c r="G30" s="15"/>
      <c r="H30" s="906"/>
      <c r="I30" s="907"/>
      <c r="J30" s="907"/>
      <c r="K30" s="907"/>
      <c r="L30" s="908"/>
      <c r="M30" s="874">
        <f>H30*0.5</f>
        <v>0</v>
      </c>
      <c r="N30" s="875"/>
      <c r="O30" s="875"/>
      <c r="P30" s="875"/>
      <c r="Q30" s="876"/>
      <c r="R30" s="906"/>
      <c r="S30" s="907"/>
      <c r="T30" s="907"/>
      <c r="U30" s="907"/>
      <c r="V30" s="908"/>
      <c r="W30" s="874">
        <f>R30*0.5</f>
        <v>0</v>
      </c>
      <c r="X30" s="875"/>
      <c r="Y30" s="875"/>
      <c r="Z30" s="875"/>
      <c r="AA30" s="876"/>
      <c r="AB30" s="874">
        <f>H30+R30</f>
        <v>0</v>
      </c>
      <c r="AC30" s="875"/>
      <c r="AD30" s="875"/>
      <c r="AE30" s="875"/>
      <c r="AF30" s="876"/>
      <c r="AG30" s="874">
        <f>M30+W30</f>
        <v>0</v>
      </c>
      <c r="AH30" s="875"/>
      <c r="AI30" s="875"/>
      <c r="AJ30" s="875"/>
      <c r="AK30" s="876"/>
      <c r="AL30" s="995"/>
      <c r="AM30" s="996"/>
      <c r="AN30" s="996"/>
      <c r="AO30" s="996"/>
      <c r="AP30" s="997"/>
      <c r="AQ30" s="874">
        <f>AL30*0.5</f>
        <v>0</v>
      </c>
      <c r="AR30" s="875"/>
      <c r="AS30" s="875"/>
      <c r="AT30" s="875"/>
      <c r="AU30" s="876"/>
    </row>
    <row r="31" spans="1:48" ht="10.15" customHeight="1" x14ac:dyDescent="0.2">
      <c r="A31" s="3"/>
      <c r="B31" s="401"/>
      <c r="C31" s="402" t="s">
        <v>124</v>
      </c>
      <c r="D31" s="327"/>
      <c r="E31" s="328"/>
      <c r="F31" s="329"/>
      <c r="G31" s="329"/>
      <c r="H31" s="909"/>
      <c r="I31" s="910"/>
      <c r="J31" s="910"/>
      <c r="K31" s="910"/>
      <c r="L31" s="911"/>
      <c r="M31" s="877"/>
      <c r="N31" s="878"/>
      <c r="O31" s="878"/>
      <c r="P31" s="878"/>
      <c r="Q31" s="879"/>
      <c r="R31" s="909"/>
      <c r="S31" s="910"/>
      <c r="T31" s="910"/>
      <c r="U31" s="910"/>
      <c r="V31" s="911"/>
      <c r="W31" s="877"/>
      <c r="X31" s="878"/>
      <c r="Y31" s="878"/>
      <c r="Z31" s="878"/>
      <c r="AA31" s="879"/>
      <c r="AB31" s="877"/>
      <c r="AC31" s="878"/>
      <c r="AD31" s="878"/>
      <c r="AE31" s="878"/>
      <c r="AF31" s="879"/>
      <c r="AG31" s="877"/>
      <c r="AH31" s="878"/>
      <c r="AI31" s="878"/>
      <c r="AJ31" s="878"/>
      <c r="AK31" s="879"/>
      <c r="AL31" s="998"/>
      <c r="AM31" s="999"/>
      <c r="AN31" s="999"/>
      <c r="AO31" s="999"/>
      <c r="AP31" s="1000"/>
      <c r="AQ31" s="877"/>
      <c r="AR31" s="878"/>
      <c r="AS31" s="878"/>
      <c r="AT31" s="878"/>
      <c r="AU31" s="879"/>
    </row>
    <row r="32" spans="1:48" ht="9.75" customHeight="1" x14ac:dyDescent="0.2">
      <c r="A32" s="3"/>
      <c r="B32" s="399" t="s">
        <v>144</v>
      </c>
      <c r="C32" s="400" t="s">
        <v>145</v>
      </c>
      <c r="D32" s="324"/>
      <c r="E32" s="44"/>
      <c r="F32" s="15"/>
      <c r="G32" s="15"/>
      <c r="H32" s="906"/>
      <c r="I32" s="907"/>
      <c r="J32" s="907"/>
      <c r="K32" s="907"/>
      <c r="L32" s="908"/>
      <c r="M32" s="874">
        <f>H32*0.75</f>
        <v>0</v>
      </c>
      <c r="N32" s="875"/>
      <c r="O32" s="875"/>
      <c r="P32" s="875"/>
      <c r="Q32" s="876"/>
      <c r="R32" s="906"/>
      <c r="S32" s="907"/>
      <c r="T32" s="907"/>
      <c r="U32" s="907"/>
      <c r="V32" s="908"/>
      <c r="W32" s="874">
        <f>R32*0.75</f>
        <v>0</v>
      </c>
      <c r="X32" s="875"/>
      <c r="Y32" s="875"/>
      <c r="Z32" s="875"/>
      <c r="AA32" s="876"/>
      <c r="AB32" s="874">
        <f>H32+R32</f>
        <v>0</v>
      </c>
      <c r="AC32" s="875"/>
      <c r="AD32" s="875"/>
      <c r="AE32" s="875"/>
      <c r="AF32" s="876"/>
      <c r="AG32" s="874">
        <f>M32+W32</f>
        <v>0</v>
      </c>
      <c r="AH32" s="875"/>
      <c r="AI32" s="875"/>
      <c r="AJ32" s="875"/>
      <c r="AK32" s="876"/>
      <c r="AL32" s="995"/>
      <c r="AM32" s="996"/>
      <c r="AN32" s="996"/>
      <c r="AO32" s="996"/>
      <c r="AP32" s="997"/>
      <c r="AQ32" s="874">
        <f>AL32*0.75</f>
        <v>0</v>
      </c>
      <c r="AR32" s="875"/>
      <c r="AS32" s="875"/>
      <c r="AT32" s="875"/>
      <c r="AU32" s="876"/>
    </row>
    <row r="33" spans="1:54" ht="10.9" customHeight="1" x14ac:dyDescent="0.2">
      <c r="A33" s="3"/>
      <c r="B33" s="401"/>
      <c r="C33" s="402" t="s">
        <v>146</v>
      </c>
      <c r="D33" s="327"/>
      <c r="E33" s="328"/>
      <c r="F33" s="329"/>
      <c r="G33" s="329"/>
      <c r="H33" s="909"/>
      <c r="I33" s="910"/>
      <c r="J33" s="910"/>
      <c r="K33" s="910"/>
      <c r="L33" s="911"/>
      <c r="M33" s="877"/>
      <c r="N33" s="878"/>
      <c r="O33" s="878"/>
      <c r="P33" s="878"/>
      <c r="Q33" s="879"/>
      <c r="R33" s="909"/>
      <c r="S33" s="910"/>
      <c r="T33" s="910"/>
      <c r="U33" s="910"/>
      <c r="V33" s="911"/>
      <c r="W33" s="877"/>
      <c r="X33" s="878"/>
      <c r="Y33" s="878"/>
      <c r="Z33" s="878"/>
      <c r="AA33" s="879"/>
      <c r="AB33" s="877"/>
      <c r="AC33" s="878"/>
      <c r="AD33" s="878"/>
      <c r="AE33" s="878"/>
      <c r="AF33" s="879"/>
      <c r="AG33" s="877"/>
      <c r="AH33" s="878"/>
      <c r="AI33" s="878"/>
      <c r="AJ33" s="878"/>
      <c r="AK33" s="879"/>
      <c r="AL33" s="998"/>
      <c r="AM33" s="999"/>
      <c r="AN33" s="999"/>
      <c r="AO33" s="999"/>
      <c r="AP33" s="1000"/>
      <c r="AQ33" s="877"/>
      <c r="AR33" s="878"/>
      <c r="AS33" s="878"/>
      <c r="AT33" s="878"/>
      <c r="AU33" s="879"/>
    </row>
    <row r="34" spans="1:54" ht="9.75" customHeight="1" x14ac:dyDescent="0.2">
      <c r="A34" s="3"/>
      <c r="B34" s="407" t="s">
        <v>147</v>
      </c>
      <c r="C34" s="404" t="s">
        <v>126</v>
      </c>
      <c r="D34" s="331"/>
      <c r="E34" s="332"/>
      <c r="F34" s="333"/>
      <c r="G34" s="333"/>
      <c r="H34" s="906"/>
      <c r="I34" s="907"/>
      <c r="J34" s="907"/>
      <c r="K34" s="907"/>
      <c r="L34" s="908"/>
      <c r="M34" s="874">
        <f>H34*M18</f>
        <v>0</v>
      </c>
      <c r="N34" s="875"/>
      <c r="O34" s="875"/>
      <c r="P34" s="875"/>
      <c r="Q34" s="876"/>
      <c r="R34" s="906"/>
      <c r="S34" s="907"/>
      <c r="T34" s="907"/>
      <c r="U34" s="907"/>
      <c r="V34" s="908"/>
      <c r="W34" s="906"/>
      <c r="X34" s="907"/>
      <c r="Y34" s="907"/>
      <c r="Z34" s="907"/>
      <c r="AA34" s="908"/>
      <c r="AB34" s="874">
        <f>H34+R34</f>
        <v>0</v>
      </c>
      <c r="AC34" s="875"/>
      <c r="AD34" s="875"/>
      <c r="AE34" s="875"/>
      <c r="AF34" s="876"/>
      <c r="AG34" s="874">
        <f>M34+W34</f>
        <v>0</v>
      </c>
      <c r="AH34" s="875"/>
      <c r="AI34" s="875"/>
      <c r="AJ34" s="875"/>
      <c r="AK34" s="876"/>
      <c r="AL34" s="906"/>
      <c r="AM34" s="907"/>
      <c r="AN34" s="907"/>
      <c r="AO34" s="907"/>
      <c r="AP34" s="908"/>
      <c r="AQ34" s="874">
        <f>AL34*AQ18</f>
        <v>0</v>
      </c>
      <c r="AR34" s="875"/>
      <c r="AS34" s="875"/>
      <c r="AT34" s="875"/>
      <c r="AU34" s="876"/>
      <c r="AW34" s="1035" t="s">
        <v>127</v>
      </c>
      <c r="AX34" s="1035"/>
      <c r="AY34" s="1035" t="s">
        <v>405</v>
      </c>
      <c r="AZ34" s="1035"/>
      <c r="BA34" s="1035"/>
      <c r="BB34" s="1035"/>
    </row>
    <row r="35" spans="1:54" ht="10.9" customHeight="1" x14ac:dyDescent="0.2">
      <c r="A35" s="3"/>
      <c r="B35" s="401"/>
      <c r="C35" s="402" t="s">
        <v>128</v>
      </c>
      <c r="D35" s="327"/>
      <c r="E35" s="328"/>
      <c r="F35" s="329"/>
      <c r="G35" s="329"/>
      <c r="H35" s="909"/>
      <c r="I35" s="910"/>
      <c r="J35" s="910"/>
      <c r="K35" s="910"/>
      <c r="L35" s="911"/>
      <c r="M35" s="877"/>
      <c r="N35" s="878"/>
      <c r="O35" s="878"/>
      <c r="P35" s="878"/>
      <c r="Q35" s="879"/>
      <c r="R35" s="909"/>
      <c r="S35" s="910"/>
      <c r="T35" s="910"/>
      <c r="U35" s="910"/>
      <c r="V35" s="911"/>
      <c r="W35" s="909"/>
      <c r="X35" s="910"/>
      <c r="Y35" s="910"/>
      <c r="Z35" s="910"/>
      <c r="AA35" s="911"/>
      <c r="AB35" s="877"/>
      <c r="AC35" s="878"/>
      <c r="AD35" s="878"/>
      <c r="AE35" s="878"/>
      <c r="AF35" s="879"/>
      <c r="AG35" s="877"/>
      <c r="AH35" s="878"/>
      <c r="AI35" s="878"/>
      <c r="AJ35" s="878"/>
      <c r="AK35" s="879"/>
      <c r="AL35" s="909"/>
      <c r="AM35" s="910"/>
      <c r="AN35" s="910"/>
      <c r="AO35" s="910"/>
      <c r="AP35" s="911"/>
      <c r="AQ35" s="877"/>
      <c r="AR35" s="878"/>
      <c r="AS35" s="878"/>
      <c r="AT35" s="878"/>
      <c r="AU35" s="879"/>
      <c r="AW35" s="572" t="s">
        <v>148</v>
      </c>
      <c r="AX35" s="571">
        <f>IF(H24+H34&gt;0,H24+H34+AZ35,0)</f>
        <v>0</v>
      </c>
      <c r="AY35" s="572" t="s">
        <v>404</v>
      </c>
      <c r="AZ35" s="571">
        <f>IF(R24&gt;0,R24,0)+IF(R34&gt;0,R34,0)</f>
        <v>0</v>
      </c>
      <c r="BA35" s="572" t="s">
        <v>403</v>
      </c>
      <c r="BB35" s="571">
        <f>IF(W24&gt;0,W24,0)+IF(W34&gt;0,W34,0)</f>
        <v>0</v>
      </c>
    </row>
    <row r="36" spans="1:54" ht="9.75" customHeight="1" x14ac:dyDescent="0.2">
      <c r="A36" s="3"/>
      <c r="B36" s="407" t="s">
        <v>149</v>
      </c>
      <c r="C36" s="404" t="s">
        <v>131</v>
      </c>
      <c r="D36" s="331"/>
      <c r="E36" s="332"/>
      <c r="F36" s="333"/>
      <c r="G36" s="333"/>
      <c r="H36" s="906"/>
      <c r="I36" s="907"/>
      <c r="J36" s="907"/>
      <c r="K36" s="907"/>
      <c r="L36" s="908"/>
      <c r="M36" s="874">
        <f>H36*0.5</f>
        <v>0</v>
      </c>
      <c r="N36" s="875"/>
      <c r="O36" s="875"/>
      <c r="P36" s="875"/>
      <c r="Q36" s="876"/>
      <c r="R36" s="906"/>
      <c r="S36" s="907"/>
      <c r="T36" s="907"/>
      <c r="U36" s="907"/>
      <c r="V36" s="908"/>
      <c r="W36" s="874">
        <f>R36*0.5</f>
        <v>0</v>
      </c>
      <c r="X36" s="875"/>
      <c r="Y36" s="875"/>
      <c r="Z36" s="875"/>
      <c r="AA36" s="876"/>
      <c r="AB36" s="874">
        <f>H36+R36</f>
        <v>0</v>
      </c>
      <c r="AC36" s="875"/>
      <c r="AD36" s="875"/>
      <c r="AE36" s="875"/>
      <c r="AF36" s="876"/>
      <c r="AG36" s="874">
        <f>M36+W36</f>
        <v>0</v>
      </c>
      <c r="AH36" s="875"/>
      <c r="AI36" s="875"/>
      <c r="AJ36" s="875"/>
      <c r="AK36" s="876"/>
      <c r="AL36" s="906"/>
      <c r="AM36" s="907"/>
      <c r="AN36" s="907"/>
      <c r="AO36" s="907"/>
      <c r="AP36" s="908"/>
      <c r="AQ36" s="874">
        <f>AL36*0.5</f>
        <v>0</v>
      </c>
      <c r="AR36" s="875"/>
      <c r="AS36" s="875"/>
      <c r="AT36" s="875"/>
      <c r="AU36" s="876"/>
      <c r="AW36" s="42"/>
      <c r="AX36" s="42"/>
      <c r="AY36" s="42"/>
      <c r="AZ36" s="42"/>
      <c r="BA36" s="42"/>
      <c r="BB36" s="42"/>
    </row>
    <row r="37" spans="1:54" ht="12" customHeight="1" x14ac:dyDescent="0.2">
      <c r="A37" s="3"/>
      <c r="B37" s="401"/>
      <c r="C37" s="402" t="s">
        <v>128</v>
      </c>
      <c r="D37" s="327"/>
      <c r="E37" s="328"/>
      <c r="F37" s="329"/>
      <c r="G37" s="329"/>
      <c r="H37" s="909"/>
      <c r="I37" s="910"/>
      <c r="J37" s="910"/>
      <c r="K37" s="910"/>
      <c r="L37" s="911"/>
      <c r="M37" s="877"/>
      <c r="N37" s="878"/>
      <c r="O37" s="878"/>
      <c r="P37" s="878"/>
      <c r="Q37" s="879"/>
      <c r="R37" s="909"/>
      <c r="S37" s="910"/>
      <c r="T37" s="910"/>
      <c r="U37" s="910"/>
      <c r="V37" s="911"/>
      <c r="W37" s="877"/>
      <c r="X37" s="878"/>
      <c r="Y37" s="878"/>
      <c r="Z37" s="878"/>
      <c r="AA37" s="879"/>
      <c r="AB37" s="877"/>
      <c r="AC37" s="878"/>
      <c r="AD37" s="878"/>
      <c r="AE37" s="878"/>
      <c r="AF37" s="879"/>
      <c r="AG37" s="877"/>
      <c r="AH37" s="878"/>
      <c r="AI37" s="878"/>
      <c r="AJ37" s="878"/>
      <c r="AK37" s="879"/>
      <c r="AL37" s="909"/>
      <c r="AM37" s="910"/>
      <c r="AN37" s="910"/>
      <c r="AO37" s="910"/>
      <c r="AP37" s="911"/>
      <c r="AQ37" s="877"/>
      <c r="AR37" s="878"/>
      <c r="AS37" s="878"/>
      <c r="AT37" s="878"/>
      <c r="AU37" s="879"/>
      <c r="AW37" s="572" t="s">
        <v>150</v>
      </c>
      <c r="AX37" s="571">
        <f>IF(H26+H28+H30+H36&gt;0,H26+H28+H30+H36+AZ37,0)</f>
        <v>0</v>
      </c>
      <c r="AY37" s="572" t="s">
        <v>402</v>
      </c>
      <c r="AZ37" s="571">
        <f>IF(R26&gt;0,R26,0)+IF(R28&gt;0,R28,0)+IF(R30&gt;0,R30,0)+IF(R36&gt;0,R36,0)</f>
        <v>0</v>
      </c>
      <c r="BA37" s="42"/>
      <c r="BB37" s="42"/>
    </row>
    <row r="38" spans="1:54" ht="9.75" customHeight="1" x14ac:dyDescent="0.2">
      <c r="A38" s="3"/>
      <c r="B38" s="407" t="s">
        <v>151</v>
      </c>
      <c r="C38" s="404" t="s">
        <v>152</v>
      </c>
      <c r="D38" s="331"/>
      <c r="E38" s="332"/>
      <c r="F38" s="333"/>
      <c r="G38" s="333"/>
      <c r="H38" s="906"/>
      <c r="I38" s="907"/>
      <c r="J38" s="907"/>
      <c r="K38" s="907"/>
      <c r="L38" s="908"/>
      <c r="M38" s="874">
        <f>H38*0.75</f>
        <v>0</v>
      </c>
      <c r="N38" s="875"/>
      <c r="O38" s="875"/>
      <c r="P38" s="875"/>
      <c r="Q38" s="876"/>
      <c r="R38" s="906"/>
      <c r="S38" s="907"/>
      <c r="T38" s="907"/>
      <c r="U38" s="907"/>
      <c r="V38" s="908"/>
      <c r="W38" s="874">
        <f>R38*0.75</f>
        <v>0</v>
      </c>
      <c r="X38" s="875"/>
      <c r="Y38" s="875"/>
      <c r="Z38" s="875"/>
      <c r="AA38" s="876"/>
      <c r="AB38" s="874">
        <f>H38+R38</f>
        <v>0</v>
      </c>
      <c r="AC38" s="875"/>
      <c r="AD38" s="875"/>
      <c r="AE38" s="875"/>
      <c r="AF38" s="876"/>
      <c r="AG38" s="874">
        <f>M38+W38</f>
        <v>0</v>
      </c>
      <c r="AH38" s="875"/>
      <c r="AI38" s="875"/>
      <c r="AJ38" s="875"/>
      <c r="AK38" s="876"/>
      <c r="AL38" s="995"/>
      <c r="AM38" s="996"/>
      <c r="AN38" s="996"/>
      <c r="AO38" s="996"/>
      <c r="AP38" s="997"/>
      <c r="AQ38" s="874">
        <f>AL38*0.75</f>
        <v>0</v>
      </c>
      <c r="AR38" s="875"/>
      <c r="AS38" s="875"/>
      <c r="AT38" s="875"/>
      <c r="AU38" s="876"/>
      <c r="AW38" s="42"/>
      <c r="AX38" s="42"/>
      <c r="AY38" s="42"/>
      <c r="AZ38" s="42"/>
      <c r="BA38" s="42"/>
      <c r="BB38" s="42"/>
    </row>
    <row r="39" spans="1:54" ht="11.45" customHeight="1" x14ac:dyDescent="0.2">
      <c r="A39" s="3"/>
      <c r="B39" s="401"/>
      <c r="C39" s="402" t="s">
        <v>128</v>
      </c>
      <c r="D39" s="327"/>
      <c r="E39" s="328"/>
      <c r="F39" s="329"/>
      <c r="G39" s="329"/>
      <c r="H39" s="909"/>
      <c r="I39" s="910"/>
      <c r="J39" s="910"/>
      <c r="K39" s="910"/>
      <c r="L39" s="911"/>
      <c r="M39" s="877"/>
      <c r="N39" s="878"/>
      <c r="O39" s="878"/>
      <c r="P39" s="878"/>
      <c r="Q39" s="879"/>
      <c r="R39" s="909"/>
      <c r="S39" s="910"/>
      <c r="T39" s="910"/>
      <c r="U39" s="910"/>
      <c r="V39" s="911"/>
      <c r="W39" s="877"/>
      <c r="X39" s="878"/>
      <c r="Y39" s="878"/>
      <c r="Z39" s="878"/>
      <c r="AA39" s="879"/>
      <c r="AB39" s="877"/>
      <c r="AC39" s="878"/>
      <c r="AD39" s="878"/>
      <c r="AE39" s="878"/>
      <c r="AF39" s="879"/>
      <c r="AG39" s="877"/>
      <c r="AH39" s="878"/>
      <c r="AI39" s="878"/>
      <c r="AJ39" s="878"/>
      <c r="AK39" s="879"/>
      <c r="AL39" s="998"/>
      <c r="AM39" s="999"/>
      <c r="AN39" s="999"/>
      <c r="AO39" s="999"/>
      <c r="AP39" s="1000"/>
      <c r="AQ39" s="877"/>
      <c r="AR39" s="878"/>
      <c r="AS39" s="878"/>
      <c r="AT39" s="878"/>
      <c r="AU39" s="879"/>
      <c r="AW39" s="572" t="s">
        <v>153</v>
      </c>
      <c r="AX39" s="571">
        <f>IF(H32+H38&gt;0,H32+H38+AZ39,0)</f>
        <v>0</v>
      </c>
      <c r="AY39" s="572" t="s">
        <v>409</v>
      </c>
      <c r="AZ39" s="571">
        <f>IF(R32&gt;0,R32,0)+IF(R38&gt;0,R38,0)</f>
        <v>0</v>
      </c>
      <c r="BA39" s="42"/>
      <c r="BB39" s="42"/>
    </row>
    <row r="40" spans="1:54" ht="9.75" customHeight="1" x14ac:dyDescent="0.2">
      <c r="B40" s="399">
        <v>7</v>
      </c>
      <c r="C40" s="406" t="s">
        <v>133</v>
      </c>
      <c r="D40" s="324"/>
      <c r="E40" s="44"/>
      <c r="F40" s="15"/>
      <c r="G40" s="15"/>
      <c r="H40" s="906"/>
      <c r="I40" s="907"/>
      <c r="J40" s="907"/>
      <c r="K40" s="907"/>
      <c r="L40" s="908"/>
      <c r="M40" s="874">
        <f>H40*0.5</f>
        <v>0</v>
      </c>
      <c r="N40" s="875"/>
      <c r="O40" s="875"/>
      <c r="P40" s="875"/>
      <c r="Q40" s="875"/>
      <c r="R40" s="906"/>
      <c r="S40" s="907"/>
      <c r="T40" s="907"/>
      <c r="U40" s="907"/>
      <c r="V40" s="908"/>
      <c r="W40" s="874">
        <f>R40*0.5</f>
        <v>0</v>
      </c>
      <c r="X40" s="875"/>
      <c r="Y40" s="875"/>
      <c r="Z40" s="875"/>
      <c r="AA40" s="876"/>
      <c r="AB40" s="874">
        <f>H40+R40</f>
        <v>0</v>
      </c>
      <c r="AC40" s="875"/>
      <c r="AD40" s="875"/>
      <c r="AE40" s="875"/>
      <c r="AF40" s="876"/>
      <c r="AG40" s="874">
        <f>M40+W40</f>
        <v>0</v>
      </c>
      <c r="AH40" s="875"/>
      <c r="AI40" s="875"/>
      <c r="AJ40" s="875"/>
      <c r="AK40" s="876"/>
      <c r="AL40" s="995"/>
      <c r="AM40" s="996"/>
      <c r="AN40" s="996"/>
      <c r="AO40" s="996"/>
      <c r="AP40" s="997"/>
      <c r="AQ40" s="874">
        <f>AL40*0.5</f>
        <v>0</v>
      </c>
      <c r="AR40" s="875"/>
      <c r="AS40" s="875"/>
      <c r="AT40" s="875"/>
      <c r="AU40" s="876"/>
    </row>
    <row r="41" spans="1:54" ht="11.45" customHeight="1" x14ac:dyDescent="0.2">
      <c r="B41" s="401"/>
      <c r="C41" s="402" t="s">
        <v>134</v>
      </c>
      <c r="D41" s="327"/>
      <c r="E41" s="328"/>
      <c r="F41" s="329"/>
      <c r="G41" s="329"/>
      <c r="H41" s="909"/>
      <c r="I41" s="910"/>
      <c r="J41" s="910"/>
      <c r="K41" s="910"/>
      <c r="L41" s="911"/>
      <c r="M41" s="877"/>
      <c r="N41" s="878"/>
      <c r="O41" s="878"/>
      <c r="P41" s="878"/>
      <c r="Q41" s="878"/>
      <c r="R41" s="909"/>
      <c r="S41" s="910"/>
      <c r="T41" s="910"/>
      <c r="U41" s="910"/>
      <c r="V41" s="911"/>
      <c r="W41" s="877"/>
      <c r="X41" s="878"/>
      <c r="Y41" s="878"/>
      <c r="Z41" s="878"/>
      <c r="AA41" s="879"/>
      <c r="AB41" s="877"/>
      <c r="AC41" s="878"/>
      <c r="AD41" s="878"/>
      <c r="AE41" s="878"/>
      <c r="AF41" s="879"/>
      <c r="AG41" s="877"/>
      <c r="AH41" s="878"/>
      <c r="AI41" s="878"/>
      <c r="AJ41" s="878"/>
      <c r="AK41" s="879"/>
      <c r="AL41" s="998"/>
      <c r="AM41" s="999"/>
      <c r="AN41" s="999"/>
      <c r="AO41" s="999"/>
      <c r="AP41" s="1000"/>
      <c r="AQ41" s="877"/>
      <c r="AR41" s="878"/>
      <c r="AS41" s="878"/>
      <c r="AT41" s="878"/>
      <c r="AU41" s="879"/>
    </row>
    <row r="42" spans="1:54" ht="9.75" customHeight="1" x14ac:dyDescent="0.2">
      <c r="B42" s="399">
        <v>8</v>
      </c>
      <c r="C42" s="406" t="s">
        <v>135</v>
      </c>
      <c r="D42" s="324"/>
      <c r="E42" s="44"/>
      <c r="F42" s="15"/>
      <c r="G42" s="15"/>
      <c r="H42" s="906"/>
      <c r="I42" s="907"/>
      <c r="J42" s="907"/>
      <c r="K42" s="907"/>
      <c r="L42" s="908"/>
      <c r="M42" s="874">
        <f>H42*0.5</f>
        <v>0</v>
      </c>
      <c r="N42" s="875"/>
      <c r="O42" s="875"/>
      <c r="P42" s="875"/>
      <c r="Q42" s="876"/>
      <c r="R42" s="906"/>
      <c r="S42" s="907"/>
      <c r="T42" s="907"/>
      <c r="U42" s="907"/>
      <c r="V42" s="908"/>
      <c r="W42" s="874">
        <f>R42*0.5</f>
        <v>0</v>
      </c>
      <c r="X42" s="875"/>
      <c r="Y42" s="875"/>
      <c r="Z42" s="875"/>
      <c r="AA42" s="876"/>
      <c r="AB42" s="874">
        <f>H42+R42</f>
        <v>0</v>
      </c>
      <c r="AC42" s="875"/>
      <c r="AD42" s="875"/>
      <c r="AE42" s="875"/>
      <c r="AF42" s="876"/>
      <c r="AG42" s="874">
        <f>M42+W42</f>
        <v>0</v>
      </c>
      <c r="AH42" s="875"/>
      <c r="AI42" s="875"/>
      <c r="AJ42" s="875"/>
      <c r="AK42" s="876"/>
      <c r="AL42" s="906"/>
      <c r="AM42" s="907"/>
      <c r="AN42" s="907"/>
      <c r="AO42" s="907"/>
      <c r="AP42" s="908"/>
      <c r="AQ42" s="874">
        <f>AL42*0.5</f>
        <v>0</v>
      </c>
      <c r="AR42" s="875"/>
      <c r="AS42" s="875"/>
      <c r="AT42" s="875"/>
      <c r="AU42" s="876"/>
    </row>
    <row r="43" spans="1:54" ht="12" customHeight="1" x14ac:dyDescent="0.2">
      <c r="B43" s="408"/>
      <c r="C43" s="406" t="s">
        <v>134</v>
      </c>
      <c r="D43" s="324"/>
      <c r="E43" s="44"/>
      <c r="F43" s="15"/>
      <c r="G43" s="15"/>
      <c r="H43" s="909"/>
      <c r="I43" s="910"/>
      <c r="J43" s="910"/>
      <c r="K43" s="910"/>
      <c r="L43" s="911"/>
      <c r="M43" s="877"/>
      <c r="N43" s="878"/>
      <c r="O43" s="878"/>
      <c r="P43" s="878"/>
      <c r="Q43" s="879"/>
      <c r="R43" s="909"/>
      <c r="S43" s="910"/>
      <c r="T43" s="910"/>
      <c r="U43" s="910"/>
      <c r="V43" s="911"/>
      <c r="W43" s="877"/>
      <c r="X43" s="878"/>
      <c r="Y43" s="878"/>
      <c r="Z43" s="878"/>
      <c r="AA43" s="879"/>
      <c r="AB43" s="877"/>
      <c r="AC43" s="878"/>
      <c r="AD43" s="878"/>
      <c r="AE43" s="878"/>
      <c r="AF43" s="879"/>
      <c r="AG43" s="877"/>
      <c r="AH43" s="878"/>
      <c r="AI43" s="878"/>
      <c r="AJ43" s="878"/>
      <c r="AK43" s="879"/>
      <c r="AL43" s="909"/>
      <c r="AM43" s="910"/>
      <c r="AN43" s="910"/>
      <c r="AO43" s="910"/>
      <c r="AP43" s="911"/>
      <c r="AQ43" s="877"/>
      <c r="AR43" s="878"/>
      <c r="AS43" s="878"/>
      <c r="AT43" s="878"/>
      <c r="AU43" s="879"/>
    </row>
    <row r="44" spans="1:54" ht="9.75" customHeight="1" x14ac:dyDescent="0.2">
      <c r="B44" s="882" t="s">
        <v>154</v>
      </c>
      <c r="C44" s="883"/>
      <c r="D44" s="883"/>
      <c r="E44" s="883"/>
      <c r="F44" s="883"/>
      <c r="G44" s="884"/>
      <c r="H44" s="335"/>
      <c r="I44" s="336"/>
      <c r="J44" s="336"/>
      <c r="K44" s="336"/>
      <c r="L44" s="337"/>
      <c r="M44" s="335"/>
      <c r="N44" s="336"/>
      <c r="O44" s="336"/>
      <c r="P44" s="336"/>
      <c r="Q44" s="337"/>
      <c r="R44" s="342"/>
      <c r="S44" s="339"/>
      <c r="T44" s="339"/>
      <c r="U44" s="339"/>
      <c r="V44" s="340"/>
      <c r="W44" s="341"/>
      <c r="X44" s="336"/>
      <c r="Y44" s="336"/>
      <c r="Z44" s="336"/>
      <c r="AA44" s="337"/>
      <c r="AB44" s="336"/>
      <c r="AC44" s="336"/>
      <c r="AD44" s="336"/>
      <c r="AE44" s="336"/>
      <c r="AF44" s="336"/>
      <c r="AG44" s="335"/>
      <c r="AH44" s="336"/>
      <c r="AI44" s="336"/>
      <c r="AJ44" s="336"/>
      <c r="AK44" s="336"/>
      <c r="AL44" s="342"/>
      <c r="AM44" s="343"/>
      <c r="AN44" s="343"/>
      <c r="AO44" s="343"/>
      <c r="AP44" s="344"/>
      <c r="AQ44" s="339"/>
      <c r="AR44" s="339"/>
      <c r="AS44" s="339"/>
      <c r="AT44" s="339"/>
      <c r="AU44" s="346"/>
      <c r="AV44" s="10"/>
    </row>
    <row r="45" spans="1:54" ht="8.4499999999999993" customHeight="1" x14ac:dyDescent="0.2">
      <c r="B45" s="399">
        <v>9</v>
      </c>
      <c r="C45" s="406" t="s">
        <v>155</v>
      </c>
      <c r="D45" s="324"/>
      <c r="E45" s="44"/>
      <c r="F45" s="15"/>
      <c r="G45" s="15"/>
      <c r="H45" s="874">
        <f>+H24+H26+H28+H30+H32+H34+H36+H38</f>
        <v>0</v>
      </c>
      <c r="I45" s="875"/>
      <c r="J45" s="875"/>
      <c r="K45" s="875"/>
      <c r="L45" s="876"/>
      <c r="M45" s="874">
        <f>+M24+M26+M28+M30+M32+M34+M36+M38</f>
        <v>0</v>
      </c>
      <c r="N45" s="875"/>
      <c r="O45" s="875"/>
      <c r="P45" s="875"/>
      <c r="Q45" s="876"/>
      <c r="R45" s="874">
        <f>+R24+R26+R28+R30+R32+R34+R36+R38</f>
        <v>0</v>
      </c>
      <c r="S45" s="875"/>
      <c r="T45" s="875"/>
      <c r="U45" s="875"/>
      <c r="V45" s="876"/>
      <c r="W45" s="874">
        <f>+W24+W26+W28+W30+W32+W34+W36+W38</f>
        <v>0</v>
      </c>
      <c r="X45" s="875"/>
      <c r="Y45" s="875"/>
      <c r="Z45" s="875"/>
      <c r="AA45" s="876"/>
      <c r="AB45" s="874">
        <f>+AB24+AB26+AB28+AB30+AB32+AB34+AB36+AB38</f>
        <v>0</v>
      </c>
      <c r="AC45" s="875"/>
      <c r="AD45" s="875"/>
      <c r="AE45" s="875"/>
      <c r="AF45" s="876"/>
      <c r="AG45" s="874">
        <f>+AG24+AG26+AG28+AG30+AG32+AG34+AG36+AG38</f>
        <v>0</v>
      </c>
      <c r="AH45" s="875"/>
      <c r="AI45" s="875"/>
      <c r="AJ45" s="875"/>
      <c r="AK45" s="876"/>
      <c r="AL45" s="874">
        <f>+AL24+AL26+AL28+AL30+AL32+AL34+AL36+AL38</f>
        <v>0</v>
      </c>
      <c r="AM45" s="875"/>
      <c r="AN45" s="875"/>
      <c r="AO45" s="875"/>
      <c r="AP45" s="876"/>
      <c r="AQ45" s="874">
        <f>+AQ24+AQ26+AQ28+AQ30+AQ32+AQ34+AQ36+AQ38</f>
        <v>0</v>
      </c>
      <c r="AR45" s="875"/>
      <c r="AS45" s="875"/>
      <c r="AT45" s="875"/>
      <c r="AU45" s="876"/>
      <c r="AV45" s="10"/>
    </row>
    <row r="46" spans="1:54" ht="10.9" customHeight="1" x14ac:dyDescent="0.2">
      <c r="B46" s="401"/>
      <c r="C46" s="402" t="s">
        <v>35</v>
      </c>
      <c r="D46" s="327"/>
      <c r="E46" s="328"/>
      <c r="F46" s="329"/>
      <c r="G46" s="329"/>
      <c r="H46" s="877"/>
      <c r="I46" s="878"/>
      <c r="J46" s="878"/>
      <c r="K46" s="878"/>
      <c r="L46" s="879"/>
      <c r="M46" s="877"/>
      <c r="N46" s="878"/>
      <c r="O46" s="878"/>
      <c r="P46" s="878"/>
      <c r="Q46" s="879"/>
      <c r="R46" s="877"/>
      <c r="S46" s="878"/>
      <c r="T46" s="878"/>
      <c r="U46" s="878"/>
      <c r="V46" s="879"/>
      <c r="W46" s="877"/>
      <c r="X46" s="878"/>
      <c r="Y46" s="878"/>
      <c r="Z46" s="878"/>
      <c r="AA46" s="879"/>
      <c r="AB46" s="877"/>
      <c r="AC46" s="878"/>
      <c r="AD46" s="878"/>
      <c r="AE46" s="878"/>
      <c r="AF46" s="879"/>
      <c r="AG46" s="877"/>
      <c r="AH46" s="878"/>
      <c r="AI46" s="878"/>
      <c r="AJ46" s="878"/>
      <c r="AK46" s="879"/>
      <c r="AL46" s="877"/>
      <c r="AM46" s="878"/>
      <c r="AN46" s="878"/>
      <c r="AO46" s="878"/>
      <c r="AP46" s="879"/>
      <c r="AQ46" s="877"/>
      <c r="AR46" s="878"/>
      <c r="AS46" s="878"/>
      <c r="AT46" s="878"/>
      <c r="AU46" s="879"/>
      <c r="AV46" s="10"/>
    </row>
    <row r="47" spans="1:54" s="3" customFormat="1" ht="9" customHeight="1" x14ac:dyDescent="0.2">
      <c r="A47"/>
      <c r="B47" s="407">
        <v>10</v>
      </c>
      <c r="C47" s="406" t="s">
        <v>155</v>
      </c>
      <c r="D47" s="332"/>
      <c r="E47" s="332"/>
      <c r="F47" s="333"/>
      <c r="G47" s="333"/>
      <c r="H47" s="874">
        <f>+H40+H42</f>
        <v>0</v>
      </c>
      <c r="I47" s="875"/>
      <c r="J47" s="875"/>
      <c r="K47" s="875"/>
      <c r="L47" s="876"/>
      <c r="M47" s="874">
        <f>+M40+M42</f>
        <v>0</v>
      </c>
      <c r="N47" s="875"/>
      <c r="O47" s="875"/>
      <c r="P47" s="875"/>
      <c r="Q47" s="876"/>
      <c r="R47" s="874">
        <f>+R40+R42</f>
        <v>0</v>
      </c>
      <c r="S47" s="875"/>
      <c r="T47" s="875"/>
      <c r="U47" s="875"/>
      <c r="V47" s="876"/>
      <c r="W47" s="874">
        <f>+W40+W42</f>
        <v>0</v>
      </c>
      <c r="X47" s="875"/>
      <c r="Y47" s="875"/>
      <c r="Z47" s="875"/>
      <c r="AA47" s="876"/>
      <c r="AB47" s="874">
        <f>+AB40+AB42</f>
        <v>0</v>
      </c>
      <c r="AC47" s="875"/>
      <c r="AD47" s="875"/>
      <c r="AE47" s="875"/>
      <c r="AF47" s="876"/>
      <c r="AG47" s="874">
        <f>+AG40+AG42</f>
        <v>0</v>
      </c>
      <c r="AH47" s="875"/>
      <c r="AI47" s="875"/>
      <c r="AJ47" s="875"/>
      <c r="AK47" s="876"/>
      <c r="AL47" s="874">
        <f>+AL40+AL42</f>
        <v>0</v>
      </c>
      <c r="AM47" s="875"/>
      <c r="AN47" s="875"/>
      <c r="AO47" s="875"/>
      <c r="AP47" s="876"/>
      <c r="AQ47" s="874">
        <f>+AQ40+AQ42</f>
        <v>0</v>
      </c>
      <c r="AR47" s="875"/>
      <c r="AS47" s="875"/>
      <c r="AT47" s="875"/>
      <c r="AU47" s="876"/>
    </row>
    <row r="48" spans="1:54" ht="10.15" customHeight="1" thickBot="1" x14ac:dyDescent="0.25">
      <c r="B48" s="401"/>
      <c r="C48" s="402" t="s">
        <v>156</v>
      </c>
      <c r="D48" s="328"/>
      <c r="E48" s="328"/>
      <c r="F48" s="329"/>
      <c r="G48" s="329"/>
      <c r="H48" s="927"/>
      <c r="I48" s="928"/>
      <c r="J48" s="928"/>
      <c r="K48" s="928"/>
      <c r="L48" s="929"/>
      <c r="M48" s="927"/>
      <c r="N48" s="928"/>
      <c r="O48" s="928"/>
      <c r="P48" s="928"/>
      <c r="Q48" s="929"/>
      <c r="R48" s="927"/>
      <c r="S48" s="928"/>
      <c r="T48" s="928"/>
      <c r="U48" s="928"/>
      <c r="V48" s="929"/>
      <c r="W48" s="927"/>
      <c r="X48" s="928"/>
      <c r="Y48" s="928"/>
      <c r="Z48" s="928"/>
      <c r="AA48" s="929"/>
      <c r="AB48" s="927"/>
      <c r="AC48" s="928"/>
      <c r="AD48" s="928"/>
      <c r="AE48" s="928"/>
      <c r="AF48" s="929"/>
      <c r="AG48" s="927"/>
      <c r="AH48" s="928"/>
      <c r="AI48" s="928"/>
      <c r="AJ48" s="928"/>
      <c r="AK48" s="929"/>
      <c r="AL48" s="927"/>
      <c r="AM48" s="928"/>
      <c r="AN48" s="928"/>
      <c r="AO48" s="928"/>
      <c r="AP48" s="929"/>
      <c r="AQ48" s="927"/>
      <c r="AR48" s="928"/>
      <c r="AS48" s="928"/>
      <c r="AT48" s="928"/>
      <c r="AU48" s="929"/>
    </row>
    <row r="49" spans="1:47" ht="13.5" thickBot="1" x14ac:dyDescent="0.25">
      <c r="A49" s="3"/>
      <c r="B49" s="1008" t="s">
        <v>157</v>
      </c>
      <c r="C49" s="697"/>
      <c r="D49" s="697"/>
      <c r="E49" s="697"/>
      <c r="F49" s="697"/>
      <c r="G49" s="697"/>
      <c r="H49" s="1009"/>
      <c r="I49" s="1009"/>
      <c r="J49" s="1009"/>
      <c r="K49" s="1009"/>
      <c r="L49" s="1009"/>
      <c r="M49" s="1009"/>
      <c r="N49" s="1009"/>
      <c r="O49" s="1009"/>
      <c r="P49" s="1009"/>
      <c r="Q49" s="1009"/>
      <c r="R49" s="1009"/>
      <c r="S49" s="1009"/>
      <c r="T49" s="1009"/>
      <c r="U49" s="1009"/>
      <c r="V49" s="1009"/>
      <c r="W49" s="1009"/>
      <c r="X49" s="1009"/>
      <c r="Y49" s="1009"/>
      <c r="Z49" s="1009"/>
      <c r="AA49" s="1009"/>
      <c r="AB49" s="1009"/>
      <c r="AC49" s="1009"/>
      <c r="AD49" s="1009"/>
      <c r="AE49" s="1009"/>
      <c r="AF49" s="1009"/>
      <c r="AG49" s="1009"/>
      <c r="AH49" s="1009"/>
      <c r="AI49" s="1009"/>
      <c r="AJ49" s="1009"/>
      <c r="AK49" s="1009"/>
      <c r="AL49" s="1009"/>
      <c r="AM49" s="1009"/>
      <c r="AN49" s="1009"/>
      <c r="AO49" s="1009"/>
      <c r="AP49" s="1009"/>
      <c r="AQ49" s="1009"/>
      <c r="AR49" s="1009"/>
      <c r="AS49" s="1009"/>
      <c r="AT49" s="1009"/>
      <c r="AU49" s="1010"/>
    </row>
    <row r="50" spans="1:47" ht="11.25" customHeight="1" x14ac:dyDescent="0.2">
      <c r="B50" s="882" t="s">
        <v>136</v>
      </c>
      <c r="C50" s="883"/>
      <c r="D50" s="883"/>
      <c r="E50" s="883"/>
      <c r="F50" s="883"/>
      <c r="G50" s="884"/>
      <c r="H50" s="335"/>
      <c r="I50" s="336"/>
      <c r="J50" s="336"/>
      <c r="K50" s="336"/>
      <c r="L50" s="336"/>
      <c r="M50" s="336"/>
      <c r="N50" s="336"/>
      <c r="O50" s="336"/>
      <c r="P50" s="336"/>
      <c r="Q50" s="336"/>
      <c r="R50" s="343"/>
      <c r="S50" s="339"/>
      <c r="T50" s="339"/>
      <c r="U50" s="339"/>
      <c r="V50" s="339"/>
      <c r="W50" s="347"/>
      <c r="X50" s="336"/>
      <c r="Y50" s="336"/>
      <c r="Z50" s="336"/>
      <c r="AA50" s="336"/>
      <c r="AB50" s="336"/>
      <c r="AC50" s="336"/>
      <c r="AD50" s="336"/>
      <c r="AE50" s="336"/>
      <c r="AF50" s="336"/>
      <c r="AG50" s="336"/>
      <c r="AH50" s="336"/>
      <c r="AI50" s="336"/>
      <c r="AJ50" s="336"/>
      <c r="AK50" s="336"/>
      <c r="AL50" s="343"/>
      <c r="AM50" s="343"/>
      <c r="AN50" s="343"/>
      <c r="AO50" s="343"/>
      <c r="AP50" s="344"/>
      <c r="AQ50" s="339"/>
      <c r="AR50" s="339"/>
      <c r="AS50" s="339"/>
      <c r="AT50" s="339"/>
      <c r="AU50" s="340"/>
    </row>
    <row r="51" spans="1:47" ht="9.75" customHeight="1" x14ac:dyDescent="0.2">
      <c r="B51" s="408" t="s">
        <v>189</v>
      </c>
      <c r="C51" s="406" t="s">
        <v>190</v>
      </c>
      <c r="D51" s="350"/>
      <c r="E51" s="44"/>
      <c r="F51" s="15"/>
      <c r="G51" s="15"/>
      <c r="H51" s="351"/>
      <c r="I51" s="352"/>
      <c r="J51" s="352"/>
      <c r="K51" s="352"/>
      <c r="L51" s="353"/>
      <c r="M51" s="351"/>
      <c r="N51" s="352"/>
      <c r="O51" s="352"/>
      <c r="P51" s="352"/>
      <c r="Q51" s="353"/>
      <c r="R51" s="352"/>
      <c r="S51" s="352"/>
      <c r="T51" s="352"/>
      <c r="U51" s="352"/>
      <c r="V51" s="352"/>
      <c r="W51" s="351"/>
      <c r="X51" s="352"/>
      <c r="Y51" s="352"/>
      <c r="Z51" s="352"/>
      <c r="AA51" s="352"/>
      <c r="AB51" s="906"/>
      <c r="AC51" s="907"/>
      <c r="AD51" s="907"/>
      <c r="AE51" s="907"/>
      <c r="AF51" s="908"/>
      <c r="AG51" s="352"/>
      <c r="AH51" s="352"/>
      <c r="AI51" s="352"/>
      <c r="AJ51" s="352"/>
      <c r="AK51" s="352"/>
      <c r="AL51" s="906"/>
      <c r="AM51" s="907"/>
      <c r="AN51" s="907"/>
      <c r="AO51" s="907"/>
      <c r="AP51" s="908"/>
      <c r="AQ51" s="352"/>
      <c r="AR51" s="352"/>
      <c r="AS51" s="352"/>
      <c r="AT51" s="352"/>
      <c r="AU51" s="353"/>
    </row>
    <row r="52" spans="1:47" ht="11.45" customHeight="1" x14ac:dyDescent="0.2">
      <c r="B52" s="401"/>
      <c r="C52" s="402" t="s">
        <v>191</v>
      </c>
      <c r="D52" s="354"/>
      <c r="E52" s="328"/>
      <c r="F52" s="329"/>
      <c r="G52" s="329"/>
      <c r="H52" s="37"/>
      <c r="I52" s="355"/>
      <c r="J52" s="355"/>
      <c r="K52" s="355"/>
      <c r="L52" s="356"/>
      <c r="M52" s="37"/>
      <c r="N52" s="355"/>
      <c r="O52" s="355"/>
      <c r="P52" s="355"/>
      <c r="Q52" s="356"/>
      <c r="R52" s="355"/>
      <c r="S52" s="355"/>
      <c r="T52" s="355"/>
      <c r="U52" s="355"/>
      <c r="V52" s="273"/>
      <c r="W52" s="37"/>
      <c r="X52" s="355"/>
      <c r="Y52" s="355"/>
      <c r="Z52" s="355"/>
      <c r="AA52" s="357" t="s">
        <v>192</v>
      </c>
      <c r="AB52" s="909"/>
      <c r="AC52" s="910"/>
      <c r="AD52" s="910"/>
      <c r="AE52" s="910"/>
      <c r="AF52" s="911"/>
      <c r="AG52" s="355"/>
      <c r="AH52" s="355"/>
      <c r="AI52" s="355"/>
      <c r="AJ52" s="355"/>
      <c r="AK52" s="355"/>
      <c r="AL52" s="909"/>
      <c r="AM52" s="910"/>
      <c r="AN52" s="910"/>
      <c r="AO52" s="910"/>
      <c r="AP52" s="911"/>
      <c r="AQ52" s="355"/>
      <c r="AR52" s="355"/>
      <c r="AS52" s="355"/>
      <c r="AT52" s="355"/>
      <c r="AU52" s="356"/>
    </row>
    <row r="53" spans="1:47" ht="11.25" customHeight="1" x14ac:dyDescent="0.2">
      <c r="B53" s="408" t="s">
        <v>193</v>
      </c>
      <c r="C53" s="406" t="s">
        <v>410</v>
      </c>
      <c r="D53" s="350"/>
      <c r="E53" s="44"/>
      <c r="F53" s="15"/>
      <c r="G53" s="15"/>
      <c r="H53" s="351"/>
      <c r="I53" s="352"/>
      <c r="J53" s="352"/>
      <c r="K53" s="352"/>
      <c r="L53" s="353"/>
      <c r="M53" s="351"/>
      <c r="N53" s="352"/>
      <c r="O53" s="352"/>
      <c r="P53" s="352"/>
      <c r="Q53" s="353"/>
      <c r="R53" s="352"/>
      <c r="S53" s="352"/>
      <c r="T53" s="352"/>
      <c r="U53" s="352"/>
      <c r="V53" s="352"/>
      <c r="W53" s="351"/>
      <c r="X53" s="352"/>
      <c r="Y53" s="352"/>
      <c r="Z53" s="352"/>
      <c r="AA53" s="352"/>
      <c r="AB53" s="906"/>
      <c r="AC53" s="907"/>
      <c r="AD53" s="907"/>
      <c r="AE53" s="907"/>
      <c r="AF53" s="908"/>
      <c r="AG53" s="359"/>
      <c r="AH53" s="359"/>
      <c r="AI53" s="359"/>
      <c r="AJ53" s="359"/>
      <c r="AK53" s="359"/>
      <c r="AL53" s="906"/>
      <c r="AM53" s="907"/>
      <c r="AN53" s="907"/>
      <c r="AO53" s="907"/>
      <c r="AP53" s="908"/>
      <c r="AQ53" s="359"/>
      <c r="AR53" s="359"/>
      <c r="AS53" s="359"/>
      <c r="AT53" s="359"/>
      <c r="AU53" s="360"/>
    </row>
    <row r="54" spans="1:47" ht="11.45" customHeight="1" x14ac:dyDescent="0.2">
      <c r="B54" s="401"/>
      <c r="C54" s="402" t="s">
        <v>191</v>
      </c>
      <c r="D54" s="354"/>
      <c r="E54" s="328"/>
      <c r="F54" s="329"/>
      <c r="G54" s="329"/>
      <c r="H54" s="37"/>
      <c r="I54" s="355"/>
      <c r="J54" s="355"/>
      <c r="K54" s="355"/>
      <c r="L54" s="356"/>
      <c r="M54" s="37"/>
      <c r="N54" s="355"/>
      <c r="O54" s="355"/>
      <c r="P54" s="355"/>
      <c r="Q54" s="356"/>
      <c r="R54" s="355"/>
      <c r="S54" s="355"/>
      <c r="T54" s="355"/>
      <c r="U54" s="355"/>
      <c r="V54" s="273"/>
      <c r="W54" s="37"/>
      <c r="X54" s="355"/>
      <c r="Y54" s="355"/>
      <c r="Z54" s="355"/>
      <c r="AA54" s="357" t="s">
        <v>192</v>
      </c>
      <c r="AB54" s="909"/>
      <c r="AC54" s="910"/>
      <c r="AD54" s="910"/>
      <c r="AE54" s="910"/>
      <c r="AF54" s="911"/>
      <c r="AG54" s="361"/>
      <c r="AH54" s="361"/>
      <c r="AI54" s="361"/>
      <c r="AJ54" s="361"/>
      <c r="AK54" s="361"/>
      <c r="AL54" s="909"/>
      <c r="AM54" s="910"/>
      <c r="AN54" s="910"/>
      <c r="AO54" s="910"/>
      <c r="AP54" s="911"/>
      <c r="AQ54" s="359"/>
      <c r="AR54" s="359"/>
      <c r="AS54" s="359"/>
      <c r="AT54" s="359"/>
      <c r="AU54" s="360"/>
    </row>
    <row r="55" spans="1:47" ht="10.15" customHeight="1" x14ac:dyDescent="0.2">
      <c r="B55" s="399" t="s">
        <v>194</v>
      </c>
      <c r="C55" s="406" t="s">
        <v>195</v>
      </c>
      <c r="D55" s="350"/>
      <c r="E55" s="44"/>
      <c r="F55" s="61"/>
      <c r="G55" s="61"/>
      <c r="H55" s="351"/>
      <c r="I55" s="352"/>
      <c r="J55" s="352"/>
      <c r="K55" s="352"/>
      <c r="L55" s="353"/>
      <c r="M55" s="351"/>
      <c r="N55" s="352"/>
      <c r="O55" s="352"/>
      <c r="P55" s="352"/>
      <c r="Q55" s="353"/>
      <c r="R55" s="352"/>
      <c r="S55" s="352"/>
      <c r="T55" s="352"/>
      <c r="U55" s="352"/>
      <c r="V55" s="352"/>
      <c r="W55" s="351"/>
      <c r="X55" s="352"/>
      <c r="Y55" s="352"/>
      <c r="Z55" s="352"/>
      <c r="AA55" s="352"/>
      <c r="AB55" s="995"/>
      <c r="AC55" s="996"/>
      <c r="AD55" s="996"/>
      <c r="AE55" s="996"/>
      <c r="AF55" s="997"/>
      <c r="AG55" s="359"/>
      <c r="AH55" s="359"/>
      <c r="AI55" s="359"/>
      <c r="AJ55" s="359"/>
      <c r="AK55" s="359"/>
      <c r="AL55" s="995"/>
      <c r="AM55" s="996"/>
      <c r="AN55" s="996"/>
      <c r="AO55" s="996"/>
      <c r="AP55" s="997"/>
      <c r="AQ55" s="359"/>
      <c r="AR55" s="359"/>
      <c r="AS55" s="359"/>
      <c r="AT55" s="359"/>
      <c r="AU55" s="360"/>
    </row>
    <row r="56" spans="1:47" ht="11.45" customHeight="1" x14ac:dyDescent="0.2">
      <c r="B56" s="415"/>
      <c r="C56" s="402" t="s">
        <v>191</v>
      </c>
      <c r="D56" s="354"/>
      <c r="E56" s="328"/>
      <c r="F56" s="62"/>
      <c r="G56" s="62"/>
      <c r="H56" s="37"/>
      <c r="I56" s="355"/>
      <c r="J56" s="355"/>
      <c r="K56" s="355"/>
      <c r="L56" s="356"/>
      <c r="M56" s="37"/>
      <c r="N56" s="355"/>
      <c r="O56" s="355"/>
      <c r="P56" s="355"/>
      <c r="Q56" s="356"/>
      <c r="R56" s="355"/>
      <c r="S56" s="355"/>
      <c r="T56" s="355"/>
      <c r="U56" s="355"/>
      <c r="V56" s="273"/>
      <c r="W56" s="37"/>
      <c r="X56" s="355"/>
      <c r="Y56" s="355"/>
      <c r="Z56" s="355"/>
      <c r="AA56" s="357" t="s">
        <v>192</v>
      </c>
      <c r="AB56" s="998"/>
      <c r="AC56" s="999"/>
      <c r="AD56" s="999"/>
      <c r="AE56" s="999"/>
      <c r="AF56" s="1000"/>
      <c r="AG56" s="361"/>
      <c r="AH56" s="361"/>
      <c r="AI56" s="361"/>
      <c r="AJ56" s="361"/>
      <c r="AK56" s="361"/>
      <c r="AL56" s="998"/>
      <c r="AM56" s="999"/>
      <c r="AN56" s="999"/>
      <c r="AO56" s="999"/>
      <c r="AP56" s="1000"/>
      <c r="AQ56" s="361"/>
      <c r="AR56" s="361"/>
      <c r="AS56" s="361"/>
      <c r="AT56" s="361"/>
      <c r="AU56" s="362"/>
    </row>
    <row r="57" spans="1:47" ht="9.75" customHeight="1" x14ac:dyDescent="0.2">
      <c r="B57" s="399" t="s">
        <v>196</v>
      </c>
      <c r="C57" s="406" t="s">
        <v>197</v>
      </c>
      <c r="D57" s="350"/>
      <c r="E57" s="44"/>
      <c r="F57" s="15"/>
      <c r="G57" s="15"/>
      <c r="H57" s="358"/>
      <c r="I57" s="359"/>
      <c r="J57" s="359"/>
      <c r="K57" s="359"/>
      <c r="L57" s="360"/>
      <c r="M57" s="358"/>
      <c r="N57" s="359"/>
      <c r="O57" s="359"/>
      <c r="P57" s="359"/>
      <c r="Q57" s="360"/>
      <c r="R57" s="358"/>
      <c r="S57" s="359"/>
      <c r="T57" s="359"/>
      <c r="U57" s="359"/>
      <c r="V57" s="360"/>
      <c r="W57" s="351"/>
      <c r="X57" s="352"/>
      <c r="Y57" s="352"/>
      <c r="Z57" s="352"/>
      <c r="AA57" s="352"/>
      <c r="AB57" s="906"/>
      <c r="AC57" s="907"/>
      <c r="AD57" s="907"/>
      <c r="AE57" s="907"/>
      <c r="AF57" s="908"/>
      <c r="AG57" s="359"/>
      <c r="AH57" s="359"/>
      <c r="AI57" s="359"/>
      <c r="AJ57" s="359"/>
      <c r="AK57" s="360"/>
      <c r="AL57" s="906"/>
      <c r="AM57" s="907"/>
      <c r="AN57" s="907"/>
      <c r="AO57" s="907"/>
      <c r="AP57" s="908"/>
      <c r="AQ57" s="358"/>
      <c r="AR57" s="359"/>
      <c r="AS57" s="359"/>
      <c r="AT57" s="359"/>
      <c r="AU57" s="360"/>
    </row>
    <row r="58" spans="1:47" ht="12" customHeight="1" x14ac:dyDescent="0.2">
      <c r="B58" s="401"/>
      <c r="C58" s="402" t="s">
        <v>198</v>
      </c>
      <c r="D58" s="354"/>
      <c r="E58" s="328"/>
      <c r="F58" s="329"/>
      <c r="G58" s="329"/>
      <c r="H58" s="37"/>
      <c r="I58" s="355"/>
      <c r="J58" s="355"/>
      <c r="K58" s="355"/>
      <c r="L58" s="356"/>
      <c r="M58" s="37"/>
      <c r="N58" s="355"/>
      <c r="O58" s="355"/>
      <c r="P58" s="355"/>
      <c r="Q58" s="356"/>
      <c r="R58" s="37"/>
      <c r="S58" s="355"/>
      <c r="T58" s="355"/>
      <c r="U58" s="355"/>
      <c r="V58" s="273"/>
      <c r="W58" s="37"/>
      <c r="X58" s="355"/>
      <c r="Y58" s="355"/>
      <c r="Z58" s="355"/>
      <c r="AA58" s="357" t="s">
        <v>192</v>
      </c>
      <c r="AB58" s="909"/>
      <c r="AC58" s="910"/>
      <c r="AD58" s="910"/>
      <c r="AE58" s="910"/>
      <c r="AF58" s="911"/>
      <c r="AG58" s="355"/>
      <c r="AH58" s="355"/>
      <c r="AI58" s="355"/>
      <c r="AJ58" s="355"/>
      <c r="AK58" s="356"/>
      <c r="AL58" s="909"/>
      <c r="AM58" s="910"/>
      <c r="AN58" s="910"/>
      <c r="AO58" s="910"/>
      <c r="AP58" s="911"/>
      <c r="AQ58" s="37"/>
      <c r="AR58" s="355"/>
      <c r="AS58" s="355"/>
      <c r="AT58" s="355"/>
      <c r="AU58" s="356"/>
    </row>
    <row r="59" spans="1:47" ht="10.9" customHeight="1" x14ac:dyDescent="0.2">
      <c r="B59" s="408" t="s">
        <v>199</v>
      </c>
      <c r="C59" s="406" t="s">
        <v>168</v>
      </c>
      <c r="D59" s="350"/>
      <c r="E59" s="44"/>
      <c r="F59" s="15"/>
      <c r="G59" s="15"/>
      <c r="H59" s="358"/>
      <c r="I59" s="359"/>
      <c r="J59" s="359"/>
      <c r="K59" s="359"/>
      <c r="L59" s="360"/>
      <c r="M59" s="358"/>
      <c r="N59" s="359"/>
      <c r="O59" s="359"/>
      <c r="P59" s="359"/>
      <c r="Q59" s="360"/>
      <c r="R59" s="358"/>
      <c r="S59" s="359"/>
      <c r="T59" s="359"/>
      <c r="U59" s="359"/>
      <c r="V59" s="360"/>
      <c r="W59" s="351"/>
      <c r="X59" s="352"/>
      <c r="Y59" s="352"/>
      <c r="Z59" s="352"/>
      <c r="AA59" s="352"/>
      <c r="AB59" s="906"/>
      <c r="AC59" s="907"/>
      <c r="AD59" s="907"/>
      <c r="AE59" s="907"/>
      <c r="AF59" s="908"/>
      <c r="AG59" s="359"/>
      <c r="AH59" s="359"/>
      <c r="AI59" s="359"/>
      <c r="AJ59" s="359"/>
      <c r="AK59" s="360"/>
      <c r="AL59" s="906"/>
      <c r="AM59" s="907"/>
      <c r="AN59" s="907"/>
      <c r="AO59" s="907"/>
      <c r="AP59" s="908"/>
      <c r="AQ59" s="358"/>
      <c r="AR59" s="359"/>
      <c r="AS59" s="359"/>
      <c r="AT59" s="359"/>
      <c r="AU59" s="360"/>
    </row>
    <row r="60" spans="1:47" ht="10.9" customHeight="1" x14ac:dyDescent="0.2">
      <c r="B60" s="401"/>
      <c r="C60" s="402" t="s">
        <v>198</v>
      </c>
      <c r="D60" s="354"/>
      <c r="E60" s="328"/>
      <c r="F60" s="329"/>
      <c r="G60" s="329"/>
      <c r="H60" s="37"/>
      <c r="I60" s="355"/>
      <c r="J60" s="355"/>
      <c r="K60" s="355"/>
      <c r="L60" s="356"/>
      <c r="M60" s="37"/>
      <c r="N60" s="355"/>
      <c r="O60" s="355"/>
      <c r="P60" s="355"/>
      <c r="Q60" s="356"/>
      <c r="R60" s="37"/>
      <c r="S60" s="355"/>
      <c r="T60" s="355"/>
      <c r="U60" s="355"/>
      <c r="V60" s="273"/>
      <c r="W60" s="37"/>
      <c r="X60" s="355"/>
      <c r="Y60" s="355"/>
      <c r="Z60" s="355"/>
      <c r="AA60" s="357" t="s">
        <v>192</v>
      </c>
      <c r="AB60" s="909"/>
      <c r="AC60" s="910"/>
      <c r="AD60" s="910"/>
      <c r="AE60" s="910"/>
      <c r="AF60" s="911"/>
      <c r="AG60" s="361"/>
      <c r="AH60" s="361"/>
      <c r="AI60" s="361"/>
      <c r="AJ60" s="361"/>
      <c r="AK60" s="362"/>
      <c r="AL60" s="909"/>
      <c r="AM60" s="910"/>
      <c r="AN60" s="910"/>
      <c r="AO60" s="910"/>
      <c r="AP60" s="911"/>
      <c r="AQ60" s="358"/>
      <c r="AR60" s="359"/>
      <c r="AS60" s="359"/>
      <c r="AT60" s="359"/>
      <c r="AU60" s="360"/>
    </row>
    <row r="61" spans="1:47" ht="12" customHeight="1" x14ac:dyDescent="0.2">
      <c r="B61" s="408" t="s">
        <v>200</v>
      </c>
      <c r="C61" s="406" t="s">
        <v>201</v>
      </c>
      <c r="D61" s="350"/>
      <c r="E61" s="44"/>
      <c r="F61" s="15"/>
      <c r="G61" s="15"/>
      <c r="H61" s="351"/>
      <c r="I61" s="352"/>
      <c r="J61" s="352"/>
      <c r="K61" s="352"/>
      <c r="L61" s="353"/>
      <c r="M61" s="351"/>
      <c r="N61" s="352"/>
      <c r="O61" s="352"/>
      <c r="P61" s="352"/>
      <c r="Q61" s="353"/>
      <c r="R61" s="352"/>
      <c r="S61" s="352"/>
      <c r="T61" s="352"/>
      <c r="U61" s="352"/>
      <c r="V61" s="352"/>
      <c r="W61" s="351"/>
      <c r="X61" s="352"/>
      <c r="Y61" s="352"/>
      <c r="Z61" s="352"/>
      <c r="AA61" s="352"/>
      <c r="AB61" s="995"/>
      <c r="AC61" s="996"/>
      <c r="AD61" s="996"/>
      <c r="AE61" s="996"/>
      <c r="AF61" s="997"/>
      <c r="AG61" s="359"/>
      <c r="AH61" s="359"/>
      <c r="AI61" s="359"/>
      <c r="AJ61" s="359"/>
      <c r="AK61" s="360"/>
      <c r="AL61" s="906"/>
      <c r="AM61" s="907"/>
      <c r="AN61" s="907"/>
      <c r="AO61" s="907"/>
      <c r="AP61" s="908"/>
      <c r="AQ61" s="358"/>
      <c r="AR61" s="359"/>
      <c r="AS61" s="359"/>
      <c r="AT61" s="359"/>
      <c r="AU61" s="360"/>
    </row>
    <row r="62" spans="1:47" ht="11.45" customHeight="1" x14ac:dyDescent="0.2">
      <c r="B62" s="401"/>
      <c r="C62" s="402" t="s">
        <v>198</v>
      </c>
      <c r="D62" s="354"/>
      <c r="E62" s="328"/>
      <c r="F62" s="329"/>
      <c r="G62" s="329"/>
      <c r="H62" s="37"/>
      <c r="I62" s="355"/>
      <c r="J62" s="355"/>
      <c r="K62" s="355"/>
      <c r="L62" s="356"/>
      <c r="M62" s="37"/>
      <c r="N62" s="355"/>
      <c r="O62" s="355"/>
      <c r="P62" s="355"/>
      <c r="Q62" s="356"/>
      <c r="R62" s="355"/>
      <c r="S62" s="355"/>
      <c r="T62" s="355"/>
      <c r="U62" s="355"/>
      <c r="V62" s="273"/>
      <c r="W62" s="37"/>
      <c r="X62" s="355"/>
      <c r="Y62" s="355"/>
      <c r="Z62" s="355"/>
      <c r="AA62" s="357" t="s">
        <v>192</v>
      </c>
      <c r="AB62" s="998"/>
      <c r="AC62" s="999"/>
      <c r="AD62" s="999"/>
      <c r="AE62" s="999"/>
      <c r="AF62" s="1000"/>
      <c r="AG62" s="361"/>
      <c r="AH62" s="361"/>
      <c r="AI62" s="361"/>
      <c r="AJ62" s="361"/>
      <c r="AK62" s="362"/>
      <c r="AL62" s="909"/>
      <c r="AM62" s="910"/>
      <c r="AN62" s="910"/>
      <c r="AO62" s="910"/>
      <c r="AP62" s="911"/>
      <c r="AQ62" s="363"/>
      <c r="AR62" s="361"/>
      <c r="AS62" s="361"/>
      <c r="AT62" s="361"/>
      <c r="AU62" s="362"/>
    </row>
    <row r="63" spans="1:47" ht="9.75" customHeight="1" x14ac:dyDescent="0.2">
      <c r="B63" s="399" t="s">
        <v>202</v>
      </c>
      <c r="C63" s="409" t="s">
        <v>203</v>
      </c>
      <c r="D63" s="350"/>
      <c r="E63" s="44"/>
      <c r="F63" s="15"/>
      <c r="G63" s="15"/>
      <c r="H63" s="358"/>
      <c r="I63" s="359"/>
      <c r="J63" s="359"/>
      <c r="K63" s="359"/>
      <c r="L63" s="360"/>
      <c r="M63" s="358"/>
      <c r="N63" s="359"/>
      <c r="O63" s="359"/>
      <c r="P63" s="359"/>
      <c r="Q63" s="360"/>
      <c r="R63" s="358"/>
      <c r="S63" s="359"/>
      <c r="T63" s="359"/>
      <c r="U63" s="359"/>
      <c r="V63" s="360"/>
      <c r="W63" s="351"/>
      <c r="X63" s="352"/>
      <c r="Y63" s="352"/>
      <c r="Z63" s="352"/>
      <c r="AA63" s="352"/>
      <c r="AB63" s="874">
        <f>IF(AB57-AB51&lt;0,0,AB57-AB51)</f>
        <v>0</v>
      </c>
      <c r="AC63" s="875"/>
      <c r="AD63" s="875"/>
      <c r="AE63" s="875"/>
      <c r="AF63" s="876"/>
      <c r="AG63" s="358"/>
      <c r="AH63" s="359"/>
      <c r="AI63" s="359"/>
      <c r="AJ63" s="359"/>
      <c r="AK63" s="360"/>
      <c r="AL63" s="874">
        <f>IF(AL57-AL51&lt;0,0,AL57-AL51)</f>
        <v>0</v>
      </c>
      <c r="AM63" s="875"/>
      <c r="AN63" s="875"/>
      <c r="AO63" s="875"/>
      <c r="AP63" s="876"/>
      <c r="AQ63" s="358"/>
      <c r="AR63" s="359"/>
      <c r="AS63" s="359"/>
      <c r="AT63" s="359"/>
      <c r="AU63" s="360"/>
    </row>
    <row r="64" spans="1:47" ht="10.9" customHeight="1" x14ac:dyDescent="0.2">
      <c r="B64" s="412"/>
      <c r="C64" s="411" t="s">
        <v>204</v>
      </c>
      <c r="D64" s="354"/>
      <c r="E64" s="328"/>
      <c r="F64" s="329"/>
      <c r="G64" s="329"/>
      <c r="H64" s="37"/>
      <c r="I64" s="361"/>
      <c r="J64" s="361"/>
      <c r="K64" s="361"/>
      <c r="L64" s="362"/>
      <c r="M64" s="37"/>
      <c r="N64" s="361"/>
      <c r="O64" s="361"/>
      <c r="P64" s="361"/>
      <c r="Q64" s="362"/>
      <c r="R64" s="37"/>
      <c r="S64" s="361"/>
      <c r="T64" s="361"/>
      <c r="U64" s="361"/>
      <c r="V64" s="273"/>
      <c r="W64" s="37"/>
      <c r="X64" s="355"/>
      <c r="Y64" s="355"/>
      <c r="Z64" s="355"/>
      <c r="AA64" s="357" t="s">
        <v>192</v>
      </c>
      <c r="AB64" s="877"/>
      <c r="AC64" s="878"/>
      <c r="AD64" s="878"/>
      <c r="AE64" s="878"/>
      <c r="AF64" s="879"/>
      <c r="AG64" s="363"/>
      <c r="AH64" s="361"/>
      <c r="AI64" s="361"/>
      <c r="AJ64" s="361"/>
      <c r="AK64" s="362"/>
      <c r="AL64" s="877"/>
      <c r="AM64" s="878"/>
      <c r="AN64" s="878"/>
      <c r="AO64" s="878"/>
      <c r="AP64" s="879"/>
      <c r="AQ64" s="363"/>
      <c r="AR64" s="361"/>
      <c r="AS64" s="361"/>
      <c r="AT64" s="361"/>
      <c r="AU64" s="362"/>
    </row>
    <row r="65" spans="2:48" ht="11.25" customHeight="1" x14ac:dyDescent="0.2">
      <c r="B65" s="408" t="s">
        <v>205</v>
      </c>
      <c r="C65" s="409" t="s">
        <v>206</v>
      </c>
      <c r="D65" s="350"/>
      <c r="E65" s="44"/>
      <c r="F65" s="15"/>
      <c r="G65" s="15"/>
      <c r="H65" s="358"/>
      <c r="I65" s="359"/>
      <c r="J65" s="359"/>
      <c r="K65" s="359"/>
      <c r="L65" s="360"/>
      <c r="M65" s="358"/>
      <c r="N65" s="359"/>
      <c r="O65" s="359"/>
      <c r="P65" s="359"/>
      <c r="Q65" s="360"/>
      <c r="R65" s="358"/>
      <c r="S65" s="359"/>
      <c r="T65" s="359"/>
      <c r="U65" s="359"/>
      <c r="V65" s="360"/>
      <c r="W65" s="351"/>
      <c r="X65" s="352"/>
      <c r="Y65" s="352"/>
      <c r="Z65" s="352"/>
      <c r="AA65" s="352"/>
      <c r="AB65" s="874">
        <f>IF(AB59-AB53&lt;0,0,AB59-AB53)</f>
        <v>0</v>
      </c>
      <c r="AC65" s="875"/>
      <c r="AD65" s="875"/>
      <c r="AE65" s="875"/>
      <c r="AF65" s="876"/>
      <c r="AG65" s="358"/>
      <c r="AH65" s="359"/>
      <c r="AI65" s="359"/>
      <c r="AJ65" s="359"/>
      <c r="AK65" s="360"/>
      <c r="AL65" s="874">
        <f>IF(AL59-AL53&lt;0,0,AL59-AL53)</f>
        <v>0</v>
      </c>
      <c r="AM65" s="875"/>
      <c r="AN65" s="875"/>
      <c r="AO65" s="875"/>
      <c r="AP65" s="876"/>
      <c r="AQ65" s="358"/>
      <c r="AR65" s="359"/>
      <c r="AS65" s="359"/>
      <c r="AT65" s="359"/>
      <c r="AU65" s="360"/>
    </row>
    <row r="66" spans="2:48" ht="13.35" customHeight="1" x14ac:dyDescent="0.2">
      <c r="B66" s="412"/>
      <c r="C66" s="411" t="s">
        <v>204</v>
      </c>
      <c r="D66" s="354"/>
      <c r="E66" s="328"/>
      <c r="F66" s="329"/>
      <c r="G66" s="329"/>
      <c r="H66" s="37"/>
      <c r="I66" s="361"/>
      <c r="J66" s="361"/>
      <c r="K66" s="361"/>
      <c r="L66" s="362"/>
      <c r="M66" s="37"/>
      <c r="N66" s="361"/>
      <c r="O66" s="361"/>
      <c r="P66" s="361"/>
      <c r="Q66" s="362"/>
      <c r="R66" s="37"/>
      <c r="S66" s="361"/>
      <c r="T66" s="361"/>
      <c r="U66" s="361"/>
      <c r="V66" s="273"/>
      <c r="W66" s="37"/>
      <c r="X66" s="355"/>
      <c r="Y66" s="355"/>
      <c r="Z66" s="355"/>
      <c r="AA66" s="357" t="s">
        <v>192</v>
      </c>
      <c r="AB66" s="877"/>
      <c r="AC66" s="878"/>
      <c r="AD66" s="878"/>
      <c r="AE66" s="878"/>
      <c r="AF66" s="879"/>
      <c r="AG66" s="363"/>
      <c r="AH66" s="361"/>
      <c r="AI66" s="361"/>
      <c r="AJ66" s="361"/>
      <c r="AK66" s="362"/>
      <c r="AL66" s="877"/>
      <c r="AM66" s="878"/>
      <c r="AN66" s="878"/>
      <c r="AO66" s="878"/>
      <c r="AP66" s="879"/>
      <c r="AQ66" s="358"/>
      <c r="AR66" s="359"/>
      <c r="AS66" s="359"/>
      <c r="AT66" s="359"/>
      <c r="AU66" s="360"/>
    </row>
    <row r="67" spans="2:48" ht="11.25" customHeight="1" x14ac:dyDescent="0.2">
      <c r="B67" s="408" t="s">
        <v>207</v>
      </c>
      <c r="C67" s="409" t="s">
        <v>208</v>
      </c>
      <c r="D67" s="350"/>
      <c r="E67" s="44"/>
      <c r="F67" s="15"/>
      <c r="G67" s="15"/>
      <c r="H67" s="358"/>
      <c r="I67" s="359"/>
      <c r="J67" s="359"/>
      <c r="K67" s="359"/>
      <c r="L67" s="360"/>
      <c r="M67" s="358"/>
      <c r="N67" s="359"/>
      <c r="O67" s="359"/>
      <c r="P67" s="359"/>
      <c r="Q67" s="360"/>
      <c r="R67" s="358"/>
      <c r="S67" s="359"/>
      <c r="T67" s="359"/>
      <c r="U67" s="359"/>
      <c r="V67" s="360"/>
      <c r="W67" s="351"/>
      <c r="X67" s="352"/>
      <c r="Y67" s="352"/>
      <c r="Z67" s="352"/>
      <c r="AA67" s="352"/>
      <c r="AB67" s="874">
        <f>IF(AB61-AB55&lt;0,0,AB61-AB55)</f>
        <v>0</v>
      </c>
      <c r="AC67" s="875"/>
      <c r="AD67" s="875"/>
      <c r="AE67" s="875"/>
      <c r="AF67" s="876"/>
      <c r="AG67" s="358"/>
      <c r="AH67" s="359"/>
      <c r="AI67" s="359"/>
      <c r="AJ67" s="359"/>
      <c r="AK67" s="360"/>
      <c r="AL67" s="874">
        <f>IF(AL61-AL55&lt;0,0,AL61-AL55)</f>
        <v>0</v>
      </c>
      <c r="AM67" s="875"/>
      <c r="AN67" s="875"/>
      <c r="AO67" s="875"/>
      <c r="AP67" s="876"/>
      <c r="AQ67" s="358"/>
      <c r="AR67" s="359"/>
      <c r="AS67" s="359"/>
      <c r="AT67" s="359"/>
      <c r="AU67" s="360"/>
    </row>
    <row r="68" spans="2:48" ht="11.25" customHeight="1" x14ac:dyDescent="0.2">
      <c r="B68" s="401"/>
      <c r="C68" s="411" t="s">
        <v>204</v>
      </c>
      <c r="D68" s="354"/>
      <c r="E68" s="328"/>
      <c r="F68" s="329"/>
      <c r="G68" s="329"/>
      <c r="H68" s="37"/>
      <c r="I68" s="355"/>
      <c r="J68" s="355"/>
      <c r="K68" s="355"/>
      <c r="L68" s="356"/>
      <c r="M68" s="37"/>
      <c r="N68" s="355"/>
      <c r="O68" s="355"/>
      <c r="P68" s="355"/>
      <c r="Q68" s="356"/>
      <c r="R68" s="37"/>
      <c r="S68" s="355"/>
      <c r="T68" s="355"/>
      <c r="U68" s="355"/>
      <c r="V68" s="273"/>
      <c r="W68" s="37"/>
      <c r="X68" s="355"/>
      <c r="Y68" s="355"/>
      <c r="Z68" s="355"/>
      <c r="AA68" s="357" t="s">
        <v>192</v>
      </c>
      <c r="AB68" s="877"/>
      <c r="AC68" s="878"/>
      <c r="AD68" s="878"/>
      <c r="AE68" s="878"/>
      <c r="AF68" s="879"/>
      <c r="AG68" s="363"/>
      <c r="AH68" s="361"/>
      <c r="AI68" s="361"/>
      <c r="AJ68" s="361"/>
      <c r="AK68" s="362"/>
      <c r="AL68" s="877"/>
      <c r="AM68" s="878"/>
      <c r="AN68" s="878"/>
      <c r="AO68" s="878"/>
      <c r="AP68" s="879"/>
      <c r="AQ68" s="363"/>
      <c r="AR68" s="361"/>
      <c r="AS68" s="361"/>
      <c r="AT68" s="361"/>
      <c r="AU68" s="362"/>
    </row>
    <row r="69" spans="2:48" ht="11.25" customHeight="1" x14ac:dyDescent="0.2">
      <c r="B69" s="408" t="s">
        <v>209</v>
      </c>
      <c r="C69" s="409" t="s">
        <v>176</v>
      </c>
      <c r="D69" s="350"/>
      <c r="E69" s="71"/>
      <c r="F69" s="364"/>
      <c r="G69" s="364"/>
      <c r="H69" s="1011">
        <f>H24+H34-H75</f>
        <v>0</v>
      </c>
      <c r="I69" s="1012"/>
      <c r="J69" s="1012"/>
      <c r="K69" s="1012"/>
      <c r="L69" s="1013"/>
      <c r="M69" s="1011">
        <f>M24+M34-M75</f>
        <v>0</v>
      </c>
      <c r="N69" s="1012"/>
      <c r="O69" s="1012"/>
      <c r="P69" s="1012"/>
      <c r="Q69" s="1013"/>
      <c r="R69" s="1011">
        <f>R24+R34-R75</f>
        <v>0</v>
      </c>
      <c r="S69" s="1012"/>
      <c r="T69" s="1012"/>
      <c r="U69" s="1012"/>
      <c r="V69" s="1013"/>
      <c r="W69" s="1011">
        <f>W24+W34-W75</f>
        <v>0</v>
      </c>
      <c r="X69" s="1012"/>
      <c r="Y69" s="1012"/>
      <c r="Z69" s="1012"/>
      <c r="AA69" s="1013"/>
      <c r="AB69" s="1011">
        <f>AB24+AB34-AB75</f>
        <v>0</v>
      </c>
      <c r="AC69" s="1012"/>
      <c r="AD69" s="1012"/>
      <c r="AE69" s="1012"/>
      <c r="AF69" s="1013"/>
      <c r="AG69" s="1011">
        <f>M69+W69</f>
        <v>0</v>
      </c>
      <c r="AH69" s="1012"/>
      <c r="AI69" s="1012"/>
      <c r="AJ69" s="1012"/>
      <c r="AK69" s="1013"/>
      <c r="AL69" s="1011">
        <f>AL24+AL34-AL75</f>
        <v>0</v>
      </c>
      <c r="AM69" s="1012"/>
      <c r="AN69" s="1012"/>
      <c r="AO69" s="1012"/>
      <c r="AP69" s="1013"/>
      <c r="AQ69" s="874">
        <f>AL69*AQ18</f>
        <v>0</v>
      </c>
      <c r="AR69" s="875"/>
      <c r="AS69" s="875"/>
      <c r="AT69" s="875"/>
      <c r="AU69" s="876"/>
    </row>
    <row r="70" spans="2:48" ht="11.25" customHeight="1" x14ac:dyDescent="0.2">
      <c r="B70" s="412"/>
      <c r="C70" s="402" t="s">
        <v>177</v>
      </c>
      <c r="D70" s="354"/>
      <c r="E70" s="70"/>
      <c r="F70" s="65"/>
      <c r="G70" s="65"/>
      <c r="H70" s="993"/>
      <c r="I70" s="994"/>
      <c r="J70" s="994"/>
      <c r="K70" s="994"/>
      <c r="L70" s="1014"/>
      <c r="M70" s="993"/>
      <c r="N70" s="994"/>
      <c r="O70" s="994"/>
      <c r="P70" s="994"/>
      <c r="Q70" s="1014"/>
      <c r="R70" s="993"/>
      <c r="S70" s="994"/>
      <c r="T70" s="994"/>
      <c r="U70" s="994"/>
      <c r="V70" s="1014"/>
      <c r="W70" s="993"/>
      <c r="X70" s="994"/>
      <c r="Y70" s="994"/>
      <c r="Z70" s="994"/>
      <c r="AA70" s="1014"/>
      <c r="AB70" s="993"/>
      <c r="AC70" s="994"/>
      <c r="AD70" s="994"/>
      <c r="AE70" s="994"/>
      <c r="AF70" s="1014"/>
      <c r="AG70" s="993"/>
      <c r="AH70" s="994"/>
      <c r="AI70" s="994"/>
      <c r="AJ70" s="994"/>
      <c r="AK70" s="1014"/>
      <c r="AL70" s="993"/>
      <c r="AM70" s="994"/>
      <c r="AN70" s="994"/>
      <c r="AO70" s="994"/>
      <c r="AP70" s="1014"/>
      <c r="AQ70" s="877"/>
      <c r="AR70" s="878"/>
      <c r="AS70" s="878"/>
      <c r="AT70" s="878"/>
      <c r="AU70" s="879"/>
      <c r="AV70" s="573"/>
    </row>
    <row r="71" spans="2:48" ht="11.25" customHeight="1" x14ac:dyDescent="0.2">
      <c r="B71" s="408" t="s">
        <v>210</v>
      </c>
      <c r="C71" s="413" t="s">
        <v>179</v>
      </c>
      <c r="D71" s="365"/>
      <c r="E71" s="69"/>
      <c r="F71" s="64"/>
      <c r="G71" s="64"/>
      <c r="H71" s="1011">
        <f>H26+H28+H30+H36-H77</f>
        <v>0</v>
      </c>
      <c r="I71" s="1012"/>
      <c r="J71" s="1012"/>
      <c r="K71" s="1012"/>
      <c r="L71" s="1013"/>
      <c r="M71" s="1011">
        <f>M26+M28+M30+M36-M77</f>
        <v>0</v>
      </c>
      <c r="N71" s="1012"/>
      <c r="O71" s="1012"/>
      <c r="P71" s="1012"/>
      <c r="Q71" s="1013"/>
      <c r="R71" s="1011">
        <f>R26+R28+R30+R36-R77</f>
        <v>0</v>
      </c>
      <c r="S71" s="1012"/>
      <c r="T71" s="1012"/>
      <c r="U71" s="1012"/>
      <c r="V71" s="1013"/>
      <c r="W71" s="1011">
        <f>W26+W28+W30+W36-W77</f>
        <v>0</v>
      </c>
      <c r="X71" s="1012"/>
      <c r="Y71" s="1012"/>
      <c r="Z71" s="1012"/>
      <c r="AA71" s="1013"/>
      <c r="AB71" s="1011">
        <f>AB26+AB28+AB30+AB36-AB77</f>
        <v>0</v>
      </c>
      <c r="AC71" s="1012"/>
      <c r="AD71" s="1012"/>
      <c r="AE71" s="1012"/>
      <c r="AF71" s="1013"/>
      <c r="AG71" s="1011">
        <f>M71+W71</f>
        <v>0</v>
      </c>
      <c r="AH71" s="1012"/>
      <c r="AI71" s="1012"/>
      <c r="AJ71" s="1012"/>
      <c r="AK71" s="1013"/>
      <c r="AL71" s="1011">
        <f>AL26+AL28+AL30+AL36-AL77</f>
        <v>0</v>
      </c>
      <c r="AM71" s="1012"/>
      <c r="AN71" s="1012"/>
      <c r="AO71" s="1012"/>
      <c r="AP71" s="1013"/>
      <c r="AQ71" s="874">
        <f>AL71*0.5</f>
        <v>0</v>
      </c>
      <c r="AR71" s="875"/>
      <c r="AS71" s="875"/>
      <c r="AT71" s="875"/>
      <c r="AU71" s="876"/>
      <c r="AV71" s="573"/>
    </row>
    <row r="72" spans="2:48" ht="11.25" customHeight="1" x14ac:dyDescent="0.2">
      <c r="B72" s="412"/>
      <c r="C72" s="402" t="s">
        <v>177</v>
      </c>
      <c r="D72" s="354"/>
      <c r="E72" s="70"/>
      <c r="F72" s="65"/>
      <c r="G72" s="65"/>
      <c r="H72" s="993"/>
      <c r="I72" s="994"/>
      <c r="J72" s="994"/>
      <c r="K72" s="994"/>
      <c r="L72" s="1014"/>
      <c r="M72" s="993"/>
      <c r="N72" s="994"/>
      <c r="O72" s="994"/>
      <c r="P72" s="994"/>
      <c r="Q72" s="1014"/>
      <c r="R72" s="993"/>
      <c r="S72" s="994"/>
      <c r="T72" s="994"/>
      <c r="U72" s="994"/>
      <c r="V72" s="1014"/>
      <c r="W72" s="993"/>
      <c r="X72" s="994"/>
      <c r="Y72" s="994"/>
      <c r="Z72" s="994"/>
      <c r="AA72" s="1014"/>
      <c r="AB72" s="993"/>
      <c r="AC72" s="994"/>
      <c r="AD72" s="994"/>
      <c r="AE72" s="994"/>
      <c r="AF72" s="1014"/>
      <c r="AG72" s="993"/>
      <c r="AH72" s="994"/>
      <c r="AI72" s="994"/>
      <c r="AJ72" s="994"/>
      <c r="AK72" s="1014"/>
      <c r="AL72" s="993"/>
      <c r="AM72" s="994"/>
      <c r="AN72" s="994"/>
      <c r="AO72" s="994"/>
      <c r="AP72" s="1014"/>
      <c r="AQ72" s="877"/>
      <c r="AR72" s="878"/>
      <c r="AS72" s="878"/>
      <c r="AT72" s="878"/>
      <c r="AU72" s="879"/>
      <c r="AV72" s="573"/>
    </row>
    <row r="73" spans="2:48" ht="11.25" customHeight="1" x14ac:dyDescent="0.2">
      <c r="B73" s="407" t="s">
        <v>211</v>
      </c>
      <c r="C73" s="413" t="s">
        <v>212</v>
      </c>
      <c r="D73" s="365"/>
      <c r="E73" s="332"/>
      <c r="F73" s="333"/>
      <c r="G73" s="333"/>
      <c r="H73" s="1011">
        <f>H32+H38-H79</f>
        <v>0</v>
      </c>
      <c r="I73" s="1012"/>
      <c r="J73" s="1012"/>
      <c r="K73" s="1012"/>
      <c r="L73" s="1013"/>
      <c r="M73" s="1011">
        <f>M32+M38-M79</f>
        <v>0</v>
      </c>
      <c r="N73" s="1012"/>
      <c r="O73" s="1012"/>
      <c r="P73" s="1012"/>
      <c r="Q73" s="1013"/>
      <c r="R73" s="1011">
        <f>R32+R38-R79</f>
        <v>0</v>
      </c>
      <c r="S73" s="1012"/>
      <c r="T73" s="1012"/>
      <c r="U73" s="1012"/>
      <c r="V73" s="1013"/>
      <c r="W73" s="1011">
        <f>W32+W38-W79</f>
        <v>0</v>
      </c>
      <c r="X73" s="1012"/>
      <c r="Y73" s="1012"/>
      <c r="Z73" s="1012"/>
      <c r="AA73" s="1013"/>
      <c r="AB73" s="1011">
        <f>AB32+AB38-AB79</f>
        <v>0</v>
      </c>
      <c r="AC73" s="1012"/>
      <c r="AD73" s="1012"/>
      <c r="AE73" s="1012"/>
      <c r="AF73" s="1013"/>
      <c r="AG73" s="1011">
        <f>M73+W73</f>
        <v>0</v>
      </c>
      <c r="AH73" s="1012"/>
      <c r="AI73" s="1012"/>
      <c r="AJ73" s="1012"/>
      <c r="AK73" s="1013"/>
      <c r="AL73" s="1011">
        <f>AL32+AL38-AL79</f>
        <v>0</v>
      </c>
      <c r="AM73" s="1012"/>
      <c r="AN73" s="1012"/>
      <c r="AO73" s="1012"/>
      <c r="AP73" s="1013"/>
      <c r="AQ73" s="874">
        <f>AL73*0.75</f>
        <v>0</v>
      </c>
      <c r="AR73" s="875"/>
      <c r="AS73" s="875"/>
      <c r="AT73" s="875"/>
      <c r="AU73" s="876"/>
      <c r="AV73" s="573"/>
    </row>
    <row r="74" spans="2:48" ht="11.25" customHeight="1" x14ac:dyDescent="0.2">
      <c r="B74" s="412"/>
      <c r="C74" s="402" t="s">
        <v>177</v>
      </c>
      <c r="D74" s="354"/>
      <c r="E74" s="328"/>
      <c r="F74" s="329"/>
      <c r="G74" s="329"/>
      <c r="H74" s="993"/>
      <c r="I74" s="994"/>
      <c r="J74" s="994"/>
      <c r="K74" s="994"/>
      <c r="L74" s="1014"/>
      <c r="M74" s="993"/>
      <c r="N74" s="994"/>
      <c r="O74" s="994"/>
      <c r="P74" s="994"/>
      <c r="Q74" s="1014"/>
      <c r="R74" s="993"/>
      <c r="S74" s="994"/>
      <c r="T74" s="994"/>
      <c r="U74" s="994"/>
      <c r="V74" s="1014"/>
      <c r="W74" s="993"/>
      <c r="X74" s="994"/>
      <c r="Y74" s="994"/>
      <c r="Z74" s="994"/>
      <c r="AA74" s="1014"/>
      <c r="AB74" s="993"/>
      <c r="AC74" s="994"/>
      <c r="AD74" s="994"/>
      <c r="AE74" s="994"/>
      <c r="AF74" s="1014"/>
      <c r="AG74" s="993"/>
      <c r="AH74" s="994"/>
      <c r="AI74" s="994"/>
      <c r="AJ74" s="994"/>
      <c r="AK74" s="1014"/>
      <c r="AL74" s="993"/>
      <c r="AM74" s="994"/>
      <c r="AN74" s="994"/>
      <c r="AO74" s="994"/>
      <c r="AP74" s="1014"/>
      <c r="AQ74" s="877"/>
      <c r="AR74" s="878"/>
      <c r="AS74" s="878"/>
      <c r="AT74" s="878"/>
      <c r="AU74" s="879"/>
      <c r="AV74" s="573"/>
    </row>
    <row r="75" spans="2:48" ht="11.25" customHeight="1" x14ac:dyDescent="0.2">
      <c r="B75" s="408" t="s">
        <v>213</v>
      </c>
      <c r="C75" s="409" t="s">
        <v>181</v>
      </c>
      <c r="D75" s="350"/>
      <c r="E75" s="71"/>
      <c r="F75" s="364"/>
      <c r="G75" s="364"/>
      <c r="H75" s="1011">
        <f>IF((R75)=0, AB75,IF(AB75&gt;0,(AB75)*((H24+H34)/(H24+H34+AZ35)),0))</f>
        <v>0</v>
      </c>
      <c r="I75" s="1012"/>
      <c r="J75" s="1012"/>
      <c r="K75" s="1012"/>
      <c r="L75" s="1013"/>
      <c r="M75" s="1011">
        <f>H75*M18</f>
        <v>0</v>
      </c>
      <c r="N75" s="1012"/>
      <c r="O75" s="1012"/>
      <c r="P75" s="1012"/>
      <c r="Q75" s="1013"/>
      <c r="R75" s="1011">
        <f>IF((R24+R34)&lt;=0,0,IFERROR(IF(AB75&gt;0,(AB75)*(AZ35/(AZ35+H24+H34)),0),0))</f>
        <v>0</v>
      </c>
      <c r="S75" s="1012"/>
      <c r="T75" s="1012"/>
      <c r="U75" s="1012"/>
      <c r="V75" s="1013"/>
      <c r="W75" s="1011">
        <f>IF((R24+R34)&lt;=0,0,IF(AB75&lt;&gt;0,R75*((W24+W34)/(R24+R34)),0))</f>
        <v>0</v>
      </c>
      <c r="X75" s="1012"/>
      <c r="Y75" s="1012"/>
      <c r="Z75" s="1012"/>
      <c r="AA75" s="1013"/>
      <c r="AB75" s="1011">
        <f>IF(AX35&gt;=AB63,AB63,AB63-(AB63-AX35))</f>
        <v>0</v>
      </c>
      <c r="AC75" s="1012"/>
      <c r="AD75" s="1012"/>
      <c r="AE75" s="1012"/>
      <c r="AF75" s="1013"/>
      <c r="AG75" s="874">
        <f>M75+W75</f>
        <v>0</v>
      </c>
      <c r="AH75" s="875"/>
      <c r="AI75" s="875"/>
      <c r="AJ75" s="875"/>
      <c r="AK75" s="876"/>
      <c r="AL75" s="1011">
        <f>IF(AL24+AL34&gt;=AL63,AL63,AL63-(AL63-AL24-AL34))</f>
        <v>0</v>
      </c>
      <c r="AM75" s="1012"/>
      <c r="AN75" s="1012"/>
      <c r="AO75" s="1012"/>
      <c r="AP75" s="1013"/>
      <c r="AQ75" s="874">
        <f>AL75*AQ18</f>
        <v>0</v>
      </c>
      <c r="AR75" s="875"/>
      <c r="AS75" s="875"/>
      <c r="AT75" s="875"/>
      <c r="AU75" s="876"/>
      <c r="AV75" s="573"/>
    </row>
    <row r="76" spans="2:48" ht="11.25" customHeight="1" x14ac:dyDescent="0.2">
      <c r="B76" s="412"/>
      <c r="C76" s="402" t="s">
        <v>177</v>
      </c>
      <c r="D76" s="354"/>
      <c r="E76" s="70"/>
      <c r="F76" s="65"/>
      <c r="G76" s="65"/>
      <c r="H76" s="993"/>
      <c r="I76" s="994"/>
      <c r="J76" s="994"/>
      <c r="K76" s="994"/>
      <c r="L76" s="1014"/>
      <c r="M76" s="993"/>
      <c r="N76" s="994"/>
      <c r="O76" s="994"/>
      <c r="P76" s="994"/>
      <c r="Q76" s="1014"/>
      <c r="R76" s="993"/>
      <c r="S76" s="994"/>
      <c r="T76" s="994"/>
      <c r="U76" s="994"/>
      <c r="V76" s="1014"/>
      <c r="W76" s="993"/>
      <c r="X76" s="994"/>
      <c r="Y76" s="994"/>
      <c r="Z76" s="994"/>
      <c r="AA76" s="1014"/>
      <c r="AB76" s="993"/>
      <c r="AC76" s="994"/>
      <c r="AD76" s="994"/>
      <c r="AE76" s="994"/>
      <c r="AF76" s="1014"/>
      <c r="AG76" s="877"/>
      <c r="AH76" s="878"/>
      <c r="AI76" s="878"/>
      <c r="AJ76" s="878"/>
      <c r="AK76" s="879"/>
      <c r="AL76" s="993"/>
      <c r="AM76" s="994"/>
      <c r="AN76" s="994"/>
      <c r="AO76" s="994"/>
      <c r="AP76" s="1014"/>
      <c r="AQ76" s="877"/>
      <c r="AR76" s="878"/>
      <c r="AS76" s="878"/>
      <c r="AT76" s="878"/>
      <c r="AU76" s="879"/>
      <c r="AV76" s="573"/>
    </row>
    <row r="77" spans="2:48" ht="11.25" customHeight="1" x14ac:dyDescent="0.2">
      <c r="B77" s="408" t="s">
        <v>214</v>
      </c>
      <c r="C77" s="413" t="s">
        <v>183</v>
      </c>
      <c r="D77" s="365"/>
      <c r="E77" s="69"/>
      <c r="F77" s="64"/>
      <c r="G77" s="64"/>
      <c r="H77" s="1011">
        <f>IF((R77)=0,AB77,IF(AB77&gt;0,(AB77)*((H$26+H$28+H$30+H$36)/(H$26+H$28+H$30+H$36+AZ37)),0))</f>
        <v>0</v>
      </c>
      <c r="I77" s="1012"/>
      <c r="J77" s="1012"/>
      <c r="K77" s="1012"/>
      <c r="L77" s="1013"/>
      <c r="M77" s="1011">
        <f>H77*0.5</f>
        <v>0</v>
      </c>
      <c r="N77" s="1012"/>
      <c r="O77" s="1012"/>
      <c r="P77" s="1012"/>
      <c r="Q77" s="1013"/>
      <c r="R77" s="1011">
        <f>IF((R26+R28+R30+R36)&lt;=0,0,IFERROR(IF(AB77&gt;0,(AB77)*(AZ37/(AZ37+H26+H28+H30+H36)),0),0))</f>
        <v>0</v>
      </c>
      <c r="S77" s="1012"/>
      <c r="T77" s="1012"/>
      <c r="U77" s="1012"/>
      <c r="V77" s="1013"/>
      <c r="W77" s="1011">
        <f>R77*0.5</f>
        <v>0</v>
      </c>
      <c r="X77" s="1012"/>
      <c r="Y77" s="1012"/>
      <c r="Z77" s="1012"/>
      <c r="AA77" s="1013"/>
      <c r="AB77" s="1011">
        <f>IF(AX37&gt;=AB65,AB65,AB65-(AB65-AX37))</f>
        <v>0</v>
      </c>
      <c r="AC77" s="1012"/>
      <c r="AD77" s="1012"/>
      <c r="AE77" s="1012"/>
      <c r="AF77" s="1013"/>
      <c r="AG77" s="874">
        <f>M77+W77</f>
        <v>0</v>
      </c>
      <c r="AH77" s="875"/>
      <c r="AI77" s="875"/>
      <c r="AJ77" s="875"/>
      <c r="AK77" s="876"/>
      <c r="AL77" s="1011">
        <f>IF(AL26+AL28+AL30+AL36&gt;=AL65,AL65,AL65-(AL65-AL26-AL28-AL30-AL36))</f>
        <v>0</v>
      </c>
      <c r="AM77" s="1012"/>
      <c r="AN77" s="1012"/>
      <c r="AO77" s="1012"/>
      <c r="AP77" s="1013"/>
      <c r="AQ77" s="874">
        <f>AL77*0.5</f>
        <v>0</v>
      </c>
      <c r="AR77" s="875"/>
      <c r="AS77" s="875"/>
      <c r="AT77" s="875"/>
      <c r="AU77" s="876"/>
      <c r="AV77" s="573"/>
    </row>
    <row r="78" spans="2:48" ht="11.25" customHeight="1" x14ac:dyDescent="0.2">
      <c r="B78" s="412"/>
      <c r="C78" s="402" t="s">
        <v>177</v>
      </c>
      <c r="D78" s="354"/>
      <c r="E78" s="70"/>
      <c r="F78" s="65"/>
      <c r="G78" s="65"/>
      <c r="H78" s="993"/>
      <c r="I78" s="994"/>
      <c r="J78" s="994"/>
      <c r="K78" s="994"/>
      <c r="L78" s="1014"/>
      <c r="M78" s="993"/>
      <c r="N78" s="994"/>
      <c r="O78" s="994"/>
      <c r="P78" s="994"/>
      <c r="Q78" s="1014"/>
      <c r="R78" s="993"/>
      <c r="S78" s="994"/>
      <c r="T78" s="994"/>
      <c r="U78" s="994"/>
      <c r="V78" s="1014"/>
      <c r="W78" s="993"/>
      <c r="X78" s="994"/>
      <c r="Y78" s="994"/>
      <c r="Z78" s="994"/>
      <c r="AA78" s="1014"/>
      <c r="AB78" s="993"/>
      <c r="AC78" s="994"/>
      <c r="AD78" s="994"/>
      <c r="AE78" s="994"/>
      <c r="AF78" s="1014"/>
      <c r="AG78" s="877"/>
      <c r="AH78" s="878"/>
      <c r="AI78" s="878"/>
      <c r="AJ78" s="878"/>
      <c r="AK78" s="879"/>
      <c r="AL78" s="993"/>
      <c r="AM78" s="994"/>
      <c r="AN78" s="994"/>
      <c r="AO78" s="994"/>
      <c r="AP78" s="1014"/>
      <c r="AQ78" s="877"/>
      <c r="AR78" s="878"/>
      <c r="AS78" s="878"/>
      <c r="AT78" s="878"/>
      <c r="AU78" s="879"/>
      <c r="AV78" s="573"/>
    </row>
    <row r="79" spans="2:48" ht="11.25" customHeight="1" x14ac:dyDescent="0.2">
      <c r="B79" s="408" t="s">
        <v>215</v>
      </c>
      <c r="C79" s="413" t="s">
        <v>216</v>
      </c>
      <c r="D79" s="350"/>
      <c r="E79" s="44"/>
      <c r="F79" s="15"/>
      <c r="G79" s="15"/>
      <c r="H79" s="1011">
        <f>IF((R79)=0,AB79,IF(AB79&gt;0,(AB79)*((H$32+H$38)/(H$32+H$38+AZ39)),0))</f>
        <v>0</v>
      </c>
      <c r="I79" s="1012"/>
      <c r="J79" s="1012"/>
      <c r="K79" s="1012"/>
      <c r="L79" s="1013"/>
      <c r="M79" s="1011">
        <f>H79*0.75</f>
        <v>0</v>
      </c>
      <c r="N79" s="1012"/>
      <c r="O79" s="1012"/>
      <c r="P79" s="1012"/>
      <c r="Q79" s="1013"/>
      <c r="R79" s="1011">
        <f>IF((R32+R38)&lt;=0,0,IFERROR(IF(AB79&gt;0,(AB79)*(AZ39/(AZ39+H$32+H$38)),0),0))</f>
        <v>0</v>
      </c>
      <c r="S79" s="1012"/>
      <c r="T79" s="1012"/>
      <c r="U79" s="1012"/>
      <c r="V79" s="1013"/>
      <c r="W79" s="1011">
        <f>R79*0.75</f>
        <v>0</v>
      </c>
      <c r="X79" s="1012"/>
      <c r="Y79" s="1012"/>
      <c r="Z79" s="1012"/>
      <c r="AA79" s="1013"/>
      <c r="AB79" s="1011">
        <f>IF(AX39&gt;=AB67,AB67,AB67-(AB67-AX39))</f>
        <v>0</v>
      </c>
      <c r="AC79" s="1012"/>
      <c r="AD79" s="1012"/>
      <c r="AE79" s="1012"/>
      <c r="AF79" s="1013"/>
      <c r="AG79" s="874">
        <f>M79+W79</f>
        <v>0</v>
      </c>
      <c r="AH79" s="875"/>
      <c r="AI79" s="875"/>
      <c r="AJ79" s="875"/>
      <c r="AK79" s="876"/>
      <c r="AL79" s="1011">
        <f>IF(AL32+AL38&gt;=AL67,AL67,AL67-(AL67-AL32-AL38))</f>
        <v>0</v>
      </c>
      <c r="AM79" s="1012"/>
      <c r="AN79" s="1012"/>
      <c r="AO79" s="1012"/>
      <c r="AP79" s="1013"/>
      <c r="AQ79" s="874">
        <f>AL79*0.75</f>
        <v>0</v>
      </c>
      <c r="AR79" s="875"/>
      <c r="AS79" s="875"/>
      <c r="AT79" s="875"/>
      <c r="AU79" s="876"/>
      <c r="AV79" s="573"/>
    </row>
    <row r="80" spans="2:48" ht="11.25" customHeight="1" x14ac:dyDescent="0.2">
      <c r="B80" s="412"/>
      <c r="C80" s="402" t="s">
        <v>177</v>
      </c>
      <c r="D80" s="354"/>
      <c r="E80" s="328"/>
      <c r="F80" s="329"/>
      <c r="G80" s="329"/>
      <c r="H80" s="993"/>
      <c r="I80" s="994"/>
      <c r="J80" s="994"/>
      <c r="K80" s="994"/>
      <c r="L80" s="1014"/>
      <c r="M80" s="993"/>
      <c r="N80" s="994"/>
      <c r="O80" s="994"/>
      <c r="P80" s="994"/>
      <c r="Q80" s="1014"/>
      <c r="R80" s="993"/>
      <c r="S80" s="994"/>
      <c r="T80" s="994"/>
      <c r="U80" s="994"/>
      <c r="V80" s="1014"/>
      <c r="W80" s="993"/>
      <c r="X80" s="994"/>
      <c r="Y80" s="994"/>
      <c r="Z80" s="994"/>
      <c r="AA80" s="1014"/>
      <c r="AB80" s="993"/>
      <c r="AC80" s="994"/>
      <c r="AD80" s="994"/>
      <c r="AE80" s="994"/>
      <c r="AF80" s="1014"/>
      <c r="AG80" s="877"/>
      <c r="AH80" s="878"/>
      <c r="AI80" s="878"/>
      <c r="AJ80" s="878"/>
      <c r="AK80" s="879"/>
      <c r="AL80" s="993"/>
      <c r="AM80" s="994"/>
      <c r="AN80" s="994"/>
      <c r="AO80" s="994"/>
      <c r="AP80" s="1014"/>
      <c r="AQ80" s="877"/>
      <c r="AR80" s="878"/>
      <c r="AS80" s="878"/>
      <c r="AT80" s="878"/>
      <c r="AU80" s="879"/>
      <c r="AV80" s="573"/>
    </row>
    <row r="81" spans="2:48" ht="11.25" customHeight="1" x14ac:dyDescent="0.2">
      <c r="B81" s="408" t="s">
        <v>217</v>
      </c>
      <c r="C81" s="409" t="s">
        <v>185</v>
      </c>
      <c r="D81" s="350"/>
      <c r="E81" s="44"/>
      <c r="F81" s="15"/>
      <c r="G81" s="15"/>
      <c r="H81" s="358"/>
      <c r="I81" s="359"/>
      <c r="J81" s="359"/>
      <c r="K81" s="359"/>
      <c r="L81" s="360"/>
      <c r="M81" s="358"/>
      <c r="N81" s="359"/>
      <c r="O81" s="359"/>
      <c r="P81" s="359"/>
      <c r="Q81" s="360"/>
      <c r="R81" s="358"/>
      <c r="S81" s="359"/>
      <c r="T81" s="359"/>
      <c r="U81" s="359"/>
      <c r="V81" s="360"/>
      <c r="W81" s="351"/>
      <c r="X81" s="352"/>
      <c r="Y81" s="352"/>
      <c r="Z81" s="352"/>
      <c r="AA81" s="352"/>
      <c r="AB81" s="906"/>
      <c r="AC81" s="907"/>
      <c r="AD81" s="907"/>
      <c r="AE81" s="907"/>
      <c r="AF81" s="908"/>
      <c r="AG81" s="352"/>
      <c r="AH81" s="352"/>
      <c r="AI81" s="352"/>
      <c r="AJ81" s="352"/>
      <c r="AK81" s="353"/>
      <c r="AL81" s="351"/>
      <c r="AM81" s="352"/>
      <c r="AN81" s="352"/>
      <c r="AO81" s="352"/>
      <c r="AP81" s="353"/>
      <c r="AQ81" s="351"/>
      <c r="AR81" s="352"/>
      <c r="AS81" s="352"/>
      <c r="AT81" s="352"/>
      <c r="AU81" s="353"/>
      <c r="AV81" s="573"/>
    </row>
    <row r="82" spans="2:48" ht="11.45" customHeight="1" x14ac:dyDescent="0.2">
      <c r="B82" s="410"/>
      <c r="C82" s="411" t="s">
        <v>218</v>
      </c>
      <c r="D82" s="354"/>
      <c r="E82" s="328"/>
      <c r="F82" s="329"/>
      <c r="G82" s="329"/>
      <c r="H82" s="37"/>
      <c r="I82" s="361"/>
      <c r="J82" s="361"/>
      <c r="K82" s="361"/>
      <c r="L82" s="362"/>
      <c r="M82" s="37"/>
      <c r="N82" s="361"/>
      <c r="O82" s="361"/>
      <c r="P82" s="361"/>
      <c r="Q82" s="362"/>
      <c r="R82" s="37"/>
      <c r="S82" s="361"/>
      <c r="T82" s="361"/>
      <c r="U82" s="361"/>
      <c r="V82" s="273"/>
      <c r="W82" s="37"/>
      <c r="X82" s="355"/>
      <c r="Y82" s="355"/>
      <c r="Z82" s="355"/>
      <c r="AA82" s="357" t="s">
        <v>192</v>
      </c>
      <c r="AB82" s="909"/>
      <c r="AC82" s="910"/>
      <c r="AD82" s="910"/>
      <c r="AE82" s="910"/>
      <c r="AF82" s="911"/>
      <c r="AG82" s="361"/>
      <c r="AH82" s="361"/>
      <c r="AI82" s="361"/>
      <c r="AJ82" s="361"/>
      <c r="AK82" s="362"/>
      <c r="AL82" s="363"/>
      <c r="AM82" s="361"/>
      <c r="AN82" s="361"/>
      <c r="AO82" s="361"/>
      <c r="AP82" s="362"/>
      <c r="AQ82" s="363"/>
      <c r="AR82" s="361"/>
      <c r="AS82" s="361"/>
      <c r="AT82" s="361"/>
      <c r="AU82" s="362"/>
      <c r="AV82" s="573"/>
    </row>
    <row r="83" spans="2:48" ht="11.25" customHeight="1" x14ac:dyDescent="0.2">
      <c r="B83" s="408" t="s">
        <v>219</v>
      </c>
      <c r="C83" s="409" t="s">
        <v>188</v>
      </c>
      <c r="D83" s="350"/>
      <c r="E83" s="44"/>
      <c r="F83" s="15"/>
      <c r="G83" s="15"/>
      <c r="H83" s="358"/>
      <c r="I83" s="359"/>
      <c r="J83" s="359"/>
      <c r="K83" s="359"/>
      <c r="L83" s="360"/>
      <c r="M83" s="358"/>
      <c r="N83" s="359"/>
      <c r="O83" s="359"/>
      <c r="P83" s="359"/>
      <c r="Q83" s="360"/>
      <c r="R83" s="358"/>
      <c r="S83" s="359"/>
      <c r="T83" s="359"/>
      <c r="U83" s="359"/>
      <c r="V83" s="360"/>
      <c r="W83" s="351"/>
      <c r="X83" s="352"/>
      <c r="Y83" s="352"/>
      <c r="Z83" s="352"/>
      <c r="AA83" s="352"/>
      <c r="AB83" s="906"/>
      <c r="AC83" s="907"/>
      <c r="AD83" s="907"/>
      <c r="AE83" s="907"/>
      <c r="AF83" s="908"/>
      <c r="AG83" s="352"/>
      <c r="AH83" s="352"/>
      <c r="AI83" s="352"/>
      <c r="AJ83" s="352"/>
      <c r="AK83" s="353"/>
      <c r="AL83" s="351"/>
      <c r="AM83" s="352"/>
      <c r="AN83" s="352"/>
      <c r="AO83" s="352"/>
      <c r="AP83" s="353"/>
      <c r="AQ83" s="351"/>
      <c r="AR83" s="352"/>
      <c r="AS83" s="352"/>
      <c r="AT83" s="352"/>
      <c r="AU83" s="353"/>
      <c r="AV83" s="573"/>
    </row>
    <row r="84" spans="2:48" ht="11.25" customHeight="1" x14ac:dyDescent="0.2">
      <c r="B84" s="410"/>
      <c r="C84" s="411" t="s">
        <v>218</v>
      </c>
      <c r="D84" s="354"/>
      <c r="E84" s="328"/>
      <c r="F84" s="329"/>
      <c r="G84" s="329"/>
      <c r="H84" s="37"/>
      <c r="I84" s="361"/>
      <c r="J84" s="361"/>
      <c r="K84" s="361"/>
      <c r="L84" s="362"/>
      <c r="M84" s="37"/>
      <c r="N84" s="361"/>
      <c r="O84" s="361"/>
      <c r="P84" s="361"/>
      <c r="Q84" s="362"/>
      <c r="R84" s="37"/>
      <c r="S84" s="361"/>
      <c r="T84" s="361"/>
      <c r="U84" s="361"/>
      <c r="V84" s="273"/>
      <c r="W84" s="37"/>
      <c r="X84" s="355"/>
      <c r="Y84" s="355"/>
      <c r="Z84" s="355"/>
      <c r="AA84" s="357" t="s">
        <v>192</v>
      </c>
      <c r="AB84" s="909"/>
      <c r="AC84" s="910"/>
      <c r="AD84" s="910"/>
      <c r="AE84" s="910"/>
      <c r="AF84" s="911"/>
      <c r="AG84" s="361"/>
      <c r="AH84" s="361"/>
      <c r="AI84" s="361"/>
      <c r="AJ84" s="361"/>
      <c r="AK84" s="362"/>
      <c r="AL84" s="363"/>
      <c r="AM84" s="361"/>
      <c r="AN84" s="361"/>
      <c r="AO84" s="361"/>
      <c r="AP84" s="362"/>
      <c r="AQ84" s="363"/>
      <c r="AR84" s="361"/>
      <c r="AS84" s="361"/>
      <c r="AT84" s="361"/>
      <c r="AU84" s="362"/>
      <c r="AV84" s="573"/>
    </row>
    <row r="85" spans="2:48" ht="11.25" customHeight="1" x14ac:dyDescent="0.2">
      <c r="B85" s="408" t="s">
        <v>220</v>
      </c>
      <c r="C85" s="409" t="s">
        <v>221</v>
      </c>
      <c r="D85" s="350"/>
      <c r="E85" s="44"/>
      <c r="F85" s="15"/>
      <c r="G85" s="15"/>
      <c r="H85" s="358"/>
      <c r="I85" s="359"/>
      <c r="J85" s="359"/>
      <c r="K85" s="359"/>
      <c r="L85" s="360"/>
      <c r="M85" s="358"/>
      <c r="N85" s="359"/>
      <c r="O85" s="359"/>
      <c r="P85" s="359"/>
      <c r="Q85" s="360"/>
      <c r="R85" s="358"/>
      <c r="S85" s="359"/>
      <c r="T85" s="359"/>
      <c r="U85" s="359"/>
      <c r="V85" s="360"/>
      <c r="W85" s="351"/>
      <c r="X85" s="352"/>
      <c r="Y85" s="352"/>
      <c r="Z85" s="352"/>
      <c r="AA85" s="352"/>
      <c r="AB85" s="995"/>
      <c r="AC85" s="996"/>
      <c r="AD85" s="996"/>
      <c r="AE85" s="996"/>
      <c r="AF85" s="997"/>
      <c r="AG85" s="352"/>
      <c r="AH85" s="352"/>
      <c r="AI85" s="352"/>
      <c r="AJ85" s="352"/>
      <c r="AK85" s="353"/>
      <c r="AL85" s="351"/>
      <c r="AM85" s="352"/>
      <c r="AN85" s="352"/>
      <c r="AO85" s="352"/>
      <c r="AP85" s="353"/>
      <c r="AQ85" s="351"/>
      <c r="AR85" s="352"/>
      <c r="AS85" s="352"/>
      <c r="AT85" s="352"/>
      <c r="AU85" s="353"/>
      <c r="AV85" s="573"/>
    </row>
    <row r="86" spans="2:48" ht="11.45" customHeight="1" thickBot="1" x14ac:dyDescent="0.25">
      <c r="B86" s="414"/>
      <c r="C86" s="416" t="s">
        <v>218</v>
      </c>
      <c r="D86" s="367"/>
      <c r="E86" s="368"/>
      <c r="F86" s="369"/>
      <c r="G86" s="369"/>
      <c r="H86" s="37"/>
      <c r="I86" s="361"/>
      <c r="J86" s="361"/>
      <c r="K86" s="361"/>
      <c r="L86" s="362"/>
      <c r="M86" s="37"/>
      <c r="N86" s="361"/>
      <c r="O86" s="361"/>
      <c r="P86" s="361"/>
      <c r="Q86" s="362"/>
      <c r="R86" s="37"/>
      <c r="S86" s="361"/>
      <c r="T86" s="361"/>
      <c r="U86" s="361"/>
      <c r="V86" s="273"/>
      <c r="W86" s="37"/>
      <c r="X86" s="355"/>
      <c r="Y86" s="355"/>
      <c r="Z86" s="355"/>
      <c r="AA86" s="357" t="s">
        <v>192</v>
      </c>
      <c r="AB86" s="1015"/>
      <c r="AC86" s="1016"/>
      <c r="AD86" s="1016"/>
      <c r="AE86" s="1016"/>
      <c r="AF86" s="1017"/>
      <c r="AG86" s="361"/>
      <c r="AH86" s="361"/>
      <c r="AI86" s="361"/>
      <c r="AJ86" s="361"/>
      <c r="AK86" s="362"/>
      <c r="AL86" s="363"/>
      <c r="AM86" s="361"/>
      <c r="AN86" s="361"/>
      <c r="AO86" s="361"/>
      <c r="AP86" s="362"/>
      <c r="AQ86" s="363"/>
      <c r="AR86" s="361"/>
      <c r="AS86" s="361"/>
      <c r="AT86" s="361"/>
      <c r="AU86" s="362"/>
      <c r="AV86" s="573"/>
    </row>
    <row r="87" spans="2:48" ht="14.25" customHeight="1" x14ac:dyDescent="0.2">
      <c r="B87" s="621" t="s">
        <v>222</v>
      </c>
      <c r="C87" s="617"/>
      <c r="D87" s="617"/>
      <c r="E87" s="617"/>
      <c r="F87" s="617"/>
      <c r="G87" s="617"/>
      <c r="H87" s="617"/>
      <c r="I87" s="617"/>
      <c r="J87" s="617"/>
      <c r="K87" s="617"/>
      <c r="L87" s="617"/>
      <c r="M87" s="617"/>
      <c r="N87" s="617"/>
      <c r="O87" s="617"/>
      <c r="P87" s="617"/>
      <c r="Q87" s="617"/>
      <c r="R87" s="617"/>
      <c r="S87" s="617"/>
      <c r="T87" s="617"/>
      <c r="U87" s="617"/>
      <c r="V87" s="617"/>
      <c r="W87" s="617"/>
      <c r="X87" s="617"/>
      <c r="Y87" s="617"/>
      <c r="Z87" s="617"/>
      <c r="AA87" s="617"/>
      <c r="AB87" s="376"/>
      <c r="AC87" s="376"/>
      <c r="AD87" s="376"/>
      <c r="AE87" s="376"/>
      <c r="AF87" s="376"/>
      <c r="AG87" s="617"/>
      <c r="AH87" s="617"/>
      <c r="AI87" s="617"/>
      <c r="AJ87" s="617"/>
      <c r="AK87" s="617"/>
      <c r="AL87" s="617"/>
      <c r="AM87" s="617"/>
      <c r="AN87" s="617"/>
      <c r="AO87" s="617"/>
      <c r="AP87" s="617"/>
      <c r="AQ87" s="617"/>
      <c r="AR87" s="617"/>
      <c r="AS87" s="617"/>
      <c r="AT87" s="617"/>
      <c r="AU87" s="278"/>
    </row>
    <row r="88" spans="2:48" ht="12" customHeight="1" x14ac:dyDescent="0.2">
      <c r="B88" s="985" t="s">
        <v>117</v>
      </c>
      <c r="C88" s="986"/>
      <c r="D88" s="986"/>
      <c r="E88" s="986"/>
      <c r="F88" s="986"/>
      <c r="G88" s="986"/>
      <c r="H88" s="986"/>
      <c r="I88" s="986"/>
      <c r="J88" s="986"/>
      <c r="K88" s="986"/>
      <c r="L88" s="986"/>
      <c r="M88" s="986"/>
      <c r="N88" s="986"/>
      <c r="O88" s="986"/>
      <c r="P88" s="986"/>
      <c r="Q88" s="986"/>
      <c r="R88" s="986"/>
      <c r="S88" s="986"/>
      <c r="T88" s="986"/>
      <c r="U88" s="986"/>
      <c r="V88" s="986"/>
      <c r="W88" s="986"/>
      <c r="X88" s="986"/>
      <c r="Y88" s="986"/>
      <c r="Z88" s="986"/>
      <c r="AA88" s="986"/>
      <c r="AB88" s="986"/>
      <c r="AC88" s="986"/>
      <c r="AD88" s="986"/>
      <c r="AE88" s="986"/>
      <c r="AF88" s="986"/>
      <c r="AG88" s="986"/>
      <c r="AH88" s="986"/>
      <c r="AI88" s="986"/>
      <c r="AJ88" s="986"/>
      <c r="AK88" s="986"/>
      <c r="AL88" s="986"/>
      <c r="AM88" s="986"/>
      <c r="AN88" s="986"/>
      <c r="AO88" s="986"/>
      <c r="AP88" s="986"/>
      <c r="AQ88" s="986"/>
      <c r="AR88" s="986"/>
      <c r="AS88" s="986"/>
      <c r="AT88" s="986"/>
      <c r="AU88" s="987"/>
    </row>
    <row r="89" spans="2:48" ht="12.75" customHeight="1" x14ac:dyDescent="0.2">
      <c r="B89" s="882" t="s">
        <v>136</v>
      </c>
      <c r="C89" s="883"/>
      <c r="D89" s="883"/>
      <c r="E89" s="883"/>
      <c r="F89" s="883"/>
      <c r="G89" s="884"/>
      <c r="H89" s="458"/>
      <c r="I89" s="459"/>
      <c r="J89" s="459"/>
      <c r="K89" s="459"/>
      <c r="L89" s="459"/>
      <c r="M89" s="459"/>
      <c r="N89" s="459"/>
      <c r="O89" s="459"/>
      <c r="P89" s="459"/>
      <c r="Q89" s="459"/>
      <c r="R89" s="343"/>
      <c r="S89" s="460"/>
      <c r="T89" s="460"/>
      <c r="U89" s="460"/>
      <c r="V89" s="460"/>
      <c r="W89" s="347"/>
      <c r="X89" s="459"/>
      <c r="Y89" s="459"/>
      <c r="Z89" s="459"/>
      <c r="AA89" s="459"/>
      <c r="AB89" s="1018" t="s">
        <v>232</v>
      </c>
      <c r="AC89" s="1019"/>
      <c r="AD89" s="1019"/>
      <c r="AE89" s="1019"/>
      <c r="AF89" s="1020"/>
      <c r="AG89" s="1018" t="s">
        <v>233</v>
      </c>
      <c r="AH89" s="1019"/>
      <c r="AI89" s="1019"/>
      <c r="AJ89" s="1019"/>
      <c r="AK89" s="1020"/>
      <c r="AL89" s="459"/>
      <c r="AM89" s="459"/>
      <c r="AN89" s="459"/>
      <c r="AO89" s="459"/>
      <c r="AP89" s="459"/>
      <c r="AQ89" s="1018" t="s">
        <v>233</v>
      </c>
      <c r="AR89" s="1019"/>
      <c r="AS89" s="1019"/>
      <c r="AT89" s="1019"/>
      <c r="AU89" s="1020"/>
    </row>
    <row r="90" spans="2:48" ht="12.75" customHeight="1" x14ac:dyDescent="0.2">
      <c r="B90" s="377"/>
      <c r="C90" s="377"/>
      <c r="D90" s="377"/>
      <c r="E90" s="377"/>
      <c r="F90" s="377"/>
      <c r="G90" s="377"/>
      <c r="H90" s="458"/>
      <c r="I90" s="459"/>
      <c r="J90" s="459"/>
      <c r="K90" s="459"/>
      <c r="L90" s="459"/>
      <c r="M90" s="459"/>
      <c r="N90" s="459"/>
      <c r="O90" s="459"/>
      <c r="P90" s="459"/>
      <c r="Q90" s="459"/>
      <c r="R90" s="459"/>
      <c r="S90" s="459"/>
      <c r="T90" s="459"/>
      <c r="U90" s="459"/>
      <c r="V90" s="459"/>
      <c r="W90" s="459"/>
      <c r="X90" s="459"/>
      <c r="Y90" s="459"/>
      <c r="Z90" s="459"/>
      <c r="AA90" s="459"/>
      <c r="AB90" s="1018" t="s">
        <v>225</v>
      </c>
      <c r="AC90" s="1019"/>
      <c r="AD90" s="1019"/>
      <c r="AE90" s="1019"/>
      <c r="AF90" s="1020"/>
      <c r="AG90" s="1018" t="s">
        <v>18</v>
      </c>
      <c r="AH90" s="1019"/>
      <c r="AI90" s="1019"/>
      <c r="AJ90" s="1019"/>
      <c r="AK90" s="1020"/>
      <c r="AL90" s="459"/>
      <c r="AM90" s="459"/>
      <c r="AN90" s="459"/>
      <c r="AO90" s="459"/>
      <c r="AP90" s="459"/>
      <c r="AQ90" s="1018" t="s">
        <v>226</v>
      </c>
      <c r="AR90" s="1019"/>
      <c r="AS90" s="1019"/>
      <c r="AT90" s="1019"/>
      <c r="AU90" s="1020"/>
    </row>
    <row r="91" spans="2:48" ht="11.25" customHeight="1" x14ac:dyDescent="0.2">
      <c r="B91" s="408" t="s">
        <v>234</v>
      </c>
      <c r="C91" s="406" t="s">
        <v>235</v>
      </c>
      <c r="D91" s="324"/>
      <c r="E91" s="71"/>
      <c r="F91" s="61"/>
      <c r="G91" s="61"/>
      <c r="H91" s="34"/>
      <c r="I91" s="35"/>
      <c r="J91" s="35"/>
      <c r="K91" s="35"/>
      <c r="L91" s="36"/>
      <c r="M91" s="34"/>
      <c r="N91" s="35"/>
      <c r="O91" s="35"/>
      <c r="P91" s="35"/>
      <c r="Q91" s="36"/>
      <c r="R91" s="34"/>
      <c r="S91" s="35"/>
      <c r="T91" s="35"/>
      <c r="U91" s="35"/>
      <c r="V91" s="36"/>
      <c r="W91" s="352"/>
      <c r="X91" s="35"/>
      <c r="Y91" s="35"/>
      <c r="Z91" s="35"/>
      <c r="AA91" s="271"/>
      <c r="AB91" s="874">
        <f>IF(AB51-AB57&gt;0,AB51-AB57,0)</f>
        <v>0</v>
      </c>
      <c r="AC91" s="875"/>
      <c r="AD91" s="875"/>
      <c r="AE91" s="875"/>
      <c r="AF91" s="876"/>
      <c r="AG91" s="874">
        <f>AB91*AQ18</f>
        <v>0</v>
      </c>
      <c r="AH91" s="875"/>
      <c r="AI91" s="875"/>
      <c r="AJ91" s="875"/>
      <c r="AK91" s="876"/>
      <c r="AL91" s="352"/>
      <c r="AM91" s="35"/>
      <c r="AN91" s="35"/>
      <c r="AO91" s="35"/>
      <c r="AP91" s="271"/>
      <c r="AQ91" s="874">
        <f>AB91*(1-AQ$18)</f>
        <v>0</v>
      </c>
      <c r="AR91" s="875"/>
      <c r="AS91" s="875"/>
      <c r="AT91" s="875"/>
      <c r="AU91" s="876"/>
    </row>
    <row r="92" spans="2:48" ht="13.35" customHeight="1" x14ac:dyDescent="0.2">
      <c r="B92" s="410"/>
      <c r="C92" s="402" t="s">
        <v>236</v>
      </c>
      <c r="D92" s="327"/>
      <c r="E92" s="70"/>
      <c r="F92" s="62"/>
      <c r="G92" s="62"/>
      <c r="H92" s="37"/>
      <c r="I92" s="469"/>
      <c r="J92" s="469"/>
      <c r="K92" s="469"/>
      <c r="L92" s="470"/>
      <c r="M92" s="37"/>
      <c r="N92" s="469"/>
      <c r="O92" s="469"/>
      <c r="P92" s="469"/>
      <c r="Q92" s="470"/>
      <c r="R92" s="37"/>
      <c r="S92" s="469"/>
      <c r="T92" s="469"/>
      <c r="U92" s="469"/>
      <c r="V92" s="72"/>
      <c r="W92" s="37"/>
      <c r="X92" s="32"/>
      <c r="Y92" s="32"/>
      <c r="Z92" s="32"/>
      <c r="AA92" s="357"/>
      <c r="AB92" s="877"/>
      <c r="AC92" s="878"/>
      <c r="AD92" s="878"/>
      <c r="AE92" s="878"/>
      <c r="AF92" s="879"/>
      <c r="AG92" s="877"/>
      <c r="AH92" s="878"/>
      <c r="AI92" s="878"/>
      <c r="AJ92" s="878"/>
      <c r="AK92" s="879"/>
      <c r="AL92" s="469"/>
      <c r="AM92" s="469"/>
      <c r="AN92" s="469"/>
      <c r="AO92" s="469"/>
      <c r="AP92" s="469"/>
      <c r="AQ92" s="877"/>
      <c r="AR92" s="878"/>
      <c r="AS92" s="878"/>
      <c r="AT92" s="878"/>
      <c r="AU92" s="879"/>
    </row>
    <row r="93" spans="2:48" ht="11.25" customHeight="1" x14ac:dyDescent="0.2">
      <c r="B93" s="408" t="s">
        <v>237</v>
      </c>
      <c r="C93" s="406" t="s">
        <v>238</v>
      </c>
      <c r="D93" s="324"/>
      <c r="E93" s="71"/>
      <c r="F93" s="61"/>
      <c r="G93" s="61"/>
      <c r="H93" s="34"/>
      <c r="I93" s="35"/>
      <c r="J93" s="35"/>
      <c r="K93" s="35"/>
      <c r="L93" s="36"/>
      <c r="M93" s="34"/>
      <c r="N93" s="35"/>
      <c r="O93" s="35"/>
      <c r="P93" s="35"/>
      <c r="Q93" s="36"/>
      <c r="R93" s="34"/>
      <c r="S93" s="35"/>
      <c r="T93" s="35"/>
      <c r="U93" s="35"/>
      <c r="V93" s="36"/>
      <c r="W93" s="351"/>
      <c r="X93" s="35"/>
      <c r="Y93" s="35"/>
      <c r="Z93" s="35"/>
      <c r="AA93" s="271"/>
      <c r="AB93" s="874">
        <f>IF(AB53-AB59&gt;0,AB53-AB59,0)</f>
        <v>0</v>
      </c>
      <c r="AC93" s="875"/>
      <c r="AD93" s="875"/>
      <c r="AE93" s="875"/>
      <c r="AF93" s="876"/>
      <c r="AG93" s="874">
        <f>AB93*0.5</f>
        <v>0</v>
      </c>
      <c r="AH93" s="875"/>
      <c r="AI93" s="875"/>
      <c r="AJ93" s="875"/>
      <c r="AK93" s="876"/>
      <c r="AL93" s="465"/>
      <c r="AM93" s="466"/>
      <c r="AN93" s="466"/>
      <c r="AO93" s="466"/>
      <c r="AP93" s="467"/>
      <c r="AQ93" s="874">
        <f>AB93*(0.5)</f>
        <v>0</v>
      </c>
      <c r="AR93" s="875"/>
      <c r="AS93" s="875"/>
      <c r="AT93" s="875"/>
      <c r="AU93" s="876"/>
    </row>
    <row r="94" spans="2:48" ht="12" customHeight="1" x14ac:dyDescent="0.2">
      <c r="B94" s="410"/>
      <c r="C94" s="402" t="s">
        <v>236</v>
      </c>
      <c r="D94" s="327"/>
      <c r="E94" s="70"/>
      <c r="F94" s="62"/>
      <c r="G94" s="62"/>
      <c r="H94" s="37"/>
      <c r="I94" s="469"/>
      <c r="J94" s="469"/>
      <c r="K94" s="469"/>
      <c r="L94" s="470"/>
      <c r="M94" s="37"/>
      <c r="N94" s="469"/>
      <c r="O94" s="469"/>
      <c r="P94" s="469"/>
      <c r="Q94" s="470"/>
      <c r="R94" s="37"/>
      <c r="S94" s="469"/>
      <c r="T94" s="469"/>
      <c r="U94" s="469"/>
      <c r="V94" s="72"/>
      <c r="W94" s="37"/>
      <c r="X94" s="32"/>
      <c r="Y94" s="32"/>
      <c r="Z94" s="32"/>
      <c r="AA94" s="357"/>
      <c r="AB94" s="877"/>
      <c r="AC94" s="878"/>
      <c r="AD94" s="878"/>
      <c r="AE94" s="878"/>
      <c r="AF94" s="879"/>
      <c r="AG94" s="877"/>
      <c r="AH94" s="878"/>
      <c r="AI94" s="878"/>
      <c r="AJ94" s="878"/>
      <c r="AK94" s="879"/>
      <c r="AL94" s="468"/>
      <c r="AM94" s="469"/>
      <c r="AN94" s="469"/>
      <c r="AO94" s="469"/>
      <c r="AP94" s="470"/>
      <c r="AQ94" s="877"/>
      <c r="AR94" s="878"/>
      <c r="AS94" s="878"/>
      <c r="AT94" s="878"/>
      <c r="AU94" s="879"/>
    </row>
    <row r="95" spans="2:48" ht="11.25" customHeight="1" x14ac:dyDescent="0.2">
      <c r="B95" s="408" t="s">
        <v>239</v>
      </c>
      <c r="C95" s="406" t="s">
        <v>240</v>
      </c>
      <c r="D95" s="324"/>
      <c r="E95" s="71"/>
      <c r="F95" s="61"/>
      <c r="G95" s="61"/>
      <c r="H95" s="34"/>
      <c r="I95" s="35"/>
      <c r="J95" s="35"/>
      <c r="K95" s="35"/>
      <c r="L95" s="36"/>
      <c r="M95" s="34"/>
      <c r="N95" s="35"/>
      <c r="O95" s="35"/>
      <c r="P95" s="35"/>
      <c r="Q95" s="36"/>
      <c r="R95" s="34"/>
      <c r="S95" s="35"/>
      <c r="T95" s="35"/>
      <c r="U95" s="35"/>
      <c r="V95" s="36"/>
      <c r="W95" s="351"/>
      <c r="X95" s="35"/>
      <c r="Y95" s="35"/>
      <c r="Z95" s="35"/>
      <c r="AA95" s="271"/>
      <c r="AB95" s="874">
        <f>IF(AB55-AB61&gt;0,AB55-AB61,0)</f>
        <v>0</v>
      </c>
      <c r="AC95" s="875"/>
      <c r="AD95" s="875"/>
      <c r="AE95" s="875"/>
      <c r="AF95" s="876"/>
      <c r="AG95" s="874">
        <f>AB95*0.75</f>
        <v>0</v>
      </c>
      <c r="AH95" s="875"/>
      <c r="AI95" s="875"/>
      <c r="AJ95" s="875"/>
      <c r="AK95" s="876"/>
      <c r="AL95" s="465"/>
      <c r="AM95" s="466"/>
      <c r="AN95" s="466"/>
      <c r="AO95" s="466"/>
      <c r="AP95" s="467"/>
      <c r="AQ95" s="874">
        <f>AB95*(0.25)</f>
        <v>0</v>
      </c>
      <c r="AR95" s="875"/>
      <c r="AS95" s="875"/>
      <c r="AT95" s="875"/>
      <c r="AU95" s="876"/>
    </row>
    <row r="96" spans="2:48" ht="12.6" customHeight="1" thickBot="1" x14ac:dyDescent="0.25">
      <c r="B96" s="410"/>
      <c r="C96" s="402" t="s">
        <v>236</v>
      </c>
      <c r="D96" s="327"/>
      <c r="E96" s="70"/>
      <c r="F96" s="62"/>
      <c r="G96" s="62"/>
      <c r="H96" s="37"/>
      <c r="I96" s="469"/>
      <c r="J96" s="469"/>
      <c r="K96" s="469"/>
      <c r="L96" s="470"/>
      <c r="M96" s="37"/>
      <c r="N96" s="469"/>
      <c r="O96" s="469"/>
      <c r="P96" s="469"/>
      <c r="Q96" s="470"/>
      <c r="R96" s="37"/>
      <c r="S96" s="469"/>
      <c r="T96" s="469"/>
      <c r="U96" s="469"/>
      <c r="V96" s="72"/>
      <c r="W96" s="37"/>
      <c r="X96" s="32"/>
      <c r="Y96" s="32"/>
      <c r="Z96" s="378"/>
      <c r="AA96" s="357"/>
      <c r="AB96" s="877"/>
      <c r="AC96" s="878"/>
      <c r="AD96" s="878"/>
      <c r="AE96" s="878"/>
      <c r="AF96" s="879"/>
      <c r="AG96" s="877"/>
      <c r="AH96" s="878"/>
      <c r="AI96" s="878"/>
      <c r="AJ96" s="878"/>
      <c r="AK96" s="879"/>
      <c r="AL96" s="468"/>
      <c r="AM96" s="469"/>
      <c r="AN96" s="469"/>
      <c r="AO96" s="469"/>
      <c r="AP96" s="470"/>
      <c r="AQ96" s="877"/>
      <c r="AR96" s="878"/>
      <c r="AS96" s="878"/>
      <c r="AT96" s="878"/>
      <c r="AU96" s="879"/>
    </row>
    <row r="97" spans="1:49" ht="12.75" customHeight="1" x14ac:dyDescent="0.2">
      <c r="A97" s="3"/>
      <c r="B97" s="1021" t="s">
        <v>241</v>
      </c>
      <c r="C97" s="983"/>
      <c r="D97" s="983"/>
      <c r="E97" s="983"/>
      <c r="F97" s="983"/>
      <c r="G97" s="983"/>
      <c r="H97" s="983"/>
      <c r="I97" s="983"/>
      <c r="J97" s="983"/>
      <c r="K97" s="983"/>
      <c r="L97" s="983"/>
      <c r="M97" s="983"/>
      <c r="N97" s="983"/>
      <c r="O97" s="983"/>
      <c r="P97" s="983"/>
      <c r="Q97" s="983"/>
      <c r="R97" s="983"/>
      <c r="S97" s="983"/>
      <c r="T97" s="983"/>
      <c r="U97" s="983"/>
      <c r="V97" s="983"/>
      <c r="W97" s="983"/>
      <c r="X97" s="983"/>
      <c r="Y97" s="983"/>
      <c r="Z97" s="983"/>
      <c r="AA97" s="983"/>
      <c r="AB97" s="1022"/>
      <c r="AC97" s="1022"/>
      <c r="AD97" s="1022"/>
      <c r="AE97" s="1022"/>
      <c r="AF97" s="1022"/>
      <c r="AG97" s="1022"/>
      <c r="AH97" s="1022"/>
      <c r="AI97" s="1022"/>
      <c r="AJ97" s="1022"/>
      <c r="AK97" s="1022"/>
      <c r="AL97" s="983"/>
      <c r="AM97" s="983"/>
      <c r="AN97" s="983"/>
      <c r="AO97" s="983"/>
      <c r="AP97" s="983"/>
      <c r="AQ97" s="1022"/>
      <c r="AR97" s="1022"/>
      <c r="AS97" s="1022"/>
      <c r="AT97" s="1022"/>
      <c r="AU97" s="1023"/>
    </row>
    <row r="98" spans="1:49" ht="12.75" customHeight="1" x14ac:dyDescent="0.2">
      <c r="A98" s="3"/>
      <c r="B98" s="377"/>
      <c r="C98" s="377"/>
      <c r="D98" s="377"/>
      <c r="E98" s="377"/>
      <c r="F98" s="377"/>
      <c r="G98" s="377"/>
      <c r="H98" s="731" t="s">
        <v>5</v>
      </c>
      <c r="I98" s="731"/>
      <c r="J98" s="731"/>
      <c r="K98" s="731"/>
      <c r="L98" s="731"/>
      <c r="M98" s="731"/>
      <c r="N98" s="731"/>
      <c r="O98" s="731"/>
      <c r="P98" s="731"/>
      <c r="Q98" s="732"/>
      <c r="R98" s="730" t="s">
        <v>6</v>
      </c>
      <c r="S98" s="731"/>
      <c r="T98" s="731"/>
      <c r="U98" s="731"/>
      <c r="V98" s="731"/>
      <c r="W98" s="731"/>
      <c r="X98" s="731"/>
      <c r="Y98" s="731"/>
      <c r="Z98" s="731"/>
      <c r="AA98" s="732"/>
      <c r="AB98" s="897" t="s">
        <v>59</v>
      </c>
      <c r="AC98" s="898"/>
      <c r="AD98" s="898"/>
      <c r="AE98" s="898"/>
      <c r="AF98" s="899"/>
      <c r="AG98" s="897" t="s">
        <v>59</v>
      </c>
      <c r="AH98" s="898"/>
      <c r="AI98" s="898"/>
      <c r="AJ98" s="898"/>
      <c r="AK98" s="899"/>
      <c r="AL98" s="1042" t="s">
        <v>16</v>
      </c>
      <c r="AM98" s="1043"/>
      <c r="AN98" s="1043"/>
      <c r="AO98" s="1043"/>
      <c r="AP98" s="1043"/>
      <c r="AQ98" s="1043"/>
      <c r="AR98" s="1043"/>
      <c r="AS98" s="1043"/>
      <c r="AT98" s="1043"/>
      <c r="AU98" s="1044"/>
    </row>
    <row r="99" spans="1:49" ht="12.75" customHeight="1" thickBot="1" x14ac:dyDescent="0.25">
      <c r="A99" s="3"/>
      <c r="B99" s="377"/>
      <c r="C99" s="377"/>
      <c r="D99" s="377"/>
      <c r="E99" s="377"/>
      <c r="F99" s="377"/>
      <c r="G99" s="377"/>
      <c r="H99" s="711" t="s">
        <v>7</v>
      </c>
      <c r="I99" s="711"/>
      <c r="J99" s="711"/>
      <c r="K99" s="711"/>
      <c r="L99" s="723"/>
      <c r="M99" s="710" t="s">
        <v>14</v>
      </c>
      <c r="N99" s="711"/>
      <c r="O99" s="711"/>
      <c r="P99" s="711"/>
      <c r="Q99" s="712"/>
      <c r="R99" s="722" t="s">
        <v>8</v>
      </c>
      <c r="S99" s="711"/>
      <c r="T99" s="711"/>
      <c r="U99" s="711"/>
      <c r="V99" s="723"/>
      <c r="W99" s="710" t="s">
        <v>15</v>
      </c>
      <c r="X99" s="711"/>
      <c r="Y99" s="711"/>
      <c r="Z99" s="711"/>
      <c r="AA99" s="712"/>
      <c r="AB99" s="885" t="s">
        <v>17</v>
      </c>
      <c r="AC99" s="886"/>
      <c r="AD99" s="886"/>
      <c r="AE99" s="886"/>
      <c r="AF99" s="887"/>
      <c r="AG99" s="885" t="s">
        <v>18</v>
      </c>
      <c r="AH99" s="886"/>
      <c r="AI99" s="886"/>
      <c r="AJ99" s="886"/>
      <c r="AK99" s="887"/>
      <c r="AL99" s="722" t="s">
        <v>114</v>
      </c>
      <c r="AM99" s="711"/>
      <c r="AN99" s="711"/>
      <c r="AO99" s="711"/>
      <c r="AP99" s="723"/>
      <c r="AQ99" s="710" t="s">
        <v>115</v>
      </c>
      <c r="AR99" s="711"/>
      <c r="AS99" s="711"/>
      <c r="AT99" s="711"/>
      <c r="AU99" s="723"/>
    </row>
    <row r="100" spans="1:49" ht="10.9" customHeight="1" x14ac:dyDescent="0.2">
      <c r="A100" s="3"/>
      <c r="B100" s="417" t="s">
        <v>244</v>
      </c>
      <c r="C100" s="418" t="s">
        <v>107</v>
      </c>
      <c r="D100" s="15"/>
      <c r="E100" s="15"/>
      <c r="F100" s="15"/>
      <c r="G100" s="15"/>
      <c r="H100" s="874">
        <f>H40+H42+H69+H71+H73</f>
        <v>0</v>
      </c>
      <c r="I100" s="875"/>
      <c r="J100" s="875"/>
      <c r="K100" s="875"/>
      <c r="L100" s="876"/>
      <c r="M100" s="874">
        <f>M40+M42+M69+M71+M73</f>
        <v>0</v>
      </c>
      <c r="N100" s="875"/>
      <c r="O100" s="875"/>
      <c r="P100" s="875"/>
      <c r="Q100" s="876"/>
      <c r="R100" s="874">
        <f>R40+R42+R69+R71+R73</f>
        <v>0</v>
      </c>
      <c r="S100" s="875"/>
      <c r="T100" s="875"/>
      <c r="U100" s="875"/>
      <c r="V100" s="876"/>
      <c r="W100" s="874">
        <f>W40+W42+W69+W71+W73</f>
        <v>0</v>
      </c>
      <c r="X100" s="875"/>
      <c r="Y100" s="875"/>
      <c r="Z100" s="875"/>
      <c r="AA100" s="876"/>
      <c r="AB100" s="874">
        <f>AB40+AB42+AB69+AB71+AB73</f>
        <v>0</v>
      </c>
      <c r="AC100" s="875"/>
      <c r="AD100" s="875"/>
      <c r="AE100" s="875"/>
      <c r="AF100" s="876"/>
      <c r="AG100" s="874">
        <f>AG40+AG42+AG69+AG71+AG73</f>
        <v>0</v>
      </c>
      <c r="AH100" s="875"/>
      <c r="AI100" s="875"/>
      <c r="AJ100" s="875"/>
      <c r="AK100" s="876"/>
      <c r="AL100" s="874">
        <f>AL40+AL42+AL69+AL71+AL73</f>
        <v>0</v>
      </c>
      <c r="AM100" s="875"/>
      <c r="AN100" s="875"/>
      <c r="AO100" s="875"/>
      <c r="AP100" s="876"/>
      <c r="AQ100" s="874">
        <f>AQ40+AQ42+AQ69+AQ71+AQ73</f>
        <v>0</v>
      </c>
      <c r="AR100" s="875"/>
      <c r="AS100" s="875"/>
      <c r="AT100" s="875"/>
      <c r="AU100" s="876"/>
      <c r="AV100" s="219"/>
    </row>
    <row r="101" spans="1:49" ht="10.15" customHeight="1" x14ac:dyDescent="0.2">
      <c r="A101" s="3"/>
      <c r="B101" s="421"/>
      <c r="C101" s="420" t="s">
        <v>243</v>
      </c>
      <c r="D101" s="329"/>
      <c r="E101" s="329"/>
      <c r="F101" s="329"/>
      <c r="G101" s="329"/>
      <c r="H101" s="877"/>
      <c r="I101" s="878"/>
      <c r="J101" s="878"/>
      <c r="K101" s="878"/>
      <c r="L101" s="879"/>
      <c r="M101" s="877"/>
      <c r="N101" s="878"/>
      <c r="O101" s="878"/>
      <c r="P101" s="878"/>
      <c r="Q101" s="879"/>
      <c r="R101" s="877"/>
      <c r="S101" s="878"/>
      <c r="T101" s="878"/>
      <c r="U101" s="878"/>
      <c r="V101" s="879"/>
      <c r="W101" s="877"/>
      <c r="X101" s="878"/>
      <c r="Y101" s="878"/>
      <c r="Z101" s="878"/>
      <c r="AA101" s="879"/>
      <c r="AB101" s="877"/>
      <c r="AC101" s="878"/>
      <c r="AD101" s="878"/>
      <c r="AE101" s="878"/>
      <c r="AF101" s="879"/>
      <c r="AG101" s="877"/>
      <c r="AH101" s="878"/>
      <c r="AI101" s="878"/>
      <c r="AJ101" s="878"/>
      <c r="AK101" s="879"/>
      <c r="AL101" s="877"/>
      <c r="AM101" s="878"/>
      <c r="AN101" s="878"/>
      <c r="AO101" s="878"/>
      <c r="AP101" s="879"/>
      <c r="AQ101" s="877"/>
      <c r="AR101" s="878"/>
      <c r="AS101" s="878"/>
      <c r="AT101" s="878"/>
      <c r="AU101" s="879"/>
    </row>
    <row r="102" spans="1:49" ht="10.9" customHeight="1" x14ac:dyDescent="0.2">
      <c r="A102" s="3"/>
      <c r="B102" s="417" t="s">
        <v>245</v>
      </c>
      <c r="C102" s="418" t="s">
        <v>246</v>
      </c>
      <c r="D102" s="15"/>
      <c r="E102" s="15"/>
      <c r="F102" s="15"/>
      <c r="G102" s="15"/>
      <c r="H102" s="874">
        <f>+H100</f>
        <v>0</v>
      </c>
      <c r="I102" s="875"/>
      <c r="J102" s="875"/>
      <c r="K102" s="875"/>
      <c r="L102" s="876"/>
      <c r="M102" s="874">
        <f>+M100</f>
        <v>0</v>
      </c>
      <c r="N102" s="875"/>
      <c r="O102" s="875"/>
      <c r="P102" s="875"/>
      <c r="Q102" s="876"/>
      <c r="R102" s="874">
        <f>+R100</f>
        <v>0</v>
      </c>
      <c r="S102" s="875"/>
      <c r="T102" s="875"/>
      <c r="U102" s="875"/>
      <c r="V102" s="876"/>
      <c r="W102" s="874">
        <f>+W100</f>
        <v>0</v>
      </c>
      <c r="X102" s="875"/>
      <c r="Y102" s="875"/>
      <c r="Z102" s="875"/>
      <c r="AA102" s="876"/>
      <c r="AB102" s="874">
        <f>+AB100</f>
        <v>0</v>
      </c>
      <c r="AC102" s="875"/>
      <c r="AD102" s="875"/>
      <c r="AE102" s="875"/>
      <c r="AF102" s="876"/>
      <c r="AG102" s="874">
        <f>+AG100</f>
        <v>0</v>
      </c>
      <c r="AH102" s="875"/>
      <c r="AI102" s="875"/>
      <c r="AJ102" s="875"/>
      <c r="AK102" s="876"/>
      <c r="AL102" s="874">
        <f>+AL100</f>
        <v>0</v>
      </c>
      <c r="AM102" s="875"/>
      <c r="AN102" s="875"/>
      <c r="AO102" s="875"/>
      <c r="AP102" s="876"/>
      <c r="AQ102" s="874">
        <f>+AQ100</f>
        <v>0</v>
      </c>
      <c r="AR102" s="875"/>
      <c r="AS102" s="875"/>
      <c r="AT102" s="875"/>
      <c r="AU102" s="876"/>
    </row>
    <row r="103" spans="1:49" ht="11.45" customHeight="1" x14ac:dyDescent="0.2">
      <c r="A103" s="3"/>
      <c r="B103" s="419"/>
      <c r="C103" s="420" t="s">
        <v>247</v>
      </c>
      <c r="D103" s="329"/>
      <c r="E103" s="329"/>
      <c r="F103" s="329"/>
      <c r="G103" s="329"/>
      <c r="H103" s="877"/>
      <c r="I103" s="878"/>
      <c r="J103" s="878"/>
      <c r="K103" s="878"/>
      <c r="L103" s="879"/>
      <c r="M103" s="877"/>
      <c r="N103" s="878"/>
      <c r="O103" s="878"/>
      <c r="P103" s="878"/>
      <c r="Q103" s="879"/>
      <c r="R103" s="877"/>
      <c r="S103" s="878"/>
      <c r="T103" s="878"/>
      <c r="U103" s="878"/>
      <c r="V103" s="879"/>
      <c r="W103" s="877"/>
      <c r="X103" s="878"/>
      <c r="Y103" s="878"/>
      <c r="Z103" s="878"/>
      <c r="AA103" s="879"/>
      <c r="AB103" s="877"/>
      <c r="AC103" s="878"/>
      <c r="AD103" s="878"/>
      <c r="AE103" s="878"/>
      <c r="AF103" s="879"/>
      <c r="AG103" s="877"/>
      <c r="AH103" s="878"/>
      <c r="AI103" s="878"/>
      <c r="AJ103" s="878"/>
      <c r="AK103" s="879"/>
      <c r="AL103" s="877"/>
      <c r="AM103" s="878"/>
      <c r="AN103" s="878"/>
      <c r="AO103" s="878"/>
      <c r="AP103" s="879"/>
      <c r="AQ103" s="877"/>
      <c r="AR103" s="878"/>
      <c r="AS103" s="878"/>
      <c r="AT103" s="878"/>
      <c r="AU103" s="879"/>
    </row>
    <row r="104" spans="1:49" ht="3.75" customHeight="1" x14ac:dyDescent="0.2">
      <c r="A104" s="3"/>
      <c r="B104" s="379"/>
      <c r="C104" s="380"/>
      <c r="D104" s="381"/>
      <c r="E104" s="381"/>
      <c r="F104" s="382"/>
      <c r="G104" s="382"/>
      <c r="H104" s="383"/>
      <c r="I104" s="471"/>
      <c r="J104" s="471"/>
      <c r="K104" s="471"/>
      <c r="L104" s="472"/>
      <c r="M104" s="383"/>
      <c r="N104" s="471"/>
      <c r="O104" s="471"/>
      <c r="P104" s="471"/>
      <c r="Q104" s="472"/>
      <c r="R104" s="384"/>
      <c r="S104" s="471"/>
      <c r="T104" s="471"/>
      <c r="U104" s="471"/>
      <c r="V104" s="471"/>
      <c r="W104" s="383"/>
      <c r="X104" s="471"/>
      <c r="Y104" s="471"/>
      <c r="Z104" s="471"/>
      <c r="AA104" s="472"/>
      <c r="AB104" s="471"/>
      <c r="AC104" s="471"/>
      <c r="AD104" s="471"/>
      <c r="AE104" s="471"/>
      <c r="AF104" s="471"/>
      <c r="AG104" s="471"/>
      <c r="AH104" s="471"/>
      <c r="AI104" s="471"/>
      <c r="AJ104" s="471"/>
      <c r="AK104" s="471"/>
      <c r="AL104" s="384"/>
      <c r="AM104" s="471"/>
      <c r="AN104" s="471"/>
      <c r="AO104" s="471"/>
      <c r="AP104" s="471"/>
      <c r="AQ104" s="1030" t="s">
        <v>226</v>
      </c>
      <c r="AR104" s="1031"/>
      <c r="AS104" s="1031"/>
      <c r="AT104" s="1031"/>
      <c r="AU104" s="1032"/>
    </row>
    <row r="105" spans="1:49" ht="11.45" customHeight="1" x14ac:dyDescent="0.2">
      <c r="A105" s="3"/>
      <c r="B105" s="377"/>
      <c r="C105" s="385"/>
      <c r="D105" s="459"/>
      <c r="E105" s="459"/>
      <c r="F105" s="459"/>
      <c r="G105" s="459"/>
      <c r="H105" s="459"/>
      <c r="I105" s="459"/>
      <c r="J105" s="459"/>
      <c r="K105" s="459"/>
      <c r="L105" s="459"/>
      <c r="M105" s="459"/>
      <c r="N105" s="459"/>
      <c r="O105" s="459"/>
      <c r="P105" s="459"/>
      <c r="Q105" s="459"/>
      <c r="R105" s="459"/>
      <c r="S105" s="459"/>
      <c r="T105" s="459"/>
      <c r="U105" s="459"/>
      <c r="V105" s="459"/>
      <c r="W105" s="459"/>
      <c r="X105" s="459"/>
      <c r="Y105" s="459"/>
      <c r="Z105" s="459"/>
      <c r="AA105" s="459"/>
      <c r="AB105" s="459"/>
      <c r="AC105" s="459"/>
      <c r="AD105" s="459"/>
      <c r="AE105" s="459"/>
      <c r="AF105" s="459"/>
      <c r="AG105" s="459"/>
      <c r="AH105" s="459"/>
      <c r="AI105" s="459"/>
      <c r="AJ105" s="459"/>
      <c r="AK105" s="459"/>
      <c r="AL105" s="459"/>
      <c r="AM105" s="459"/>
      <c r="AN105" s="459"/>
      <c r="AO105" s="459"/>
      <c r="AP105" s="459"/>
      <c r="AQ105" s="903"/>
      <c r="AR105" s="904"/>
      <c r="AS105" s="904"/>
      <c r="AT105" s="904"/>
      <c r="AU105" s="905"/>
    </row>
    <row r="106" spans="1:49" ht="11.45" customHeight="1" x14ac:dyDescent="0.2">
      <c r="A106" s="3"/>
      <c r="B106" s="345" t="s">
        <v>248</v>
      </c>
      <c r="C106" s="330" t="s">
        <v>249</v>
      </c>
      <c r="D106" s="12"/>
      <c r="E106" s="12"/>
      <c r="F106" s="11"/>
      <c r="G106" s="11"/>
      <c r="H106" s="351"/>
      <c r="I106" s="35"/>
      <c r="J106" s="35"/>
      <c r="K106" s="35"/>
      <c r="L106" s="36"/>
      <c r="M106" s="351"/>
      <c r="N106" s="35"/>
      <c r="O106" s="35"/>
      <c r="P106" s="35"/>
      <c r="Q106" s="36"/>
      <c r="R106" s="352"/>
      <c r="S106" s="35"/>
      <c r="T106" s="35"/>
      <c r="U106" s="35"/>
      <c r="V106" s="35"/>
      <c r="W106" s="351"/>
      <c r="X106" s="35"/>
      <c r="Y106" s="35"/>
      <c r="Z106" s="35"/>
      <c r="AA106" s="36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2"/>
      <c r="AM106" s="35"/>
      <c r="AN106" s="35"/>
      <c r="AO106" s="35"/>
      <c r="AP106" s="35"/>
      <c r="AQ106" s="874">
        <f>AL102-AQ102</f>
        <v>0</v>
      </c>
      <c r="AR106" s="875"/>
      <c r="AS106" s="875"/>
      <c r="AT106" s="875"/>
      <c r="AU106" s="876"/>
    </row>
    <row r="107" spans="1:49" ht="14.25" customHeight="1" x14ac:dyDescent="0.2">
      <c r="A107" s="3"/>
      <c r="B107" s="325"/>
      <c r="C107" s="326" t="s">
        <v>250</v>
      </c>
      <c r="D107" s="38"/>
      <c r="E107" s="38"/>
      <c r="F107" s="41"/>
      <c r="G107" s="41"/>
      <c r="H107" s="37"/>
      <c r="I107" s="32"/>
      <c r="J107" s="32"/>
      <c r="K107" s="32"/>
      <c r="L107" s="33"/>
      <c r="M107" s="37"/>
      <c r="N107" s="32"/>
      <c r="O107" s="32"/>
      <c r="P107" s="32"/>
      <c r="Q107" s="33"/>
      <c r="R107" s="355"/>
      <c r="S107" s="32"/>
      <c r="T107" s="32"/>
      <c r="U107" s="32"/>
      <c r="V107" s="32"/>
      <c r="W107" s="37"/>
      <c r="X107" s="32"/>
      <c r="Y107" s="32"/>
      <c r="Z107" s="32"/>
      <c r="AA107" s="33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55"/>
      <c r="AM107" s="32"/>
      <c r="AN107" s="32"/>
      <c r="AO107" s="32"/>
      <c r="AP107" s="32"/>
      <c r="AQ107" s="877"/>
      <c r="AR107" s="878"/>
      <c r="AS107" s="878"/>
      <c r="AT107" s="878"/>
      <c r="AU107" s="879"/>
    </row>
    <row r="108" spans="1:49" ht="14.25" customHeight="1" x14ac:dyDescent="0.2">
      <c r="A108" s="3"/>
      <c r="B108" s="601"/>
      <c r="C108" s="602"/>
      <c r="D108" s="12"/>
      <c r="E108" s="12"/>
      <c r="F108" s="11"/>
      <c r="G108" s="11"/>
      <c r="H108" s="352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600"/>
      <c r="AM108" s="600"/>
      <c r="AN108" s="600"/>
      <c r="AO108" s="600"/>
      <c r="AP108" s="600"/>
      <c r="AQ108" s="600"/>
      <c r="AR108" s="600"/>
      <c r="AS108" s="600"/>
      <c r="AT108" s="600"/>
      <c r="AU108" s="600"/>
    </row>
    <row r="109" spans="1:49" ht="18.600000000000001" customHeight="1" x14ac:dyDescent="0.2">
      <c r="A109" s="3"/>
      <c r="B109" s="1024" t="s">
        <v>475</v>
      </c>
      <c r="C109" s="1025"/>
      <c r="D109" s="1025"/>
      <c r="E109" s="1025"/>
      <c r="F109" s="1025"/>
      <c r="G109" s="1025"/>
      <c r="H109" s="1025"/>
      <c r="I109" s="1025"/>
      <c r="J109" s="1025"/>
      <c r="K109" s="1025"/>
      <c r="L109" s="1025"/>
      <c r="M109" s="1025"/>
      <c r="N109" s="1025"/>
      <c r="O109" s="1025"/>
      <c r="P109" s="1025"/>
      <c r="Q109" s="1025"/>
      <c r="R109" s="1025"/>
      <c r="S109" s="1025"/>
      <c r="T109" s="1025"/>
      <c r="U109" s="1025"/>
      <c r="V109" s="1025"/>
      <c r="W109" s="1025"/>
      <c r="X109" s="1025"/>
      <c r="Y109" s="1025"/>
      <c r="Z109" s="1025"/>
      <c r="AA109" s="1025"/>
      <c r="AB109" s="1025"/>
      <c r="AC109" s="1025"/>
      <c r="AD109" s="1025"/>
      <c r="AE109" s="1025"/>
      <c r="AF109" s="1025"/>
      <c r="AG109" s="1025"/>
      <c r="AH109" s="1025"/>
      <c r="AI109" s="1025"/>
      <c r="AJ109" s="1025"/>
      <c r="AK109" s="1025"/>
      <c r="AL109" s="1025"/>
      <c r="AM109" s="1025"/>
      <c r="AN109" s="1025"/>
      <c r="AO109" s="1025"/>
      <c r="AP109" s="1025"/>
      <c r="AQ109" s="1025"/>
      <c r="AR109" s="1025"/>
      <c r="AS109" s="1025"/>
      <c r="AT109" s="1025"/>
      <c r="AU109" s="1026"/>
      <c r="AV109" s="599"/>
      <c r="AW109" s="599"/>
    </row>
    <row r="110" spans="1:49" ht="14.25" customHeight="1" x14ac:dyDescent="0.2">
      <c r="A110" s="3"/>
      <c r="B110" s="1027" t="s">
        <v>468</v>
      </c>
      <c r="C110" s="1028"/>
      <c r="D110" s="1028"/>
      <c r="E110" s="1028"/>
      <c r="F110" s="1028"/>
      <c r="G110" s="1029"/>
      <c r="H110" s="731" t="s">
        <v>5</v>
      </c>
      <c r="I110" s="731"/>
      <c r="J110" s="731"/>
      <c r="K110" s="731"/>
      <c r="L110" s="731"/>
      <c r="M110" s="731"/>
      <c r="N110" s="731"/>
      <c r="O110" s="731"/>
      <c r="P110" s="731"/>
      <c r="Q110" s="732"/>
      <c r="R110" s="730" t="s">
        <v>6</v>
      </c>
      <c r="S110" s="731"/>
      <c r="T110" s="731"/>
      <c r="U110" s="731"/>
      <c r="V110" s="731"/>
      <c r="W110" s="731"/>
      <c r="X110" s="731"/>
      <c r="Y110" s="731"/>
      <c r="Z110" s="731"/>
      <c r="AA110" s="732"/>
      <c r="AB110" s="897" t="s">
        <v>59</v>
      </c>
      <c r="AC110" s="898"/>
      <c r="AD110" s="898"/>
      <c r="AE110" s="898"/>
      <c r="AF110" s="899"/>
      <c r="AG110" s="897" t="s">
        <v>59</v>
      </c>
      <c r="AH110" s="898"/>
      <c r="AI110" s="898"/>
      <c r="AJ110" s="898"/>
      <c r="AK110" s="899"/>
      <c r="AL110" s="730" t="s">
        <v>16</v>
      </c>
      <c r="AM110" s="731"/>
      <c r="AN110" s="731"/>
      <c r="AO110" s="731"/>
      <c r="AP110" s="731"/>
      <c r="AQ110" s="731"/>
      <c r="AR110" s="731"/>
      <c r="AS110" s="731"/>
      <c r="AT110" s="731"/>
      <c r="AU110" s="731"/>
    </row>
    <row r="111" spans="1:49" ht="14.25" customHeight="1" thickBot="1" x14ac:dyDescent="0.25">
      <c r="A111" s="3"/>
      <c r="B111" s="988"/>
      <c r="C111" s="989"/>
      <c r="D111" s="989"/>
      <c r="E111" s="989"/>
      <c r="F111" s="989"/>
      <c r="G111" s="990"/>
      <c r="H111" s="711" t="s">
        <v>7</v>
      </c>
      <c r="I111" s="711"/>
      <c r="J111" s="711"/>
      <c r="K111" s="711"/>
      <c r="L111" s="723"/>
      <c r="M111" s="710" t="s">
        <v>14</v>
      </c>
      <c r="N111" s="711"/>
      <c r="O111" s="731"/>
      <c r="P111" s="731"/>
      <c r="Q111" s="732"/>
      <c r="R111" s="722" t="s">
        <v>8</v>
      </c>
      <c r="S111" s="711"/>
      <c r="T111" s="711"/>
      <c r="U111" s="711"/>
      <c r="V111" s="723"/>
      <c r="W111" s="710" t="s">
        <v>15</v>
      </c>
      <c r="X111" s="711"/>
      <c r="Y111" s="711"/>
      <c r="Z111" s="711"/>
      <c r="AA111" s="712"/>
      <c r="AB111" s="885" t="s">
        <v>17</v>
      </c>
      <c r="AC111" s="886"/>
      <c r="AD111" s="886"/>
      <c r="AE111" s="886"/>
      <c r="AF111" s="887"/>
      <c r="AG111" s="885" t="s">
        <v>18</v>
      </c>
      <c r="AH111" s="886"/>
      <c r="AI111" s="886"/>
      <c r="AJ111" s="886"/>
      <c r="AK111" s="887"/>
      <c r="AL111" s="722" t="s">
        <v>114</v>
      </c>
      <c r="AM111" s="711"/>
      <c r="AN111" s="711"/>
      <c r="AO111" s="711"/>
      <c r="AP111" s="723"/>
      <c r="AQ111" s="710" t="s">
        <v>115</v>
      </c>
      <c r="AR111" s="711"/>
      <c r="AS111" s="711"/>
      <c r="AT111" s="711"/>
      <c r="AU111" s="933"/>
    </row>
    <row r="112" spans="1:49" ht="17.45" customHeight="1" thickTop="1" thickBot="1" x14ac:dyDescent="0.25">
      <c r="A112" s="3"/>
      <c r="B112" s="882" t="s">
        <v>488</v>
      </c>
      <c r="C112" s="883"/>
      <c r="D112" s="883"/>
      <c r="E112" s="883"/>
      <c r="F112" s="883"/>
      <c r="G112" s="884"/>
      <c r="H112" s="920" t="s">
        <v>487</v>
      </c>
      <c r="I112" s="921"/>
      <c r="J112" s="921"/>
      <c r="K112" s="921"/>
      <c r="L112" s="921"/>
      <c r="M112" s="921"/>
      <c r="N112" s="921"/>
      <c r="O112" s="922">
        <v>0.55000000000000004</v>
      </c>
      <c r="P112" s="923"/>
      <c r="Q112" s="924"/>
      <c r="R112" s="622"/>
      <c r="S112" s="622"/>
      <c r="T112" s="622"/>
      <c r="U112" s="622"/>
      <c r="V112" s="622"/>
      <c r="W112" s="622"/>
      <c r="X112" s="622"/>
      <c r="Y112" s="622"/>
      <c r="Z112" s="622"/>
      <c r="AA112" s="622"/>
      <c r="AB112" s="622"/>
      <c r="AC112" s="622"/>
      <c r="AD112" s="622"/>
      <c r="AE112" s="622"/>
      <c r="AF112" s="622"/>
      <c r="AG112" s="622"/>
      <c r="AH112" s="622"/>
      <c r="AI112" s="622"/>
      <c r="AJ112" s="622"/>
      <c r="AK112" s="622"/>
      <c r="AL112" s="925" t="s">
        <v>113</v>
      </c>
      <c r="AM112" s="926"/>
      <c r="AN112" s="926"/>
      <c r="AO112" s="926"/>
      <c r="AP112" s="926"/>
      <c r="AQ112" s="926"/>
      <c r="AR112" s="926"/>
      <c r="AS112" s="926"/>
      <c r="AT112" s="922"/>
      <c r="AU112" s="924"/>
    </row>
    <row r="113" spans="1:47" ht="14.25" customHeight="1" thickTop="1" x14ac:dyDescent="0.2">
      <c r="A113" s="3"/>
      <c r="B113" s="399" t="s">
        <v>416</v>
      </c>
      <c r="C113" s="400" t="s">
        <v>481</v>
      </c>
      <c r="D113" s="324"/>
      <c r="E113" s="44"/>
      <c r="F113" s="15"/>
      <c r="G113" s="15"/>
      <c r="H113" s="906"/>
      <c r="I113" s="907"/>
      <c r="J113" s="907"/>
      <c r="K113" s="907"/>
      <c r="L113" s="908"/>
      <c r="M113" s="874">
        <f>H113*$O$112</f>
        <v>0</v>
      </c>
      <c r="N113" s="875"/>
      <c r="O113" s="918"/>
      <c r="P113" s="918"/>
      <c r="Q113" s="919"/>
      <c r="R113" s="906"/>
      <c r="S113" s="907"/>
      <c r="T113" s="907"/>
      <c r="U113" s="907"/>
      <c r="V113" s="908"/>
      <c r="W113" s="874">
        <f>R113*$O$112</f>
        <v>0</v>
      </c>
      <c r="X113" s="875"/>
      <c r="Y113" s="918"/>
      <c r="Z113" s="918"/>
      <c r="AA113" s="919"/>
      <c r="AB113" s="874">
        <f>H113+R113</f>
        <v>0</v>
      </c>
      <c r="AC113" s="875"/>
      <c r="AD113" s="875"/>
      <c r="AE113" s="875"/>
      <c r="AF113" s="876"/>
      <c r="AG113" s="874">
        <f>M113+W113</f>
        <v>0</v>
      </c>
      <c r="AH113" s="875"/>
      <c r="AI113" s="875"/>
      <c r="AJ113" s="875"/>
      <c r="AK113" s="876"/>
      <c r="AL113" s="906"/>
      <c r="AM113" s="907"/>
      <c r="AN113" s="907"/>
      <c r="AO113" s="907"/>
      <c r="AP113" s="908"/>
      <c r="AQ113" s="874">
        <f>AL113*$AT$112</f>
        <v>0</v>
      </c>
      <c r="AR113" s="875"/>
      <c r="AS113" s="875"/>
      <c r="AT113" s="875"/>
      <c r="AU113" s="876"/>
    </row>
    <row r="114" spans="1:47" ht="14.25" customHeight="1" x14ac:dyDescent="0.2">
      <c r="A114" s="3"/>
      <c r="B114" s="401"/>
      <c r="C114" s="402" t="s">
        <v>458</v>
      </c>
      <c r="D114" s="327"/>
      <c r="E114" s="328"/>
      <c r="F114" s="329"/>
      <c r="G114" s="329"/>
      <c r="H114" s="909"/>
      <c r="I114" s="910"/>
      <c r="J114" s="910"/>
      <c r="K114" s="910"/>
      <c r="L114" s="911"/>
      <c r="M114" s="877"/>
      <c r="N114" s="878"/>
      <c r="O114" s="878"/>
      <c r="P114" s="878"/>
      <c r="Q114" s="879"/>
      <c r="R114" s="909"/>
      <c r="S114" s="910"/>
      <c r="T114" s="910"/>
      <c r="U114" s="910"/>
      <c r="V114" s="911"/>
      <c r="W114" s="877"/>
      <c r="X114" s="878"/>
      <c r="Y114" s="878"/>
      <c r="Z114" s="878"/>
      <c r="AA114" s="879"/>
      <c r="AB114" s="877"/>
      <c r="AC114" s="878"/>
      <c r="AD114" s="878"/>
      <c r="AE114" s="878"/>
      <c r="AF114" s="879"/>
      <c r="AG114" s="877"/>
      <c r="AH114" s="878"/>
      <c r="AI114" s="878"/>
      <c r="AJ114" s="878"/>
      <c r="AK114" s="879"/>
      <c r="AL114" s="909"/>
      <c r="AM114" s="910"/>
      <c r="AN114" s="910"/>
      <c r="AO114" s="910"/>
      <c r="AP114" s="911"/>
      <c r="AQ114" s="877"/>
      <c r="AR114" s="878"/>
      <c r="AS114" s="878"/>
      <c r="AT114" s="878"/>
      <c r="AU114" s="879"/>
    </row>
    <row r="115" spans="1:47" ht="14.25" customHeight="1" x14ac:dyDescent="0.2">
      <c r="A115" s="3"/>
      <c r="B115" s="399" t="s">
        <v>417</v>
      </c>
      <c r="C115" s="400" t="s">
        <v>481</v>
      </c>
      <c r="D115" s="324"/>
      <c r="E115" s="44"/>
      <c r="F115" s="15"/>
      <c r="G115" s="15"/>
      <c r="H115" s="906"/>
      <c r="I115" s="907"/>
      <c r="J115" s="907"/>
      <c r="K115" s="907"/>
      <c r="L115" s="908"/>
      <c r="M115" s="874">
        <f>H115*$O$112</f>
        <v>0</v>
      </c>
      <c r="N115" s="875"/>
      <c r="O115" s="918"/>
      <c r="P115" s="918"/>
      <c r="Q115" s="919"/>
      <c r="R115" s="906"/>
      <c r="S115" s="907"/>
      <c r="T115" s="907"/>
      <c r="U115" s="907"/>
      <c r="V115" s="908"/>
      <c r="W115" s="874">
        <f>R115*$O$112</f>
        <v>0</v>
      </c>
      <c r="X115" s="875"/>
      <c r="Y115" s="918"/>
      <c r="Z115" s="918"/>
      <c r="AA115" s="919"/>
      <c r="AB115" s="874">
        <f>H115+R115</f>
        <v>0</v>
      </c>
      <c r="AC115" s="875"/>
      <c r="AD115" s="875"/>
      <c r="AE115" s="875"/>
      <c r="AF115" s="876"/>
      <c r="AG115" s="874">
        <f>M115+W115</f>
        <v>0</v>
      </c>
      <c r="AH115" s="875"/>
      <c r="AI115" s="875"/>
      <c r="AJ115" s="875"/>
      <c r="AK115" s="876"/>
      <c r="AL115" s="906"/>
      <c r="AM115" s="907"/>
      <c r="AN115" s="907"/>
      <c r="AO115" s="907"/>
      <c r="AP115" s="908"/>
      <c r="AQ115" s="874">
        <f>AL115*$AT$112</f>
        <v>0</v>
      </c>
      <c r="AR115" s="875"/>
      <c r="AS115" s="875"/>
      <c r="AT115" s="875"/>
      <c r="AU115" s="876"/>
    </row>
    <row r="116" spans="1:47" ht="14.25" customHeight="1" x14ac:dyDescent="0.2">
      <c r="A116" s="3"/>
      <c r="B116" s="401"/>
      <c r="C116" s="402" t="s">
        <v>459</v>
      </c>
      <c r="D116" s="327"/>
      <c r="E116" s="328"/>
      <c r="F116" s="329"/>
      <c r="G116" s="329"/>
      <c r="H116" s="909"/>
      <c r="I116" s="910"/>
      <c r="J116" s="910"/>
      <c r="K116" s="910"/>
      <c r="L116" s="911"/>
      <c r="M116" s="877"/>
      <c r="N116" s="878"/>
      <c r="O116" s="878"/>
      <c r="P116" s="878"/>
      <c r="Q116" s="879"/>
      <c r="R116" s="909"/>
      <c r="S116" s="910"/>
      <c r="T116" s="910"/>
      <c r="U116" s="910"/>
      <c r="V116" s="911"/>
      <c r="W116" s="877"/>
      <c r="X116" s="878"/>
      <c r="Y116" s="878"/>
      <c r="Z116" s="878"/>
      <c r="AA116" s="879"/>
      <c r="AB116" s="877"/>
      <c r="AC116" s="878"/>
      <c r="AD116" s="878"/>
      <c r="AE116" s="878"/>
      <c r="AF116" s="879"/>
      <c r="AG116" s="877"/>
      <c r="AH116" s="878"/>
      <c r="AI116" s="878"/>
      <c r="AJ116" s="878"/>
      <c r="AK116" s="879"/>
      <c r="AL116" s="909"/>
      <c r="AM116" s="910"/>
      <c r="AN116" s="910"/>
      <c r="AO116" s="910"/>
      <c r="AP116" s="911"/>
      <c r="AQ116" s="877"/>
      <c r="AR116" s="878"/>
      <c r="AS116" s="878"/>
      <c r="AT116" s="878"/>
      <c r="AU116" s="879"/>
    </row>
    <row r="117" spans="1:47" ht="14.25" customHeight="1" x14ac:dyDescent="0.2">
      <c r="A117" s="3"/>
      <c r="B117" s="399" t="s">
        <v>418</v>
      </c>
      <c r="C117" s="400" t="s">
        <v>481</v>
      </c>
      <c r="D117" s="324"/>
      <c r="E117" s="44"/>
      <c r="F117" s="15"/>
      <c r="G117" s="15"/>
      <c r="H117" s="906"/>
      <c r="I117" s="907"/>
      <c r="J117" s="907"/>
      <c r="K117" s="907"/>
      <c r="L117" s="908"/>
      <c r="M117" s="874">
        <f>H117*$O$112</f>
        <v>0</v>
      </c>
      <c r="N117" s="875"/>
      <c r="O117" s="918"/>
      <c r="P117" s="918"/>
      <c r="Q117" s="919"/>
      <c r="R117" s="906"/>
      <c r="S117" s="907"/>
      <c r="T117" s="907"/>
      <c r="U117" s="907"/>
      <c r="V117" s="908"/>
      <c r="W117" s="874">
        <f>R117*$O$112</f>
        <v>0</v>
      </c>
      <c r="X117" s="875"/>
      <c r="Y117" s="918"/>
      <c r="Z117" s="918"/>
      <c r="AA117" s="919"/>
      <c r="AB117" s="874">
        <f>H117+R117</f>
        <v>0</v>
      </c>
      <c r="AC117" s="875"/>
      <c r="AD117" s="875"/>
      <c r="AE117" s="875"/>
      <c r="AF117" s="876"/>
      <c r="AG117" s="874">
        <f>M117+W117</f>
        <v>0</v>
      </c>
      <c r="AH117" s="875"/>
      <c r="AI117" s="875"/>
      <c r="AJ117" s="875"/>
      <c r="AK117" s="876"/>
      <c r="AL117" s="906"/>
      <c r="AM117" s="907"/>
      <c r="AN117" s="907"/>
      <c r="AO117" s="907"/>
      <c r="AP117" s="908"/>
      <c r="AQ117" s="874">
        <f>AL117*$AT$112</f>
        <v>0</v>
      </c>
      <c r="AR117" s="875"/>
      <c r="AS117" s="875"/>
      <c r="AT117" s="875"/>
      <c r="AU117" s="876"/>
    </row>
    <row r="118" spans="1:47" ht="14.25" customHeight="1" x14ac:dyDescent="0.2">
      <c r="A118" s="3"/>
      <c r="B118" s="401"/>
      <c r="C118" s="402" t="s">
        <v>460</v>
      </c>
      <c r="D118" s="327"/>
      <c r="E118" s="328"/>
      <c r="F118" s="329"/>
      <c r="G118" s="329"/>
      <c r="H118" s="909"/>
      <c r="I118" s="910"/>
      <c r="J118" s="910"/>
      <c r="K118" s="910"/>
      <c r="L118" s="911"/>
      <c r="M118" s="877"/>
      <c r="N118" s="878"/>
      <c r="O118" s="878"/>
      <c r="P118" s="878"/>
      <c r="Q118" s="879"/>
      <c r="R118" s="909"/>
      <c r="S118" s="910"/>
      <c r="T118" s="910"/>
      <c r="U118" s="910"/>
      <c r="V118" s="911"/>
      <c r="W118" s="877"/>
      <c r="X118" s="878"/>
      <c r="Y118" s="878"/>
      <c r="Z118" s="878"/>
      <c r="AA118" s="879"/>
      <c r="AB118" s="877"/>
      <c r="AC118" s="878"/>
      <c r="AD118" s="878"/>
      <c r="AE118" s="878"/>
      <c r="AF118" s="879"/>
      <c r="AG118" s="877"/>
      <c r="AH118" s="878"/>
      <c r="AI118" s="878"/>
      <c r="AJ118" s="878"/>
      <c r="AK118" s="879"/>
      <c r="AL118" s="909"/>
      <c r="AM118" s="910"/>
      <c r="AN118" s="910"/>
      <c r="AO118" s="910"/>
      <c r="AP118" s="911"/>
      <c r="AQ118" s="877"/>
      <c r="AR118" s="878"/>
      <c r="AS118" s="878"/>
      <c r="AT118" s="878"/>
      <c r="AU118" s="879"/>
    </row>
    <row r="119" spans="1:47" ht="14.25" customHeight="1" x14ac:dyDescent="0.2">
      <c r="A119" s="3"/>
      <c r="B119" s="399" t="s">
        <v>419</v>
      </c>
      <c r="C119" s="400" t="s">
        <v>482</v>
      </c>
      <c r="D119" s="324"/>
      <c r="E119" s="44"/>
      <c r="F119" s="15"/>
      <c r="G119" s="15"/>
      <c r="H119" s="906"/>
      <c r="I119" s="907"/>
      <c r="J119" s="907"/>
      <c r="K119" s="907"/>
      <c r="L119" s="908"/>
      <c r="M119" s="874">
        <f>H119*0.5</f>
        <v>0</v>
      </c>
      <c r="N119" s="875"/>
      <c r="O119" s="875"/>
      <c r="P119" s="875"/>
      <c r="Q119" s="876"/>
      <c r="R119" s="906"/>
      <c r="S119" s="907"/>
      <c r="T119" s="907"/>
      <c r="U119" s="907"/>
      <c r="V119" s="908"/>
      <c r="W119" s="874">
        <f>R119*0.5</f>
        <v>0</v>
      </c>
      <c r="X119" s="875"/>
      <c r="Y119" s="875"/>
      <c r="Z119" s="875"/>
      <c r="AA119" s="876"/>
      <c r="AB119" s="874">
        <f>H119+R119</f>
        <v>0</v>
      </c>
      <c r="AC119" s="875"/>
      <c r="AD119" s="875"/>
      <c r="AE119" s="875"/>
      <c r="AF119" s="876"/>
      <c r="AG119" s="874">
        <f>M119+W119</f>
        <v>0</v>
      </c>
      <c r="AH119" s="875"/>
      <c r="AI119" s="875"/>
      <c r="AJ119" s="875"/>
      <c r="AK119" s="876"/>
      <c r="AL119" s="906"/>
      <c r="AM119" s="907"/>
      <c r="AN119" s="907"/>
      <c r="AO119" s="907"/>
      <c r="AP119" s="908"/>
      <c r="AQ119" s="874">
        <f>AL119*0.5</f>
        <v>0</v>
      </c>
      <c r="AR119" s="875"/>
      <c r="AS119" s="875"/>
      <c r="AT119" s="875"/>
      <c r="AU119" s="876"/>
    </row>
    <row r="120" spans="1:47" ht="14.25" customHeight="1" x14ac:dyDescent="0.2">
      <c r="A120" s="3"/>
      <c r="B120" s="401"/>
      <c r="C120" s="402" t="s">
        <v>461</v>
      </c>
      <c r="D120" s="327"/>
      <c r="E120" s="328"/>
      <c r="F120" s="329"/>
      <c r="G120" s="329"/>
      <c r="H120" s="909"/>
      <c r="I120" s="910"/>
      <c r="J120" s="910"/>
      <c r="K120" s="910"/>
      <c r="L120" s="911"/>
      <c r="M120" s="877"/>
      <c r="N120" s="878"/>
      <c r="O120" s="878"/>
      <c r="P120" s="878"/>
      <c r="Q120" s="879"/>
      <c r="R120" s="909"/>
      <c r="S120" s="910"/>
      <c r="T120" s="910"/>
      <c r="U120" s="910"/>
      <c r="V120" s="911"/>
      <c r="W120" s="877"/>
      <c r="X120" s="878"/>
      <c r="Y120" s="878"/>
      <c r="Z120" s="878"/>
      <c r="AA120" s="879"/>
      <c r="AB120" s="877"/>
      <c r="AC120" s="878"/>
      <c r="AD120" s="878"/>
      <c r="AE120" s="878"/>
      <c r="AF120" s="879"/>
      <c r="AG120" s="877"/>
      <c r="AH120" s="878"/>
      <c r="AI120" s="878"/>
      <c r="AJ120" s="878"/>
      <c r="AK120" s="879"/>
      <c r="AL120" s="909"/>
      <c r="AM120" s="910"/>
      <c r="AN120" s="910"/>
      <c r="AO120" s="910"/>
      <c r="AP120" s="911"/>
      <c r="AQ120" s="877"/>
      <c r="AR120" s="878"/>
      <c r="AS120" s="878"/>
      <c r="AT120" s="878"/>
      <c r="AU120" s="879"/>
    </row>
    <row r="121" spans="1:47" ht="14.25" customHeight="1" x14ac:dyDescent="0.2">
      <c r="A121" s="3"/>
      <c r="B121" s="399" t="s">
        <v>420</v>
      </c>
      <c r="C121" s="400" t="s">
        <v>500</v>
      </c>
      <c r="D121" s="324"/>
      <c r="E121" s="44"/>
      <c r="F121" s="15"/>
      <c r="G121" s="15"/>
      <c r="H121" s="906"/>
      <c r="I121" s="907"/>
      <c r="J121" s="907"/>
      <c r="K121" s="907"/>
      <c r="L121" s="908"/>
      <c r="M121" s="874">
        <f>H121*0.5</f>
        <v>0</v>
      </c>
      <c r="N121" s="875"/>
      <c r="O121" s="875"/>
      <c r="P121" s="875"/>
      <c r="Q121" s="876"/>
      <c r="R121" s="906"/>
      <c r="S121" s="907"/>
      <c r="T121" s="907"/>
      <c r="U121" s="907"/>
      <c r="V121" s="908"/>
      <c r="W121" s="874">
        <f>R121*0.5</f>
        <v>0</v>
      </c>
      <c r="X121" s="875"/>
      <c r="Y121" s="875"/>
      <c r="Z121" s="875"/>
      <c r="AA121" s="876"/>
      <c r="AB121" s="874">
        <f>H121+R121</f>
        <v>0</v>
      </c>
      <c r="AC121" s="875"/>
      <c r="AD121" s="875"/>
      <c r="AE121" s="875"/>
      <c r="AF121" s="876"/>
      <c r="AG121" s="874">
        <f>M121+W121</f>
        <v>0</v>
      </c>
      <c r="AH121" s="875"/>
      <c r="AI121" s="875"/>
      <c r="AJ121" s="875"/>
      <c r="AK121" s="876"/>
      <c r="AL121" s="906"/>
      <c r="AM121" s="907"/>
      <c r="AN121" s="907"/>
      <c r="AO121" s="907"/>
      <c r="AP121" s="908"/>
      <c r="AQ121" s="874">
        <f>AL121*0.5</f>
        <v>0</v>
      </c>
      <c r="AR121" s="875"/>
      <c r="AS121" s="875"/>
      <c r="AT121" s="875"/>
      <c r="AU121" s="876"/>
    </row>
    <row r="122" spans="1:47" ht="14.25" customHeight="1" x14ac:dyDescent="0.2">
      <c r="A122" s="3"/>
      <c r="B122" s="401"/>
      <c r="C122" s="402" t="s">
        <v>461</v>
      </c>
      <c r="D122" s="327"/>
      <c r="E122" s="328"/>
      <c r="F122" s="329"/>
      <c r="G122" s="329"/>
      <c r="H122" s="909"/>
      <c r="I122" s="910"/>
      <c r="J122" s="910"/>
      <c r="K122" s="910"/>
      <c r="L122" s="911"/>
      <c r="M122" s="877"/>
      <c r="N122" s="878"/>
      <c r="O122" s="878"/>
      <c r="P122" s="878"/>
      <c r="Q122" s="879"/>
      <c r="R122" s="909"/>
      <c r="S122" s="910"/>
      <c r="T122" s="910"/>
      <c r="U122" s="910"/>
      <c r="V122" s="911"/>
      <c r="W122" s="877"/>
      <c r="X122" s="878"/>
      <c r="Y122" s="878"/>
      <c r="Z122" s="878"/>
      <c r="AA122" s="879"/>
      <c r="AB122" s="877"/>
      <c r="AC122" s="878"/>
      <c r="AD122" s="878"/>
      <c r="AE122" s="878"/>
      <c r="AF122" s="879"/>
      <c r="AG122" s="877"/>
      <c r="AH122" s="878"/>
      <c r="AI122" s="878"/>
      <c r="AJ122" s="878"/>
      <c r="AK122" s="879"/>
      <c r="AL122" s="909"/>
      <c r="AM122" s="910"/>
      <c r="AN122" s="910"/>
      <c r="AO122" s="910"/>
      <c r="AP122" s="911"/>
      <c r="AQ122" s="877"/>
      <c r="AR122" s="878"/>
      <c r="AS122" s="878"/>
      <c r="AT122" s="878"/>
      <c r="AU122" s="879"/>
    </row>
    <row r="123" spans="1:47" ht="14.25" customHeight="1" x14ac:dyDescent="0.2">
      <c r="A123" s="3"/>
      <c r="B123" s="399" t="s">
        <v>456</v>
      </c>
      <c r="C123" s="400" t="s">
        <v>507</v>
      </c>
      <c r="D123" s="324"/>
      <c r="E123" s="44"/>
      <c r="F123" s="15"/>
      <c r="G123" s="15"/>
      <c r="H123" s="906"/>
      <c r="I123" s="907"/>
      <c r="J123" s="907"/>
      <c r="K123" s="907"/>
      <c r="L123" s="908"/>
      <c r="M123" s="874">
        <f>H123*0.75</f>
        <v>0</v>
      </c>
      <c r="N123" s="875"/>
      <c r="O123" s="875"/>
      <c r="P123" s="875"/>
      <c r="Q123" s="876"/>
      <c r="R123" s="906"/>
      <c r="S123" s="907"/>
      <c r="T123" s="907"/>
      <c r="U123" s="907"/>
      <c r="V123" s="908"/>
      <c r="W123" s="874">
        <f>R123*0.75</f>
        <v>0</v>
      </c>
      <c r="X123" s="875"/>
      <c r="Y123" s="875"/>
      <c r="Z123" s="875"/>
      <c r="AA123" s="876"/>
      <c r="AB123" s="874">
        <f>H123+R123</f>
        <v>0</v>
      </c>
      <c r="AC123" s="875"/>
      <c r="AD123" s="875"/>
      <c r="AE123" s="875"/>
      <c r="AF123" s="876"/>
      <c r="AG123" s="874">
        <f>M123+W123</f>
        <v>0</v>
      </c>
      <c r="AH123" s="875"/>
      <c r="AI123" s="875"/>
      <c r="AJ123" s="875"/>
      <c r="AK123" s="876"/>
      <c r="AL123" s="906"/>
      <c r="AM123" s="907"/>
      <c r="AN123" s="907"/>
      <c r="AO123" s="907"/>
      <c r="AP123" s="908"/>
      <c r="AQ123" s="874">
        <f>AL123*0.75</f>
        <v>0</v>
      </c>
      <c r="AR123" s="875"/>
      <c r="AS123" s="875"/>
      <c r="AT123" s="875"/>
      <c r="AU123" s="876"/>
    </row>
    <row r="124" spans="1:47" ht="14.25" customHeight="1" x14ac:dyDescent="0.2">
      <c r="A124" s="3"/>
      <c r="B124" s="401"/>
      <c r="C124" s="402" t="s">
        <v>464</v>
      </c>
      <c r="D124" s="327"/>
      <c r="E124" s="328"/>
      <c r="F124" s="329"/>
      <c r="G124" s="329"/>
      <c r="H124" s="909"/>
      <c r="I124" s="910"/>
      <c r="J124" s="910"/>
      <c r="K124" s="910"/>
      <c r="L124" s="911"/>
      <c r="M124" s="877"/>
      <c r="N124" s="878"/>
      <c r="O124" s="878"/>
      <c r="P124" s="878"/>
      <c r="Q124" s="879"/>
      <c r="R124" s="909"/>
      <c r="S124" s="910"/>
      <c r="T124" s="910"/>
      <c r="U124" s="910"/>
      <c r="V124" s="911"/>
      <c r="W124" s="877"/>
      <c r="X124" s="878"/>
      <c r="Y124" s="878"/>
      <c r="Z124" s="878"/>
      <c r="AA124" s="879"/>
      <c r="AB124" s="877"/>
      <c r="AC124" s="878"/>
      <c r="AD124" s="878"/>
      <c r="AE124" s="878"/>
      <c r="AF124" s="879"/>
      <c r="AG124" s="877"/>
      <c r="AH124" s="878"/>
      <c r="AI124" s="878"/>
      <c r="AJ124" s="878"/>
      <c r="AK124" s="879"/>
      <c r="AL124" s="909"/>
      <c r="AM124" s="910"/>
      <c r="AN124" s="910"/>
      <c r="AO124" s="910"/>
      <c r="AP124" s="911"/>
      <c r="AQ124" s="877"/>
      <c r="AR124" s="878"/>
      <c r="AS124" s="878"/>
      <c r="AT124" s="878"/>
      <c r="AU124" s="879"/>
    </row>
    <row r="125" spans="1:47" ht="14.25" customHeight="1" x14ac:dyDescent="0.2">
      <c r="A125" s="3"/>
      <c r="B125" s="399" t="s">
        <v>457</v>
      </c>
      <c r="C125" s="406" t="s">
        <v>484</v>
      </c>
      <c r="D125" s="324"/>
      <c r="E125" s="44"/>
      <c r="F125" s="15"/>
      <c r="G125" s="15"/>
      <c r="H125" s="874">
        <f>+H113+H119+H121+H123</f>
        <v>0</v>
      </c>
      <c r="I125" s="875"/>
      <c r="J125" s="875"/>
      <c r="K125" s="875"/>
      <c r="L125" s="876"/>
      <c r="M125" s="874">
        <f>+M113+M119+M121+M123</f>
        <v>0</v>
      </c>
      <c r="N125" s="875"/>
      <c r="O125" s="875"/>
      <c r="P125" s="875"/>
      <c r="Q125" s="876"/>
      <c r="R125" s="874">
        <f>+R113+R115+R117+R119+R121+R123</f>
        <v>0</v>
      </c>
      <c r="S125" s="875"/>
      <c r="T125" s="875"/>
      <c r="U125" s="875"/>
      <c r="V125" s="876"/>
      <c r="W125" s="874">
        <f>+W113+W115+W117+W119+W121+W123</f>
        <v>0</v>
      </c>
      <c r="X125" s="875"/>
      <c r="Y125" s="875"/>
      <c r="Z125" s="875"/>
      <c r="AA125" s="876"/>
      <c r="AB125" s="874">
        <f>+AB113+AB119+AB121+AB123</f>
        <v>0</v>
      </c>
      <c r="AC125" s="875"/>
      <c r="AD125" s="875"/>
      <c r="AE125" s="875"/>
      <c r="AF125" s="876"/>
      <c r="AG125" s="912">
        <f>+AG113+AG115+AG117+AG119+AG121+AG123</f>
        <v>0</v>
      </c>
      <c r="AH125" s="913"/>
      <c r="AI125" s="913"/>
      <c r="AJ125" s="913"/>
      <c r="AK125" s="914"/>
      <c r="AL125" s="874">
        <f>+AL113+AL115+AL117+AL119+AL121+AL123</f>
        <v>0</v>
      </c>
      <c r="AM125" s="875"/>
      <c r="AN125" s="875"/>
      <c r="AO125" s="875"/>
      <c r="AP125" s="876"/>
      <c r="AQ125" s="874">
        <f>+AQ113+AQ115+AQ117+AQ119+AQ121+AQ123</f>
        <v>0</v>
      </c>
      <c r="AR125" s="875"/>
      <c r="AS125" s="875"/>
      <c r="AT125" s="875"/>
      <c r="AU125" s="876"/>
    </row>
    <row r="126" spans="1:47" ht="14.25" customHeight="1" thickBot="1" x14ac:dyDescent="0.25">
      <c r="A126" s="3"/>
      <c r="B126" s="401"/>
      <c r="C126" s="402" t="s">
        <v>465</v>
      </c>
      <c r="D126" s="327"/>
      <c r="E126" s="328"/>
      <c r="F126" s="329"/>
      <c r="G126" s="329"/>
      <c r="H126" s="877"/>
      <c r="I126" s="878"/>
      <c r="J126" s="878"/>
      <c r="K126" s="878"/>
      <c r="L126" s="879"/>
      <c r="M126" s="877"/>
      <c r="N126" s="878"/>
      <c r="O126" s="878"/>
      <c r="P126" s="878"/>
      <c r="Q126" s="879"/>
      <c r="R126" s="877"/>
      <c r="S126" s="878"/>
      <c r="T126" s="878"/>
      <c r="U126" s="878"/>
      <c r="V126" s="879"/>
      <c r="W126" s="877"/>
      <c r="X126" s="878"/>
      <c r="Y126" s="878"/>
      <c r="Z126" s="878"/>
      <c r="AA126" s="879"/>
      <c r="AB126" s="927"/>
      <c r="AC126" s="928"/>
      <c r="AD126" s="928"/>
      <c r="AE126" s="928"/>
      <c r="AF126" s="929"/>
      <c r="AG126" s="930"/>
      <c r="AH126" s="931"/>
      <c r="AI126" s="931"/>
      <c r="AJ126" s="931"/>
      <c r="AK126" s="932"/>
      <c r="AL126" s="927"/>
      <c r="AM126" s="928"/>
      <c r="AN126" s="928"/>
      <c r="AO126" s="928"/>
      <c r="AP126" s="929"/>
      <c r="AQ126" s="927"/>
      <c r="AR126" s="928"/>
      <c r="AS126" s="928"/>
      <c r="AT126" s="928"/>
      <c r="AU126" s="929"/>
    </row>
    <row r="127" spans="1:47" ht="16.149999999999999" customHeight="1" thickTop="1" thickBot="1" x14ac:dyDescent="0.25">
      <c r="A127" s="3"/>
      <c r="B127" s="882" t="s">
        <v>489</v>
      </c>
      <c r="C127" s="883"/>
      <c r="D127" s="883"/>
      <c r="E127" s="883"/>
      <c r="F127" s="883"/>
      <c r="G127" s="884"/>
      <c r="H127" s="920" t="s">
        <v>486</v>
      </c>
      <c r="I127" s="921"/>
      <c r="J127" s="921"/>
      <c r="K127" s="921"/>
      <c r="L127" s="921"/>
      <c r="M127" s="921"/>
      <c r="N127" s="921"/>
      <c r="O127" s="922"/>
      <c r="P127" s="923"/>
      <c r="Q127" s="924"/>
      <c r="R127" s="622"/>
      <c r="S127" s="622"/>
      <c r="T127" s="622"/>
      <c r="U127" s="622"/>
      <c r="V127" s="622"/>
      <c r="W127" s="622"/>
      <c r="X127" s="622"/>
      <c r="Y127" s="622"/>
      <c r="Z127" s="622"/>
      <c r="AA127" s="622"/>
      <c r="AB127" s="622"/>
      <c r="AC127" s="622"/>
      <c r="AD127" s="622"/>
      <c r="AE127" s="622"/>
      <c r="AF127" s="622"/>
      <c r="AG127" s="622"/>
      <c r="AH127" s="622"/>
      <c r="AI127" s="622"/>
      <c r="AJ127" s="622"/>
      <c r="AK127" s="622"/>
      <c r="AL127" s="925" t="s">
        <v>113</v>
      </c>
      <c r="AM127" s="926"/>
      <c r="AN127" s="926"/>
      <c r="AO127" s="926"/>
      <c r="AP127" s="926"/>
      <c r="AQ127" s="926"/>
      <c r="AR127" s="926"/>
      <c r="AS127" s="926"/>
      <c r="AT127" s="922"/>
      <c r="AU127" s="924"/>
    </row>
    <row r="128" spans="1:47" ht="14.25" customHeight="1" thickTop="1" x14ac:dyDescent="0.2">
      <c r="A128" s="3"/>
      <c r="B128" s="399" t="s">
        <v>421</v>
      </c>
      <c r="C128" s="400" t="s">
        <v>485</v>
      </c>
      <c r="D128" s="324"/>
      <c r="E128" s="44"/>
      <c r="F128" s="15"/>
      <c r="G128" s="15"/>
      <c r="H128" s="906"/>
      <c r="I128" s="907"/>
      <c r="J128" s="907"/>
      <c r="K128" s="907"/>
      <c r="L128" s="908"/>
      <c r="M128" s="874">
        <f>H128*$O$127</f>
        <v>0</v>
      </c>
      <c r="N128" s="875"/>
      <c r="O128" s="918"/>
      <c r="P128" s="918"/>
      <c r="Q128" s="919"/>
      <c r="R128" s="906"/>
      <c r="S128" s="907"/>
      <c r="T128" s="907"/>
      <c r="U128" s="907"/>
      <c r="V128" s="908"/>
      <c r="W128" s="874">
        <f>R128*$O$127</f>
        <v>0</v>
      </c>
      <c r="X128" s="875"/>
      <c r="Y128" s="918"/>
      <c r="Z128" s="918"/>
      <c r="AA128" s="919"/>
      <c r="AB128" s="874">
        <f>H128+R128</f>
        <v>0</v>
      </c>
      <c r="AC128" s="875"/>
      <c r="AD128" s="875"/>
      <c r="AE128" s="875"/>
      <c r="AF128" s="876"/>
      <c r="AG128" s="874">
        <f>M128+W128</f>
        <v>0</v>
      </c>
      <c r="AH128" s="875"/>
      <c r="AI128" s="875"/>
      <c r="AJ128" s="875"/>
      <c r="AK128" s="876"/>
      <c r="AL128" s="906"/>
      <c r="AM128" s="907"/>
      <c r="AN128" s="907"/>
      <c r="AO128" s="907"/>
      <c r="AP128" s="908"/>
      <c r="AQ128" s="874">
        <f>AL128*$AT$127</f>
        <v>0</v>
      </c>
      <c r="AR128" s="875"/>
      <c r="AS128" s="875"/>
      <c r="AT128" s="875"/>
      <c r="AU128" s="876"/>
    </row>
    <row r="129" spans="1:47" ht="14.25" customHeight="1" x14ac:dyDescent="0.2">
      <c r="A129" s="3"/>
      <c r="B129" s="401"/>
      <c r="C129" s="402" t="s">
        <v>458</v>
      </c>
      <c r="D129" s="327"/>
      <c r="E129" s="328"/>
      <c r="F129" s="329"/>
      <c r="G129" s="329"/>
      <c r="H129" s="909"/>
      <c r="I129" s="910"/>
      <c r="J129" s="910"/>
      <c r="K129" s="910"/>
      <c r="L129" s="911"/>
      <c r="M129" s="877"/>
      <c r="N129" s="878"/>
      <c r="O129" s="878"/>
      <c r="P129" s="878"/>
      <c r="Q129" s="879"/>
      <c r="R129" s="909"/>
      <c r="S129" s="910"/>
      <c r="T129" s="910"/>
      <c r="U129" s="910"/>
      <c r="V129" s="911"/>
      <c r="W129" s="877"/>
      <c r="X129" s="878"/>
      <c r="Y129" s="878"/>
      <c r="Z129" s="878"/>
      <c r="AA129" s="879"/>
      <c r="AB129" s="877"/>
      <c r="AC129" s="878"/>
      <c r="AD129" s="878"/>
      <c r="AE129" s="878"/>
      <c r="AF129" s="879"/>
      <c r="AG129" s="877"/>
      <c r="AH129" s="878"/>
      <c r="AI129" s="878"/>
      <c r="AJ129" s="878"/>
      <c r="AK129" s="879"/>
      <c r="AL129" s="909"/>
      <c r="AM129" s="910"/>
      <c r="AN129" s="910"/>
      <c r="AO129" s="910"/>
      <c r="AP129" s="911"/>
      <c r="AQ129" s="877"/>
      <c r="AR129" s="878"/>
      <c r="AS129" s="878"/>
      <c r="AT129" s="878"/>
      <c r="AU129" s="879"/>
    </row>
    <row r="130" spans="1:47" ht="14.25" customHeight="1" x14ac:dyDescent="0.2">
      <c r="A130" s="3"/>
      <c r="B130" s="399" t="s">
        <v>422</v>
      </c>
      <c r="C130" s="400" t="s">
        <v>485</v>
      </c>
      <c r="D130" s="324"/>
      <c r="E130" s="44"/>
      <c r="F130" s="15"/>
      <c r="G130" s="15"/>
      <c r="H130" s="906"/>
      <c r="I130" s="907"/>
      <c r="J130" s="907"/>
      <c r="K130" s="907"/>
      <c r="L130" s="908"/>
      <c r="M130" s="874">
        <f>H130*$O$127</f>
        <v>0</v>
      </c>
      <c r="N130" s="875"/>
      <c r="O130" s="918"/>
      <c r="P130" s="918"/>
      <c r="Q130" s="919"/>
      <c r="R130" s="906"/>
      <c r="S130" s="907"/>
      <c r="T130" s="907"/>
      <c r="U130" s="907"/>
      <c r="V130" s="908"/>
      <c r="W130" s="874">
        <f>R130*$O$127</f>
        <v>0</v>
      </c>
      <c r="X130" s="875"/>
      <c r="Y130" s="918"/>
      <c r="Z130" s="918"/>
      <c r="AA130" s="919"/>
      <c r="AB130" s="874">
        <f>H130+R130</f>
        <v>0</v>
      </c>
      <c r="AC130" s="875"/>
      <c r="AD130" s="875"/>
      <c r="AE130" s="875"/>
      <c r="AF130" s="876"/>
      <c r="AG130" s="874">
        <f>M130+W130</f>
        <v>0</v>
      </c>
      <c r="AH130" s="875"/>
      <c r="AI130" s="875"/>
      <c r="AJ130" s="875"/>
      <c r="AK130" s="876"/>
      <c r="AL130" s="906"/>
      <c r="AM130" s="907"/>
      <c r="AN130" s="907"/>
      <c r="AO130" s="907"/>
      <c r="AP130" s="908"/>
      <c r="AQ130" s="874">
        <f>AL130*$AT$127</f>
        <v>0</v>
      </c>
      <c r="AR130" s="875"/>
      <c r="AS130" s="875"/>
      <c r="AT130" s="875"/>
      <c r="AU130" s="876"/>
    </row>
    <row r="131" spans="1:47" ht="14.25" customHeight="1" x14ac:dyDescent="0.2">
      <c r="A131" s="3"/>
      <c r="B131" s="401"/>
      <c r="C131" s="402" t="s">
        <v>459</v>
      </c>
      <c r="D131" s="327"/>
      <c r="E131" s="328"/>
      <c r="F131" s="329"/>
      <c r="G131" s="623"/>
      <c r="H131" s="909"/>
      <c r="I131" s="910"/>
      <c r="J131" s="910"/>
      <c r="K131" s="910"/>
      <c r="L131" s="911"/>
      <c r="M131" s="877"/>
      <c r="N131" s="878"/>
      <c r="O131" s="878"/>
      <c r="P131" s="878"/>
      <c r="Q131" s="879"/>
      <c r="R131" s="909"/>
      <c r="S131" s="910"/>
      <c r="T131" s="910"/>
      <c r="U131" s="910"/>
      <c r="V131" s="911"/>
      <c r="W131" s="877"/>
      <c r="X131" s="878"/>
      <c r="Y131" s="878"/>
      <c r="Z131" s="878"/>
      <c r="AA131" s="879"/>
      <c r="AB131" s="877"/>
      <c r="AC131" s="878"/>
      <c r="AD131" s="878"/>
      <c r="AE131" s="878"/>
      <c r="AF131" s="879"/>
      <c r="AG131" s="877"/>
      <c r="AH131" s="878"/>
      <c r="AI131" s="878"/>
      <c r="AJ131" s="878"/>
      <c r="AK131" s="879"/>
      <c r="AL131" s="909"/>
      <c r="AM131" s="910"/>
      <c r="AN131" s="910"/>
      <c r="AO131" s="910"/>
      <c r="AP131" s="911"/>
      <c r="AQ131" s="877"/>
      <c r="AR131" s="878"/>
      <c r="AS131" s="878"/>
      <c r="AT131" s="878"/>
      <c r="AU131" s="879"/>
    </row>
    <row r="132" spans="1:47" ht="14.25" customHeight="1" x14ac:dyDescent="0.2">
      <c r="A132" s="3"/>
      <c r="B132" s="399" t="s">
        <v>423</v>
      </c>
      <c r="C132" s="400" t="s">
        <v>485</v>
      </c>
      <c r="D132" s="324"/>
      <c r="E132" s="44"/>
      <c r="F132" s="15"/>
      <c r="G132" s="15"/>
      <c r="H132" s="906"/>
      <c r="I132" s="907"/>
      <c r="J132" s="907"/>
      <c r="K132" s="907"/>
      <c r="L132" s="908"/>
      <c r="M132" s="874">
        <f>H132*$O$127</f>
        <v>0</v>
      </c>
      <c r="N132" s="875"/>
      <c r="O132" s="918"/>
      <c r="P132" s="918"/>
      <c r="Q132" s="919"/>
      <c r="R132" s="906"/>
      <c r="S132" s="907"/>
      <c r="T132" s="907"/>
      <c r="U132" s="907"/>
      <c r="V132" s="908"/>
      <c r="W132" s="874">
        <f>R132*$O$127</f>
        <v>0</v>
      </c>
      <c r="X132" s="875"/>
      <c r="Y132" s="918"/>
      <c r="Z132" s="918"/>
      <c r="AA132" s="919"/>
      <c r="AB132" s="874">
        <f>H132+R132</f>
        <v>0</v>
      </c>
      <c r="AC132" s="875"/>
      <c r="AD132" s="875"/>
      <c r="AE132" s="875"/>
      <c r="AF132" s="876"/>
      <c r="AG132" s="874">
        <f>M132+W132</f>
        <v>0</v>
      </c>
      <c r="AH132" s="875"/>
      <c r="AI132" s="875"/>
      <c r="AJ132" s="875"/>
      <c r="AK132" s="876"/>
      <c r="AL132" s="906"/>
      <c r="AM132" s="907"/>
      <c r="AN132" s="907"/>
      <c r="AO132" s="907"/>
      <c r="AP132" s="908"/>
      <c r="AQ132" s="874">
        <f>AL132*$AT$127</f>
        <v>0</v>
      </c>
      <c r="AR132" s="875"/>
      <c r="AS132" s="875"/>
      <c r="AT132" s="875"/>
      <c r="AU132" s="876"/>
    </row>
    <row r="133" spans="1:47" ht="14.25" customHeight="1" x14ac:dyDescent="0.2">
      <c r="A133" s="3"/>
      <c r="B133" s="401"/>
      <c r="C133" s="402" t="s">
        <v>460</v>
      </c>
      <c r="D133" s="327"/>
      <c r="E133" s="328"/>
      <c r="F133" s="329"/>
      <c r="G133" s="623"/>
      <c r="H133" s="909"/>
      <c r="I133" s="910"/>
      <c r="J133" s="910"/>
      <c r="K133" s="910"/>
      <c r="L133" s="911"/>
      <c r="M133" s="877"/>
      <c r="N133" s="878"/>
      <c r="O133" s="878"/>
      <c r="P133" s="878"/>
      <c r="Q133" s="879"/>
      <c r="R133" s="909"/>
      <c r="S133" s="910"/>
      <c r="T133" s="910"/>
      <c r="U133" s="910"/>
      <c r="V133" s="911"/>
      <c r="W133" s="877"/>
      <c r="X133" s="878"/>
      <c r="Y133" s="878"/>
      <c r="Z133" s="878"/>
      <c r="AA133" s="879"/>
      <c r="AB133" s="877"/>
      <c r="AC133" s="878"/>
      <c r="AD133" s="878"/>
      <c r="AE133" s="878"/>
      <c r="AF133" s="879"/>
      <c r="AG133" s="877"/>
      <c r="AH133" s="878"/>
      <c r="AI133" s="878"/>
      <c r="AJ133" s="878"/>
      <c r="AK133" s="879"/>
      <c r="AL133" s="909"/>
      <c r="AM133" s="910"/>
      <c r="AN133" s="910"/>
      <c r="AO133" s="910"/>
      <c r="AP133" s="911"/>
      <c r="AQ133" s="877"/>
      <c r="AR133" s="878"/>
      <c r="AS133" s="878"/>
      <c r="AT133" s="878"/>
      <c r="AU133" s="879"/>
    </row>
    <row r="134" spans="1:47" ht="14.25" customHeight="1" x14ac:dyDescent="0.2">
      <c r="A134" s="3"/>
      <c r="B134" s="399" t="s">
        <v>424</v>
      </c>
      <c r="C134" s="400" t="s">
        <v>490</v>
      </c>
      <c r="D134" s="324"/>
      <c r="E134" s="44"/>
      <c r="F134" s="15"/>
      <c r="G134" s="15"/>
      <c r="H134" s="906"/>
      <c r="I134" s="907"/>
      <c r="J134" s="907"/>
      <c r="K134" s="907"/>
      <c r="L134" s="908"/>
      <c r="M134" s="874">
        <f>H134*0.5</f>
        <v>0</v>
      </c>
      <c r="N134" s="875"/>
      <c r="O134" s="875"/>
      <c r="P134" s="875"/>
      <c r="Q134" s="876"/>
      <c r="R134" s="906"/>
      <c r="S134" s="907"/>
      <c r="T134" s="907"/>
      <c r="U134" s="907"/>
      <c r="V134" s="908"/>
      <c r="W134" s="874">
        <f>R134*0.5</f>
        <v>0</v>
      </c>
      <c r="X134" s="875"/>
      <c r="Y134" s="875"/>
      <c r="Z134" s="875"/>
      <c r="AA134" s="876"/>
      <c r="AB134" s="874">
        <f>H134+R134</f>
        <v>0</v>
      </c>
      <c r="AC134" s="875"/>
      <c r="AD134" s="875"/>
      <c r="AE134" s="875"/>
      <c r="AF134" s="876"/>
      <c r="AG134" s="874">
        <f>M134+W134</f>
        <v>0</v>
      </c>
      <c r="AH134" s="875"/>
      <c r="AI134" s="875"/>
      <c r="AJ134" s="875"/>
      <c r="AK134" s="876"/>
      <c r="AL134" s="906"/>
      <c r="AM134" s="907"/>
      <c r="AN134" s="907"/>
      <c r="AO134" s="907"/>
      <c r="AP134" s="908"/>
      <c r="AQ134" s="874">
        <f>AL134*0.5</f>
        <v>0</v>
      </c>
      <c r="AR134" s="875"/>
      <c r="AS134" s="875"/>
      <c r="AT134" s="875"/>
      <c r="AU134" s="876"/>
    </row>
    <row r="135" spans="1:47" ht="14.25" customHeight="1" x14ac:dyDescent="0.2">
      <c r="A135" s="3"/>
      <c r="B135" s="401"/>
      <c r="C135" s="402" t="s">
        <v>461</v>
      </c>
      <c r="D135" s="327"/>
      <c r="E135" s="328"/>
      <c r="F135" s="329"/>
      <c r="G135" s="329"/>
      <c r="H135" s="909"/>
      <c r="I135" s="910"/>
      <c r="J135" s="910"/>
      <c r="K135" s="910"/>
      <c r="L135" s="911"/>
      <c r="M135" s="877"/>
      <c r="N135" s="878"/>
      <c r="O135" s="878"/>
      <c r="P135" s="878"/>
      <c r="Q135" s="879"/>
      <c r="R135" s="909"/>
      <c r="S135" s="910"/>
      <c r="T135" s="910"/>
      <c r="U135" s="910"/>
      <c r="V135" s="911"/>
      <c r="W135" s="877"/>
      <c r="X135" s="878"/>
      <c r="Y135" s="878"/>
      <c r="Z135" s="878"/>
      <c r="AA135" s="879"/>
      <c r="AB135" s="877"/>
      <c r="AC135" s="878"/>
      <c r="AD135" s="878"/>
      <c r="AE135" s="878"/>
      <c r="AF135" s="879"/>
      <c r="AG135" s="877"/>
      <c r="AH135" s="878"/>
      <c r="AI135" s="878"/>
      <c r="AJ135" s="878"/>
      <c r="AK135" s="879"/>
      <c r="AL135" s="909"/>
      <c r="AM135" s="910"/>
      <c r="AN135" s="910"/>
      <c r="AO135" s="910"/>
      <c r="AP135" s="911"/>
      <c r="AQ135" s="877"/>
      <c r="AR135" s="878"/>
      <c r="AS135" s="878"/>
      <c r="AT135" s="878"/>
      <c r="AU135" s="879"/>
    </row>
    <row r="136" spans="1:47" ht="14.25" customHeight="1" x14ac:dyDescent="0.2">
      <c r="A136" s="3"/>
      <c r="B136" s="399" t="s">
        <v>425</v>
      </c>
      <c r="C136" s="400" t="s">
        <v>491</v>
      </c>
      <c r="D136" s="324"/>
      <c r="E136" s="44"/>
      <c r="F136" s="15"/>
      <c r="G136" s="15"/>
      <c r="H136" s="906"/>
      <c r="I136" s="907"/>
      <c r="J136" s="907"/>
      <c r="K136" s="907"/>
      <c r="L136" s="908"/>
      <c r="M136" s="874">
        <f>H136*0.5</f>
        <v>0</v>
      </c>
      <c r="N136" s="875"/>
      <c r="O136" s="875"/>
      <c r="P136" s="875"/>
      <c r="Q136" s="876"/>
      <c r="R136" s="906"/>
      <c r="S136" s="907"/>
      <c r="T136" s="907"/>
      <c r="U136" s="907"/>
      <c r="V136" s="908"/>
      <c r="W136" s="874">
        <f>R136*0.5</f>
        <v>0</v>
      </c>
      <c r="X136" s="875"/>
      <c r="Y136" s="875"/>
      <c r="Z136" s="875"/>
      <c r="AA136" s="876"/>
      <c r="AB136" s="874">
        <f>H136+R136</f>
        <v>0</v>
      </c>
      <c r="AC136" s="875"/>
      <c r="AD136" s="875"/>
      <c r="AE136" s="875"/>
      <c r="AF136" s="876"/>
      <c r="AG136" s="874">
        <f>M136+W136</f>
        <v>0</v>
      </c>
      <c r="AH136" s="875"/>
      <c r="AI136" s="875"/>
      <c r="AJ136" s="875"/>
      <c r="AK136" s="876"/>
      <c r="AL136" s="906"/>
      <c r="AM136" s="907"/>
      <c r="AN136" s="907"/>
      <c r="AO136" s="907"/>
      <c r="AP136" s="908"/>
      <c r="AQ136" s="874">
        <f>AL136*0.5</f>
        <v>0</v>
      </c>
      <c r="AR136" s="875"/>
      <c r="AS136" s="875"/>
      <c r="AT136" s="875"/>
      <c r="AU136" s="876"/>
    </row>
    <row r="137" spans="1:47" ht="14.25" customHeight="1" x14ac:dyDescent="0.2">
      <c r="A137" s="3"/>
      <c r="B137" s="401"/>
      <c r="C137" s="402" t="s">
        <v>461</v>
      </c>
      <c r="D137" s="327"/>
      <c r="E137" s="328"/>
      <c r="F137" s="329"/>
      <c r="G137" s="329"/>
      <c r="H137" s="909"/>
      <c r="I137" s="910"/>
      <c r="J137" s="910"/>
      <c r="K137" s="910"/>
      <c r="L137" s="911"/>
      <c r="M137" s="877"/>
      <c r="N137" s="878"/>
      <c r="O137" s="878"/>
      <c r="P137" s="878"/>
      <c r="Q137" s="879"/>
      <c r="R137" s="909"/>
      <c r="S137" s="910"/>
      <c r="T137" s="910"/>
      <c r="U137" s="910"/>
      <c r="V137" s="911"/>
      <c r="W137" s="877"/>
      <c r="X137" s="878"/>
      <c r="Y137" s="878"/>
      <c r="Z137" s="878"/>
      <c r="AA137" s="879"/>
      <c r="AB137" s="877"/>
      <c r="AC137" s="878"/>
      <c r="AD137" s="878"/>
      <c r="AE137" s="878"/>
      <c r="AF137" s="879"/>
      <c r="AG137" s="877"/>
      <c r="AH137" s="878"/>
      <c r="AI137" s="878"/>
      <c r="AJ137" s="878"/>
      <c r="AK137" s="879"/>
      <c r="AL137" s="909"/>
      <c r="AM137" s="910"/>
      <c r="AN137" s="910"/>
      <c r="AO137" s="910"/>
      <c r="AP137" s="911"/>
      <c r="AQ137" s="877"/>
      <c r="AR137" s="878"/>
      <c r="AS137" s="878"/>
      <c r="AT137" s="878"/>
      <c r="AU137" s="879"/>
    </row>
    <row r="138" spans="1:47" ht="14.25" customHeight="1" x14ac:dyDescent="0.2">
      <c r="A138" s="3"/>
      <c r="B138" s="399" t="s">
        <v>462</v>
      </c>
      <c r="C138" s="400" t="s">
        <v>492</v>
      </c>
      <c r="D138" s="324"/>
      <c r="E138" s="44"/>
      <c r="F138" s="15"/>
      <c r="G138" s="15"/>
      <c r="H138" s="906"/>
      <c r="I138" s="907"/>
      <c r="J138" s="907"/>
      <c r="K138" s="907"/>
      <c r="L138" s="908"/>
      <c r="M138" s="874">
        <f>H138*0.75</f>
        <v>0</v>
      </c>
      <c r="N138" s="875"/>
      <c r="O138" s="875"/>
      <c r="P138" s="875"/>
      <c r="Q138" s="876"/>
      <c r="R138" s="906"/>
      <c r="S138" s="907"/>
      <c r="T138" s="907"/>
      <c r="U138" s="907"/>
      <c r="V138" s="908"/>
      <c r="W138" s="874">
        <f>R138*0.75</f>
        <v>0</v>
      </c>
      <c r="X138" s="875"/>
      <c r="Y138" s="875"/>
      <c r="Z138" s="875"/>
      <c r="AA138" s="876"/>
      <c r="AB138" s="874">
        <f>H138+R138</f>
        <v>0</v>
      </c>
      <c r="AC138" s="875"/>
      <c r="AD138" s="875"/>
      <c r="AE138" s="875"/>
      <c r="AF138" s="876"/>
      <c r="AG138" s="874">
        <f>M138+W138</f>
        <v>0</v>
      </c>
      <c r="AH138" s="875"/>
      <c r="AI138" s="875"/>
      <c r="AJ138" s="875"/>
      <c r="AK138" s="876"/>
      <c r="AL138" s="906"/>
      <c r="AM138" s="907"/>
      <c r="AN138" s="907"/>
      <c r="AO138" s="907"/>
      <c r="AP138" s="908"/>
      <c r="AQ138" s="874">
        <f>AL138*0.75</f>
        <v>0</v>
      </c>
      <c r="AR138" s="875"/>
      <c r="AS138" s="875"/>
      <c r="AT138" s="875"/>
      <c r="AU138" s="876"/>
    </row>
    <row r="139" spans="1:47" ht="14.25" customHeight="1" x14ac:dyDescent="0.2">
      <c r="A139" s="3"/>
      <c r="B139" s="401"/>
      <c r="C139" s="402" t="s">
        <v>464</v>
      </c>
      <c r="D139" s="327"/>
      <c r="E139" s="328"/>
      <c r="F139" s="329"/>
      <c r="G139" s="329"/>
      <c r="H139" s="909"/>
      <c r="I139" s="910"/>
      <c r="J139" s="910"/>
      <c r="K139" s="910"/>
      <c r="L139" s="911"/>
      <c r="M139" s="877"/>
      <c r="N139" s="878"/>
      <c r="O139" s="878"/>
      <c r="P139" s="878"/>
      <c r="Q139" s="879"/>
      <c r="R139" s="909"/>
      <c r="S139" s="910"/>
      <c r="T139" s="910"/>
      <c r="U139" s="910"/>
      <c r="V139" s="911"/>
      <c r="W139" s="877"/>
      <c r="X139" s="878"/>
      <c r="Y139" s="878"/>
      <c r="Z139" s="878"/>
      <c r="AA139" s="879"/>
      <c r="AB139" s="877"/>
      <c r="AC139" s="878"/>
      <c r="AD139" s="878"/>
      <c r="AE139" s="878"/>
      <c r="AF139" s="879"/>
      <c r="AG139" s="877"/>
      <c r="AH139" s="878"/>
      <c r="AI139" s="878"/>
      <c r="AJ139" s="878"/>
      <c r="AK139" s="878"/>
      <c r="AL139" s="909"/>
      <c r="AM139" s="910"/>
      <c r="AN139" s="910"/>
      <c r="AO139" s="910"/>
      <c r="AP139" s="911"/>
      <c r="AQ139" s="877"/>
      <c r="AR139" s="878"/>
      <c r="AS139" s="878"/>
      <c r="AT139" s="878"/>
      <c r="AU139" s="879"/>
    </row>
    <row r="140" spans="1:47" ht="14.25" customHeight="1" x14ac:dyDescent="0.2">
      <c r="A140" s="3"/>
      <c r="B140" s="399" t="s">
        <v>463</v>
      </c>
      <c r="C140" s="406" t="s">
        <v>503</v>
      </c>
      <c r="D140" s="324"/>
      <c r="E140" s="44"/>
      <c r="F140" s="15"/>
      <c r="G140" s="15"/>
      <c r="H140" s="874">
        <f>+H128+H130+H132+H134+H136+H138</f>
        <v>0</v>
      </c>
      <c r="I140" s="875"/>
      <c r="J140" s="875"/>
      <c r="K140" s="875"/>
      <c r="L140" s="876"/>
      <c r="M140" s="874">
        <f>+M128+M130+M132+M134+M136+M138</f>
        <v>0</v>
      </c>
      <c r="N140" s="875"/>
      <c r="O140" s="875"/>
      <c r="P140" s="875"/>
      <c r="Q140" s="876"/>
      <c r="R140" s="874">
        <f>+R128+R130+R132+R134+R136+R138</f>
        <v>0</v>
      </c>
      <c r="S140" s="875"/>
      <c r="T140" s="875"/>
      <c r="U140" s="875"/>
      <c r="V140" s="876"/>
      <c r="W140" s="874">
        <f>+W128+W130+W132+W134+W136+W138</f>
        <v>0</v>
      </c>
      <c r="X140" s="875"/>
      <c r="Y140" s="875"/>
      <c r="Z140" s="875"/>
      <c r="AA140" s="876"/>
      <c r="AB140" s="874">
        <f>+AB128+AB130+AB132+AB134+AB136+AB138</f>
        <v>0</v>
      </c>
      <c r="AC140" s="875"/>
      <c r="AD140" s="875"/>
      <c r="AE140" s="875"/>
      <c r="AF140" s="876"/>
      <c r="AG140" s="912">
        <f>+AG128+AG130+AG132+AG134+AG136+AG138</f>
        <v>0</v>
      </c>
      <c r="AH140" s="913"/>
      <c r="AI140" s="913"/>
      <c r="AJ140" s="913"/>
      <c r="AK140" s="914"/>
      <c r="AL140" s="874">
        <f>+AL128+AL130+AL132+AL134+AL136+AL138</f>
        <v>0</v>
      </c>
      <c r="AM140" s="875"/>
      <c r="AN140" s="875"/>
      <c r="AO140" s="875"/>
      <c r="AP140" s="876"/>
      <c r="AQ140" s="874">
        <f>+AQ128+AQ130+AQ132+AQ134+AQ136+AQ138</f>
        <v>0</v>
      </c>
      <c r="AR140" s="875"/>
      <c r="AS140" s="875"/>
      <c r="AT140" s="875"/>
      <c r="AU140" s="876"/>
    </row>
    <row r="141" spans="1:47" ht="14.25" customHeight="1" x14ac:dyDescent="0.2">
      <c r="A141" s="3"/>
      <c r="B141" s="401"/>
      <c r="C141" s="402" t="s">
        <v>465</v>
      </c>
      <c r="D141" s="327"/>
      <c r="E141" s="328"/>
      <c r="F141" s="329"/>
      <c r="G141" s="329"/>
      <c r="H141" s="877"/>
      <c r="I141" s="878"/>
      <c r="J141" s="878"/>
      <c r="K141" s="878"/>
      <c r="L141" s="879"/>
      <c r="M141" s="877"/>
      <c r="N141" s="878"/>
      <c r="O141" s="878"/>
      <c r="P141" s="878"/>
      <c r="Q141" s="879"/>
      <c r="R141" s="877"/>
      <c r="S141" s="878"/>
      <c r="T141" s="878"/>
      <c r="U141" s="878"/>
      <c r="V141" s="879"/>
      <c r="W141" s="877"/>
      <c r="X141" s="878"/>
      <c r="Y141" s="878"/>
      <c r="Z141" s="878"/>
      <c r="AA141" s="879"/>
      <c r="AB141" s="877"/>
      <c r="AC141" s="878"/>
      <c r="AD141" s="878"/>
      <c r="AE141" s="878"/>
      <c r="AF141" s="879"/>
      <c r="AG141" s="915"/>
      <c r="AH141" s="916"/>
      <c r="AI141" s="916"/>
      <c r="AJ141" s="916"/>
      <c r="AK141" s="917"/>
      <c r="AL141" s="877"/>
      <c r="AM141" s="878"/>
      <c r="AN141" s="878"/>
      <c r="AO141" s="878"/>
      <c r="AP141" s="879"/>
      <c r="AQ141" s="877"/>
      <c r="AR141" s="878"/>
      <c r="AS141" s="878"/>
      <c r="AT141" s="878"/>
      <c r="AU141" s="879"/>
    </row>
    <row r="142" spans="1:47" ht="14.25" customHeight="1" x14ac:dyDescent="0.2">
      <c r="A142" s="3"/>
      <c r="B142" s="399" t="s">
        <v>438</v>
      </c>
      <c r="C142" s="406" t="s">
        <v>469</v>
      </c>
      <c r="D142" s="324"/>
      <c r="E142" s="44"/>
      <c r="F142" s="15"/>
      <c r="G142" s="15"/>
      <c r="H142" s="874">
        <f>+H125+H140</f>
        <v>0</v>
      </c>
      <c r="I142" s="875"/>
      <c r="J142" s="875"/>
      <c r="K142" s="875"/>
      <c r="L142" s="876"/>
      <c r="M142" s="874">
        <f t="shared" ref="M142" si="0">+M125+M140</f>
        <v>0</v>
      </c>
      <c r="N142" s="875"/>
      <c r="O142" s="875"/>
      <c r="P142" s="875"/>
      <c r="Q142" s="876"/>
      <c r="R142" s="874">
        <f t="shared" ref="R142" si="1">+R125+R140</f>
        <v>0</v>
      </c>
      <c r="S142" s="875"/>
      <c r="T142" s="875"/>
      <c r="U142" s="875"/>
      <c r="V142" s="876"/>
      <c r="W142" s="874">
        <f t="shared" ref="W142" si="2">+W125+W140</f>
        <v>0</v>
      </c>
      <c r="X142" s="875"/>
      <c r="Y142" s="875"/>
      <c r="Z142" s="875"/>
      <c r="AA142" s="876"/>
      <c r="AB142" s="874">
        <f t="shared" ref="AB142" si="3">+AB125+AB140</f>
        <v>0</v>
      </c>
      <c r="AC142" s="875"/>
      <c r="AD142" s="875"/>
      <c r="AE142" s="875"/>
      <c r="AF142" s="876"/>
      <c r="AG142" s="874">
        <f t="shared" ref="AG142" si="4">+AG125+AG140</f>
        <v>0</v>
      </c>
      <c r="AH142" s="875"/>
      <c r="AI142" s="875"/>
      <c r="AJ142" s="875"/>
      <c r="AK142" s="876"/>
      <c r="AL142" s="874">
        <f t="shared" ref="AL142" si="5">+AL125+AL140</f>
        <v>0</v>
      </c>
      <c r="AM142" s="875"/>
      <c r="AN142" s="875"/>
      <c r="AO142" s="875"/>
      <c r="AP142" s="876"/>
      <c r="AQ142" s="874">
        <f t="shared" ref="AQ142" si="6">+AQ125+AQ140</f>
        <v>0</v>
      </c>
      <c r="AR142" s="875"/>
      <c r="AS142" s="875"/>
      <c r="AT142" s="875"/>
      <c r="AU142" s="876"/>
    </row>
    <row r="143" spans="1:47" ht="14.25" customHeight="1" x14ac:dyDescent="0.2">
      <c r="A143" s="3"/>
      <c r="B143" s="401"/>
      <c r="C143" s="402" t="s">
        <v>465</v>
      </c>
      <c r="D143" s="324"/>
      <c r="E143" s="44"/>
      <c r="F143" s="15"/>
      <c r="G143" s="15"/>
      <c r="H143" s="877"/>
      <c r="I143" s="878"/>
      <c r="J143" s="878"/>
      <c r="K143" s="878"/>
      <c r="L143" s="879"/>
      <c r="M143" s="877"/>
      <c r="N143" s="878"/>
      <c r="O143" s="878"/>
      <c r="P143" s="878"/>
      <c r="Q143" s="879"/>
      <c r="R143" s="877"/>
      <c r="S143" s="878"/>
      <c r="T143" s="878"/>
      <c r="U143" s="878"/>
      <c r="V143" s="879"/>
      <c r="W143" s="877"/>
      <c r="X143" s="878"/>
      <c r="Y143" s="878"/>
      <c r="Z143" s="878"/>
      <c r="AA143" s="879"/>
      <c r="AB143" s="877"/>
      <c r="AC143" s="878"/>
      <c r="AD143" s="878"/>
      <c r="AE143" s="878"/>
      <c r="AF143" s="879"/>
      <c r="AG143" s="877"/>
      <c r="AH143" s="878"/>
      <c r="AI143" s="878"/>
      <c r="AJ143" s="878"/>
      <c r="AK143" s="879"/>
      <c r="AL143" s="877"/>
      <c r="AM143" s="878"/>
      <c r="AN143" s="878"/>
      <c r="AO143" s="878"/>
      <c r="AP143" s="879"/>
      <c r="AQ143" s="877"/>
      <c r="AR143" s="878"/>
      <c r="AS143" s="878"/>
      <c r="AT143" s="878"/>
      <c r="AU143" s="879"/>
    </row>
    <row r="144" spans="1:47" ht="14.25" customHeight="1" x14ac:dyDescent="0.2">
      <c r="A144" s="3"/>
      <c r="B144" s="377"/>
      <c r="C144" s="385"/>
      <c r="D144" s="459"/>
      <c r="E144" s="459"/>
      <c r="F144" s="459"/>
      <c r="G144" s="459"/>
      <c r="H144" s="459"/>
      <c r="I144" s="459"/>
      <c r="J144" s="459"/>
      <c r="K144" s="459"/>
      <c r="L144" s="459"/>
      <c r="M144" s="459"/>
      <c r="N144" s="459"/>
      <c r="O144" s="459"/>
      <c r="P144" s="459"/>
      <c r="Q144" s="459"/>
      <c r="R144" s="459"/>
      <c r="S144" s="459"/>
      <c r="T144" s="459"/>
      <c r="U144" s="459"/>
      <c r="V144" s="459"/>
      <c r="W144" s="459"/>
      <c r="X144" s="459"/>
      <c r="Y144" s="459"/>
      <c r="Z144" s="459"/>
      <c r="AA144" s="459"/>
      <c r="AB144" s="459"/>
      <c r="AC144" s="459"/>
      <c r="AD144" s="459"/>
      <c r="AE144" s="459"/>
      <c r="AF144" s="459"/>
      <c r="AG144" s="459"/>
      <c r="AH144" s="459"/>
      <c r="AI144" s="459"/>
      <c r="AJ144" s="459"/>
      <c r="AK144" s="459"/>
      <c r="AL144" s="459"/>
      <c r="AM144" s="459"/>
      <c r="AN144" s="459"/>
      <c r="AO144" s="459"/>
      <c r="AP144" s="459"/>
      <c r="AQ144" s="903" t="s">
        <v>226</v>
      </c>
      <c r="AR144" s="904"/>
      <c r="AS144" s="904"/>
      <c r="AT144" s="904"/>
      <c r="AU144" s="905"/>
    </row>
    <row r="145" spans="1:47" ht="14.25" customHeight="1" x14ac:dyDescent="0.2">
      <c r="A145" s="3"/>
      <c r="B145" s="345" t="s">
        <v>439</v>
      </c>
      <c r="C145" s="330" t="s">
        <v>501</v>
      </c>
      <c r="D145" s="12"/>
      <c r="E145" s="12"/>
      <c r="F145" s="11"/>
      <c r="G145" s="11"/>
      <c r="H145" s="351"/>
      <c r="I145" s="35"/>
      <c r="J145" s="35"/>
      <c r="K145" s="35"/>
      <c r="L145" s="36"/>
      <c r="M145" s="351"/>
      <c r="N145" s="35"/>
      <c r="O145" s="35"/>
      <c r="P145" s="35"/>
      <c r="Q145" s="36"/>
      <c r="R145" s="352"/>
      <c r="S145" s="35"/>
      <c r="T145" s="35"/>
      <c r="U145" s="35"/>
      <c r="V145" s="35"/>
      <c r="W145" s="351"/>
      <c r="X145" s="35"/>
      <c r="Y145" s="35"/>
      <c r="Z145" s="35"/>
      <c r="AA145" s="36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2"/>
      <c r="AM145" s="35"/>
      <c r="AN145" s="35"/>
      <c r="AO145" s="35"/>
      <c r="AP145" s="35"/>
      <c r="AQ145" s="874">
        <f>AL142-AQ142</f>
        <v>0</v>
      </c>
      <c r="AR145" s="875"/>
      <c r="AS145" s="875"/>
      <c r="AT145" s="875"/>
      <c r="AU145" s="876"/>
    </row>
    <row r="146" spans="1:47" ht="11.45" customHeight="1" x14ac:dyDescent="0.2">
      <c r="A146" s="3"/>
      <c r="B146" s="325"/>
      <c r="C146" s="326" t="s">
        <v>502</v>
      </c>
      <c r="D146" s="38"/>
      <c r="E146" s="38"/>
      <c r="F146" s="41"/>
      <c r="G146" s="41"/>
      <c r="H146" s="37"/>
      <c r="I146" s="32"/>
      <c r="J146" s="32"/>
      <c r="K146" s="32"/>
      <c r="L146" s="33"/>
      <c r="M146" s="37"/>
      <c r="N146" s="32"/>
      <c r="O146" s="32"/>
      <c r="P146" s="32"/>
      <c r="Q146" s="33"/>
      <c r="R146" s="355"/>
      <c r="S146" s="32"/>
      <c r="T146" s="32"/>
      <c r="U146" s="32"/>
      <c r="V146" s="32"/>
      <c r="W146" s="37"/>
      <c r="X146" s="32"/>
      <c r="Y146" s="32"/>
      <c r="Z146" s="32"/>
      <c r="AA146" s="33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55"/>
      <c r="AM146" s="32"/>
      <c r="AN146" s="32"/>
      <c r="AO146" s="32"/>
      <c r="AP146" s="32"/>
      <c r="AQ146" s="877"/>
      <c r="AR146" s="878"/>
      <c r="AS146" s="878"/>
      <c r="AT146" s="878"/>
      <c r="AU146" s="879"/>
    </row>
    <row r="147" spans="1:47" ht="14.45" customHeight="1" x14ac:dyDescent="0.2">
      <c r="A147" s="3"/>
      <c r="B147" s="616"/>
      <c r="C147" s="616"/>
      <c r="D147" s="616"/>
      <c r="E147" s="616"/>
      <c r="F147" s="616"/>
      <c r="G147" s="616"/>
      <c r="H147" s="616"/>
      <c r="I147" s="616"/>
      <c r="J147" s="616"/>
      <c r="K147" s="386"/>
      <c r="L147" s="454"/>
      <c r="M147" s="454"/>
      <c r="N147" s="454"/>
      <c r="O147" s="454"/>
      <c r="P147" s="386"/>
      <c r="Q147" s="454"/>
      <c r="R147" s="454"/>
      <c r="S147" s="454"/>
      <c r="T147" s="454"/>
      <c r="U147" s="386"/>
      <c r="V147" s="454"/>
      <c r="W147" s="454"/>
      <c r="X147" s="454"/>
      <c r="Y147" s="454"/>
      <c r="Z147" s="386"/>
      <c r="AA147" s="454"/>
      <c r="AB147" s="454"/>
      <c r="AC147" s="454"/>
      <c r="AD147" s="454"/>
      <c r="AE147" s="386"/>
      <c r="AF147" s="454"/>
      <c r="AG147" s="454"/>
      <c r="AH147" s="454"/>
      <c r="AI147" s="454"/>
      <c r="AJ147" s="386"/>
      <c r="AK147" s="454"/>
      <c r="AL147" s="454"/>
      <c r="AM147" s="454"/>
      <c r="AN147" s="454"/>
      <c r="AO147" s="386"/>
      <c r="AP147" s="454"/>
      <c r="AQ147" s="454"/>
      <c r="AR147" s="454"/>
      <c r="AS147" s="454"/>
      <c r="AT147" s="386"/>
      <c r="AU147" s="454"/>
    </row>
    <row r="148" spans="1:47" ht="16.899999999999999" customHeight="1" x14ac:dyDescent="0.2">
      <c r="A148" s="3"/>
      <c r="B148" s="888" t="s">
        <v>509</v>
      </c>
      <c r="C148" s="889"/>
      <c r="D148" s="889"/>
      <c r="E148" s="889"/>
      <c r="F148" s="889"/>
      <c r="G148" s="889"/>
      <c r="H148" s="889"/>
      <c r="I148" s="889"/>
      <c r="J148" s="889"/>
      <c r="K148" s="889"/>
      <c r="L148" s="889"/>
      <c r="M148" s="889"/>
      <c r="N148" s="889"/>
      <c r="O148" s="889"/>
      <c r="P148" s="889"/>
      <c r="Q148" s="889"/>
      <c r="R148" s="889"/>
      <c r="S148" s="889"/>
      <c r="T148" s="889"/>
      <c r="U148" s="889"/>
      <c r="V148" s="889"/>
      <c r="W148" s="889"/>
      <c r="X148" s="889"/>
      <c r="Y148" s="889"/>
      <c r="Z148" s="889"/>
      <c r="AA148" s="889"/>
      <c r="AB148" s="889"/>
      <c r="AC148" s="889"/>
      <c r="AD148" s="889"/>
      <c r="AE148" s="889"/>
      <c r="AF148" s="890"/>
      <c r="AG148" s="454"/>
      <c r="AH148" s="454"/>
      <c r="AI148" s="454"/>
      <c r="AJ148" s="454"/>
      <c r="AK148" s="454"/>
      <c r="AL148" s="454"/>
      <c r="AM148" s="454"/>
      <c r="AN148" s="454"/>
      <c r="AO148" s="454"/>
      <c r="AP148" s="454"/>
      <c r="AQ148" s="454"/>
      <c r="AR148" s="454"/>
      <c r="AS148" s="454"/>
      <c r="AT148" s="454"/>
      <c r="AU148" s="454"/>
    </row>
    <row r="149" spans="1:47" ht="30" customHeight="1" x14ac:dyDescent="0.2">
      <c r="B149" s="882" t="s">
        <v>468</v>
      </c>
      <c r="C149" s="883"/>
      <c r="D149" s="883"/>
      <c r="E149" s="883"/>
      <c r="F149" s="883"/>
      <c r="G149" s="883"/>
      <c r="H149" s="891" t="s">
        <v>429</v>
      </c>
      <c r="I149" s="892"/>
      <c r="J149" s="892"/>
      <c r="K149" s="892"/>
      <c r="L149" s="892"/>
      <c r="M149" s="893" t="s">
        <v>434</v>
      </c>
      <c r="N149" s="894"/>
      <c r="O149" s="894"/>
      <c r="P149" s="894"/>
      <c r="Q149" s="895"/>
      <c r="R149" s="893" t="s">
        <v>433</v>
      </c>
      <c r="S149" s="894"/>
      <c r="T149" s="894"/>
      <c r="U149" s="894"/>
      <c r="V149" s="895"/>
      <c r="W149" s="891" t="s">
        <v>445</v>
      </c>
      <c r="X149" s="892"/>
      <c r="Y149" s="892"/>
      <c r="Z149" s="892"/>
      <c r="AA149" s="892"/>
      <c r="AB149" s="892"/>
      <c r="AC149" s="892"/>
      <c r="AD149" s="892"/>
      <c r="AE149" s="892"/>
      <c r="AF149" s="896"/>
      <c r="AG149" s="454"/>
      <c r="AH149" s="454"/>
      <c r="AI149" s="454"/>
      <c r="AJ149" s="454"/>
      <c r="AK149" s="454"/>
      <c r="AL149" s="454"/>
      <c r="AM149" s="454"/>
      <c r="AN149" s="454"/>
      <c r="AO149" s="454"/>
      <c r="AP149" s="454"/>
      <c r="AQ149" s="454"/>
      <c r="AR149" s="454"/>
      <c r="AS149" s="454"/>
      <c r="AT149" s="454"/>
      <c r="AU149" s="454"/>
    </row>
    <row r="150" spans="1:47" ht="30" customHeight="1" x14ac:dyDescent="0.2">
      <c r="B150" s="619"/>
      <c r="C150" s="620"/>
      <c r="D150" s="620"/>
      <c r="E150" s="620"/>
      <c r="F150" s="620"/>
      <c r="G150" s="620"/>
      <c r="H150" s="897" t="s">
        <v>59</v>
      </c>
      <c r="I150" s="898"/>
      <c r="J150" s="898"/>
      <c r="K150" s="898"/>
      <c r="L150" s="899"/>
      <c r="M150" s="897" t="s">
        <v>59</v>
      </c>
      <c r="N150" s="898"/>
      <c r="O150" s="898"/>
      <c r="P150" s="898"/>
      <c r="Q150" s="899"/>
      <c r="R150" s="900" t="s">
        <v>474</v>
      </c>
      <c r="S150" s="901"/>
      <c r="T150" s="901"/>
      <c r="U150" s="901"/>
      <c r="V150" s="902"/>
      <c r="W150" s="900" t="s">
        <v>446</v>
      </c>
      <c r="X150" s="901"/>
      <c r="Y150" s="901"/>
      <c r="Z150" s="901"/>
      <c r="AA150" s="902"/>
      <c r="AB150" s="900" t="s">
        <v>453</v>
      </c>
      <c r="AC150" s="901"/>
      <c r="AD150" s="901"/>
      <c r="AE150" s="901"/>
      <c r="AF150" s="902"/>
      <c r="AG150" s="454"/>
      <c r="AH150" s="454"/>
      <c r="AI150" s="454"/>
      <c r="AJ150" s="454"/>
      <c r="AK150" s="454"/>
      <c r="AL150" s="454"/>
      <c r="AM150" s="454"/>
      <c r="AN150" s="454"/>
      <c r="AO150" s="454"/>
      <c r="AP150" s="454"/>
      <c r="AQ150" s="454"/>
      <c r="AR150" s="454"/>
      <c r="AS150" s="454"/>
      <c r="AT150" s="454"/>
      <c r="AU150" s="454"/>
    </row>
    <row r="151" spans="1:47" ht="13.15" customHeight="1" thickBot="1" x14ac:dyDescent="0.25">
      <c r="B151" s="882" t="s">
        <v>454</v>
      </c>
      <c r="C151" s="883"/>
      <c r="D151" s="883"/>
      <c r="E151" s="883"/>
      <c r="F151" s="883"/>
      <c r="G151" s="884"/>
      <c r="H151" s="885" t="s">
        <v>443</v>
      </c>
      <c r="I151" s="886"/>
      <c r="J151" s="886"/>
      <c r="K151" s="886"/>
      <c r="L151" s="887"/>
      <c r="M151" s="885" t="s">
        <v>14</v>
      </c>
      <c r="N151" s="886"/>
      <c r="O151" s="886"/>
      <c r="P151" s="886"/>
      <c r="Q151" s="887"/>
      <c r="R151" s="885" t="s">
        <v>444</v>
      </c>
      <c r="S151" s="886"/>
      <c r="T151" s="886"/>
      <c r="U151" s="886"/>
      <c r="V151" s="887"/>
      <c r="W151" s="885" t="s">
        <v>15</v>
      </c>
      <c r="X151" s="886"/>
      <c r="Y151" s="886"/>
      <c r="Z151" s="886"/>
      <c r="AA151" s="887"/>
      <c r="AB151" s="885" t="s">
        <v>471</v>
      </c>
      <c r="AC151" s="886"/>
      <c r="AD151" s="886"/>
      <c r="AE151" s="886"/>
      <c r="AF151" s="887"/>
      <c r="AG151" s="454"/>
      <c r="AH151" s="454"/>
      <c r="AI151" s="454"/>
      <c r="AJ151" s="454"/>
      <c r="AK151" s="454"/>
      <c r="AL151" s="454"/>
      <c r="AM151" s="454"/>
      <c r="AN151" s="454"/>
      <c r="AO151" s="454"/>
      <c r="AP151" s="454"/>
      <c r="AQ151" s="454"/>
      <c r="AR151" s="454"/>
      <c r="AS151" s="454"/>
      <c r="AT151" s="454"/>
      <c r="AU151" s="454"/>
    </row>
    <row r="152" spans="1:47" ht="16.149999999999999" customHeight="1" x14ac:dyDescent="0.2">
      <c r="B152" s="399">
        <v>29</v>
      </c>
      <c r="C152" s="400" t="s">
        <v>493</v>
      </c>
      <c r="D152" s="399"/>
      <c r="E152" s="400"/>
      <c r="F152" s="399"/>
      <c r="G152" s="400"/>
      <c r="H152" s="377"/>
      <c r="I152" s="377"/>
      <c r="J152" s="377"/>
      <c r="K152" s="377"/>
      <c r="L152" s="624"/>
      <c r="M152" s="377"/>
      <c r="N152" s="377"/>
      <c r="O152" s="377"/>
      <c r="P152" s="377"/>
      <c r="Q152" s="377"/>
      <c r="R152" s="874"/>
      <c r="S152" s="875"/>
      <c r="T152" s="875"/>
      <c r="U152" s="875"/>
      <c r="V152" s="876"/>
      <c r="W152" s="377"/>
      <c r="X152" s="377"/>
      <c r="Y152" s="377"/>
      <c r="Z152" s="377"/>
      <c r="AA152" s="459"/>
      <c r="AB152" s="458"/>
      <c r="AC152" s="377"/>
      <c r="AD152" s="377"/>
      <c r="AE152" s="377"/>
      <c r="AF152" s="377"/>
      <c r="AG152" s="462"/>
      <c r="AH152" s="454"/>
      <c r="AI152" s="454"/>
      <c r="AJ152" s="454"/>
      <c r="AK152" s="454"/>
      <c r="AL152" s="454"/>
      <c r="AM152" s="454"/>
      <c r="AN152" s="454"/>
      <c r="AO152" s="454"/>
      <c r="AP152" s="454"/>
      <c r="AQ152" s="454"/>
      <c r="AR152" s="454"/>
      <c r="AS152" s="454"/>
      <c r="AT152" s="454"/>
      <c r="AU152" s="454"/>
    </row>
    <row r="153" spans="1:47" ht="12.6" customHeight="1" x14ac:dyDescent="0.2">
      <c r="B153" s="401"/>
      <c r="C153" s="402" t="s">
        <v>426</v>
      </c>
      <c r="D153" s="401"/>
      <c r="E153" s="402"/>
      <c r="F153" s="625"/>
      <c r="G153" s="402"/>
      <c r="H153" s="377"/>
      <c r="I153" s="377"/>
      <c r="J153" s="377"/>
      <c r="K153" s="377"/>
      <c r="L153" s="377"/>
      <c r="M153" s="626"/>
      <c r="N153" s="377"/>
      <c r="O153" s="377"/>
      <c r="P153" s="377"/>
      <c r="Q153" s="377"/>
      <c r="R153" s="877"/>
      <c r="S153" s="878"/>
      <c r="T153" s="878"/>
      <c r="U153" s="878"/>
      <c r="V153" s="879"/>
      <c r="W153" s="377"/>
      <c r="X153" s="377"/>
      <c r="Y153" s="377"/>
      <c r="Z153" s="377"/>
      <c r="AA153" s="377"/>
      <c r="AB153" s="626"/>
      <c r="AC153" s="377"/>
      <c r="AD153" s="377"/>
      <c r="AE153" s="377"/>
      <c r="AF153" s="377"/>
      <c r="AG153" s="462"/>
      <c r="AH153" s="454"/>
      <c r="AI153" s="454"/>
      <c r="AJ153" s="454"/>
      <c r="AK153" s="454"/>
      <c r="AL153" s="454"/>
      <c r="AM153" s="454"/>
      <c r="AN153" s="454"/>
      <c r="AO153" s="454"/>
      <c r="AP153" s="454"/>
      <c r="AQ153" s="454"/>
      <c r="AR153" s="454"/>
      <c r="AS153" s="454"/>
      <c r="AT153" s="454"/>
      <c r="AU153" s="454"/>
    </row>
    <row r="154" spans="1:47" ht="20.45" customHeight="1" x14ac:dyDescent="0.2">
      <c r="B154" s="399" t="s">
        <v>430</v>
      </c>
      <c r="C154" s="400" t="s">
        <v>494</v>
      </c>
      <c r="D154" s="399"/>
      <c r="E154" s="400"/>
      <c r="F154" s="399"/>
      <c r="G154" s="400"/>
      <c r="H154" s="377"/>
      <c r="I154" s="377"/>
      <c r="J154" s="377"/>
      <c r="K154" s="377"/>
      <c r="L154" s="627"/>
      <c r="M154" s="377"/>
      <c r="N154" s="377"/>
      <c r="O154" s="377"/>
      <c r="P154" s="377"/>
      <c r="Q154" s="377"/>
      <c r="R154" s="874">
        <f>R152*0.9</f>
        <v>0</v>
      </c>
      <c r="S154" s="875"/>
      <c r="T154" s="875"/>
      <c r="U154" s="875"/>
      <c r="V154" s="876"/>
      <c r="W154" s="377"/>
      <c r="X154" s="377"/>
      <c r="Y154" s="377"/>
      <c r="Z154" s="377"/>
      <c r="AA154" s="627"/>
      <c r="AB154" s="377"/>
      <c r="AC154" s="377"/>
      <c r="AD154" s="377"/>
      <c r="AE154" s="377"/>
      <c r="AF154" s="627"/>
      <c r="AG154" s="454"/>
      <c r="AH154" s="454"/>
      <c r="AI154" s="454"/>
      <c r="AJ154" s="454"/>
      <c r="AK154" s="454"/>
      <c r="AL154" s="454"/>
      <c r="AM154" s="454"/>
      <c r="AN154" s="454"/>
      <c r="AO154" s="454"/>
      <c r="AP154" s="454"/>
      <c r="AQ154" s="454"/>
      <c r="AR154" s="454"/>
      <c r="AS154" s="454"/>
      <c r="AT154" s="454"/>
      <c r="AU154" s="454"/>
    </row>
    <row r="155" spans="1:47" ht="11.45" customHeight="1" x14ac:dyDescent="0.2">
      <c r="B155" s="401"/>
      <c r="C155" s="402" t="s">
        <v>427</v>
      </c>
      <c r="D155" s="401"/>
      <c r="E155" s="402"/>
      <c r="F155" s="625"/>
      <c r="G155" s="402"/>
      <c r="H155" s="377"/>
      <c r="I155" s="377"/>
      <c r="J155" s="377"/>
      <c r="K155" s="377"/>
      <c r="L155" s="377"/>
      <c r="M155" s="377"/>
      <c r="N155" s="377"/>
      <c r="O155" s="377"/>
      <c r="P155" s="377"/>
      <c r="Q155" s="377"/>
      <c r="R155" s="877"/>
      <c r="S155" s="878"/>
      <c r="T155" s="878"/>
      <c r="U155" s="878"/>
      <c r="V155" s="879"/>
      <c r="W155" s="377"/>
      <c r="X155" s="377"/>
      <c r="Y155" s="377"/>
      <c r="Z155" s="377"/>
      <c r="AA155" s="377"/>
      <c r="AB155" s="458"/>
      <c r="AC155" s="377"/>
      <c r="AD155" s="377"/>
      <c r="AE155" s="377"/>
      <c r="AF155" s="377"/>
      <c r="AG155" s="462"/>
      <c r="AH155" s="454"/>
      <c r="AI155" s="454"/>
      <c r="AJ155" s="454"/>
      <c r="AK155" s="454"/>
      <c r="AL155" s="454"/>
      <c r="AM155" s="454"/>
      <c r="AN155" s="454"/>
      <c r="AO155" s="454"/>
      <c r="AP155" s="454"/>
      <c r="AQ155" s="454"/>
      <c r="AR155" s="454"/>
      <c r="AS155" s="454"/>
      <c r="AT155" s="454"/>
      <c r="AU155" s="454"/>
    </row>
    <row r="156" spans="1:47" ht="16.149999999999999" customHeight="1" x14ac:dyDescent="0.2">
      <c r="B156" s="399" t="s">
        <v>431</v>
      </c>
      <c r="C156" s="400" t="s">
        <v>495</v>
      </c>
      <c r="D156" s="399"/>
      <c r="E156" s="400"/>
      <c r="F156" s="628"/>
      <c r="G156" s="400"/>
      <c r="H156" s="874">
        <f>AG125</f>
        <v>0</v>
      </c>
      <c r="I156" s="875"/>
      <c r="J156" s="875"/>
      <c r="K156" s="875"/>
      <c r="L156" s="876"/>
      <c r="M156" s="874"/>
      <c r="N156" s="875"/>
      <c r="O156" s="875"/>
      <c r="P156" s="875"/>
      <c r="Q156" s="876"/>
      <c r="R156" s="377"/>
      <c r="S156" s="377"/>
      <c r="T156" s="377"/>
      <c r="U156" s="377"/>
      <c r="V156" s="377"/>
      <c r="W156" s="626"/>
      <c r="X156" s="377"/>
      <c r="Y156" s="377"/>
      <c r="Z156" s="377"/>
      <c r="AA156" s="377"/>
      <c r="AB156" s="626"/>
      <c r="AC156" s="377"/>
      <c r="AD156" s="377"/>
      <c r="AE156" s="377"/>
      <c r="AF156" s="377"/>
      <c r="AG156" s="462"/>
      <c r="AH156" s="454"/>
      <c r="AI156" s="454"/>
      <c r="AJ156" s="454"/>
      <c r="AK156" s="454"/>
      <c r="AL156" s="454"/>
      <c r="AM156" s="454"/>
      <c r="AN156" s="454"/>
      <c r="AO156" s="454"/>
      <c r="AP156" s="454"/>
      <c r="AQ156" s="454"/>
      <c r="AR156" s="454"/>
      <c r="AS156" s="454"/>
      <c r="AT156" s="454"/>
      <c r="AU156" s="454"/>
    </row>
    <row r="157" spans="1:47" ht="15" customHeight="1" x14ac:dyDescent="0.2">
      <c r="B157" s="401"/>
      <c r="C157" s="402" t="s">
        <v>470</v>
      </c>
      <c r="D157" s="401"/>
      <c r="E157" s="402"/>
      <c r="F157" s="625"/>
      <c r="G157" s="402"/>
      <c r="H157" s="877"/>
      <c r="I157" s="878"/>
      <c r="J157" s="878"/>
      <c r="K157" s="878"/>
      <c r="L157" s="879"/>
      <c r="M157" s="877"/>
      <c r="N157" s="878"/>
      <c r="O157" s="878"/>
      <c r="P157" s="878"/>
      <c r="Q157" s="879"/>
      <c r="R157" s="377"/>
      <c r="S157" s="377"/>
      <c r="T157" s="377"/>
      <c r="U157" s="377"/>
      <c r="V157" s="377"/>
      <c r="W157" s="629"/>
      <c r="X157" s="377"/>
      <c r="Y157" s="377"/>
      <c r="Z157" s="377"/>
      <c r="AA157" s="630"/>
      <c r="AB157" s="631"/>
      <c r="AC157" s="377"/>
      <c r="AD157" s="377"/>
      <c r="AE157" s="377"/>
      <c r="AF157" s="630"/>
      <c r="AG157" s="454"/>
      <c r="AH157" s="454"/>
      <c r="AI157" s="454"/>
      <c r="AJ157" s="454"/>
      <c r="AK157" s="454"/>
      <c r="AL157" s="454"/>
      <c r="AM157" s="454"/>
      <c r="AN157" s="454"/>
      <c r="AO157" s="454"/>
      <c r="AP157" s="454"/>
      <c r="AQ157" s="454"/>
      <c r="AR157" s="454"/>
      <c r="AS157" s="454"/>
      <c r="AT157" s="454"/>
      <c r="AU157" s="454"/>
    </row>
    <row r="158" spans="1:47" ht="15" customHeight="1" x14ac:dyDescent="0.2">
      <c r="B158" s="399" t="s">
        <v>432</v>
      </c>
      <c r="C158" s="400" t="s">
        <v>496</v>
      </c>
      <c r="D158" s="399"/>
      <c r="E158" s="400"/>
      <c r="F158" s="628"/>
      <c r="G158" s="400"/>
      <c r="H158" s="377"/>
      <c r="I158" s="377"/>
      <c r="J158" s="377"/>
      <c r="K158" s="377"/>
      <c r="L158" s="632"/>
      <c r="M158" s="377"/>
      <c r="N158" s="377"/>
      <c r="O158" s="377"/>
      <c r="P158" s="377"/>
      <c r="Q158" s="377"/>
      <c r="R158" s="874">
        <f>IF(M156-R154&gt;0,0,R154-M156)</f>
        <v>0</v>
      </c>
      <c r="S158" s="875"/>
      <c r="T158" s="875"/>
      <c r="U158" s="875"/>
      <c r="V158" s="876"/>
      <c r="W158" s="874"/>
      <c r="X158" s="875"/>
      <c r="Y158" s="875"/>
      <c r="Z158" s="875"/>
      <c r="AA158" s="875"/>
      <c r="AB158" s="880">
        <f>R158-W158</f>
        <v>0</v>
      </c>
      <c r="AC158" s="875"/>
      <c r="AD158" s="875"/>
      <c r="AE158" s="875"/>
      <c r="AF158" s="876"/>
      <c r="AG158" s="462"/>
      <c r="AH158" s="454"/>
      <c r="AI158" s="454"/>
      <c r="AJ158" s="454"/>
      <c r="AK158" s="454"/>
      <c r="AL158" s="454"/>
      <c r="AM158" s="454"/>
      <c r="AN158" s="454"/>
      <c r="AO158" s="454"/>
      <c r="AP158" s="454"/>
      <c r="AQ158" s="454"/>
      <c r="AR158" s="454"/>
      <c r="AS158" s="454"/>
      <c r="AT158" s="454"/>
      <c r="AU158" s="454"/>
    </row>
    <row r="159" spans="1:47" ht="15" customHeight="1" x14ac:dyDescent="0.2">
      <c r="B159" s="401"/>
      <c r="C159" s="402" t="s">
        <v>476</v>
      </c>
      <c r="D159" s="401"/>
      <c r="E159" s="402"/>
      <c r="F159" s="625"/>
      <c r="G159" s="402"/>
      <c r="H159" s="377"/>
      <c r="I159" s="377"/>
      <c r="J159" s="377"/>
      <c r="K159" s="377"/>
      <c r="L159" s="377"/>
      <c r="M159" s="626"/>
      <c r="N159" s="377"/>
      <c r="O159" s="377"/>
      <c r="P159" s="377"/>
      <c r="Q159" s="377"/>
      <c r="R159" s="877"/>
      <c r="S159" s="878"/>
      <c r="T159" s="878"/>
      <c r="U159" s="878"/>
      <c r="V159" s="879"/>
      <c r="W159" s="877"/>
      <c r="X159" s="878"/>
      <c r="Y159" s="878"/>
      <c r="Z159" s="878"/>
      <c r="AA159" s="878"/>
      <c r="AB159" s="881"/>
      <c r="AC159" s="878"/>
      <c r="AD159" s="878"/>
      <c r="AE159" s="878"/>
      <c r="AF159" s="879"/>
      <c r="AG159" s="454"/>
      <c r="AH159" s="454"/>
      <c r="AI159" s="454"/>
      <c r="AJ159" s="454"/>
      <c r="AK159" s="454"/>
      <c r="AL159" s="454"/>
      <c r="AM159" s="454"/>
      <c r="AN159" s="454"/>
      <c r="AO159" s="454"/>
      <c r="AP159" s="454"/>
      <c r="AQ159" s="454"/>
      <c r="AR159" s="454"/>
      <c r="AS159" s="454"/>
      <c r="AT159" s="454"/>
      <c r="AU159" s="454"/>
    </row>
    <row r="160" spans="1:47" ht="16.149999999999999" customHeight="1" x14ac:dyDescent="0.2">
      <c r="B160" s="399" t="s">
        <v>435</v>
      </c>
      <c r="C160" s="400" t="s">
        <v>497</v>
      </c>
      <c r="D160" s="399"/>
      <c r="E160" s="400"/>
      <c r="F160" s="399"/>
      <c r="G160" s="400"/>
      <c r="H160" s="377"/>
      <c r="I160" s="377"/>
      <c r="J160" s="377"/>
      <c r="K160" s="377"/>
      <c r="L160" s="627"/>
      <c r="M160" s="377"/>
      <c r="N160" s="377"/>
      <c r="O160" s="377"/>
      <c r="P160" s="377"/>
      <c r="Q160" s="377"/>
      <c r="R160" s="874">
        <f>R152*0.75</f>
        <v>0</v>
      </c>
      <c r="S160" s="875"/>
      <c r="T160" s="875"/>
      <c r="U160" s="875"/>
      <c r="V160" s="876"/>
      <c r="W160" s="377"/>
      <c r="X160" s="377"/>
      <c r="Y160" s="377"/>
      <c r="Z160" s="377"/>
      <c r="AA160" s="632"/>
      <c r="AB160" s="377"/>
      <c r="AC160" s="377"/>
      <c r="AD160" s="377"/>
      <c r="AE160" s="377"/>
      <c r="AF160" s="632"/>
      <c r="AG160" s="454"/>
      <c r="AH160" s="454"/>
      <c r="AI160" s="454"/>
      <c r="AJ160" s="454"/>
      <c r="AK160" s="454"/>
      <c r="AL160" s="454"/>
      <c r="AM160" s="454"/>
      <c r="AN160" s="454"/>
      <c r="AO160" s="454"/>
      <c r="AP160" s="454"/>
      <c r="AQ160" s="454"/>
      <c r="AR160" s="454"/>
      <c r="AS160" s="454"/>
      <c r="AT160" s="454"/>
      <c r="AU160" s="454"/>
    </row>
    <row r="161" spans="1:47" ht="13.9" customHeight="1" x14ac:dyDescent="0.2">
      <c r="B161" s="401"/>
      <c r="C161" s="402" t="s">
        <v>428</v>
      </c>
      <c r="D161" s="401"/>
      <c r="E161" s="402"/>
      <c r="F161" s="625"/>
      <c r="G161" s="402"/>
      <c r="H161" s="377"/>
      <c r="I161" s="377"/>
      <c r="J161" s="377"/>
      <c r="K161" s="377"/>
      <c r="L161" s="631"/>
      <c r="M161" s="377"/>
      <c r="N161" s="377"/>
      <c r="O161" s="377"/>
      <c r="P161" s="377"/>
      <c r="Q161" s="377"/>
      <c r="R161" s="877"/>
      <c r="S161" s="878"/>
      <c r="T161" s="878"/>
      <c r="U161" s="878"/>
      <c r="V161" s="879"/>
      <c r="W161" s="377"/>
      <c r="X161" s="377"/>
      <c r="Y161" s="377"/>
      <c r="Z161" s="377"/>
      <c r="AA161" s="377"/>
      <c r="AB161" s="626"/>
      <c r="AC161" s="377"/>
      <c r="AD161" s="377"/>
      <c r="AE161" s="377"/>
      <c r="AF161" s="377"/>
      <c r="AG161" s="462"/>
      <c r="AH161" s="454"/>
      <c r="AI161" s="454"/>
      <c r="AJ161" s="454"/>
      <c r="AK161" s="454"/>
      <c r="AL161" s="454"/>
      <c r="AM161" s="454"/>
      <c r="AN161" s="454"/>
      <c r="AO161" s="454"/>
      <c r="AP161" s="454"/>
      <c r="AQ161" s="454"/>
      <c r="AR161" s="454"/>
      <c r="AS161" s="454"/>
      <c r="AT161" s="454"/>
      <c r="AU161" s="454"/>
    </row>
    <row r="162" spans="1:47" ht="15" customHeight="1" x14ac:dyDescent="0.2">
      <c r="B162" s="399" t="s">
        <v>436</v>
      </c>
      <c r="C162" s="400" t="s">
        <v>498</v>
      </c>
      <c r="D162" s="399"/>
      <c r="E162" s="400"/>
      <c r="F162" s="628"/>
      <c r="G162" s="400"/>
      <c r="H162" s="874">
        <f>AG140</f>
        <v>0</v>
      </c>
      <c r="I162" s="875"/>
      <c r="J162" s="875"/>
      <c r="K162" s="875"/>
      <c r="L162" s="876"/>
      <c r="M162" s="874"/>
      <c r="N162" s="875"/>
      <c r="O162" s="875"/>
      <c r="P162" s="875"/>
      <c r="Q162" s="876"/>
      <c r="R162" s="377"/>
      <c r="S162" s="377"/>
      <c r="T162" s="377"/>
      <c r="U162" s="377"/>
      <c r="V162" s="632"/>
      <c r="W162" s="377"/>
      <c r="X162" s="377"/>
      <c r="Y162" s="377"/>
      <c r="Z162" s="377"/>
      <c r="AA162" s="627"/>
      <c r="AB162" s="377"/>
      <c r="AC162" s="377"/>
      <c r="AD162" s="377"/>
      <c r="AE162" s="377"/>
      <c r="AF162" s="377"/>
      <c r="AG162" s="462"/>
      <c r="AH162" s="454"/>
      <c r="AI162" s="454"/>
      <c r="AJ162" s="454"/>
      <c r="AK162" s="454"/>
      <c r="AL162" s="454"/>
      <c r="AM162" s="454"/>
      <c r="AN162" s="454"/>
      <c r="AO162" s="454"/>
      <c r="AP162" s="454"/>
      <c r="AQ162" s="454"/>
      <c r="AR162" s="454"/>
      <c r="AS162" s="454"/>
      <c r="AT162" s="454"/>
      <c r="AU162" s="454"/>
    </row>
    <row r="163" spans="1:47" ht="14.45" customHeight="1" x14ac:dyDescent="0.2">
      <c r="A163" s="3"/>
      <c r="B163" s="401"/>
      <c r="C163" s="402" t="s">
        <v>470</v>
      </c>
      <c r="D163" s="401"/>
      <c r="E163" s="402"/>
      <c r="F163" s="625"/>
      <c r="G163" s="402"/>
      <c r="H163" s="877"/>
      <c r="I163" s="878"/>
      <c r="J163" s="878"/>
      <c r="K163" s="878"/>
      <c r="L163" s="879"/>
      <c r="M163" s="877"/>
      <c r="N163" s="878"/>
      <c r="O163" s="878"/>
      <c r="P163" s="878"/>
      <c r="Q163" s="879"/>
      <c r="R163" s="377"/>
      <c r="S163" s="377"/>
      <c r="T163" s="377"/>
      <c r="U163" s="377"/>
      <c r="V163" s="377"/>
      <c r="W163" s="629"/>
      <c r="X163" s="377"/>
      <c r="Y163" s="377"/>
      <c r="Z163" s="377"/>
      <c r="AA163" s="377"/>
      <c r="AB163" s="629"/>
      <c r="AC163" s="377"/>
      <c r="AD163" s="377"/>
      <c r="AE163" s="377"/>
      <c r="AF163" s="377"/>
      <c r="AG163" s="462"/>
      <c r="AH163" s="454"/>
      <c r="AI163" s="454"/>
      <c r="AJ163" s="454"/>
      <c r="AK163" s="454"/>
      <c r="AL163" s="454"/>
      <c r="AM163" s="454"/>
      <c r="AN163" s="454"/>
      <c r="AO163" s="454"/>
      <c r="AP163" s="454"/>
      <c r="AQ163" s="454"/>
      <c r="AR163" s="454"/>
      <c r="AS163" s="454"/>
      <c r="AT163" s="454"/>
      <c r="AU163" s="454"/>
    </row>
    <row r="164" spans="1:47" ht="15" customHeight="1" x14ac:dyDescent="0.2">
      <c r="B164" s="399" t="s">
        <v>437</v>
      </c>
      <c r="C164" s="400" t="s">
        <v>499</v>
      </c>
      <c r="D164" s="399"/>
      <c r="E164" s="400"/>
      <c r="F164" s="628"/>
      <c r="G164" s="400"/>
      <c r="H164" s="377"/>
      <c r="I164" s="377"/>
      <c r="J164" s="377"/>
      <c r="K164" s="377"/>
      <c r="L164" s="377"/>
      <c r="M164" s="633"/>
      <c r="N164" s="377"/>
      <c r="O164" s="377"/>
      <c r="P164" s="377"/>
      <c r="Q164" s="377"/>
      <c r="R164" s="874">
        <f>IF(M162-R160&gt;0,0,R160-M162)</f>
        <v>0</v>
      </c>
      <c r="S164" s="875"/>
      <c r="T164" s="875"/>
      <c r="U164" s="875"/>
      <c r="V164" s="876"/>
      <c r="W164" s="874">
        <v>0</v>
      </c>
      <c r="X164" s="875"/>
      <c r="Y164" s="875"/>
      <c r="Z164" s="875"/>
      <c r="AA164" s="876"/>
      <c r="AB164" s="874">
        <f>R164-W164</f>
        <v>0</v>
      </c>
      <c r="AC164" s="875"/>
      <c r="AD164" s="875"/>
      <c r="AE164" s="875"/>
      <c r="AF164" s="876"/>
      <c r="AG164" s="454"/>
      <c r="AH164" s="454"/>
      <c r="AI164" s="454"/>
      <c r="AJ164" s="454"/>
      <c r="AK164" s="454"/>
      <c r="AL164" s="454"/>
      <c r="AM164" s="454"/>
      <c r="AN164" s="454"/>
      <c r="AO164" s="454"/>
      <c r="AP164" s="454"/>
      <c r="AQ164" s="454"/>
      <c r="AR164" s="454"/>
      <c r="AS164" s="454"/>
      <c r="AT164" s="454"/>
      <c r="AU164" s="454"/>
    </row>
    <row r="165" spans="1:47" ht="14.45" customHeight="1" x14ac:dyDescent="0.2">
      <c r="B165" s="401"/>
      <c r="C165" s="402" t="s">
        <v>476</v>
      </c>
      <c r="D165" s="401"/>
      <c r="E165" s="402"/>
      <c r="F165" s="625"/>
      <c r="G165" s="402"/>
      <c r="H165" s="377"/>
      <c r="I165" s="377"/>
      <c r="J165" s="377"/>
      <c r="K165" s="377"/>
      <c r="L165" s="377"/>
      <c r="M165" s="626"/>
      <c r="N165" s="377"/>
      <c r="O165" s="377"/>
      <c r="P165" s="377"/>
      <c r="Q165" s="377"/>
      <c r="R165" s="877"/>
      <c r="S165" s="878"/>
      <c r="T165" s="878"/>
      <c r="U165" s="878"/>
      <c r="V165" s="879"/>
      <c r="W165" s="877"/>
      <c r="X165" s="878"/>
      <c r="Y165" s="878"/>
      <c r="Z165" s="878"/>
      <c r="AA165" s="879"/>
      <c r="AB165" s="877"/>
      <c r="AC165" s="878"/>
      <c r="AD165" s="878"/>
      <c r="AE165" s="878"/>
      <c r="AF165" s="879"/>
      <c r="AG165" s="454"/>
      <c r="AH165" s="454"/>
      <c r="AI165" s="454"/>
      <c r="AJ165" s="454"/>
      <c r="AK165" s="454"/>
      <c r="AL165" s="454"/>
      <c r="AM165" s="454"/>
      <c r="AN165" s="454"/>
      <c r="AO165" s="454"/>
      <c r="AP165" s="454"/>
      <c r="AQ165" s="454"/>
      <c r="AR165" s="454"/>
      <c r="AS165" s="454"/>
      <c r="AT165" s="454"/>
      <c r="AU165" s="454"/>
    </row>
    <row r="166" spans="1:47" s="152" customFormat="1" ht="12" customHeight="1" x14ac:dyDescent="0.2">
      <c r="A166" s="150"/>
      <c r="B166" s="675" t="s">
        <v>508</v>
      </c>
      <c r="C166" s="676"/>
      <c r="D166" s="676"/>
      <c r="E166" s="676"/>
      <c r="F166" s="675"/>
      <c r="G166" s="675"/>
      <c r="H166" s="675"/>
      <c r="I166" s="675"/>
      <c r="J166" s="675"/>
      <c r="K166" s="675"/>
      <c r="L166" s="675"/>
      <c r="M166" s="675"/>
      <c r="N166" s="675"/>
      <c r="O166" s="675"/>
      <c r="P166" s="675"/>
      <c r="Q166" s="675"/>
      <c r="R166" s="675"/>
      <c r="S166" s="675"/>
      <c r="T166" s="675"/>
      <c r="U166" s="675"/>
      <c r="V166" s="675"/>
      <c r="W166" s="675"/>
      <c r="X166" s="675"/>
      <c r="Y166" s="675"/>
      <c r="Z166" s="675"/>
      <c r="AA166" s="675"/>
      <c r="AB166" s="676"/>
      <c r="AC166" s="676"/>
      <c r="AD166" s="676"/>
      <c r="AE166" s="676"/>
      <c r="AF166" s="676"/>
      <c r="AG166" s="676"/>
      <c r="AH166" s="676"/>
      <c r="AI166" s="676"/>
      <c r="AJ166" s="676"/>
      <c r="AK166" s="676"/>
      <c r="AL166" s="15"/>
      <c r="AM166" s="28"/>
      <c r="AN166" s="28"/>
      <c r="AO166" s="28"/>
      <c r="AP166" s="28"/>
      <c r="AQ166" s="15"/>
      <c r="AR166" s="28"/>
      <c r="AS166" s="28"/>
      <c r="AT166" s="28"/>
      <c r="AU166" s="28"/>
    </row>
    <row r="167" spans="1:47" x14ac:dyDescent="0.2">
      <c r="B167" s="635"/>
      <c r="C167" s="40"/>
      <c r="D167" s="11"/>
      <c r="E167" s="11"/>
      <c r="F167" s="11"/>
      <c r="G167" s="11"/>
      <c r="H167" s="40"/>
      <c r="I167" s="11"/>
      <c r="J167" s="11"/>
      <c r="K167" s="11"/>
      <c r="L167" s="11"/>
      <c r="M167" s="40"/>
      <c r="N167" s="11"/>
      <c r="O167" s="11"/>
      <c r="P167" s="11"/>
      <c r="Q167" s="11"/>
      <c r="R167" s="40"/>
      <c r="S167" s="11"/>
      <c r="T167" s="11"/>
      <c r="U167" s="11"/>
      <c r="V167" s="11"/>
      <c r="W167" s="40"/>
      <c r="X167" s="11"/>
      <c r="Y167" s="11"/>
      <c r="Z167" s="11"/>
      <c r="AA167" s="11"/>
      <c r="AB167" s="11"/>
      <c r="AC167" s="11"/>
      <c r="AD167" s="11"/>
      <c r="AE167" s="11"/>
      <c r="AF167" s="11"/>
      <c r="AG167" s="40"/>
      <c r="AH167" s="11"/>
      <c r="AI167" s="11"/>
      <c r="AJ167" s="11"/>
      <c r="AK167" s="11"/>
      <c r="AL167" s="15"/>
      <c r="AM167" s="28"/>
      <c r="AN167" s="28"/>
      <c r="AO167" s="28"/>
      <c r="AP167" s="28"/>
      <c r="AQ167" s="15"/>
      <c r="AR167" s="28"/>
      <c r="AS167" s="28"/>
      <c r="AT167" s="28"/>
      <c r="AU167" s="28"/>
    </row>
    <row r="168" spans="1:47" x14ac:dyDescent="0.2">
      <c r="B168" s="635"/>
      <c r="C168" s="40"/>
      <c r="D168" s="11"/>
      <c r="E168" s="11"/>
      <c r="F168" s="11"/>
      <c r="G168" s="11"/>
      <c r="H168" s="40"/>
      <c r="I168" s="11"/>
      <c r="J168" s="11"/>
      <c r="K168" s="11"/>
      <c r="L168" s="11"/>
      <c r="M168" s="40"/>
      <c r="N168" s="11"/>
      <c r="O168" s="11"/>
      <c r="P168" s="11"/>
      <c r="Q168" s="11"/>
      <c r="R168" s="40"/>
      <c r="S168" s="11"/>
      <c r="T168" s="11"/>
      <c r="U168" s="11"/>
      <c r="V168" s="11"/>
      <c r="W168" s="40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40"/>
      <c r="AM168" s="11"/>
      <c r="AN168" s="11"/>
      <c r="AO168" s="11"/>
      <c r="AP168" s="11"/>
      <c r="AQ168" s="15"/>
      <c r="AR168" s="28"/>
      <c r="AS168" s="28"/>
      <c r="AT168" s="28"/>
      <c r="AU168" s="28"/>
    </row>
    <row r="169" spans="1:47" x14ac:dyDescent="0.2">
      <c r="B169" s="387"/>
      <c r="C169" s="40"/>
      <c r="D169" s="11"/>
      <c r="E169" s="11"/>
      <c r="F169" s="11"/>
      <c r="G169" s="11"/>
      <c r="H169" s="40"/>
      <c r="I169" s="11"/>
      <c r="J169" s="11"/>
      <c r="K169" s="11"/>
      <c r="L169" s="11"/>
      <c r="M169" s="40"/>
      <c r="N169" s="11"/>
      <c r="O169" s="11"/>
      <c r="P169" s="11"/>
      <c r="Q169" s="11"/>
      <c r="R169" s="40"/>
      <c r="S169" s="11"/>
      <c r="T169" s="11"/>
      <c r="U169" s="11"/>
      <c r="V169" s="11"/>
      <c r="W169" s="40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40"/>
      <c r="AM169" s="11"/>
      <c r="AN169" s="11"/>
      <c r="AO169" s="11"/>
      <c r="AP169" s="11"/>
      <c r="AQ169" s="15"/>
      <c r="AR169" s="28"/>
      <c r="AS169" s="28"/>
      <c r="AT169" s="28"/>
      <c r="AU169" s="28"/>
    </row>
    <row r="170" spans="1:47" x14ac:dyDescent="0.2">
      <c r="B170" s="387"/>
      <c r="C170" s="40"/>
      <c r="D170" s="11"/>
      <c r="E170" s="11"/>
      <c r="F170" s="11"/>
      <c r="G170" s="11"/>
      <c r="H170" s="40"/>
      <c r="I170" s="11"/>
      <c r="J170" s="11"/>
      <c r="K170" s="11"/>
      <c r="L170" s="11"/>
      <c r="M170" s="40"/>
      <c r="N170" s="11"/>
      <c r="O170" s="11"/>
      <c r="P170" s="11"/>
      <c r="Q170" s="11"/>
      <c r="R170" s="40"/>
      <c r="S170" s="11"/>
      <c r="T170" s="11"/>
      <c r="U170" s="11"/>
      <c r="V170" s="11"/>
      <c r="W170" s="40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40"/>
      <c r="AM170" s="11"/>
      <c r="AN170" s="11"/>
      <c r="AO170" s="11"/>
      <c r="AP170" s="11"/>
      <c r="AQ170" s="15"/>
      <c r="AR170" s="28"/>
      <c r="AS170" s="28"/>
      <c r="AT170" s="28"/>
      <c r="AU170" s="28"/>
    </row>
    <row r="171" spans="1:47" x14ac:dyDescent="0.2">
      <c r="B171" s="387"/>
      <c r="D171" s="11"/>
      <c r="E171" s="11"/>
      <c r="F171" s="11"/>
      <c r="G171" s="11"/>
      <c r="H171" s="40"/>
      <c r="I171" s="11"/>
      <c r="J171" s="11"/>
      <c r="K171" s="11"/>
      <c r="L171" s="11"/>
      <c r="M171" s="40"/>
      <c r="N171" s="11"/>
      <c r="O171" s="11"/>
      <c r="P171" s="11"/>
      <c r="Q171" s="11"/>
      <c r="R171" s="40"/>
      <c r="S171" s="11"/>
      <c r="T171" s="11"/>
      <c r="U171" s="11"/>
      <c r="V171" s="11"/>
      <c r="W171" s="40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40"/>
      <c r="AM171" s="11"/>
      <c r="AN171" s="11"/>
      <c r="AO171" s="11"/>
      <c r="AP171" s="11"/>
      <c r="AQ171" s="15"/>
      <c r="AR171" s="28"/>
      <c r="AS171" s="28"/>
      <c r="AT171" s="28"/>
      <c r="AU171" s="28"/>
    </row>
    <row r="172" spans="1:47" x14ac:dyDescent="0.2">
      <c r="B172" s="387"/>
      <c r="D172" s="11"/>
      <c r="E172" s="11"/>
      <c r="F172" s="11"/>
      <c r="G172" s="11"/>
      <c r="H172" s="40"/>
      <c r="I172" s="11"/>
      <c r="J172" s="11"/>
      <c r="K172" s="11"/>
      <c r="L172" s="11"/>
      <c r="M172" s="40"/>
      <c r="N172" s="11"/>
      <c r="O172" s="11"/>
      <c r="P172" s="11"/>
      <c r="Q172" s="11"/>
      <c r="R172" s="40"/>
      <c r="S172" s="11"/>
      <c r="T172" s="11"/>
      <c r="U172" s="11"/>
      <c r="V172" s="11"/>
      <c r="W172" s="40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40"/>
      <c r="AM172" s="11"/>
      <c r="AN172" s="11"/>
      <c r="AO172" s="11"/>
      <c r="AP172" s="11"/>
      <c r="AQ172" s="15"/>
      <c r="AR172" s="28"/>
      <c r="AS172" s="28"/>
      <c r="AT172" s="28"/>
      <c r="AU172" s="28"/>
    </row>
    <row r="173" spans="1:47" x14ac:dyDescent="0.2">
      <c r="B173" s="387"/>
      <c r="D173" s="11"/>
      <c r="E173" s="11"/>
      <c r="F173" s="11"/>
      <c r="G173" s="11"/>
      <c r="H173" s="40"/>
      <c r="I173" s="11"/>
      <c r="J173" s="11"/>
      <c r="K173" s="11"/>
      <c r="L173" s="11"/>
      <c r="M173" s="40"/>
      <c r="N173" s="11"/>
      <c r="O173" s="11"/>
      <c r="P173" s="11"/>
      <c r="Q173" s="11"/>
      <c r="R173" s="40"/>
      <c r="S173" s="11"/>
      <c r="T173" s="11"/>
      <c r="U173" s="11"/>
      <c r="V173" s="11"/>
      <c r="W173" s="40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40"/>
      <c r="AM173" s="11"/>
      <c r="AN173" s="11"/>
      <c r="AO173" s="11"/>
      <c r="AP173" s="11"/>
      <c r="AQ173" s="15"/>
      <c r="AR173" s="28"/>
      <c r="AS173" s="28"/>
      <c r="AT173" s="28"/>
      <c r="AU173" s="28"/>
    </row>
    <row r="174" spans="1:47" x14ac:dyDescent="0.2">
      <c r="B174" s="387"/>
      <c r="D174" s="11"/>
      <c r="E174" s="11"/>
      <c r="F174" s="11"/>
      <c r="G174" s="11"/>
      <c r="H174" s="40"/>
      <c r="I174" s="11"/>
      <c r="J174" s="11"/>
      <c r="K174" s="11"/>
      <c r="L174" s="11"/>
      <c r="M174" s="40"/>
      <c r="N174" s="11"/>
      <c r="O174" s="11"/>
      <c r="P174" s="11"/>
      <c r="Q174" s="11"/>
      <c r="R174" s="40"/>
      <c r="S174" s="11"/>
      <c r="T174" s="11"/>
      <c r="U174" s="11"/>
      <c r="V174" s="11"/>
      <c r="W174" s="40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40"/>
      <c r="AM174" s="11"/>
      <c r="AN174" s="11"/>
      <c r="AO174" s="11"/>
      <c r="AP174" s="11"/>
      <c r="AQ174" s="15"/>
      <c r="AR174" s="28"/>
      <c r="AS174" s="28"/>
      <c r="AT174" s="28"/>
      <c r="AU174" s="28"/>
    </row>
    <row r="175" spans="1:47" x14ac:dyDescent="0.2">
      <c r="B175" s="387"/>
      <c r="D175" s="11"/>
      <c r="E175" s="11"/>
      <c r="F175" s="11"/>
      <c r="G175" s="11"/>
      <c r="H175" s="40"/>
      <c r="I175" s="11"/>
      <c r="J175" s="11"/>
      <c r="K175" s="11"/>
      <c r="L175" s="11"/>
      <c r="M175" s="40"/>
      <c r="N175" s="11"/>
      <c r="O175" s="11"/>
      <c r="P175" s="11"/>
      <c r="Q175" s="11"/>
      <c r="R175" s="40"/>
      <c r="S175" s="11"/>
      <c r="T175" s="11"/>
      <c r="U175" s="11"/>
      <c r="V175" s="11"/>
      <c r="W175" s="40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40"/>
      <c r="AM175" s="11"/>
      <c r="AN175" s="11"/>
      <c r="AO175" s="11"/>
      <c r="AP175" s="11"/>
      <c r="AQ175" s="15"/>
      <c r="AR175" s="28"/>
      <c r="AS175" s="28"/>
      <c r="AT175" s="28"/>
      <c r="AU175" s="28"/>
    </row>
    <row r="176" spans="1:47" x14ac:dyDescent="0.2">
      <c r="B176" s="387"/>
      <c r="D176" s="11"/>
      <c r="E176" s="11"/>
      <c r="F176" s="11"/>
      <c r="G176" s="11"/>
      <c r="H176" s="40"/>
      <c r="I176" s="11"/>
      <c r="J176" s="11"/>
      <c r="K176" s="11"/>
      <c r="L176" s="11"/>
      <c r="M176" s="40"/>
      <c r="N176" s="11"/>
      <c r="O176" s="11"/>
      <c r="P176" s="11"/>
      <c r="Q176" s="11"/>
      <c r="R176" s="40"/>
      <c r="S176" s="11"/>
      <c r="T176" s="11"/>
      <c r="U176" s="11"/>
      <c r="V176" s="11"/>
      <c r="W176" s="40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40"/>
      <c r="AM176" s="11"/>
      <c r="AN176" s="11"/>
      <c r="AO176" s="11"/>
      <c r="AP176" s="11"/>
      <c r="AQ176" s="15"/>
      <c r="AR176" s="28"/>
      <c r="AS176" s="28"/>
      <c r="AT176" s="28"/>
      <c r="AU176" s="28"/>
    </row>
    <row r="177" spans="2:47" x14ac:dyDescent="0.2">
      <c r="B177" s="387"/>
      <c r="D177" s="11"/>
      <c r="E177" s="11"/>
      <c r="F177" s="11"/>
      <c r="G177" s="11"/>
      <c r="H177" s="40"/>
      <c r="I177" s="11"/>
      <c r="J177" s="11"/>
      <c r="K177" s="11"/>
      <c r="L177" s="11"/>
      <c r="M177" s="40"/>
      <c r="N177" s="11"/>
      <c r="O177" s="11"/>
      <c r="P177" s="11"/>
      <c r="Q177" s="11"/>
      <c r="R177" s="40"/>
      <c r="S177" s="11"/>
      <c r="T177" s="11"/>
      <c r="U177" s="11"/>
      <c r="V177" s="11"/>
      <c r="W177" s="40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40"/>
      <c r="AM177" s="11"/>
      <c r="AN177" s="11"/>
      <c r="AO177" s="11"/>
      <c r="AP177" s="11"/>
      <c r="AQ177" s="15"/>
      <c r="AR177" s="28"/>
      <c r="AS177" s="28"/>
      <c r="AT177" s="28"/>
      <c r="AU177" s="28"/>
    </row>
  </sheetData>
  <sheetProtection sheet="1" objects="1" scenarios="1"/>
  <mergeCells count="443">
    <mergeCell ref="B2:J2"/>
    <mergeCell ref="B9:AU9"/>
    <mergeCell ref="H132:L133"/>
    <mergeCell ref="M132:Q133"/>
    <mergeCell ref="R132:V133"/>
    <mergeCell ref="W132:AA133"/>
    <mergeCell ref="AB132:AF133"/>
    <mergeCell ref="AG132:AK133"/>
    <mergeCell ref="AL132:AP133"/>
    <mergeCell ref="AQ132:AU133"/>
    <mergeCell ref="H115:L116"/>
    <mergeCell ref="M115:Q116"/>
    <mergeCell ref="R115:V116"/>
    <mergeCell ref="W115:AA116"/>
    <mergeCell ref="AB115:AF116"/>
    <mergeCell ref="AG115:AK116"/>
    <mergeCell ref="AL115:AP116"/>
    <mergeCell ref="AQ115:AU116"/>
    <mergeCell ref="H117:L118"/>
    <mergeCell ref="M117:Q118"/>
    <mergeCell ref="R117:V118"/>
    <mergeCell ref="W117:AA118"/>
    <mergeCell ref="AB117:AF118"/>
    <mergeCell ref="AG117:AK118"/>
    <mergeCell ref="AQ144:AU144"/>
    <mergeCell ref="AQ145:AU146"/>
    <mergeCell ref="H140:L141"/>
    <mergeCell ref="M140:Q141"/>
    <mergeCell ref="R140:V141"/>
    <mergeCell ref="W140:AA141"/>
    <mergeCell ref="AB140:AF141"/>
    <mergeCell ref="AG140:AK141"/>
    <mergeCell ref="R138:V139"/>
    <mergeCell ref="W138:AA139"/>
    <mergeCell ref="AB138:AF139"/>
    <mergeCell ref="AG138:AK139"/>
    <mergeCell ref="AL142:AP143"/>
    <mergeCell ref="AG142:AK143"/>
    <mergeCell ref="AQ142:AU143"/>
    <mergeCell ref="AL128:AP129"/>
    <mergeCell ref="AQ128:AU129"/>
    <mergeCell ref="AL134:AP135"/>
    <mergeCell ref="AQ134:AU135"/>
    <mergeCell ref="AL130:AP131"/>
    <mergeCell ref="AQ130:AU131"/>
    <mergeCell ref="H128:L129"/>
    <mergeCell ref="M128:Q129"/>
    <mergeCell ref="R128:V129"/>
    <mergeCell ref="W128:AA129"/>
    <mergeCell ref="AB128:AF129"/>
    <mergeCell ref="AG128:AK129"/>
    <mergeCell ref="H130:L131"/>
    <mergeCell ref="AB111:AF111"/>
    <mergeCell ref="AL136:AP137"/>
    <mergeCell ref="AQ136:AU137"/>
    <mergeCell ref="AL138:AP139"/>
    <mergeCell ref="AQ138:AU139"/>
    <mergeCell ref="AL140:AP141"/>
    <mergeCell ref="AQ140:AU141"/>
    <mergeCell ref="AG136:AK137"/>
    <mergeCell ref="AG134:AK135"/>
    <mergeCell ref="AL117:AP118"/>
    <mergeCell ref="AQ117:AU118"/>
    <mergeCell ref="AG125:AK126"/>
    <mergeCell ref="AL113:AP114"/>
    <mergeCell ref="AQ113:AU114"/>
    <mergeCell ref="AL119:AP120"/>
    <mergeCell ref="AQ119:AU120"/>
    <mergeCell ref="AL121:AP122"/>
    <mergeCell ref="AQ121:AU122"/>
    <mergeCell ref="AL123:AP124"/>
    <mergeCell ref="AQ123:AU124"/>
    <mergeCell ref="AL125:AP126"/>
    <mergeCell ref="AQ125:AU126"/>
    <mergeCell ref="AL127:AS127"/>
    <mergeCell ref="AT127:AU127"/>
    <mergeCell ref="B127:G127"/>
    <mergeCell ref="H125:L126"/>
    <mergeCell ref="M125:Q126"/>
    <mergeCell ref="R125:V126"/>
    <mergeCell ref="W125:AA126"/>
    <mergeCell ref="AB125:AF126"/>
    <mergeCell ref="H121:L122"/>
    <mergeCell ref="M121:Q122"/>
    <mergeCell ref="H123:L124"/>
    <mergeCell ref="O127:Q127"/>
    <mergeCell ref="R121:V122"/>
    <mergeCell ref="W121:AA122"/>
    <mergeCell ref="AB121:AF122"/>
    <mergeCell ref="R123:V124"/>
    <mergeCell ref="W123:AA124"/>
    <mergeCell ref="AB123:AF124"/>
    <mergeCell ref="H127:N127"/>
    <mergeCell ref="AG123:AK124"/>
    <mergeCell ref="M123:Q124"/>
    <mergeCell ref="M138:Q139"/>
    <mergeCell ref="AB134:AF135"/>
    <mergeCell ref="H136:L137"/>
    <mergeCell ref="M136:Q137"/>
    <mergeCell ref="R136:V137"/>
    <mergeCell ref="W136:AA137"/>
    <mergeCell ref="AB136:AF137"/>
    <mergeCell ref="H134:L135"/>
    <mergeCell ref="M134:Q135"/>
    <mergeCell ref="R134:V135"/>
    <mergeCell ref="W134:AA135"/>
    <mergeCell ref="M130:Q131"/>
    <mergeCell ref="R130:V131"/>
    <mergeCell ref="W130:AA131"/>
    <mergeCell ref="AB130:AF131"/>
    <mergeCell ref="AG130:AK131"/>
    <mergeCell ref="AR15:AU15"/>
    <mergeCell ref="B7:AU7"/>
    <mergeCell ref="B8:AU8"/>
    <mergeCell ref="B10:AU10"/>
    <mergeCell ref="B11:G11"/>
    <mergeCell ref="H11:N11"/>
    <mergeCell ref="E12:J12"/>
    <mergeCell ref="L12:Q12"/>
    <mergeCell ref="B16:D17"/>
    <mergeCell ref="E16:J17"/>
    <mergeCell ref="K16:P16"/>
    <mergeCell ref="Q16:V17"/>
    <mergeCell ref="AB16:AG16"/>
    <mergeCell ref="AH16:AM17"/>
    <mergeCell ref="K17:P17"/>
    <mergeCell ref="AB17:AG17"/>
    <mergeCell ref="B13:N13"/>
    <mergeCell ref="P13:Z13"/>
    <mergeCell ref="AC13:AN13"/>
    <mergeCell ref="I15:X15"/>
    <mergeCell ref="Z15:AG15"/>
    <mergeCell ref="B14:N14"/>
    <mergeCell ref="P14:S14"/>
    <mergeCell ref="X14:AA14"/>
    <mergeCell ref="E18:K18"/>
    <mergeCell ref="M18:N18"/>
    <mergeCell ref="AG18:AO18"/>
    <mergeCell ref="AQ18:AR18"/>
    <mergeCell ref="H19:Q19"/>
    <mergeCell ref="R19:AA19"/>
    <mergeCell ref="AB19:AF19"/>
    <mergeCell ref="AG19:AK19"/>
    <mergeCell ref="AL19:AU19"/>
    <mergeCell ref="AL20:AP20"/>
    <mergeCell ref="AQ20:AU20"/>
    <mergeCell ref="B21:AU21"/>
    <mergeCell ref="B22:AU22"/>
    <mergeCell ref="B23:G23"/>
    <mergeCell ref="H24:L25"/>
    <mergeCell ref="M24:Q25"/>
    <mergeCell ref="R24:V25"/>
    <mergeCell ref="W24:AA25"/>
    <mergeCell ref="AB24:AF25"/>
    <mergeCell ref="H20:L20"/>
    <mergeCell ref="M20:Q20"/>
    <mergeCell ref="R20:V20"/>
    <mergeCell ref="W20:AA20"/>
    <mergeCell ref="AB20:AF20"/>
    <mergeCell ref="AG20:AK20"/>
    <mergeCell ref="AG24:AK25"/>
    <mergeCell ref="AL24:AP25"/>
    <mergeCell ref="AQ24:AU25"/>
    <mergeCell ref="H26:L27"/>
    <mergeCell ref="M26:Q27"/>
    <mergeCell ref="R26:V27"/>
    <mergeCell ref="W26:AA27"/>
    <mergeCell ref="AB26:AF27"/>
    <mergeCell ref="AG26:AK27"/>
    <mergeCell ref="AL26:AP27"/>
    <mergeCell ref="AQ26:AU27"/>
    <mergeCell ref="H28:L29"/>
    <mergeCell ref="M28:Q29"/>
    <mergeCell ref="R28:V29"/>
    <mergeCell ref="W28:AA29"/>
    <mergeCell ref="AB28:AF29"/>
    <mergeCell ref="AG28:AK29"/>
    <mergeCell ref="AL28:AP29"/>
    <mergeCell ref="AQ28:AU29"/>
    <mergeCell ref="AL30:AP31"/>
    <mergeCell ref="AQ30:AU31"/>
    <mergeCell ref="H32:L33"/>
    <mergeCell ref="M32:Q33"/>
    <mergeCell ref="R32:V33"/>
    <mergeCell ref="W32:AA33"/>
    <mergeCell ref="AB32:AF33"/>
    <mergeCell ref="AG32:AK33"/>
    <mergeCell ref="AL32:AP33"/>
    <mergeCell ref="AQ32:AU33"/>
    <mergeCell ref="H30:L31"/>
    <mergeCell ref="M30:Q31"/>
    <mergeCell ref="R30:V31"/>
    <mergeCell ref="W30:AA31"/>
    <mergeCell ref="AB30:AF31"/>
    <mergeCell ref="AG30:AK31"/>
    <mergeCell ref="AL34:AP35"/>
    <mergeCell ref="AQ34:AU35"/>
    <mergeCell ref="AW34:AX34"/>
    <mergeCell ref="AY34:BB34"/>
    <mergeCell ref="H36:L37"/>
    <mergeCell ref="M36:Q37"/>
    <mergeCell ref="R36:V37"/>
    <mergeCell ref="W36:AA37"/>
    <mergeCell ref="AB36:AF37"/>
    <mergeCell ref="AG36:AK37"/>
    <mergeCell ref="H34:L35"/>
    <mergeCell ref="M34:Q35"/>
    <mergeCell ref="R34:V35"/>
    <mergeCell ref="W34:AA35"/>
    <mergeCell ref="AB34:AF35"/>
    <mergeCell ref="AG34:AK35"/>
    <mergeCell ref="AL36:AP37"/>
    <mergeCell ref="AQ36:AU37"/>
    <mergeCell ref="H38:L39"/>
    <mergeCell ref="M38:Q39"/>
    <mergeCell ref="R38:V39"/>
    <mergeCell ref="W38:AA39"/>
    <mergeCell ref="AB38:AF39"/>
    <mergeCell ref="AG38:AK39"/>
    <mergeCell ref="AL38:AP39"/>
    <mergeCell ref="AQ38:AU39"/>
    <mergeCell ref="B44:G44"/>
    <mergeCell ref="AL40:AP41"/>
    <mergeCell ref="AQ40:AU41"/>
    <mergeCell ref="H42:L43"/>
    <mergeCell ref="M42:Q43"/>
    <mergeCell ref="R42:V43"/>
    <mergeCell ref="W42:AA43"/>
    <mergeCell ref="AB42:AF43"/>
    <mergeCell ref="AG42:AK43"/>
    <mergeCell ref="AL42:AP43"/>
    <mergeCell ref="AQ42:AU43"/>
    <mergeCell ref="H40:L41"/>
    <mergeCell ref="M40:Q41"/>
    <mergeCell ref="R40:V41"/>
    <mergeCell ref="W40:AA41"/>
    <mergeCell ref="AB40:AF41"/>
    <mergeCell ref="AG40:AK41"/>
    <mergeCell ref="AQ47:AU48"/>
    <mergeCell ref="B49:AU49"/>
    <mergeCell ref="B50:G50"/>
    <mergeCell ref="AB51:AF52"/>
    <mergeCell ref="AL51:AP52"/>
    <mergeCell ref="AB53:AF54"/>
    <mergeCell ref="AL53:AP54"/>
    <mergeCell ref="AG45:AK46"/>
    <mergeCell ref="AL45:AP46"/>
    <mergeCell ref="AQ45:AU46"/>
    <mergeCell ref="H47:L48"/>
    <mergeCell ref="M47:Q48"/>
    <mergeCell ref="R47:V48"/>
    <mergeCell ref="W47:AA48"/>
    <mergeCell ref="AB47:AF48"/>
    <mergeCell ref="AG47:AK48"/>
    <mergeCell ref="AL47:AP48"/>
    <mergeCell ref="H45:L46"/>
    <mergeCell ref="M45:Q46"/>
    <mergeCell ref="R45:V46"/>
    <mergeCell ref="W45:AA46"/>
    <mergeCell ref="AB45:AF46"/>
    <mergeCell ref="AB61:AF62"/>
    <mergeCell ref="AL61:AP62"/>
    <mergeCell ref="AB63:AF64"/>
    <mergeCell ref="AL63:AP64"/>
    <mergeCell ref="AB65:AF66"/>
    <mergeCell ref="AL65:AP66"/>
    <mergeCell ref="AB55:AF56"/>
    <mergeCell ref="AL55:AP56"/>
    <mergeCell ref="AB57:AF58"/>
    <mergeCell ref="AL57:AP58"/>
    <mergeCell ref="AB59:AF60"/>
    <mergeCell ref="AL59:AP60"/>
    <mergeCell ref="AB67:AF68"/>
    <mergeCell ref="AL67:AP68"/>
    <mergeCell ref="H69:L70"/>
    <mergeCell ref="M69:Q70"/>
    <mergeCell ref="R69:V70"/>
    <mergeCell ref="W69:AA70"/>
    <mergeCell ref="AB69:AF70"/>
    <mergeCell ref="AG69:AK70"/>
    <mergeCell ref="AL69:AP70"/>
    <mergeCell ref="AQ69:AU70"/>
    <mergeCell ref="H71:L72"/>
    <mergeCell ref="M71:Q72"/>
    <mergeCell ref="R71:V72"/>
    <mergeCell ref="W71:AA72"/>
    <mergeCell ref="AB71:AF72"/>
    <mergeCell ref="AG71:AK72"/>
    <mergeCell ref="AL71:AP72"/>
    <mergeCell ref="AQ71:AU72"/>
    <mergeCell ref="AL73:AP74"/>
    <mergeCell ref="AQ73:AU74"/>
    <mergeCell ref="H75:L76"/>
    <mergeCell ref="M75:Q76"/>
    <mergeCell ref="R75:V76"/>
    <mergeCell ref="W75:AA76"/>
    <mergeCell ref="AB75:AF76"/>
    <mergeCell ref="AG75:AK76"/>
    <mergeCell ref="AL75:AP76"/>
    <mergeCell ref="AQ75:AU76"/>
    <mergeCell ref="H73:L74"/>
    <mergeCell ref="M73:Q74"/>
    <mergeCell ref="R73:V74"/>
    <mergeCell ref="W73:AA74"/>
    <mergeCell ref="AB73:AF74"/>
    <mergeCell ref="AG73:AK74"/>
    <mergeCell ref="AL77:AP78"/>
    <mergeCell ref="AQ77:AU78"/>
    <mergeCell ref="H79:L80"/>
    <mergeCell ref="M79:Q80"/>
    <mergeCell ref="R79:V80"/>
    <mergeCell ref="W79:AA80"/>
    <mergeCell ref="AB79:AF80"/>
    <mergeCell ref="AG79:AK80"/>
    <mergeCell ref="AL79:AP80"/>
    <mergeCell ref="AQ79:AU80"/>
    <mergeCell ref="H77:L78"/>
    <mergeCell ref="M77:Q78"/>
    <mergeCell ref="R77:V78"/>
    <mergeCell ref="W77:AA78"/>
    <mergeCell ref="AB77:AF78"/>
    <mergeCell ref="AG77:AK78"/>
    <mergeCell ref="AB90:AF90"/>
    <mergeCell ref="AG90:AK90"/>
    <mergeCell ref="AQ90:AU90"/>
    <mergeCell ref="AB91:AF92"/>
    <mergeCell ref="AG91:AK92"/>
    <mergeCell ref="AQ91:AU92"/>
    <mergeCell ref="AB81:AF82"/>
    <mergeCell ref="AB83:AF84"/>
    <mergeCell ref="AB85:AF86"/>
    <mergeCell ref="B88:AU88"/>
    <mergeCell ref="B89:G89"/>
    <mergeCell ref="AB89:AF89"/>
    <mergeCell ref="AG89:AK89"/>
    <mergeCell ref="AQ89:AU89"/>
    <mergeCell ref="B97:AU97"/>
    <mergeCell ref="H98:Q98"/>
    <mergeCell ref="R98:AA98"/>
    <mergeCell ref="AB98:AF98"/>
    <mergeCell ref="AG98:AK98"/>
    <mergeCell ref="AL98:AU98"/>
    <mergeCell ref="AB93:AF94"/>
    <mergeCell ref="AG93:AK94"/>
    <mergeCell ref="AQ93:AU94"/>
    <mergeCell ref="AB95:AF96"/>
    <mergeCell ref="AG95:AK96"/>
    <mergeCell ref="AQ95:AU96"/>
    <mergeCell ref="AL99:AP99"/>
    <mergeCell ref="AQ99:AU99"/>
    <mergeCell ref="H100:L101"/>
    <mergeCell ref="M100:Q101"/>
    <mergeCell ref="R100:V101"/>
    <mergeCell ref="W100:AA101"/>
    <mergeCell ref="AB100:AF101"/>
    <mergeCell ref="AG100:AK101"/>
    <mergeCell ref="AL100:AP101"/>
    <mergeCell ref="AQ100:AU101"/>
    <mergeCell ref="H99:L99"/>
    <mergeCell ref="M99:Q99"/>
    <mergeCell ref="R99:V99"/>
    <mergeCell ref="W99:AA99"/>
    <mergeCell ref="AB99:AF99"/>
    <mergeCell ref="AG99:AK99"/>
    <mergeCell ref="B109:AU109"/>
    <mergeCell ref="AL110:AU110"/>
    <mergeCell ref="AL111:AP111"/>
    <mergeCell ref="H110:Q110"/>
    <mergeCell ref="R110:AA110"/>
    <mergeCell ref="AB110:AF110"/>
    <mergeCell ref="AG110:AK110"/>
    <mergeCell ref="H111:L111"/>
    <mergeCell ref="H113:L114"/>
    <mergeCell ref="M113:Q114"/>
    <mergeCell ref="R113:V114"/>
    <mergeCell ref="W113:AA114"/>
    <mergeCell ref="AB113:AF114"/>
    <mergeCell ref="AG113:AK114"/>
    <mergeCell ref="M111:Q111"/>
    <mergeCell ref="R111:V111"/>
    <mergeCell ref="W111:AA111"/>
    <mergeCell ref="AQ111:AU111"/>
    <mergeCell ref="AL112:AS112"/>
    <mergeCell ref="AT112:AU112"/>
    <mergeCell ref="B112:G112"/>
    <mergeCell ref="B110:G111"/>
    <mergeCell ref="H112:N112"/>
    <mergeCell ref="O112:Q112"/>
    <mergeCell ref="AQ102:AU103"/>
    <mergeCell ref="AQ104:AU105"/>
    <mergeCell ref="AQ106:AU107"/>
    <mergeCell ref="H102:L103"/>
    <mergeCell ref="M102:Q103"/>
    <mergeCell ref="R102:V103"/>
    <mergeCell ref="W102:AA103"/>
    <mergeCell ref="AB102:AF103"/>
    <mergeCell ref="AG102:AK103"/>
    <mergeCell ref="AL102:AP103"/>
    <mergeCell ref="AG111:AK111"/>
    <mergeCell ref="W149:AF149"/>
    <mergeCell ref="W150:AA150"/>
    <mergeCell ref="W151:AA151"/>
    <mergeCell ref="AB151:AF151"/>
    <mergeCell ref="AB150:AF150"/>
    <mergeCell ref="R150:V150"/>
    <mergeCell ref="R151:V151"/>
    <mergeCell ref="B149:G149"/>
    <mergeCell ref="B148:AF148"/>
    <mergeCell ref="H142:L143"/>
    <mergeCell ref="M142:Q143"/>
    <mergeCell ref="R142:V143"/>
    <mergeCell ref="W142:AA143"/>
    <mergeCell ref="AB142:AF143"/>
    <mergeCell ref="B151:G151"/>
    <mergeCell ref="AG121:AK122"/>
    <mergeCell ref="H119:L120"/>
    <mergeCell ref="M119:Q120"/>
    <mergeCell ref="R119:V120"/>
    <mergeCell ref="W119:AA120"/>
    <mergeCell ref="AB119:AF120"/>
    <mergeCell ref="AG119:AK120"/>
    <mergeCell ref="H138:L139"/>
    <mergeCell ref="B166:AK166"/>
    <mergeCell ref="W158:AA159"/>
    <mergeCell ref="H150:L150"/>
    <mergeCell ref="M150:Q150"/>
    <mergeCell ref="W164:AA165"/>
    <mergeCell ref="AB158:AF159"/>
    <mergeCell ref="AB164:AF165"/>
    <mergeCell ref="H149:L149"/>
    <mergeCell ref="R149:V149"/>
    <mergeCell ref="M149:Q149"/>
    <mergeCell ref="R164:V165"/>
    <mergeCell ref="M162:Q163"/>
    <mergeCell ref="R158:V159"/>
    <mergeCell ref="H156:L157"/>
    <mergeCell ref="H162:L163"/>
    <mergeCell ref="R152:V153"/>
    <mergeCell ref="R154:V155"/>
    <mergeCell ref="M156:Q157"/>
    <mergeCell ref="R160:V161"/>
    <mergeCell ref="H151:L151"/>
    <mergeCell ref="M151:Q151"/>
  </mergeCells>
  <pageMargins left="0.33" right="0.08" top="0.21" bottom="0.26" header="0.2" footer="0.26"/>
  <pageSetup paperSize="256" scale="86" orientation="landscape" r:id="rId1"/>
  <headerFooter alignWithMargins="0"/>
  <rowBreaks count="1" manualBreakCount="1">
    <brk id="48" max="4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O60"/>
  <sheetViews>
    <sheetView showWhiteSpace="0" zoomScaleNormal="100" workbookViewId="0">
      <selection activeCell="L4" sqref="L4"/>
    </sheetView>
  </sheetViews>
  <sheetFormatPr defaultRowHeight="12.75" x14ac:dyDescent="0.2"/>
  <cols>
    <col min="1" max="1" width="2.42578125" customWidth="1"/>
    <col min="2" max="2" width="4.85546875" customWidth="1"/>
    <col min="3" max="3" width="3.85546875" customWidth="1"/>
    <col min="4" max="5" width="2.85546875" customWidth="1"/>
    <col min="6" max="6" width="2.5703125" customWidth="1"/>
    <col min="7" max="7" width="3" customWidth="1"/>
    <col min="8" max="8" width="2.85546875" customWidth="1"/>
    <col min="9" max="9" width="3.42578125" customWidth="1"/>
    <col min="10" max="10" width="2.5703125" customWidth="1"/>
    <col min="11" max="11" width="3" customWidth="1"/>
    <col min="12" max="13" width="3.42578125" customWidth="1"/>
    <col min="14" max="14" width="3.85546875" customWidth="1"/>
    <col min="15" max="15" width="3.42578125" customWidth="1"/>
    <col min="16" max="16" width="3.140625" customWidth="1"/>
    <col min="17" max="20" width="3.42578125" customWidth="1"/>
    <col min="21" max="21" width="4" customWidth="1"/>
    <col min="22" max="23" width="3.42578125" customWidth="1"/>
    <col min="24" max="24" width="3.85546875" customWidth="1"/>
    <col min="25" max="29" width="3.42578125" customWidth="1"/>
    <col min="30" max="30" width="4" customWidth="1"/>
    <col min="31" max="31" width="3.5703125" customWidth="1"/>
    <col min="32" max="37" width="3.42578125" customWidth="1"/>
    <col min="38" max="38" width="2.5703125" customWidth="1"/>
    <col min="39" max="61" width="3.42578125" customWidth="1"/>
  </cols>
  <sheetData>
    <row r="1" spans="2:41" ht="13.5" thickBot="1" x14ac:dyDescent="0.25">
      <c r="B1" s="475" t="s">
        <v>414</v>
      </c>
      <c r="Q1" s="528"/>
      <c r="R1" s="529" t="s">
        <v>399</v>
      </c>
    </row>
    <row r="2" spans="2:41" ht="13.5" thickBot="1" x14ac:dyDescent="0.25">
      <c r="B2" s="82"/>
      <c r="G2" s="15"/>
      <c r="H2" s="11"/>
      <c r="I2" s="27" t="s">
        <v>12</v>
      </c>
      <c r="J2" s="16"/>
      <c r="K2" s="16"/>
      <c r="L2" s="16"/>
      <c r="M2" s="16"/>
      <c r="N2" s="16"/>
      <c r="O2" s="10"/>
      <c r="P2" s="10"/>
      <c r="S2" s="10"/>
      <c r="AB2" s="205"/>
      <c r="AC2" s="19"/>
      <c r="AD2" s="20"/>
      <c r="AE2" s="21"/>
      <c r="AF2" s="22" t="s">
        <v>412</v>
      </c>
      <c r="AH2" s="10"/>
      <c r="AI2" s="10"/>
      <c r="AJ2" s="7"/>
    </row>
    <row r="3" spans="2:41" ht="15" customHeight="1" thickBot="1" x14ac:dyDescent="0.25">
      <c r="B3" s="82"/>
      <c r="C3" s="11"/>
      <c r="D3" s="16"/>
      <c r="E3" s="16"/>
      <c r="F3" s="16"/>
      <c r="H3" s="27" t="s">
        <v>37</v>
      </c>
      <c r="I3" s="16"/>
      <c r="J3" s="16"/>
      <c r="K3" s="16"/>
      <c r="L3" s="16"/>
      <c r="M3" s="16"/>
      <c r="N3" s="16"/>
      <c r="O3" s="10"/>
      <c r="Q3" s="554"/>
      <c r="R3" s="529" t="s">
        <v>400</v>
      </c>
      <c r="AB3" s="206"/>
      <c r="AC3" s="23"/>
      <c r="AD3" s="24"/>
      <c r="AE3" s="25"/>
      <c r="AF3" s="26" t="s">
        <v>411</v>
      </c>
      <c r="AH3" s="10"/>
      <c r="AI3" s="10"/>
      <c r="AJ3" s="7"/>
    </row>
    <row r="4" spans="2:41" ht="15" x14ac:dyDescent="0.25">
      <c r="C4" s="210" t="s">
        <v>91</v>
      </c>
      <c r="D4" s="16"/>
      <c r="E4" s="16"/>
      <c r="F4" s="16"/>
      <c r="I4" s="16"/>
      <c r="J4" s="16"/>
      <c r="K4" s="16"/>
      <c r="L4" s="16"/>
      <c r="M4" s="16"/>
      <c r="N4" s="16"/>
      <c r="O4" s="10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423"/>
      <c r="AA4" s="423"/>
      <c r="AB4" s="423"/>
      <c r="AC4" s="423"/>
      <c r="AD4" s="423"/>
      <c r="AE4" s="423"/>
      <c r="AF4" s="423"/>
      <c r="AH4" s="10"/>
      <c r="AI4" s="10"/>
      <c r="AJ4" s="7"/>
      <c r="AK4" s="21"/>
      <c r="AL4" s="21"/>
      <c r="AM4" s="21"/>
      <c r="AN4" s="21"/>
      <c r="AO4" s="21"/>
    </row>
    <row r="5" spans="2:41" ht="15" x14ac:dyDescent="0.2">
      <c r="B5" s="424"/>
    </row>
    <row r="6" spans="2:41" ht="15" x14ac:dyDescent="0.25">
      <c r="B6" s="698" t="s">
        <v>98</v>
      </c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8"/>
      <c r="R6" s="698"/>
      <c r="S6" s="698"/>
      <c r="T6" s="698"/>
      <c r="U6" s="698"/>
      <c r="V6" s="698"/>
      <c r="W6" s="698"/>
      <c r="X6" s="698"/>
      <c r="Y6" s="698"/>
      <c r="Z6" s="698"/>
      <c r="AA6" s="698"/>
      <c r="AB6" s="698"/>
      <c r="AC6" s="698"/>
      <c r="AD6" s="698"/>
      <c r="AE6" s="698"/>
      <c r="AF6" s="698"/>
      <c r="AG6" s="425"/>
      <c r="AH6" s="425"/>
      <c r="AI6" s="425"/>
      <c r="AJ6" s="425"/>
      <c r="AK6" s="425"/>
      <c r="AL6" s="425"/>
      <c r="AM6" s="425"/>
      <c r="AN6" s="425"/>
      <c r="AO6" s="425"/>
    </row>
    <row r="7" spans="2:41" ht="15.75" customHeight="1" thickBot="1" x14ac:dyDescent="0.3">
      <c r="B7" s="1054" t="s">
        <v>258</v>
      </c>
      <c r="C7" s="1054"/>
      <c r="D7" s="1054"/>
      <c r="E7" s="1054"/>
      <c r="F7" s="1054"/>
      <c r="G7" s="1054"/>
      <c r="H7" s="1054"/>
      <c r="I7" s="1054"/>
      <c r="J7" s="1054"/>
      <c r="K7" s="1054"/>
      <c r="L7" s="1054"/>
      <c r="M7" s="1054"/>
      <c r="N7" s="1054"/>
      <c r="O7" s="1054"/>
      <c r="P7" s="1054"/>
      <c r="Q7" s="1054"/>
      <c r="R7" s="1054"/>
      <c r="S7" s="1054"/>
      <c r="T7" s="1054"/>
      <c r="U7" s="1054"/>
      <c r="V7" s="1054"/>
      <c r="W7" s="1054"/>
      <c r="X7" s="1054"/>
      <c r="Y7" s="1054"/>
      <c r="Z7" s="1054"/>
      <c r="AA7" s="1054"/>
      <c r="AB7" s="1054"/>
      <c r="AC7" s="1054"/>
      <c r="AD7" s="1054"/>
      <c r="AE7" s="1054"/>
      <c r="AF7" s="1054"/>
      <c r="AG7" s="426"/>
      <c r="AH7" s="426"/>
      <c r="AI7" s="426"/>
      <c r="AJ7" s="426"/>
      <c r="AK7" s="426"/>
      <c r="AL7" s="426"/>
      <c r="AM7" s="426"/>
      <c r="AN7" s="426"/>
      <c r="AO7" s="426"/>
    </row>
    <row r="8" spans="2:41" ht="13.5" thickBot="1" x14ac:dyDescent="0.25">
      <c r="B8" s="759" t="s">
        <v>259</v>
      </c>
      <c r="C8" s="760"/>
      <c r="D8" s="760"/>
      <c r="E8" s="760"/>
      <c r="F8" s="760"/>
      <c r="G8" s="760"/>
      <c r="H8" s="760"/>
      <c r="I8" s="760"/>
      <c r="J8" s="760"/>
      <c r="K8" s="760"/>
      <c r="L8" s="760"/>
      <c r="M8" s="760"/>
      <c r="N8" s="760"/>
      <c r="O8" s="760"/>
      <c r="P8" s="760"/>
      <c r="Q8" s="760"/>
      <c r="R8" s="760"/>
      <c r="S8" s="760"/>
      <c r="T8" s="760"/>
      <c r="U8" s="760"/>
      <c r="V8" s="760"/>
      <c r="W8" s="760"/>
      <c r="X8" s="760"/>
      <c r="Y8" s="760"/>
      <c r="Z8" s="760"/>
      <c r="AA8" s="760"/>
      <c r="AB8" s="760"/>
      <c r="AC8" s="760"/>
      <c r="AD8" s="760"/>
      <c r="AE8" s="760"/>
      <c r="AF8" s="761"/>
    </row>
    <row r="9" spans="2:41" ht="13.9" customHeight="1" thickBot="1" x14ac:dyDescent="0.25">
      <c r="B9" s="427" t="s">
        <v>63</v>
      </c>
      <c r="C9" s="428"/>
      <c r="D9" s="1055"/>
      <c r="E9" s="1056"/>
      <c r="F9" s="1056"/>
      <c r="G9" s="1056"/>
      <c r="H9" s="1056"/>
      <c r="I9" s="1056"/>
      <c r="J9" s="1057"/>
      <c r="K9" s="1065" t="s">
        <v>303</v>
      </c>
      <c r="L9" s="706"/>
      <c r="M9" s="706"/>
      <c r="N9" s="706"/>
      <c r="O9" s="706"/>
      <c r="P9" s="706"/>
      <c r="Q9" s="450"/>
      <c r="S9" s="430" t="s">
        <v>260</v>
      </c>
      <c r="T9" s="431"/>
      <c r="U9" s="431"/>
      <c r="V9" s="432"/>
      <c r="W9" s="433"/>
      <c r="X9" s="436"/>
      <c r="Y9" s="1061"/>
      <c r="Z9" s="1062"/>
      <c r="AA9" s="429" t="s">
        <v>0</v>
      </c>
      <c r="AB9" s="122"/>
      <c r="AC9" s="448" t="s">
        <v>1</v>
      </c>
      <c r="AD9" s="434"/>
      <c r="AF9" s="577"/>
    </row>
    <row r="10" spans="2:41" ht="13.5" thickBot="1" x14ac:dyDescent="0.25">
      <c r="B10" s="276"/>
      <c r="C10" s="277"/>
      <c r="D10" s="1058"/>
      <c r="E10" s="1059"/>
      <c r="F10" s="1059"/>
      <c r="G10" s="1059"/>
      <c r="H10" s="1059"/>
      <c r="I10" s="1059"/>
      <c r="J10" s="1060"/>
      <c r="K10" s="1066" t="s">
        <v>261</v>
      </c>
      <c r="L10" s="1067"/>
      <c r="M10" s="1067"/>
      <c r="N10" s="1067"/>
      <c r="O10" s="1067"/>
      <c r="P10" s="1068"/>
      <c r="Q10" s="1063"/>
      <c r="R10" s="1064"/>
      <c r="S10" s="430" t="s">
        <v>262</v>
      </c>
      <c r="T10" s="437"/>
      <c r="U10" s="437"/>
      <c r="V10" s="437"/>
      <c r="W10" s="175"/>
      <c r="X10" s="175"/>
      <c r="Y10" s="1061"/>
      <c r="Z10" s="1062"/>
      <c r="AA10" s="183" t="s">
        <v>3</v>
      </c>
      <c r="AB10" s="174"/>
      <c r="AC10" s="449" t="s">
        <v>278</v>
      </c>
      <c r="AD10" s="176"/>
      <c r="AE10" s="438"/>
      <c r="AF10" s="528"/>
    </row>
    <row r="11" spans="2:41" ht="13.5" thickBot="1" x14ac:dyDescent="0.25">
      <c r="B11" s="1069" t="s">
        <v>307</v>
      </c>
      <c r="C11" s="1070"/>
      <c r="D11" s="1070"/>
      <c r="E11" s="1070"/>
      <c r="F11" s="1070"/>
      <c r="G11" s="1070"/>
      <c r="H11" s="1071"/>
      <c r="I11" s="576"/>
      <c r="J11" s="1083" t="s">
        <v>308</v>
      </c>
      <c r="K11" s="1084"/>
      <c r="L11" s="1084"/>
      <c r="M11" s="1084"/>
      <c r="N11" s="1084"/>
      <c r="O11" s="1084"/>
      <c r="P11" s="1085"/>
      <c r="Q11" s="576"/>
      <c r="R11" s="1087" t="s">
        <v>309</v>
      </c>
      <c r="S11" s="1088"/>
      <c r="T11" s="1088"/>
      <c r="U11" s="1088"/>
      <c r="V11" s="1088"/>
      <c r="W11" s="1088"/>
      <c r="X11" s="1089"/>
      <c r="Y11" s="576"/>
      <c r="Z11" s="1083" t="s">
        <v>263</v>
      </c>
      <c r="AA11" s="1084"/>
      <c r="AB11" s="1084"/>
      <c r="AC11" s="1084"/>
      <c r="AD11" s="1084"/>
      <c r="AE11" s="1084"/>
      <c r="AF11" s="1086"/>
      <c r="AG11" s="435"/>
    </row>
    <row r="12" spans="2:41" ht="13.5" thickBot="1" x14ac:dyDescent="0.25">
      <c r="B12" s="1072" t="s">
        <v>264</v>
      </c>
      <c r="C12" s="1073"/>
      <c r="D12" s="1073"/>
      <c r="E12" s="1073"/>
      <c r="F12" s="1073"/>
      <c r="G12" s="1073"/>
      <c r="H12" s="1073"/>
      <c r="I12" s="1073"/>
      <c r="J12" s="1073"/>
      <c r="K12" s="1073"/>
      <c r="L12" s="1073"/>
      <c r="M12" s="1073"/>
      <c r="N12" s="1073"/>
      <c r="O12" s="1073"/>
      <c r="P12" s="1073"/>
      <c r="Q12" s="1073"/>
      <c r="R12" s="1073"/>
      <c r="S12" s="1073"/>
      <c r="T12" s="1073"/>
      <c r="U12" s="1073"/>
      <c r="V12" s="1073"/>
      <c r="W12" s="1073"/>
      <c r="X12" s="1073"/>
      <c r="Y12" s="1073"/>
      <c r="Z12" s="1073"/>
      <c r="AA12" s="1073"/>
      <c r="AB12" s="1073"/>
      <c r="AC12" s="1073"/>
      <c r="AD12" s="1073"/>
      <c r="AE12" s="1073"/>
      <c r="AF12" s="1074"/>
    </row>
    <row r="13" spans="2:41" ht="16.5" customHeight="1" x14ac:dyDescent="0.2">
      <c r="B13" s="1075" t="s">
        <v>265</v>
      </c>
      <c r="C13" s="1077" t="s">
        <v>266</v>
      </c>
      <c r="D13" s="1078"/>
      <c r="E13" s="1078"/>
      <c r="F13" s="1078"/>
      <c r="G13" s="1078"/>
      <c r="H13" s="1078"/>
      <c r="I13" s="1078"/>
      <c r="J13" s="1078"/>
      <c r="K13" s="1078"/>
      <c r="L13" s="1078"/>
      <c r="M13" s="1078"/>
      <c r="N13" s="1078"/>
      <c r="O13" s="1078"/>
      <c r="P13" s="1078"/>
      <c r="Q13" s="1079"/>
      <c r="R13" s="777" t="s">
        <v>267</v>
      </c>
      <c r="S13" s="1078"/>
      <c r="T13" s="1078"/>
      <c r="U13" s="1078"/>
      <c r="V13" s="1079"/>
      <c r="W13" s="777" t="s">
        <v>268</v>
      </c>
      <c r="X13" s="1078"/>
      <c r="Y13" s="1078"/>
      <c r="Z13" s="1078"/>
      <c r="AA13" s="1079"/>
      <c r="AB13" s="777" t="s">
        <v>8</v>
      </c>
      <c r="AC13" s="1078"/>
      <c r="AD13" s="1078"/>
      <c r="AE13" s="1078"/>
      <c r="AF13" s="1079"/>
    </row>
    <row r="14" spans="2:41" ht="17.45" customHeight="1" thickBot="1" x14ac:dyDescent="0.25">
      <c r="B14" s="1076"/>
      <c r="C14" s="1080"/>
      <c r="D14" s="1081"/>
      <c r="E14" s="1081"/>
      <c r="F14" s="1081"/>
      <c r="G14" s="1081"/>
      <c r="H14" s="1081"/>
      <c r="I14" s="1081"/>
      <c r="J14" s="1081"/>
      <c r="K14" s="1081"/>
      <c r="L14" s="1081"/>
      <c r="M14" s="1081"/>
      <c r="N14" s="1081"/>
      <c r="O14" s="1081"/>
      <c r="P14" s="1081"/>
      <c r="Q14" s="1082"/>
      <c r="R14" s="1080"/>
      <c r="S14" s="1081"/>
      <c r="T14" s="1081"/>
      <c r="U14" s="1081"/>
      <c r="V14" s="1082"/>
      <c r="W14" s="1080"/>
      <c r="X14" s="1081"/>
      <c r="Y14" s="1081"/>
      <c r="Z14" s="1081"/>
      <c r="AA14" s="1082"/>
      <c r="AB14" s="1080"/>
      <c r="AC14" s="1081"/>
      <c r="AD14" s="1081"/>
      <c r="AE14" s="1081"/>
      <c r="AF14" s="1082"/>
    </row>
    <row r="15" spans="2:41" ht="15.75" customHeight="1" x14ac:dyDescent="0.2">
      <c r="B15" s="153">
        <v>1</v>
      </c>
      <c r="C15" s="220" t="s">
        <v>279</v>
      </c>
      <c r="D15" s="133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R15" s="1090"/>
      <c r="S15" s="1091"/>
      <c r="T15" s="1091"/>
      <c r="U15" s="1091"/>
      <c r="V15" s="1092"/>
      <c r="W15" s="762"/>
      <c r="X15" s="763"/>
      <c r="Y15" s="763"/>
      <c r="Z15" s="763"/>
      <c r="AA15" s="764"/>
      <c r="AB15" s="738">
        <f>W15</f>
        <v>0</v>
      </c>
      <c r="AC15" s="739"/>
      <c r="AD15" s="739"/>
      <c r="AE15" s="739"/>
      <c r="AF15" s="740"/>
    </row>
    <row r="16" spans="2:41" ht="15.75" customHeight="1" thickBot="1" x14ac:dyDescent="0.25">
      <c r="B16" s="209"/>
      <c r="C16" s="221" t="s">
        <v>280</v>
      </c>
      <c r="D16" s="136"/>
      <c r="E16" s="128"/>
      <c r="F16" s="128"/>
      <c r="G16" s="128"/>
      <c r="H16" s="111"/>
      <c r="I16" s="111"/>
      <c r="J16" s="111"/>
      <c r="K16" s="111"/>
      <c r="L16" s="111"/>
      <c r="M16" s="111"/>
      <c r="N16" s="111"/>
      <c r="O16" s="111"/>
      <c r="P16" s="111"/>
      <c r="Q16" s="439"/>
      <c r="R16" s="1093"/>
      <c r="S16" s="1094"/>
      <c r="T16" s="1094"/>
      <c r="U16" s="1094"/>
      <c r="V16" s="1095"/>
      <c r="W16" s="765"/>
      <c r="X16" s="766"/>
      <c r="Y16" s="766"/>
      <c r="Z16" s="766"/>
      <c r="AA16" s="767"/>
      <c r="AB16" s="741"/>
      <c r="AC16" s="742"/>
      <c r="AD16" s="742"/>
      <c r="AE16" s="742"/>
      <c r="AF16" s="743"/>
    </row>
    <row r="17" spans="2:38" x14ac:dyDescent="0.2">
      <c r="B17" s="153">
        <v>2</v>
      </c>
      <c r="C17" s="256" t="s">
        <v>269</v>
      </c>
      <c r="D17" s="133"/>
      <c r="E17" s="440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R17" s="762"/>
      <c r="S17" s="763"/>
      <c r="T17" s="763"/>
      <c r="U17" s="763"/>
      <c r="V17" s="764"/>
      <c r="W17" s="762"/>
      <c r="X17" s="763"/>
      <c r="Y17" s="763"/>
      <c r="Z17" s="763"/>
      <c r="AA17" s="764"/>
      <c r="AB17" s="1090"/>
      <c r="AC17" s="1091"/>
      <c r="AD17" s="1091"/>
      <c r="AE17" s="1091"/>
      <c r="AF17" s="1092"/>
    </row>
    <row r="18" spans="2:38" ht="13.5" thickBot="1" x14ac:dyDescent="0.25">
      <c r="B18" s="209"/>
      <c r="C18" s="255" t="s">
        <v>281</v>
      </c>
      <c r="D18" s="136"/>
      <c r="E18" s="128"/>
      <c r="F18" s="128"/>
      <c r="G18" s="128"/>
      <c r="H18" s="111"/>
      <c r="I18" s="111"/>
      <c r="J18" s="111"/>
      <c r="K18" s="111"/>
      <c r="L18" s="111"/>
      <c r="M18" s="111"/>
      <c r="N18" s="111"/>
      <c r="O18" s="111"/>
      <c r="P18" s="111"/>
      <c r="Q18" s="439"/>
      <c r="R18" s="765"/>
      <c r="S18" s="766"/>
      <c r="T18" s="766"/>
      <c r="U18" s="766"/>
      <c r="V18" s="767"/>
      <c r="W18" s="765"/>
      <c r="X18" s="766"/>
      <c r="Y18" s="766"/>
      <c r="Z18" s="766"/>
      <c r="AA18" s="767"/>
      <c r="AB18" s="1093"/>
      <c r="AC18" s="1094"/>
      <c r="AD18" s="1094"/>
      <c r="AE18" s="1094"/>
      <c r="AF18" s="1095"/>
    </row>
    <row r="19" spans="2:38" x14ac:dyDescent="0.2">
      <c r="B19" s="153">
        <v>3</v>
      </c>
      <c r="C19" s="220" t="s">
        <v>282</v>
      </c>
      <c r="D19" s="133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R19" s="762"/>
      <c r="S19" s="763"/>
      <c r="T19" s="763"/>
      <c r="U19" s="763"/>
      <c r="V19" s="764"/>
      <c r="W19" s="657"/>
      <c r="X19" s="658"/>
      <c r="Y19" s="658"/>
      <c r="Z19" s="658"/>
      <c r="AA19" s="659"/>
      <c r="AB19" s="738">
        <f>R19+W19</f>
        <v>0</v>
      </c>
      <c r="AC19" s="739"/>
      <c r="AD19" s="739"/>
      <c r="AE19" s="739"/>
      <c r="AF19" s="740"/>
    </row>
    <row r="20" spans="2:38" ht="13.5" thickBot="1" x14ac:dyDescent="0.25">
      <c r="B20" s="209"/>
      <c r="C20" s="221" t="s">
        <v>270</v>
      </c>
      <c r="D20" s="136"/>
      <c r="E20" s="128"/>
      <c r="F20" s="128"/>
      <c r="G20" s="128"/>
      <c r="H20" s="111"/>
      <c r="I20" s="111"/>
      <c r="J20" s="111"/>
      <c r="K20" s="111"/>
      <c r="L20" s="111"/>
      <c r="M20" s="111"/>
      <c r="N20" s="111"/>
      <c r="O20" s="111"/>
      <c r="P20" s="111"/>
      <c r="Q20" s="439"/>
      <c r="R20" s="765"/>
      <c r="S20" s="766"/>
      <c r="T20" s="766"/>
      <c r="U20" s="766"/>
      <c r="V20" s="767"/>
      <c r="W20" s="660"/>
      <c r="X20" s="661"/>
      <c r="Y20" s="661"/>
      <c r="Z20" s="661"/>
      <c r="AA20" s="662"/>
      <c r="AB20" s="741"/>
      <c r="AC20" s="742"/>
      <c r="AD20" s="742"/>
      <c r="AE20" s="742"/>
      <c r="AF20" s="743"/>
    </row>
    <row r="21" spans="2:38" x14ac:dyDescent="0.2">
      <c r="B21" s="153">
        <v>4</v>
      </c>
      <c r="C21" s="220" t="s">
        <v>283</v>
      </c>
      <c r="D21" s="133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R21" s="1096">
        <f>ROUND(R19*Y9,0)</f>
        <v>0</v>
      </c>
      <c r="S21" s="1097"/>
      <c r="T21" s="1097"/>
      <c r="U21" s="1097"/>
      <c r="V21" s="1098"/>
      <c r="W21" s="1096">
        <f>ROUND(W19*Y10,0)</f>
        <v>0</v>
      </c>
      <c r="X21" s="1097"/>
      <c r="Y21" s="1097"/>
      <c r="Z21" s="1097"/>
      <c r="AA21" s="1098"/>
      <c r="AB21" s="738">
        <f t="shared" ref="AB21" si="0">R21+W21</f>
        <v>0</v>
      </c>
      <c r="AC21" s="739"/>
      <c r="AD21" s="739"/>
      <c r="AE21" s="739"/>
      <c r="AF21" s="740"/>
    </row>
    <row r="22" spans="2:38" ht="13.5" thickBot="1" x14ac:dyDescent="0.25">
      <c r="B22" s="209"/>
      <c r="C22" s="221" t="s">
        <v>284</v>
      </c>
      <c r="D22" s="136"/>
      <c r="E22" s="128"/>
      <c r="F22" s="128"/>
      <c r="G22" s="128"/>
      <c r="H22" s="111"/>
      <c r="I22" s="111"/>
      <c r="J22" s="111"/>
      <c r="K22" s="111"/>
      <c r="L22" s="111"/>
      <c r="M22" s="111"/>
      <c r="N22" s="111"/>
      <c r="O22" s="111"/>
      <c r="P22" s="111"/>
      <c r="Q22" s="439"/>
      <c r="R22" s="1099"/>
      <c r="S22" s="1100"/>
      <c r="T22" s="1100"/>
      <c r="U22" s="1100"/>
      <c r="V22" s="1101"/>
      <c r="W22" s="1099"/>
      <c r="X22" s="1100"/>
      <c r="Y22" s="1100"/>
      <c r="Z22" s="1100"/>
      <c r="AA22" s="1101"/>
      <c r="AB22" s="741"/>
      <c r="AC22" s="742"/>
      <c r="AD22" s="742"/>
      <c r="AE22" s="742"/>
      <c r="AF22" s="743"/>
      <c r="AL22" s="441"/>
    </row>
    <row r="23" spans="2:38" x14ac:dyDescent="0.2">
      <c r="B23" s="153">
        <v>5</v>
      </c>
      <c r="C23" s="220" t="s">
        <v>285</v>
      </c>
      <c r="D23" s="133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R23" s="762"/>
      <c r="S23" s="763"/>
      <c r="T23" s="763"/>
      <c r="U23" s="763"/>
      <c r="V23" s="764"/>
      <c r="W23" s="762"/>
      <c r="X23" s="763"/>
      <c r="Y23" s="763"/>
      <c r="Z23" s="763"/>
      <c r="AA23" s="764"/>
      <c r="AB23" s="738">
        <f t="shared" ref="AB23" si="1">R23+W23</f>
        <v>0</v>
      </c>
      <c r="AC23" s="739"/>
      <c r="AD23" s="739"/>
      <c r="AE23" s="739"/>
      <c r="AF23" s="740"/>
    </row>
    <row r="24" spans="2:38" ht="13.5" thickBot="1" x14ac:dyDescent="0.25">
      <c r="B24" s="209"/>
      <c r="C24" s="221" t="s">
        <v>270</v>
      </c>
      <c r="D24" s="136"/>
      <c r="E24" s="128"/>
      <c r="F24" s="128"/>
      <c r="G24" s="128"/>
      <c r="H24" s="111"/>
      <c r="I24" s="111"/>
      <c r="J24" s="111"/>
      <c r="K24" s="111"/>
      <c r="L24" s="111"/>
      <c r="M24" s="111"/>
      <c r="N24" s="111"/>
      <c r="O24" s="111"/>
      <c r="P24" s="111"/>
      <c r="Q24" s="439"/>
      <c r="R24" s="765"/>
      <c r="S24" s="766"/>
      <c r="T24" s="766"/>
      <c r="U24" s="766"/>
      <c r="V24" s="767"/>
      <c r="W24" s="765"/>
      <c r="X24" s="766"/>
      <c r="Y24" s="766"/>
      <c r="Z24" s="766"/>
      <c r="AA24" s="767"/>
      <c r="AB24" s="741"/>
      <c r="AC24" s="742"/>
      <c r="AD24" s="742"/>
      <c r="AE24" s="742"/>
      <c r="AF24" s="743"/>
    </row>
    <row r="25" spans="2:38" x14ac:dyDescent="0.2">
      <c r="B25" s="153">
        <v>6</v>
      </c>
      <c r="C25" s="220" t="s">
        <v>286</v>
      </c>
      <c r="D25" s="133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R25" s="1096">
        <f>ROUND(R23*0.5,0)</f>
        <v>0</v>
      </c>
      <c r="S25" s="1097"/>
      <c r="T25" s="1097"/>
      <c r="U25" s="1097"/>
      <c r="V25" s="1098"/>
      <c r="W25" s="1096">
        <f>ROUND(W23*0.5,0)</f>
        <v>0</v>
      </c>
      <c r="X25" s="1097"/>
      <c r="Y25" s="1097"/>
      <c r="Z25" s="1097"/>
      <c r="AA25" s="1098"/>
      <c r="AB25" s="738">
        <f t="shared" ref="AB25" si="2">R25+W25</f>
        <v>0</v>
      </c>
      <c r="AC25" s="739"/>
      <c r="AD25" s="739"/>
      <c r="AE25" s="739"/>
      <c r="AF25" s="740"/>
    </row>
    <row r="26" spans="2:38" ht="13.5" thickBot="1" x14ac:dyDescent="0.25">
      <c r="B26" s="209"/>
      <c r="C26" s="221" t="s">
        <v>287</v>
      </c>
      <c r="D26" s="136"/>
      <c r="E26" s="128"/>
      <c r="F26" s="128"/>
      <c r="G26" s="128"/>
      <c r="H26" s="111"/>
      <c r="I26" s="111"/>
      <c r="J26" s="111"/>
      <c r="K26" s="111"/>
      <c r="L26" s="111"/>
      <c r="M26" s="111"/>
      <c r="N26" s="111"/>
      <c r="O26" s="111"/>
      <c r="P26" s="111"/>
      <c r="Q26" s="439"/>
      <c r="R26" s="1099"/>
      <c r="S26" s="1100"/>
      <c r="T26" s="1100"/>
      <c r="U26" s="1100"/>
      <c r="V26" s="1101"/>
      <c r="W26" s="1099"/>
      <c r="X26" s="1100"/>
      <c r="Y26" s="1100"/>
      <c r="Z26" s="1100"/>
      <c r="AA26" s="1101"/>
      <c r="AB26" s="741"/>
      <c r="AC26" s="742"/>
      <c r="AD26" s="742"/>
      <c r="AE26" s="742"/>
      <c r="AF26" s="743"/>
    </row>
    <row r="27" spans="2:38" x14ac:dyDescent="0.2">
      <c r="B27" s="153">
        <v>7</v>
      </c>
      <c r="C27" s="220" t="s">
        <v>288</v>
      </c>
      <c r="D27" s="133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R27" s="1096">
        <f>R21+R25</f>
        <v>0</v>
      </c>
      <c r="S27" s="1097"/>
      <c r="T27" s="1097"/>
      <c r="U27" s="1097"/>
      <c r="V27" s="1098"/>
      <c r="W27" s="1096">
        <f>W21+W25</f>
        <v>0</v>
      </c>
      <c r="X27" s="1097"/>
      <c r="Y27" s="1097"/>
      <c r="Z27" s="1097"/>
      <c r="AA27" s="1098"/>
      <c r="AB27" s="738">
        <f t="shared" ref="AB27" si="3">R27+W27</f>
        <v>0</v>
      </c>
      <c r="AC27" s="739"/>
      <c r="AD27" s="739"/>
      <c r="AE27" s="739"/>
      <c r="AF27" s="740"/>
    </row>
    <row r="28" spans="2:38" ht="13.5" thickBot="1" x14ac:dyDescent="0.25">
      <c r="B28" s="209"/>
      <c r="C28" s="221" t="s">
        <v>270</v>
      </c>
      <c r="D28" s="136"/>
      <c r="E28" s="128"/>
      <c r="F28" s="128"/>
      <c r="G28" s="128"/>
      <c r="H28" s="111"/>
      <c r="I28" s="111"/>
      <c r="J28" s="111"/>
      <c r="K28" s="111"/>
      <c r="L28" s="111"/>
      <c r="M28" s="111"/>
      <c r="N28" s="111"/>
      <c r="O28" s="111"/>
      <c r="P28" s="111"/>
      <c r="Q28" s="439"/>
      <c r="R28" s="1099"/>
      <c r="S28" s="1100"/>
      <c r="T28" s="1100"/>
      <c r="U28" s="1100"/>
      <c r="V28" s="1101"/>
      <c r="W28" s="1099"/>
      <c r="X28" s="1100"/>
      <c r="Y28" s="1100"/>
      <c r="Z28" s="1100"/>
      <c r="AA28" s="1101"/>
      <c r="AB28" s="741"/>
      <c r="AC28" s="742"/>
      <c r="AD28" s="742"/>
      <c r="AE28" s="742"/>
      <c r="AF28" s="743"/>
    </row>
    <row r="29" spans="2:38" x14ac:dyDescent="0.2">
      <c r="B29" s="153">
        <v>8</v>
      </c>
      <c r="C29" s="220" t="s">
        <v>289</v>
      </c>
      <c r="D29" s="133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R29" s="738">
        <f>R15+R27</f>
        <v>0</v>
      </c>
      <c r="S29" s="739"/>
      <c r="T29" s="739"/>
      <c r="U29" s="739"/>
      <c r="V29" s="740"/>
      <c r="W29" s="738">
        <f>W15+W27</f>
        <v>0</v>
      </c>
      <c r="X29" s="739"/>
      <c r="Y29" s="739"/>
      <c r="Z29" s="739"/>
      <c r="AA29" s="740"/>
      <c r="AB29" s="738">
        <f>R29+W29</f>
        <v>0</v>
      </c>
      <c r="AC29" s="739"/>
      <c r="AD29" s="739"/>
      <c r="AE29" s="739"/>
      <c r="AF29" s="740"/>
    </row>
    <row r="30" spans="2:38" ht="13.5" thickBot="1" x14ac:dyDescent="0.25">
      <c r="B30" s="209"/>
      <c r="C30" s="221" t="s">
        <v>271</v>
      </c>
      <c r="D30" s="136"/>
      <c r="E30" s="128"/>
      <c r="F30" s="128"/>
      <c r="G30" s="128"/>
      <c r="H30" s="111"/>
      <c r="I30" s="111"/>
      <c r="J30" s="111"/>
      <c r="K30" s="111"/>
      <c r="L30" s="111"/>
      <c r="M30" s="111"/>
      <c r="N30" s="111"/>
      <c r="O30" s="111"/>
      <c r="P30" s="111"/>
      <c r="Q30" s="439"/>
      <c r="R30" s="741"/>
      <c r="S30" s="742"/>
      <c r="T30" s="742"/>
      <c r="U30" s="742"/>
      <c r="V30" s="743"/>
      <c r="W30" s="741"/>
      <c r="X30" s="742"/>
      <c r="Y30" s="742"/>
      <c r="Z30" s="742"/>
      <c r="AA30" s="743"/>
      <c r="AB30" s="741"/>
      <c r="AC30" s="742"/>
      <c r="AD30" s="742"/>
      <c r="AE30" s="742"/>
      <c r="AF30" s="743"/>
    </row>
    <row r="31" spans="2:38" ht="13.5" thickBot="1" x14ac:dyDescent="0.25">
      <c r="B31" s="1072" t="s">
        <v>272</v>
      </c>
      <c r="C31" s="1102"/>
      <c r="D31" s="1102"/>
      <c r="E31" s="1102"/>
      <c r="F31" s="1102"/>
      <c r="G31" s="1102"/>
      <c r="H31" s="1102"/>
      <c r="I31" s="1102"/>
      <c r="J31" s="1102"/>
      <c r="K31" s="1102"/>
      <c r="L31" s="1102"/>
      <c r="M31" s="1102"/>
      <c r="N31" s="1102"/>
      <c r="O31" s="1102"/>
      <c r="P31" s="1102"/>
      <c r="Q31" s="1102"/>
      <c r="R31" s="1102"/>
      <c r="S31" s="1102"/>
      <c r="T31" s="1102"/>
      <c r="U31" s="1102"/>
      <c r="V31" s="1102"/>
      <c r="W31" s="1102"/>
      <c r="X31" s="1102"/>
      <c r="Y31" s="1102"/>
      <c r="Z31" s="1102"/>
      <c r="AA31" s="1102"/>
      <c r="AB31" s="1102"/>
      <c r="AC31" s="1102"/>
      <c r="AD31" s="1102"/>
      <c r="AE31" s="1102"/>
      <c r="AF31" s="1103"/>
    </row>
    <row r="32" spans="2:38" x14ac:dyDescent="0.2">
      <c r="B32" s="153">
        <v>9</v>
      </c>
      <c r="C32" s="220" t="s">
        <v>273</v>
      </c>
      <c r="D32" s="133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R32" s="442"/>
      <c r="S32" s="443"/>
      <c r="T32" s="443"/>
      <c r="U32" s="443"/>
      <c r="V32" s="444"/>
      <c r="W32" s="762"/>
      <c r="X32" s="763"/>
      <c r="Y32" s="763"/>
      <c r="Z32" s="763"/>
      <c r="AA32" s="764"/>
      <c r="AB32" s="738">
        <f>W32</f>
        <v>0</v>
      </c>
      <c r="AC32" s="739"/>
      <c r="AD32" s="739"/>
      <c r="AE32" s="739"/>
      <c r="AF32" s="740"/>
    </row>
    <row r="33" spans="2:32" ht="13.5" thickBot="1" x14ac:dyDescent="0.25">
      <c r="B33" s="209"/>
      <c r="C33" s="221" t="s">
        <v>290</v>
      </c>
      <c r="D33" s="136"/>
      <c r="E33" s="128"/>
      <c r="F33" s="128"/>
      <c r="G33" s="128"/>
      <c r="H33" s="111"/>
      <c r="I33" s="111"/>
      <c r="J33" s="111"/>
      <c r="K33" s="111"/>
      <c r="L33" s="111"/>
      <c r="M33" s="111"/>
      <c r="N33" s="111"/>
      <c r="O33" s="111"/>
      <c r="P33" s="111"/>
      <c r="Q33" s="439"/>
      <c r="R33" s="442"/>
      <c r="S33" s="443"/>
      <c r="T33" s="443"/>
      <c r="U33" s="443"/>
      <c r="V33" s="444"/>
      <c r="W33" s="765"/>
      <c r="X33" s="766"/>
      <c r="Y33" s="766"/>
      <c r="Z33" s="766"/>
      <c r="AA33" s="767"/>
      <c r="AB33" s="741"/>
      <c r="AC33" s="742"/>
      <c r="AD33" s="742"/>
      <c r="AE33" s="742"/>
      <c r="AF33" s="743"/>
    </row>
    <row r="34" spans="2:32" x14ac:dyDescent="0.2">
      <c r="B34" s="153">
        <v>10</v>
      </c>
      <c r="C34" s="220" t="s">
        <v>291</v>
      </c>
      <c r="D34" s="133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R34" s="762"/>
      <c r="S34" s="763"/>
      <c r="T34" s="763"/>
      <c r="U34" s="763"/>
      <c r="V34" s="764"/>
      <c r="W34" s="762"/>
      <c r="X34" s="763"/>
      <c r="Y34" s="763"/>
      <c r="Z34" s="763"/>
      <c r="AA34" s="764"/>
      <c r="AB34" s="738">
        <f t="shared" ref="AB34" si="4">R34+W34</f>
        <v>0</v>
      </c>
      <c r="AC34" s="739"/>
      <c r="AD34" s="739"/>
      <c r="AE34" s="739"/>
      <c r="AF34" s="740"/>
    </row>
    <row r="35" spans="2:32" ht="13.5" thickBot="1" x14ac:dyDescent="0.25">
      <c r="B35" s="209"/>
      <c r="C35" s="221" t="s">
        <v>292</v>
      </c>
      <c r="D35" s="136"/>
      <c r="E35" s="128"/>
      <c r="F35" s="128"/>
      <c r="G35" s="128"/>
      <c r="H35" s="111"/>
      <c r="I35" s="111"/>
      <c r="J35" s="111"/>
      <c r="K35" s="111"/>
      <c r="L35" s="111"/>
      <c r="M35" s="111"/>
      <c r="N35" s="111"/>
      <c r="O35" s="111"/>
      <c r="P35" s="111"/>
      <c r="Q35" s="439"/>
      <c r="R35" s="765"/>
      <c r="S35" s="766"/>
      <c r="T35" s="766"/>
      <c r="U35" s="766"/>
      <c r="V35" s="767"/>
      <c r="W35" s="765"/>
      <c r="X35" s="766"/>
      <c r="Y35" s="766"/>
      <c r="Z35" s="766"/>
      <c r="AA35" s="767"/>
      <c r="AB35" s="741"/>
      <c r="AC35" s="742"/>
      <c r="AD35" s="742"/>
      <c r="AE35" s="742"/>
      <c r="AF35" s="743"/>
    </row>
    <row r="36" spans="2:32" x14ac:dyDescent="0.2">
      <c r="B36" s="153">
        <v>11</v>
      </c>
      <c r="C36" s="220" t="s">
        <v>291</v>
      </c>
      <c r="D36" s="133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R36" s="762"/>
      <c r="S36" s="763"/>
      <c r="T36" s="763"/>
      <c r="U36" s="763"/>
      <c r="V36" s="764"/>
      <c r="W36" s="762"/>
      <c r="X36" s="763"/>
      <c r="Y36" s="763"/>
      <c r="Z36" s="763"/>
      <c r="AA36" s="764"/>
      <c r="AB36" s="738">
        <f t="shared" ref="AB36" si="5">R36+W36</f>
        <v>0</v>
      </c>
      <c r="AC36" s="739"/>
      <c r="AD36" s="739"/>
      <c r="AE36" s="739"/>
      <c r="AF36" s="740"/>
    </row>
    <row r="37" spans="2:32" ht="13.5" thickBot="1" x14ac:dyDescent="0.25">
      <c r="B37" s="209"/>
      <c r="C37" s="221" t="s">
        <v>304</v>
      </c>
      <c r="D37" s="136"/>
      <c r="E37" s="128"/>
      <c r="F37" s="128"/>
      <c r="G37" s="128"/>
      <c r="H37" s="111"/>
      <c r="I37" s="111"/>
      <c r="J37" s="111"/>
      <c r="K37" s="111"/>
      <c r="L37" s="111"/>
      <c r="M37" s="111"/>
      <c r="N37" s="111"/>
      <c r="O37" s="111"/>
      <c r="P37" s="111"/>
      <c r="Q37" s="439"/>
      <c r="R37" s="765"/>
      <c r="S37" s="766"/>
      <c r="T37" s="766"/>
      <c r="U37" s="766"/>
      <c r="V37" s="767"/>
      <c r="W37" s="765"/>
      <c r="X37" s="766"/>
      <c r="Y37" s="766"/>
      <c r="Z37" s="766"/>
      <c r="AA37" s="767"/>
      <c r="AB37" s="741"/>
      <c r="AC37" s="742"/>
      <c r="AD37" s="742"/>
      <c r="AE37" s="742"/>
      <c r="AF37" s="743"/>
    </row>
    <row r="38" spans="2:32" x14ac:dyDescent="0.2">
      <c r="B38" s="153">
        <v>12</v>
      </c>
      <c r="C38" s="220" t="s">
        <v>291</v>
      </c>
      <c r="D38" s="133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R38" s="762"/>
      <c r="S38" s="763"/>
      <c r="T38" s="763"/>
      <c r="U38" s="763"/>
      <c r="V38" s="764"/>
      <c r="W38" s="762"/>
      <c r="X38" s="763"/>
      <c r="Y38" s="763"/>
      <c r="Z38" s="763"/>
      <c r="AA38" s="764"/>
      <c r="AB38" s="738">
        <f t="shared" ref="AB38" si="6">R38+W38</f>
        <v>0</v>
      </c>
      <c r="AC38" s="739"/>
      <c r="AD38" s="739"/>
      <c r="AE38" s="739"/>
      <c r="AF38" s="740"/>
    </row>
    <row r="39" spans="2:32" ht="13.5" thickBot="1" x14ac:dyDescent="0.25">
      <c r="B39" s="209"/>
      <c r="C39" s="221" t="s">
        <v>293</v>
      </c>
      <c r="D39" s="136"/>
      <c r="E39" s="128"/>
      <c r="F39" s="128"/>
      <c r="G39" s="128"/>
      <c r="H39" s="111"/>
      <c r="I39" s="111"/>
      <c r="J39" s="111"/>
      <c r="K39" s="111"/>
      <c r="L39" s="111"/>
      <c r="M39" s="111"/>
      <c r="N39" s="111"/>
      <c r="O39" s="111"/>
      <c r="P39" s="111"/>
      <c r="Q39" s="439"/>
      <c r="R39" s="765"/>
      <c r="S39" s="766"/>
      <c r="T39" s="766"/>
      <c r="U39" s="766"/>
      <c r="V39" s="767"/>
      <c r="W39" s="765"/>
      <c r="X39" s="766"/>
      <c r="Y39" s="766"/>
      <c r="Z39" s="766"/>
      <c r="AA39" s="767"/>
      <c r="AB39" s="741"/>
      <c r="AC39" s="742"/>
      <c r="AD39" s="742"/>
      <c r="AE39" s="742"/>
      <c r="AF39" s="743"/>
    </row>
    <row r="40" spans="2:32" x14ac:dyDescent="0.2">
      <c r="B40" s="153">
        <v>13</v>
      </c>
      <c r="C40" s="220" t="s">
        <v>294</v>
      </c>
      <c r="D40" s="133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R40" s="738">
        <f>R34+R36+R38</f>
        <v>0</v>
      </c>
      <c r="S40" s="739"/>
      <c r="T40" s="739"/>
      <c r="U40" s="739"/>
      <c r="V40" s="740"/>
      <c r="W40" s="738">
        <f>W34+W36+W38</f>
        <v>0</v>
      </c>
      <c r="X40" s="739"/>
      <c r="Y40" s="739"/>
      <c r="Z40" s="739"/>
      <c r="AA40" s="740"/>
      <c r="AB40" s="738">
        <f t="shared" ref="AB40" si="7">R40+W40</f>
        <v>0</v>
      </c>
      <c r="AC40" s="739"/>
      <c r="AD40" s="739"/>
      <c r="AE40" s="739"/>
      <c r="AF40" s="740"/>
    </row>
    <row r="41" spans="2:32" ht="13.5" thickBot="1" x14ac:dyDescent="0.25">
      <c r="B41" s="209"/>
      <c r="C41" s="221" t="s">
        <v>295</v>
      </c>
      <c r="D41" s="136"/>
      <c r="E41" s="128"/>
      <c r="F41" s="128"/>
      <c r="G41" s="128"/>
      <c r="H41" s="111"/>
      <c r="I41" s="111"/>
      <c r="J41" s="111"/>
      <c r="K41" s="111"/>
      <c r="L41" s="111"/>
      <c r="M41" s="111"/>
      <c r="N41" s="111"/>
      <c r="O41" s="111"/>
      <c r="P41" s="111"/>
      <c r="Q41" s="439"/>
      <c r="R41" s="741"/>
      <c r="S41" s="742"/>
      <c r="T41" s="742"/>
      <c r="U41" s="742"/>
      <c r="V41" s="743"/>
      <c r="W41" s="741"/>
      <c r="X41" s="742"/>
      <c r="Y41" s="742"/>
      <c r="Z41" s="742"/>
      <c r="AA41" s="743"/>
      <c r="AB41" s="741"/>
      <c r="AC41" s="742"/>
      <c r="AD41" s="742"/>
      <c r="AE41" s="742"/>
      <c r="AF41" s="743"/>
    </row>
    <row r="42" spans="2:32" x14ac:dyDescent="0.2">
      <c r="B42" s="153">
        <v>14</v>
      </c>
      <c r="C42" s="220" t="s">
        <v>296</v>
      </c>
      <c r="D42" s="133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R42" s="738">
        <f>R32+R40</f>
        <v>0</v>
      </c>
      <c r="S42" s="739"/>
      <c r="T42" s="739"/>
      <c r="U42" s="739"/>
      <c r="V42" s="740"/>
      <c r="W42" s="738">
        <f>W32+W40</f>
        <v>0</v>
      </c>
      <c r="X42" s="739"/>
      <c r="Y42" s="739"/>
      <c r="Z42" s="739"/>
      <c r="AA42" s="740"/>
      <c r="AB42" s="738">
        <f t="shared" ref="AB42" si="8">R42+W42</f>
        <v>0</v>
      </c>
      <c r="AC42" s="739"/>
      <c r="AD42" s="739"/>
      <c r="AE42" s="739"/>
      <c r="AF42" s="740"/>
    </row>
    <row r="43" spans="2:32" ht="13.5" thickBot="1" x14ac:dyDescent="0.25">
      <c r="B43" s="209"/>
      <c r="C43" s="221" t="s">
        <v>297</v>
      </c>
      <c r="D43" s="136"/>
      <c r="E43" s="128"/>
      <c r="F43" s="128"/>
      <c r="G43" s="128"/>
      <c r="H43" s="111"/>
      <c r="I43" s="111"/>
      <c r="J43" s="111"/>
      <c r="K43" s="111"/>
      <c r="L43" s="111"/>
      <c r="M43" s="111"/>
      <c r="N43" s="111"/>
      <c r="O43" s="111"/>
      <c r="P43" s="111"/>
      <c r="Q43" s="439"/>
      <c r="R43" s="741"/>
      <c r="S43" s="742"/>
      <c r="T43" s="742"/>
      <c r="U43" s="742"/>
      <c r="V43" s="743"/>
      <c r="W43" s="741"/>
      <c r="X43" s="742"/>
      <c r="Y43" s="742"/>
      <c r="Z43" s="742"/>
      <c r="AA43" s="743"/>
      <c r="AB43" s="741"/>
      <c r="AC43" s="742"/>
      <c r="AD43" s="742"/>
      <c r="AE43" s="742"/>
      <c r="AF43" s="743"/>
    </row>
    <row r="44" spans="2:32" ht="13.5" thickBot="1" x14ac:dyDescent="0.25">
      <c r="B44" s="1072" t="s">
        <v>274</v>
      </c>
      <c r="C44" s="1102"/>
      <c r="D44" s="1102"/>
      <c r="E44" s="1102"/>
      <c r="F44" s="1102"/>
      <c r="G44" s="1102"/>
      <c r="H44" s="1102"/>
      <c r="I44" s="1102"/>
      <c r="J44" s="1102"/>
      <c r="K44" s="1102"/>
      <c r="L44" s="1102"/>
      <c r="M44" s="1102"/>
      <c r="N44" s="1102"/>
      <c r="O44" s="1102"/>
      <c r="P44" s="1102"/>
      <c r="Q44" s="1102"/>
      <c r="R44" s="1102"/>
      <c r="S44" s="1102"/>
      <c r="T44" s="1102"/>
      <c r="U44" s="1102"/>
      <c r="V44" s="1102"/>
      <c r="W44" s="1102"/>
      <c r="X44" s="1102"/>
      <c r="Y44" s="1102"/>
      <c r="Z44" s="1102"/>
      <c r="AA44" s="1102"/>
      <c r="AB44" s="1102"/>
      <c r="AC44" s="1102"/>
      <c r="AD44" s="1102"/>
      <c r="AE44" s="1102"/>
      <c r="AF44" s="1103"/>
    </row>
    <row r="45" spans="2:32" x14ac:dyDescent="0.2">
      <c r="B45" s="153">
        <v>15</v>
      </c>
      <c r="C45" s="220" t="s">
        <v>275</v>
      </c>
      <c r="D45" s="133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R45" s="442"/>
      <c r="S45" s="443"/>
      <c r="T45" s="443"/>
      <c r="U45" s="443"/>
      <c r="V45" s="444"/>
      <c r="W45" s="738">
        <f>W15-W32</f>
        <v>0</v>
      </c>
      <c r="X45" s="739"/>
      <c r="Y45" s="739"/>
      <c r="Z45" s="739"/>
      <c r="AA45" s="740"/>
      <c r="AB45" s="738">
        <f t="shared" ref="AB45" si="9">R45+W45</f>
        <v>0</v>
      </c>
      <c r="AC45" s="739"/>
      <c r="AD45" s="739"/>
      <c r="AE45" s="739"/>
      <c r="AF45" s="740"/>
    </row>
    <row r="46" spans="2:32" ht="13.5" thickBot="1" x14ac:dyDescent="0.25">
      <c r="B46" s="209"/>
      <c r="C46" s="221" t="s">
        <v>298</v>
      </c>
      <c r="D46" s="136"/>
      <c r="E46" s="128"/>
      <c r="F46" s="128"/>
      <c r="G46" s="128"/>
      <c r="H46" s="111"/>
      <c r="I46" s="111"/>
      <c r="J46" s="111"/>
      <c r="K46" s="111"/>
      <c r="L46" s="111"/>
      <c r="M46" s="111"/>
      <c r="N46" s="111"/>
      <c r="O46" s="111"/>
      <c r="P46" s="111"/>
      <c r="Q46" s="439"/>
      <c r="R46" s="442"/>
      <c r="S46" s="443"/>
      <c r="T46" s="443"/>
      <c r="U46" s="443"/>
      <c r="V46" s="444"/>
      <c r="W46" s="741"/>
      <c r="X46" s="742"/>
      <c r="Y46" s="742"/>
      <c r="Z46" s="742"/>
      <c r="AA46" s="743"/>
      <c r="AB46" s="741"/>
      <c r="AC46" s="742"/>
      <c r="AD46" s="742"/>
      <c r="AE46" s="742"/>
      <c r="AF46" s="743"/>
    </row>
    <row r="47" spans="2:32" x14ac:dyDescent="0.2">
      <c r="B47" s="153">
        <v>16</v>
      </c>
      <c r="C47" s="220" t="s">
        <v>299</v>
      </c>
      <c r="D47" s="133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R47" s="738">
        <f>R27-R40</f>
        <v>0</v>
      </c>
      <c r="S47" s="739"/>
      <c r="T47" s="739"/>
      <c r="U47" s="739"/>
      <c r="V47" s="740"/>
      <c r="W47" s="738">
        <f>W27-W40</f>
        <v>0</v>
      </c>
      <c r="X47" s="739"/>
      <c r="Y47" s="739"/>
      <c r="Z47" s="739"/>
      <c r="AA47" s="740"/>
      <c r="AB47" s="738">
        <f t="shared" ref="AB47" si="10">R47+W47</f>
        <v>0</v>
      </c>
      <c r="AC47" s="739"/>
      <c r="AD47" s="739"/>
      <c r="AE47" s="739"/>
      <c r="AF47" s="740"/>
    </row>
    <row r="48" spans="2:32" ht="13.5" thickBot="1" x14ac:dyDescent="0.25">
      <c r="B48" s="209"/>
      <c r="C48" s="221" t="s">
        <v>300</v>
      </c>
      <c r="D48" s="136"/>
      <c r="E48" s="128"/>
      <c r="F48" s="128"/>
      <c r="G48" s="128"/>
      <c r="H48" s="111"/>
      <c r="I48" s="111"/>
      <c r="J48" s="111"/>
      <c r="K48" s="111"/>
      <c r="L48" s="111"/>
      <c r="M48" s="111"/>
      <c r="N48" s="111"/>
      <c r="O48" s="111"/>
      <c r="P48" s="111"/>
      <c r="Q48" s="439"/>
      <c r="R48" s="741"/>
      <c r="S48" s="742"/>
      <c r="T48" s="742"/>
      <c r="U48" s="742"/>
      <c r="V48" s="743"/>
      <c r="W48" s="741"/>
      <c r="X48" s="742"/>
      <c r="Y48" s="742"/>
      <c r="Z48" s="742"/>
      <c r="AA48" s="743"/>
      <c r="AB48" s="741"/>
      <c r="AC48" s="742"/>
      <c r="AD48" s="742"/>
      <c r="AE48" s="742"/>
      <c r="AF48" s="743"/>
    </row>
    <row r="49" spans="2:33" x14ac:dyDescent="0.2">
      <c r="B49" s="153">
        <v>17</v>
      </c>
      <c r="C49" s="220" t="s">
        <v>276</v>
      </c>
      <c r="D49" s="133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R49" s="738">
        <f>R45+R47</f>
        <v>0</v>
      </c>
      <c r="S49" s="739"/>
      <c r="T49" s="739"/>
      <c r="U49" s="739"/>
      <c r="V49" s="740"/>
      <c r="W49" s="738">
        <f>W45+W47</f>
        <v>0</v>
      </c>
      <c r="X49" s="739"/>
      <c r="Y49" s="739"/>
      <c r="Z49" s="739"/>
      <c r="AA49" s="740"/>
      <c r="AB49" s="738">
        <f t="shared" ref="AB49" si="11">R49+W49</f>
        <v>0</v>
      </c>
      <c r="AC49" s="739"/>
      <c r="AD49" s="739"/>
      <c r="AE49" s="739"/>
      <c r="AF49" s="740"/>
    </row>
    <row r="50" spans="2:33" x14ac:dyDescent="0.2">
      <c r="B50" s="209"/>
      <c r="C50" s="221" t="s">
        <v>301</v>
      </c>
      <c r="D50" s="136"/>
      <c r="E50" s="128"/>
      <c r="F50" s="128"/>
      <c r="G50" s="128"/>
      <c r="H50" s="111"/>
      <c r="I50" s="111"/>
      <c r="J50" s="111"/>
      <c r="K50" s="111"/>
      <c r="L50" s="111"/>
      <c r="M50" s="111"/>
      <c r="N50" s="111"/>
      <c r="O50" s="111"/>
      <c r="P50" s="111"/>
      <c r="Q50" s="439"/>
      <c r="R50" s="741"/>
      <c r="S50" s="742"/>
      <c r="T50" s="742"/>
      <c r="U50" s="742"/>
      <c r="V50" s="743"/>
      <c r="W50" s="741"/>
      <c r="X50" s="742"/>
      <c r="Y50" s="742"/>
      <c r="Z50" s="742"/>
      <c r="AA50" s="743"/>
      <c r="AB50" s="741"/>
      <c r="AC50" s="742"/>
      <c r="AD50" s="742"/>
      <c r="AE50" s="742"/>
      <c r="AF50" s="743"/>
    </row>
    <row r="51" spans="2:33" ht="9" customHeight="1" thickBot="1" x14ac:dyDescent="0.25"/>
    <row r="52" spans="2:33" x14ac:dyDescent="0.2">
      <c r="B52" s="445" t="s">
        <v>277</v>
      </c>
      <c r="C52" s="446"/>
      <c r="D52" s="446"/>
      <c r="E52" s="446"/>
      <c r="F52" s="446"/>
      <c r="G52" s="446"/>
      <c r="H52" s="446"/>
      <c r="I52" s="446"/>
      <c r="J52" s="446"/>
      <c r="K52" s="446"/>
      <c r="L52" s="446"/>
      <c r="M52" s="446"/>
      <c r="N52" s="446"/>
      <c r="O52" s="446"/>
      <c r="P52" s="446"/>
      <c r="Q52" s="446"/>
      <c r="R52" s="446"/>
      <c r="S52" s="446"/>
      <c r="T52" s="446"/>
      <c r="U52" s="446"/>
      <c r="V52" s="446"/>
      <c r="W52" s="446"/>
      <c r="X52" s="446"/>
      <c r="Y52" s="446"/>
      <c r="Z52" s="446"/>
      <c r="AA52" s="446"/>
      <c r="AB52" s="446"/>
      <c r="AC52" s="446"/>
      <c r="AD52" s="446"/>
      <c r="AE52" s="446"/>
      <c r="AF52" s="446"/>
      <c r="AG52" s="435"/>
    </row>
    <row r="53" spans="2:33" ht="24" customHeight="1" thickBot="1" x14ac:dyDescent="0.25">
      <c r="B53" s="1117" t="s">
        <v>302</v>
      </c>
      <c r="C53" s="1118"/>
      <c r="D53" s="1118"/>
      <c r="E53" s="1118"/>
      <c r="F53" s="1118"/>
      <c r="G53" s="1118"/>
      <c r="H53" s="1118"/>
      <c r="I53" s="1118"/>
      <c r="J53" s="1118"/>
      <c r="K53" s="1118"/>
      <c r="L53" s="1118"/>
      <c r="M53" s="1118"/>
      <c r="N53" s="1118"/>
      <c r="O53" s="1118"/>
      <c r="P53" s="1118"/>
      <c r="Q53" s="1118"/>
      <c r="R53" s="1118"/>
      <c r="S53" s="1118"/>
      <c r="T53" s="1118"/>
      <c r="U53" s="1118"/>
      <c r="V53" s="1118"/>
      <c r="W53" s="1118"/>
      <c r="X53" s="1118"/>
      <c r="Y53" s="1118"/>
      <c r="Z53" s="1118"/>
      <c r="AA53" s="1118"/>
      <c r="AB53" s="1118"/>
      <c r="AC53" s="1118"/>
      <c r="AD53" s="1118"/>
      <c r="AE53" s="1118"/>
      <c r="AF53" s="1118"/>
      <c r="AG53" s="435"/>
    </row>
    <row r="54" spans="2:33" ht="13.5" thickTop="1" x14ac:dyDescent="0.2">
      <c r="B54" s="1119" t="s">
        <v>84</v>
      </c>
      <c r="C54" s="1120"/>
      <c r="D54" s="1120"/>
      <c r="E54" s="1120"/>
      <c r="F54" s="1120"/>
      <c r="G54" s="1121"/>
      <c r="H54" s="1122"/>
      <c r="I54" s="1122"/>
      <c r="J54" s="1122"/>
      <c r="K54" s="1122"/>
      <c r="L54" s="1122"/>
      <c r="M54" s="1122"/>
      <c r="N54" s="1122"/>
      <c r="O54" s="1122"/>
      <c r="P54" s="1122"/>
      <c r="Q54" s="1122"/>
      <c r="R54" s="1122"/>
      <c r="S54" s="1122"/>
      <c r="T54" s="1122"/>
      <c r="U54" s="1122"/>
      <c r="V54" s="1122"/>
      <c r="W54" s="1122"/>
      <c r="X54" s="1122"/>
      <c r="Y54" s="1122"/>
      <c r="Z54" s="1122"/>
      <c r="AA54" s="1122"/>
      <c r="AB54" s="1122"/>
      <c r="AC54" s="1122"/>
      <c r="AD54" s="1122"/>
      <c r="AE54" s="1122"/>
      <c r="AF54" s="1123"/>
    </row>
    <row r="55" spans="2:33" x14ac:dyDescent="0.2">
      <c r="B55" s="1106"/>
      <c r="C55" s="1107"/>
      <c r="D55" s="1107"/>
      <c r="E55" s="1107"/>
      <c r="F55" s="1107"/>
      <c r="G55" s="1124"/>
      <c r="H55" s="1125"/>
      <c r="I55" s="1125"/>
      <c r="J55" s="1125"/>
      <c r="K55" s="1125"/>
      <c r="L55" s="1125"/>
      <c r="M55" s="1125"/>
      <c r="N55" s="1125"/>
      <c r="O55" s="1125"/>
      <c r="P55" s="1125"/>
      <c r="Q55" s="1125"/>
      <c r="R55" s="1125"/>
      <c r="S55" s="1125"/>
      <c r="T55" s="1125"/>
      <c r="U55" s="1125"/>
      <c r="V55" s="1125"/>
      <c r="W55" s="1125"/>
      <c r="X55" s="1125"/>
      <c r="Y55" s="1125"/>
      <c r="Z55" s="1125"/>
      <c r="AA55" s="1125"/>
      <c r="AB55" s="1125"/>
      <c r="AC55" s="1125"/>
      <c r="AD55" s="1125"/>
      <c r="AE55" s="1125"/>
      <c r="AF55" s="1126"/>
    </row>
    <row r="56" spans="2:33" ht="13.5" thickBot="1" x14ac:dyDescent="0.25">
      <c r="B56" s="1108"/>
      <c r="C56" s="1109"/>
      <c r="D56" s="1109"/>
      <c r="E56" s="1109"/>
      <c r="F56" s="1109"/>
      <c r="G56" s="1127"/>
      <c r="H56" s="1128"/>
      <c r="I56" s="1128"/>
      <c r="J56" s="1128"/>
      <c r="K56" s="1128"/>
      <c r="L56" s="1128"/>
      <c r="M56" s="1128"/>
      <c r="N56" s="1128"/>
      <c r="O56" s="1128"/>
      <c r="P56" s="1128"/>
      <c r="Q56" s="1128"/>
      <c r="R56" s="1128"/>
      <c r="S56" s="1128"/>
      <c r="T56" s="1128"/>
      <c r="U56" s="1128"/>
      <c r="V56" s="1128"/>
      <c r="W56" s="1128"/>
      <c r="X56" s="1128"/>
      <c r="Y56" s="1128"/>
      <c r="Z56" s="1128"/>
      <c r="AA56" s="1128"/>
      <c r="AB56" s="1128"/>
      <c r="AC56" s="1128"/>
      <c r="AD56" s="1128"/>
      <c r="AE56" s="1128"/>
      <c r="AF56" s="1129"/>
    </row>
    <row r="57" spans="2:33" ht="13.5" thickTop="1" x14ac:dyDescent="0.2">
      <c r="B57" s="1104" t="s">
        <v>11</v>
      </c>
      <c r="C57" s="1105"/>
      <c r="D57" s="1105"/>
      <c r="E57" s="1105"/>
      <c r="F57" s="1105"/>
      <c r="G57" s="806"/>
      <c r="H57" s="806"/>
      <c r="I57" s="806"/>
      <c r="J57" s="806"/>
      <c r="K57" s="806"/>
      <c r="L57" s="806"/>
      <c r="M57" s="806"/>
      <c r="N57" s="806"/>
      <c r="O57" s="806"/>
      <c r="P57" s="806"/>
      <c r="Q57" s="806"/>
      <c r="R57" s="806"/>
      <c r="S57" s="806"/>
      <c r="T57" s="806"/>
      <c r="U57" s="806"/>
      <c r="V57" s="1110"/>
      <c r="W57" s="1113" t="s">
        <v>10</v>
      </c>
      <c r="X57" s="1114"/>
      <c r="Y57" s="813"/>
      <c r="Z57" s="813"/>
      <c r="AA57" s="813"/>
      <c r="AB57" s="813"/>
      <c r="AC57" s="813"/>
      <c r="AD57" s="813"/>
      <c r="AE57" s="813"/>
      <c r="AF57" s="814"/>
    </row>
    <row r="58" spans="2:33" x14ac:dyDescent="0.2">
      <c r="B58" s="1106"/>
      <c r="C58" s="1107"/>
      <c r="D58" s="1107"/>
      <c r="E58" s="1107"/>
      <c r="F58" s="1107"/>
      <c r="G58" s="806"/>
      <c r="H58" s="806"/>
      <c r="I58" s="806"/>
      <c r="J58" s="806"/>
      <c r="K58" s="806"/>
      <c r="L58" s="806"/>
      <c r="M58" s="806"/>
      <c r="N58" s="806"/>
      <c r="O58" s="806"/>
      <c r="P58" s="806"/>
      <c r="Q58" s="806"/>
      <c r="R58" s="806"/>
      <c r="S58" s="806"/>
      <c r="T58" s="806"/>
      <c r="U58" s="806"/>
      <c r="V58" s="1110"/>
      <c r="W58" s="1113"/>
      <c r="X58" s="1114"/>
      <c r="Y58" s="813"/>
      <c r="Z58" s="813"/>
      <c r="AA58" s="813"/>
      <c r="AB58" s="813"/>
      <c r="AC58" s="813"/>
      <c r="AD58" s="813"/>
      <c r="AE58" s="813"/>
      <c r="AF58" s="814"/>
    </row>
    <row r="59" spans="2:33" x14ac:dyDescent="0.2">
      <c r="B59" s="1108"/>
      <c r="C59" s="1109"/>
      <c r="D59" s="1109"/>
      <c r="E59" s="1109"/>
      <c r="F59" s="1109"/>
      <c r="G59" s="1111"/>
      <c r="H59" s="1111"/>
      <c r="I59" s="1111"/>
      <c r="J59" s="1111"/>
      <c r="K59" s="1111"/>
      <c r="L59" s="1111"/>
      <c r="M59" s="1111"/>
      <c r="N59" s="1111"/>
      <c r="O59" s="1111"/>
      <c r="P59" s="1111"/>
      <c r="Q59" s="1111"/>
      <c r="R59" s="1111"/>
      <c r="S59" s="1111"/>
      <c r="T59" s="1111"/>
      <c r="U59" s="1111"/>
      <c r="V59" s="1112"/>
      <c r="W59" s="1115"/>
      <c r="X59" s="1116"/>
      <c r="Y59" s="815"/>
      <c r="Z59" s="815"/>
      <c r="AA59" s="815"/>
      <c r="AB59" s="815"/>
      <c r="AC59" s="815"/>
      <c r="AD59" s="815"/>
      <c r="AE59" s="815"/>
      <c r="AF59" s="816"/>
    </row>
    <row r="60" spans="2:33" x14ac:dyDescent="0.2">
      <c r="B60" s="447" t="s">
        <v>347</v>
      </c>
      <c r="C60" s="447"/>
      <c r="D60" s="447"/>
      <c r="E60" s="447"/>
      <c r="F60" s="447"/>
      <c r="G60" s="447"/>
      <c r="H60" s="447"/>
      <c r="I60" s="447"/>
      <c r="J60" s="447"/>
      <c r="K60" s="447"/>
      <c r="L60" s="447"/>
      <c r="M60" s="447"/>
      <c r="N60" s="447"/>
      <c r="O60" s="447"/>
      <c r="P60" s="447"/>
      <c r="Q60" s="447"/>
      <c r="R60" s="447"/>
      <c r="S60" s="447"/>
      <c r="T60" s="447"/>
      <c r="U60" s="447"/>
      <c r="V60" s="447"/>
      <c r="W60" s="447"/>
      <c r="X60" s="447"/>
      <c r="Y60" s="447"/>
      <c r="Z60" s="447"/>
      <c r="AA60" s="447"/>
      <c r="AB60" s="447"/>
      <c r="AC60" s="447"/>
      <c r="AD60" s="447"/>
      <c r="AE60" s="447"/>
      <c r="AF60" s="447"/>
    </row>
  </sheetData>
  <sheetProtection sheet="1" objects="1" scenarios="1"/>
  <mergeCells count="77">
    <mergeCell ref="B57:F59"/>
    <mergeCell ref="G57:V59"/>
    <mergeCell ref="W57:X59"/>
    <mergeCell ref="Y57:AF59"/>
    <mergeCell ref="R49:V50"/>
    <mergeCell ref="W49:AA50"/>
    <mergeCell ref="AB49:AF50"/>
    <mergeCell ref="B53:AF53"/>
    <mergeCell ref="B54:F56"/>
    <mergeCell ref="G54:AF56"/>
    <mergeCell ref="B44:AF44"/>
    <mergeCell ref="W45:AA46"/>
    <mergeCell ref="AB45:AF46"/>
    <mergeCell ref="R47:V48"/>
    <mergeCell ref="W47:AA48"/>
    <mergeCell ref="AB47:AF48"/>
    <mergeCell ref="R40:V41"/>
    <mergeCell ref="W40:AA41"/>
    <mergeCell ref="AB40:AF41"/>
    <mergeCell ref="R42:V43"/>
    <mergeCell ref="W42:AA43"/>
    <mergeCell ref="AB42:AF43"/>
    <mergeCell ref="R36:V37"/>
    <mergeCell ref="W36:AA37"/>
    <mergeCell ref="AB36:AF37"/>
    <mergeCell ref="R38:V39"/>
    <mergeCell ref="W38:AA39"/>
    <mergeCell ref="AB38:AF39"/>
    <mergeCell ref="B31:AF31"/>
    <mergeCell ref="W32:AA33"/>
    <mergeCell ref="AB32:AF33"/>
    <mergeCell ref="R34:V35"/>
    <mergeCell ref="W34:AA35"/>
    <mergeCell ref="AB34:AF35"/>
    <mergeCell ref="R27:V28"/>
    <mergeCell ref="W27:AA28"/>
    <mergeCell ref="AB27:AF28"/>
    <mergeCell ref="R29:V30"/>
    <mergeCell ref="W29:AA30"/>
    <mergeCell ref="AB29:AF30"/>
    <mergeCell ref="R23:V24"/>
    <mergeCell ref="W23:AA24"/>
    <mergeCell ref="AB23:AF24"/>
    <mergeCell ref="R25:V26"/>
    <mergeCell ref="W25:AA26"/>
    <mergeCell ref="AB25:AF26"/>
    <mergeCell ref="R19:V20"/>
    <mergeCell ref="W19:AA20"/>
    <mergeCell ref="AB19:AF20"/>
    <mergeCell ref="R21:V22"/>
    <mergeCell ref="W21:AA22"/>
    <mergeCell ref="AB21:AF22"/>
    <mergeCell ref="R15:V16"/>
    <mergeCell ref="W15:AA16"/>
    <mergeCell ref="AB15:AF16"/>
    <mergeCell ref="R17:V18"/>
    <mergeCell ref="W17:AA18"/>
    <mergeCell ref="AB17:AF18"/>
    <mergeCell ref="B11:H11"/>
    <mergeCell ref="B12:AF12"/>
    <mergeCell ref="B13:B14"/>
    <mergeCell ref="C13:Q14"/>
    <mergeCell ref="R13:V14"/>
    <mergeCell ref="W13:AA14"/>
    <mergeCell ref="AB13:AF14"/>
    <mergeCell ref="J11:P11"/>
    <mergeCell ref="Z11:AF11"/>
    <mergeCell ref="R11:X11"/>
    <mergeCell ref="B6:AF6"/>
    <mergeCell ref="B7:AF7"/>
    <mergeCell ref="B8:AF8"/>
    <mergeCell ref="D9:J10"/>
    <mergeCell ref="Y9:Z9"/>
    <mergeCell ref="Q10:R10"/>
    <mergeCell ref="Y10:Z10"/>
    <mergeCell ref="K9:P9"/>
    <mergeCell ref="K10:P10"/>
  </mergeCells>
  <pageMargins left="0.7" right="0.7" top="0.75" bottom="0.75" header="0.3" footer="0.3"/>
  <pageSetup scale="86" orientation="portrait" r:id="rId1"/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Part 1 - Page 1</vt:lpstr>
      <vt:lpstr>Part 1 - Page 2</vt:lpstr>
      <vt:lpstr>Part 1 - Page 3</vt:lpstr>
      <vt:lpstr>Part 2</vt:lpstr>
      <vt:lpstr>Part 3 - Full Report</vt:lpstr>
      <vt:lpstr>Part 3 - EXP</vt:lpstr>
      <vt:lpstr>Part 3 - CAP</vt:lpstr>
      <vt:lpstr>Part 4</vt:lpstr>
      <vt:lpstr>'Part 1 - Page 2'!Print_Area</vt:lpstr>
      <vt:lpstr>'Part 1 - Page 3'!Print_Area</vt:lpstr>
      <vt:lpstr>'Part 2'!Print_Area</vt:lpstr>
      <vt:lpstr>'Part 3 - CAP'!Print_Area</vt:lpstr>
      <vt:lpstr>'Part 3 - EXP'!Print_Area</vt:lpstr>
      <vt:lpstr>'Part 3 - Full Report'!Print_Area</vt:lpstr>
      <vt:lpstr>'Part 4'!Print_Area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PI-13-06 Attachment B - Form CB-496: Title IV-E Programs Quarterly Financial Report</dc:title>
  <dc:subject>Quarterly Report of Child Support Expenditures &amp; Estimates</dc:subject>
  <dc:creator>HHS</dc:creator>
  <cp:keywords>PI-13-06; Title IV-E; PI-13-06 Attachment B</cp:keywords>
  <cp:lastModifiedBy>jan rothstein</cp:lastModifiedBy>
  <cp:lastPrinted>2020-01-23T17:16:48Z</cp:lastPrinted>
  <dcterms:created xsi:type="dcterms:W3CDTF">1999-07-19T20:09:44Z</dcterms:created>
  <dcterms:modified xsi:type="dcterms:W3CDTF">2020-02-27T16:34:07Z</dcterms:modified>
</cp:coreProperties>
</file>