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93015936-8EC8-469F-8588-D85399A2C261}" xr6:coauthVersionLast="47" xr6:coauthVersionMax="47" xr10:uidLastSave="{00000000-0000-0000-0000-000000000000}"/>
  <workbookProtection workbookAlgorithmName="SHA-512" workbookHashValue="7A/JqWYp4qSAMf7dBedU+cksLSMlOpC7T2hJJDtYnxRS+g51bWbKMJxRPOVJ+sm81jr7u0HGRKBPGCQrO1Mh3g==" workbookSaltValue="MlfKmeEUaZlz1WPa6b9f0g==" workbookSpinCount="100000" lockStructure="1"/>
  <bookViews>
    <workbookView xWindow="-110" yWindow="-110" windowWidth="19420" windowHeight="10300" tabRatio="694" xr2:uid="{00000000-000D-0000-FFFF-FFFF00000000}"/>
  </bookViews>
  <sheets>
    <sheet name="Getting Started" sheetId="61" r:id="rId1"/>
    <sheet name="Grant Project Data" sheetId="1" r:id="rId2"/>
    <sheet name="Results Summary" sheetId="6" r:id="rId3"/>
    <sheet name="Partners" sheetId="122" r:id="rId4"/>
    <sheet name="Outreach Activities" sheetId="121" r:id="rId5"/>
    <sheet name="Sample Business Establishment" sheetId="123" r:id="rId6"/>
    <sheet name="1" sheetId="2" r:id="rId7"/>
    <sheet name="2" sheetId="124" r:id="rId8"/>
    <sheet name="3" sheetId="125" r:id="rId9"/>
    <sheet name="4" sheetId="126" r:id="rId10"/>
    <sheet name="5" sheetId="127" r:id="rId11"/>
    <sheet name="6" sheetId="128" r:id="rId12"/>
    <sheet name="7" sheetId="129" r:id="rId13"/>
    <sheet name="8" sheetId="130" r:id="rId14"/>
    <sheet name="9" sheetId="131" r:id="rId15"/>
    <sheet name="10" sheetId="132" r:id="rId16"/>
    <sheet name="11" sheetId="133" r:id="rId17"/>
    <sheet name="12" sheetId="134" r:id="rId18"/>
    <sheet name="13" sheetId="135" r:id="rId19"/>
    <sheet name="14" sheetId="136" r:id="rId20"/>
    <sheet name="15" sheetId="137" r:id="rId21"/>
    <sheet name="16" sheetId="138" r:id="rId22"/>
    <sheet name="17" sheetId="139" r:id="rId23"/>
    <sheet name="18" sheetId="140" r:id="rId24"/>
    <sheet name="19" sheetId="141" r:id="rId25"/>
    <sheet name="20" sheetId="142" r:id="rId26"/>
    <sheet name="21" sheetId="143" r:id="rId27"/>
    <sheet name="22" sheetId="144" r:id="rId28"/>
    <sheet name="23" sheetId="145" r:id="rId29"/>
    <sheet name="24" sheetId="146" r:id="rId30"/>
    <sheet name="25" sheetId="147" r:id="rId31"/>
    <sheet name="26" sheetId="148" r:id="rId32"/>
    <sheet name="27" sheetId="149" r:id="rId33"/>
    <sheet name="28" sheetId="150" r:id="rId34"/>
    <sheet name="29" sheetId="151" r:id="rId35"/>
    <sheet name="30" sheetId="152" r:id="rId36"/>
    <sheet name="31" sheetId="153" r:id="rId37"/>
    <sheet name="32" sheetId="154" r:id="rId38"/>
    <sheet name="33" sheetId="155" r:id="rId39"/>
    <sheet name="34" sheetId="156" r:id="rId40"/>
    <sheet name="35" sheetId="157" r:id="rId41"/>
    <sheet name="36" sheetId="158" r:id="rId42"/>
    <sheet name="37" sheetId="159" r:id="rId43"/>
    <sheet name="38" sheetId="160" r:id="rId44"/>
    <sheet name="39" sheetId="161" r:id="rId45"/>
    <sheet name="40" sheetId="162" r:id="rId46"/>
    <sheet name="41" sheetId="163" r:id="rId47"/>
    <sheet name="42" sheetId="164" r:id="rId48"/>
    <sheet name="43" sheetId="165" r:id="rId49"/>
    <sheet name="44" sheetId="166" r:id="rId50"/>
    <sheet name="45" sheetId="167" r:id="rId51"/>
    <sheet name="46" sheetId="168" r:id="rId52"/>
    <sheet name="47" sheetId="169" r:id="rId53"/>
    <sheet name="48" sheetId="170" r:id="rId54"/>
    <sheet name="49" sheetId="171" r:id="rId55"/>
    <sheet name="50" sheetId="172" r:id="rId56"/>
    <sheet name="51" sheetId="173" r:id="rId57"/>
    <sheet name="52" sheetId="174" r:id="rId58"/>
    <sheet name="53" sheetId="175" r:id="rId59"/>
    <sheet name="54" sheetId="176" r:id="rId60"/>
    <sheet name="55" sheetId="177" r:id="rId61"/>
    <sheet name="56" sheetId="178" r:id="rId62"/>
    <sheet name="57" sheetId="179" r:id="rId63"/>
    <sheet name="58" sheetId="180" r:id="rId64"/>
    <sheet name="59" sheetId="181" r:id="rId65"/>
    <sheet name="60" sheetId="182" r:id="rId66"/>
    <sheet name="61" sheetId="183" r:id="rId67"/>
    <sheet name="62" sheetId="184" r:id="rId68"/>
    <sheet name="63" sheetId="185" r:id="rId69"/>
    <sheet name="64" sheetId="186" r:id="rId70"/>
    <sheet name="65" sheetId="187" r:id="rId71"/>
    <sheet name="66" sheetId="188" r:id="rId72"/>
    <sheet name="67" sheetId="189" r:id="rId73"/>
    <sheet name="68" sheetId="190" r:id="rId74"/>
    <sheet name="69" sheetId="191" r:id="rId75"/>
    <sheet name="70" sheetId="192" r:id="rId76"/>
    <sheet name="71" sheetId="193" r:id="rId77"/>
    <sheet name="72" sheetId="194" r:id="rId78"/>
    <sheet name="73" sheetId="195" r:id="rId79"/>
    <sheet name="74" sheetId="196" r:id="rId80"/>
    <sheet name="75" sheetId="197" r:id="rId81"/>
    <sheet name="Lookups" sheetId="65" state="hidden" r:id="rId82"/>
  </sheets>
  <definedNames>
    <definedName name="_xlnm._FilterDatabase" localSheetId="4" hidden="1">'Outreach Activities'!$B$9:$G$10</definedName>
    <definedName name="_xlnm._FilterDatabase" localSheetId="3" hidden="1">Partners!$B$9:$G$10</definedName>
    <definedName name="Aggr_Assisted">'Results Summary'!$L$28</definedName>
    <definedName name="Aggr_CaseStudies">'Results Summary'!$L$34</definedName>
    <definedName name="Aggr_FollowUp">'Results Summary'!$L$30</definedName>
    <definedName name="Aggr_Implemented">'Results Summary'!$L$32</definedName>
    <definedName name="Business_Establishment" localSheetId="6">'1'!$C$11</definedName>
    <definedName name="Business_Establishment" localSheetId="15">'10'!$C$11</definedName>
    <definedName name="Business_Establishment" localSheetId="16">'11'!$C$11</definedName>
    <definedName name="Business_Establishment" localSheetId="17">'12'!$C$11</definedName>
    <definedName name="Business_Establishment" localSheetId="18">'13'!$C$11</definedName>
    <definedName name="Business_Establishment" localSheetId="19">'14'!$C$11</definedName>
    <definedName name="Business_Establishment" localSheetId="20">'15'!$C$11</definedName>
    <definedName name="Business_Establishment" localSheetId="21">'16'!$C$11</definedName>
    <definedName name="Business_Establishment" localSheetId="22">'17'!$C$11</definedName>
    <definedName name="Business_Establishment" localSheetId="23">'18'!$C$11</definedName>
    <definedName name="Business_Establishment" localSheetId="24">'19'!$C$11</definedName>
    <definedName name="Business_Establishment" localSheetId="7">'2'!$C$11</definedName>
    <definedName name="Business_Establishment" localSheetId="25">'20'!$C$11</definedName>
    <definedName name="Business_Establishment" localSheetId="26">'21'!$C$11</definedName>
    <definedName name="Business_Establishment" localSheetId="27">'22'!$C$11</definedName>
    <definedName name="Business_Establishment" localSheetId="28">'23'!$C$11</definedName>
    <definedName name="Business_Establishment" localSheetId="29">'24'!$C$11</definedName>
    <definedName name="Business_Establishment" localSheetId="30">'25'!$C$11</definedName>
    <definedName name="Business_Establishment" localSheetId="31">'26'!$C$11</definedName>
    <definedName name="Business_Establishment" localSheetId="32">'27'!$C$11</definedName>
    <definedName name="Business_Establishment" localSheetId="33">'28'!$C$11</definedName>
    <definedName name="Business_Establishment" localSheetId="34">'29'!$C$11</definedName>
    <definedName name="Business_Establishment" localSheetId="8">'3'!$C$11</definedName>
    <definedName name="Business_Establishment" localSheetId="35">'30'!$C$11</definedName>
    <definedName name="Business_Establishment" localSheetId="36">'31'!$C$11</definedName>
    <definedName name="Business_Establishment" localSheetId="37">'32'!$C$11</definedName>
    <definedName name="Business_Establishment" localSheetId="38">'33'!$C$11</definedName>
    <definedName name="Business_Establishment" localSheetId="39">'34'!$C$11</definedName>
    <definedName name="Business_Establishment" localSheetId="40">'35'!$C$11</definedName>
    <definedName name="Business_Establishment" localSheetId="41">'36'!$C$11</definedName>
    <definedName name="Business_Establishment" localSheetId="42">'37'!$C$11</definedName>
    <definedName name="Business_Establishment" localSheetId="43">'38'!$C$11</definedName>
    <definedName name="Business_Establishment" localSheetId="44">'39'!$C$11</definedName>
    <definedName name="Business_Establishment" localSheetId="9">'4'!$C$11</definedName>
    <definedName name="Business_Establishment" localSheetId="45">'40'!$C$11</definedName>
    <definedName name="Business_Establishment" localSheetId="46">'41'!$C$11</definedName>
    <definedName name="Business_Establishment" localSheetId="47">'42'!$C$11</definedName>
    <definedName name="Business_Establishment" localSheetId="48">'43'!$C$11</definedName>
    <definedName name="Business_Establishment" localSheetId="49">'44'!$C$11</definedName>
    <definedName name="Business_Establishment" localSheetId="50">'45'!$C$11</definedName>
    <definedName name="Business_Establishment" localSheetId="51">'46'!$C$11</definedName>
    <definedName name="Business_Establishment" localSheetId="52">'47'!$C$11</definedName>
    <definedName name="Business_Establishment" localSheetId="53">'48'!$C$11</definedName>
    <definedName name="Business_Establishment" localSheetId="54">'49'!$C$11</definedName>
    <definedName name="Business_Establishment" localSheetId="10">'5'!$C$11</definedName>
    <definedName name="Business_Establishment" localSheetId="55">'50'!$C$11</definedName>
    <definedName name="Business_Establishment" localSheetId="56">'51'!$C$11</definedName>
    <definedName name="Business_Establishment" localSheetId="57">'52'!$C$11</definedName>
    <definedName name="Business_Establishment" localSheetId="58">'53'!$C$11</definedName>
    <definedName name="Business_Establishment" localSheetId="59">'54'!$C$11</definedName>
    <definedName name="Business_Establishment" localSheetId="60">'55'!$C$11</definedName>
    <definedName name="Business_Establishment" localSheetId="61">'56'!$C$11</definedName>
    <definedName name="Business_Establishment" localSheetId="62">'57'!$C$11</definedName>
    <definedName name="Business_Establishment" localSheetId="63">'58'!$C$11</definedName>
    <definedName name="Business_Establishment" localSheetId="64">'59'!$C$11</definedName>
    <definedName name="Business_Establishment" localSheetId="11">'6'!$C$11</definedName>
    <definedName name="Business_Establishment" localSheetId="65">'60'!$C$11</definedName>
    <definedName name="Business_Establishment" localSheetId="66">'61'!$C$11</definedName>
    <definedName name="Business_Establishment" localSheetId="67">'62'!$C$11</definedName>
    <definedName name="Business_Establishment" localSheetId="68">'63'!$C$11</definedName>
    <definedName name="Business_Establishment" localSheetId="69">'64'!$C$11</definedName>
    <definedName name="Business_Establishment" localSheetId="70">'65'!$C$11</definedName>
    <definedName name="Business_Establishment" localSheetId="71">'66'!$C$11</definedName>
    <definedName name="Business_Establishment" localSheetId="72">'67'!$C$11</definedName>
    <definedName name="Business_Establishment" localSheetId="73">'68'!$C$11</definedName>
    <definedName name="Business_Establishment" localSheetId="74">'69'!$C$11</definedName>
    <definedName name="Business_Establishment" localSheetId="12">'7'!$C$11</definedName>
    <definedName name="Business_Establishment" localSheetId="75">'70'!$C$11</definedName>
    <definedName name="Business_Establishment" localSheetId="76">'71'!$C$11</definedName>
    <definedName name="Business_Establishment" localSheetId="77">'72'!$C$11</definedName>
    <definedName name="Business_Establishment" localSheetId="78">'73'!$C$11</definedName>
    <definedName name="Business_Establishment" localSheetId="79">'74'!$C$11</definedName>
    <definedName name="Business_Establishment" localSheetId="80">'75'!$C$11</definedName>
    <definedName name="Business_Establishment" localSheetId="13">'8'!$C$11</definedName>
    <definedName name="Business_Establishment" localSheetId="14">'9'!$C$11</definedName>
    <definedName name="Count_Assisted" localSheetId="6">'1'!$C$21</definedName>
    <definedName name="Count_Assisted" localSheetId="15">'10'!$C$21</definedName>
    <definedName name="Count_Assisted" localSheetId="16">'11'!$C$21</definedName>
    <definedName name="Count_Assisted" localSheetId="17">'12'!$C$21</definedName>
    <definedName name="Count_Assisted" localSheetId="18">'13'!$C$21</definedName>
    <definedName name="Count_Assisted" localSheetId="19">'14'!$C$21</definedName>
    <definedName name="Count_Assisted" localSheetId="20">'15'!$C$21</definedName>
    <definedName name="Count_Assisted" localSheetId="21">'16'!$C$21</definedName>
    <definedName name="Count_Assisted" localSheetId="22">'17'!$C$21</definedName>
    <definedName name="Count_Assisted" localSheetId="23">'18'!$C$21</definedName>
    <definedName name="Count_Assisted" localSheetId="24">'19'!$C$21</definedName>
    <definedName name="Count_Assisted" localSheetId="7">'2'!$C$21</definedName>
    <definedName name="Count_Assisted" localSheetId="25">'20'!$C$21</definedName>
    <definedName name="Count_Assisted" localSheetId="26">'21'!$C$21</definedName>
    <definedName name="Count_Assisted" localSheetId="27">'22'!$C$21</definedName>
    <definedName name="Count_Assisted" localSheetId="28">'23'!$C$21</definedName>
    <definedName name="Count_Assisted" localSheetId="29">'24'!$C$21</definedName>
    <definedName name="Count_Assisted" localSheetId="30">'25'!$C$21</definedName>
    <definedName name="Count_Assisted" localSheetId="31">'26'!$C$21</definedName>
    <definedName name="Count_Assisted" localSheetId="32">'27'!$C$21</definedName>
    <definedName name="Count_Assisted" localSheetId="33">'28'!$C$21</definedName>
    <definedName name="Count_Assisted" localSheetId="34">'29'!$C$21</definedName>
    <definedName name="Count_Assisted" localSheetId="8">'3'!$C$21</definedName>
    <definedName name="Count_Assisted" localSheetId="35">'30'!$C$21</definedName>
    <definedName name="Count_Assisted" localSheetId="36">'31'!$C$21</definedName>
    <definedName name="Count_Assisted" localSheetId="37">'32'!$C$21</definedName>
    <definedName name="Count_Assisted" localSheetId="38">'33'!$C$21</definedName>
    <definedName name="Count_Assisted" localSheetId="39">'34'!$C$21</definedName>
    <definedName name="Count_Assisted" localSheetId="40">'35'!$C$21</definedName>
    <definedName name="Count_Assisted" localSheetId="41">'36'!$C$21</definedName>
    <definedName name="Count_Assisted" localSheetId="42">'37'!$C$21</definedName>
    <definedName name="Count_Assisted" localSheetId="43">'38'!$C$21</definedName>
    <definedName name="Count_Assisted" localSheetId="44">'39'!$C$21</definedName>
    <definedName name="Count_Assisted" localSheetId="9">'4'!$C$21</definedName>
    <definedName name="Count_Assisted" localSheetId="45">'40'!$C$21</definedName>
    <definedName name="Count_Assisted" localSheetId="46">'41'!$C$21</definedName>
    <definedName name="Count_Assisted" localSheetId="47">'42'!$C$21</definedName>
    <definedName name="Count_Assisted" localSheetId="48">'43'!$C$21</definedName>
    <definedName name="Count_Assisted" localSheetId="49">'44'!$C$21</definedName>
    <definedName name="Count_Assisted" localSheetId="50">'45'!$C$21</definedName>
    <definedName name="Count_Assisted" localSheetId="51">'46'!$C$21</definedName>
    <definedName name="Count_Assisted" localSheetId="52">'47'!$C$21</definedName>
    <definedName name="Count_Assisted" localSheetId="53">'48'!$C$21</definedName>
    <definedName name="Count_Assisted" localSheetId="54">'49'!$C$21</definedName>
    <definedName name="Count_Assisted" localSheetId="10">'5'!$C$21</definedName>
    <definedName name="Count_Assisted" localSheetId="55">'50'!$C$21</definedName>
    <definedName name="Count_Assisted" localSheetId="56">'51'!$C$21</definedName>
    <definedName name="Count_Assisted" localSheetId="57">'52'!$C$21</definedName>
    <definedName name="Count_Assisted" localSheetId="58">'53'!$C$21</definedName>
    <definedName name="Count_Assisted" localSheetId="59">'54'!$C$21</definedName>
    <definedName name="Count_Assisted" localSheetId="60">'55'!$C$21</definedName>
    <definedName name="Count_Assisted" localSheetId="61">'56'!$C$21</definedName>
    <definedName name="Count_Assisted" localSheetId="62">'57'!$C$21</definedName>
    <definedName name="Count_Assisted" localSheetId="63">'58'!$C$21</definedName>
    <definedName name="Count_Assisted" localSheetId="64">'59'!$C$21</definedName>
    <definedName name="Count_Assisted" localSheetId="11">'6'!$C$21</definedName>
    <definedName name="Count_Assisted" localSheetId="65">'60'!$C$21</definedName>
    <definedName name="Count_Assisted" localSheetId="66">'61'!$C$21</definedName>
    <definedName name="Count_Assisted" localSheetId="67">'62'!$C$21</definedName>
    <definedName name="Count_Assisted" localSheetId="68">'63'!$C$21</definedName>
    <definedName name="Count_Assisted" localSheetId="69">'64'!$C$21</definedName>
    <definedName name="Count_Assisted" localSheetId="70">'65'!$C$21</definedName>
    <definedName name="Count_Assisted" localSheetId="71">'66'!$C$21</definedName>
    <definedName name="Count_Assisted" localSheetId="72">'67'!$C$21</definedName>
    <definedName name="Count_Assisted" localSheetId="73">'68'!$C$21</definedName>
    <definedName name="Count_Assisted" localSheetId="74">'69'!$C$21</definedName>
    <definedName name="Count_Assisted" localSheetId="12">'7'!$C$21</definedName>
    <definedName name="Count_Assisted" localSheetId="75">'70'!$C$21</definedName>
    <definedName name="Count_Assisted" localSheetId="76">'71'!$C$21</definedName>
    <definedName name="Count_Assisted" localSheetId="77">'72'!$C$21</definedName>
    <definedName name="Count_Assisted" localSheetId="78">'73'!$C$21</definedName>
    <definedName name="Count_Assisted" localSheetId="79">'74'!$C$21</definedName>
    <definedName name="Count_Assisted" localSheetId="80">'75'!$C$21</definedName>
    <definedName name="Count_Assisted" localSheetId="13">'8'!$C$21</definedName>
    <definedName name="Count_Assisted" localSheetId="14">'9'!$C$21</definedName>
    <definedName name="Count_CaseStudies" localSheetId="6">'1'!$R$51</definedName>
    <definedName name="Count_CaseStudies" localSheetId="15">'10'!$R$51</definedName>
    <definedName name="Count_CaseStudies" localSheetId="16">'11'!$R$51</definedName>
    <definedName name="Count_CaseStudies" localSheetId="17">'12'!$R$51</definedName>
    <definedName name="Count_CaseStudies" localSheetId="18">'13'!$R$51</definedName>
    <definedName name="Count_CaseStudies" localSheetId="19">'14'!$R$51</definedName>
    <definedName name="Count_CaseStudies" localSheetId="20">'15'!$R$51</definedName>
    <definedName name="Count_CaseStudies" localSheetId="21">'16'!$R$51</definedName>
    <definedName name="Count_CaseStudies" localSheetId="22">'17'!$R$51</definedName>
    <definedName name="Count_CaseStudies" localSheetId="23">'18'!$R$51</definedName>
    <definedName name="Count_CaseStudies" localSheetId="24">'19'!$R$51</definedName>
    <definedName name="Count_CaseStudies" localSheetId="7">'2'!$R$51</definedName>
    <definedName name="Count_CaseStudies" localSheetId="25">'20'!$R$51</definedName>
    <definedName name="Count_CaseStudies" localSheetId="26">'21'!$R$51</definedName>
    <definedName name="Count_CaseStudies" localSheetId="27">'22'!$R$51</definedName>
    <definedName name="Count_CaseStudies" localSheetId="28">'23'!$R$51</definedName>
    <definedName name="Count_CaseStudies" localSheetId="29">'24'!$R$51</definedName>
    <definedName name="Count_CaseStudies" localSheetId="30">'25'!$R$51</definedName>
    <definedName name="Count_CaseStudies" localSheetId="31">'26'!$R$51</definedName>
    <definedName name="Count_CaseStudies" localSheetId="32">'27'!$R$51</definedName>
    <definedName name="Count_CaseStudies" localSheetId="33">'28'!$R$51</definedName>
    <definedName name="Count_CaseStudies" localSheetId="34">'29'!$R$51</definedName>
    <definedName name="Count_CaseStudies" localSheetId="8">'3'!$R$51</definedName>
    <definedName name="Count_CaseStudies" localSheetId="35">'30'!$R$51</definedName>
    <definedName name="Count_CaseStudies" localSheetId="36">'31'!$R$51</definedName>
    <definedName name="Count_CaseStudies" localSheetId="37">'32'!$R$51</definedName>
    <definedName name="Count_CaseStudies" localSheetId="38">'33'!$R$51</definedName>
    <definedName name="Count_CaseStudies" localSheetId="39">'34'!$R$51</definedName>
    <definedName name="Count_CaseStudies" localSheetId="40">'35'!$R$51</definedName>
    <definedName name="Count_CaseStudies" localSheetId="41">'36'!$R$51</definedName>
    <definedName name="Count_CaseStudies" localSheetId="42">'37'!$R$51</definedName>
    <definedName name="Count_CaseStudies" localSheetId="43">'38'!$R$51</definedName>
    <definedName name="Count_CaseStudies" localSheetId="44">'39'!$R$51</definedName>
    <definedName name="Count_CaseStudies" localSheetId="9">'4'!$R$51</definedName>
    <definedName name="Count_CaseStudies" localSheetId="45">'40'!$R$51</definedName>
    <definedName name="Count_CaseStudies" localSheetId="46">'41'!$R$51</definedName>
    <definedName name="Count_CaseStudies" localSheetId="47">'42'!$R$51</definedName>
    <definedName name="Count_CaseStudies" localSheetId="48">'43'!$R$51</definedName>
    <definedName name="Count_CaseStudies" localSheetId="49">'44'!$R$51</definedName>
    <definedName name="Count_CaseStudies" localSheetId="50">'45'!$R$51</definedName>
    <definedName name="Count_CaseStudies" localSheetId="51">'46'!$R$51</definedName>
    <definedName name="Count_CaseStudies" localSheetId="52">'47'!$R$51</definedName>
    <definedName name="Count_CaseStudies" localSheetId="53">'48'!$R$51</definedName>
    <definedName name="Count_CaseStudies" localSheetId="54">'49'!$R$51</definedName>
    <definedName name="Count_CaseStudies" localSheetId="10">'5'!$R$51</definedName>
    <definedName name="Count_CaseStudies" localSheetId="55">'50'!$R$51</definedName>
    <definedName name="Count_CaseStudies" localSheetId="56">'51'!$R$51</definedName>
    <definedName name="Count_CaseStudies" localSheetId="57">'52'!$R$51</definedName>
    <definedName name="Count_CaseStudies" localSheetId="58">'53'!$R$51</definedName>
    <definedName name="Count_CaseStudies" localSheetId="59">'54'!$R$51</definedName>
    <definedName name="Count_CaseStudies" localSheetId="60">'55'!$R$51</definedName>
    <definedName name="Count_CaseStudies" localSheetId="61">'56'!$R$51</definedName>
    <definedName name="Count_CaseStudies" localSheetId="62">'57'!$R$51</definedName>
    <definedName name="Count_CaseStudies" localSheetId="63">'58'!$R$51</definedName>
    <definedName name="Count_CaseStudies" localSheetId="64">'59'!$R$51</definedName>
    <definedName name="Count_CaseStudies" localSheetId="11">'6'!$R$51</definedName>
    <definedName name="Count_CaseStudies" localSheetId="65">'60'!$R$51</definedName>
    <definedName name="Count_CaseStudies" localSheetId="66">'61'!$R$51</definedName>
    <definedName name="Count_CaseStudies" localSheetId="67">'62'!$R$51</definedName>
    <definedName name="Count_CaseStudies" localSheetId="68">'63'!$R$51</definedName>
    <definedName name="Count_CaseStudies" localSheetId="69">'64'!$R$51</definedName>
    <definedName name="Count_CaseStudies" localSheetId="70">'65'!$R$51</definedName>
    <definedName name="Count_CaseStudies" localSheetId="71">'66'!$R$51</definedName>
    <definedName name="Count_CaseStudies" localSheetId="72">'67'!$R$51</definedName>
    <definedName name="Count_CaseStudies" localSheetId="73">'68'!$R$51</definedName>
    <definedName name="Count_CaseStudies" localSheetId="74">'69'!$R$51</definedName>
    <definedName name="Count_CaseStudies" localSheetId="12">'7'!$R$51</definedName>
    <definedName name="Count_CaseStudies" localSheetId="75">'70'!$R$51</definedName>
    <definedName name="Count_CaseStudies" localSheetId="76">'71'!$R$51</definedName>
    <definedName name="Count_CaseStudies" localSheetId="77">'72'!$R$51</definedName>
    <definedName name="Count_CaseStudies" localSheetId="78">'73'!$R$51</definedName>
    <definedName name="Count_CaseStudies" localSheetId="79">'74'!$R$51</definedName>
    <definedName name="Count_CaseStudies" localSheetId="80">'75'!$R$51</definedName>
    <definedName name="Count_CaseStudies" localSheetId="13">'8'!$R$51</definedName>
    <definedName name="Count_CaseStudies" localSheetId="14">'9'!$R$51</definedName>
    <definedName name="Count_FollowUp" localSheetId="6">'1'!$D$21</definedName>
    <definedName name="Count_FollowUp" localSheetId="15">'10'!$D$21</definedName>
    <definedName name="Count_FollowUp" localSheetId="16">'11'!$D$21</definedName>
    <definedName name="Count_FollowUp" localSheetId="17">'12'!$D$21</definedName>
    <definedName name="Count_FollowUp" localSheetId="18">'13'!$D$21</definedName>
    <definedName name="Count_FollowUp" localSheetId="19">'14'!$D$21</definedName>
    <definedName name="Count_FollowUp" localSheetId="20">'15'!$D$21</definedName>
    <definedName name="Count_FollowUp" localSheetId="21">'16'!$D$21</definedName>
    <definedName name="Count_FollowUp" localSheetId="22">'17'!$D$21</definedName>
    <definedName name="Count_FollowUp" localSheetId="23">'18'!$D$21</definedName>
    <definedName name="Count_FollowUp" localSheetId="24">'19'!$D$21</definedName>
    <definedName name="Count_FollowUp" localSheetId="7">'2'!$D$21</definedName>
    <definedName name="Count_FollowUp" localSheetId="25">'20'!$D$21</definedName>
    <definedName name="Count_FollowUp" localSheetId="26">'21'!$D$21</definedName>
    <definedName name="Count_FollowUp" localSheetId="27">'22'!$D$21</definedName>
    <definedName name="Count_FollowUp" localSheetId="28">'23'!$D$21</definedName>
    <definedName name="Count_FollowUp" localSheetId="29">'24'!$D$21</definedName>
    <definedName name="Count_FollowUp" localSheetId="30">'25'!$D$21</definedName>
    <definedName name="Count_FollowUp" localSheetId="31">'26'!$D$21</definedName>
    <definedName name="Count_FollowUp" localSheetId="32">'27'!$D$21</definedName>
    <definedName name="Count_FollowUp" localSheetId="33">'28'!$D$21</definedName>
    <definedName name="Count_FollowUp" localSheetId="34">'29'!$D$21</definedName>
    <definedName name="Count_FollowUp" localSheetId="8">'3'!$D$21</definedName>
    <definedName name="Count_FollowUp" localSheetId="35">'30'!$D$21</definedName>
    <definedName name="Count_FollowUp" localSheetId="36">'31'!$D$21</definedName>
    <definedName name="Count_FollowUp" localSheetId="37">'32'!$D$21</definedName>
    <definedName name="Count_FollowUp" localSheetId="38">'33'!$D$21</definedName>
    <definedName name="Count_FollowUp" localSheetId="39">'34'!$D$21</definedName>
    <definedName name="Count_FollowUp" localSheetId="40">'35'!$D$21</definedName>
    <definedName name="Count_FollowUp" localSheetId="41">'36'!$D$21</definedName>
    <definedName name="Count_FollowUp" localSheetId="42">'37'!$D$21</definedName>
    <definedName name="Count_FollowUp" localSheetId="43">'38'!$D$21</definedName>
    <definedName name="Count_FollowUp" localSheetId="44">'39'!$D$21</definedName>
    <definedName name="Count_FollowUp" localSheetId="9">'4'!$D$21</definedName>
    <definedName name="Count_FollowUp" localSheetId="45">'40'!$D$21</definedName>
    <definedName name="Count_FollowUp" localSheetId="46">'41'!$D$21</definedName>
    <definedName name="Count_FollowUp" localSheetId="47">'42'!$D$21</definedName>
    <definedName name="Count_FollowUp" localSheetId="48">'43'!$D$21</definedName>
    <definedName name="Count_FollowUp" localSheetId="49">'44'!$D$21</definedName>
    <definedName name="Count_FollowUp" localSheetId="50">'45'!$D$21</definedName>
    <definedName name="Count_FollowUp" localSheetId="51">'46'!$D$21</definedName>
    <definedName name="Count_FollowUp" localSheetId="52">'47'!$D$21</definedName>
    <definedName name="Count_FollowUp" localSheetId="53">'48'!$D$21</definedName>
    <definedName name="Count_FollowUp" localSheetId="54">'49'!$D$21</definedName>
    <definedName name="Count_FollowUp" localSheetId="10">'5'!$D$21</definedName>
    <definedName name="Count_FollowUp" localSheetId="55">'50'!$D$21</definedName>
    <definedName name="Count_FollowUp" localSheetId="56">'51'!$D$21</definedName>
    <definedName name="Count_FollowUp" localSheetId="57">'52'!$D$21</definedName>
    <definedName name="Count_FollowUp" localSheetId="58">'53'!$D$21</definedName>
    <definedName name="Count_FollowUp" localSheetId="59">'54'!$D$21</definedName>
    <definedName name="Count_FollowUp" localSheetId="60">'55'!$D$21</definedName>
    <definedName name="Count_FollowUp" localSheetId="61">'56'!$D$21</definedName>
    <definedName name="Count_FollowUp" localSheetId="62">'57'!$D$21</definedName>
    <definedName name="Count_FollowUp" localSheetId="63">'58'!$D$21</definedName>
    <definedName name="Count_FollowUp" localSheetId="64">'59'!$D$21</definedName>
    <definedName name="Count_FollowUp" localSheetId="11">'6'!$D$21</definedName>
    <definedName name="Count_FollowUp" localSheetId="65">'60'!$D$21</definedName>
    <definedName name="Count_FollowUp" localSheetId="66">'61'!$D$21</definedName>
    <definedName name="Count_FollowUp" localSheetId="67">'62'!$D$21</definedName>
    <definedName name="Count_FollowUp" localSheetId="68">'63'!$D$21</definedName>
    <definedName name="Count_FollowUp" localSheetId="69">'64'!$D$21</definedName>
    <definedName name="Count_FollowUp" localSheetId="70">'65'!$D$21</definedName>
    <definedName name="Count_FollowUp" localSheetId="71">'66'!$D$21</definedName>
    <definedName name="Count_FollowUp" localSheetId="72">'67'!$D$21</definedName>
    <definedName name="Count_FollowUp" localSheetId="73">'68'!$D$21</definedName>
    <definedName name="Count_FollowUp" localSheetId="74">'69'!$D$21</definedName>
    <definedName name="Count_FollowUp" localSheetId="12">'7'!$D$21</definedName>
    <definedName name="Count_FollowUp" localSheetId="75">'70'!$D$21</definedName>
    <definedName name="Count_FollowUp" localSheetId="76">'71'!$D$21</definedName>
    <definedName name="Count_FollowUp" localSheetId="77">'72'!$D$21</definedName>
    <definedName name="Count_FollowUp" localSheetId="78">'73'!$D$21</definedName>
    <definedName name="Count_FollowUp" localSheetId="79">'74'!$D$21</definedName>
    <definedName name="Count_FollowUp" localSheetId="80">'75'!$D$21</definedName>
    <definedName name="Count_FollowUp" localSheetId="13">'8'!$D$21</definedName>
    <definedName name="Count_FollowUp" localSheetId="14">'9'!$D$21</definedName>
    <definedName name="Count_Implemented" localSheetId="6">'1'!$E$21</definedName>
    <definedName name="Count_Implemented" localSheetId="15">'10'!$E$21</definedName>
    <definedName name="Count_Implemented" localSheetId="16">'11'!$E$21</definedName>
    <definedName name="Count_Implemented" localSheetId="17">'12'!$E$21</definedName>
    <definedName name="Count_Implemented" localSheetId="18">'13'!$E$21</definedName>
    <definedName name="Count_Implemented" localSheetId="19">'14'!$E$21</definedName>
    <definedName name="Count_Implemented" localSheetId="20">'15'!$E$21</definedName>
    <definedName name="Count_Implemented" localSheetId="21">'16'!$E$21</definedName>
    <definedName name="Count_Implemented" localSheetId="22">'17'!$E$21</definedName>
    <definedName name="Count_Implemented" localSheetId="23">'18'!$E$21</definedName>
    <definedName name="Count_Implemented" localSheetId="24">'19'!$E$21</definedName>
    <definedName name="Count_Implemented" localSheetId="7">'2'!$E$21</definedName>
    <definedName name="Count_Implemented" localSheetId="25">'20'!$E$21</definedName>
    <definedName name="Count_Implemented" localSheetId="26">'21'!$E$21</definedName>
    <definedName name="Count_Implemented" localSheetId="27">'22'!$E$21</definedName>
    <definedName name="Count_Implemented" localSheetId="28">'23'!$E$21</definedName>
    <definedName name="Count_Implemented" localSheetId="29">'24'!$E$21</definedName>
    <definedName name="Count_Implemented" localSheetId="30">'25'!$E$21</definedName>
    <definedName name="Count_Implemented" localSheetId="31">'26'!$E$21</definedName>
    <definedName name="Count_Implemented" localSheetId="32">'27'!$E$21</definedName>
    <definedName name="Count_Implemented" localSheetId="33">'28'!$E$21</definedName>
    <definedName name="Count_Implemented" localSheetId="34">'29'!$E$21</definedName>
    <definedName name="Count_Implemented" localSheetId="8">'3'!$E$21</definedName>
    <definedName name="Count_Implemented" localSheetId="35">'30'!$E$21</definedName>
    <definedName name="Count_Implemented" localSheetId="36">'31'!$E$21</definedName>
    <definedName name="Count_Implemented" localSheetId="37">'32'!$E$21</definedName>
    <definedName name="Count_Implemented" localSheetId="38">'33'!$E$21</definedName>
    <definedName name="Count_Implemented" localSheetId="39">'34'!$E$21</definedName>
    <definedName name="Count_Implemented" localSheetId="40">'35'!$E$21</definedName>
    <definedName name="Count_Implemented" localSheetId="41">'36'!$E$21</definedName>
    <definedName name="Count_Implemented" localSheetId="42">'37'!$E$21</definedName>
    <definedName name="Count_Implemented" localSheetId="43">'38'!$E$21</definedName>
    <definedName name="Count_Implemented" localSheetId="44">'39'!$E$21</definedName>
    <definedName name="Count_Implemented" localSheetId="9">'4'!$E$21</definedName>
    <definedName name="Count_Implemented" localSheetId="45">'40'!$E$21</definedName>
    <definedName name="Count_Implemented" localSheetId="46">'41'!$E$21</definedName>
    <definedName name="Count_Implemented" localSheetId="47">'42'!$E$21</definedName>
    <definedName name="Count_Implemented" localSheetId="48">'43'!$E$21</definedName>
    <definedName name="Count_Implemented" localSheetId="49">'44'!$E$21</definedName>
    <definedName name="Count_Implemented" localSheetId="50">'45'!$E$21</definedName>
    <definedName name="Count_Implemented" localSheetId="51">'46'!$E$21</definedName>
    <definedName name="Count_Implemented" localSheetId="52">'47'!$E$21</definedName>
    <definedName name="Count_Implemented" localSheetId="53">'48'!$E$21</definedName>
    <definedName name="Count_Implemented" localSheetId="54">'49'!$E$21</definedName>
    <definedName name="Count_Implemented" localSheetId="10">'5'!$E$21</definedName>
    <definedName name="Count_Implemented" localSheetId="55">'50'!$E$21</definedName>
    <definedName name="Count_Implemented" localSheetId="56">'51'!$E$21</definedName>
    <definedName name="Count_Implemented" localSheetId="57">'52'!$E$21</definedName>
    <definedName name="Count_Implemented" localSheetId="58">'53'!$E$21</definedName>
    <definedName name="Count_Implemented" localSheetId="59">'54'!$E$21</definedName>
    <definedName name="Count_Implemented" localSheetId="60">'55'!$E$21</definedName>
    <definedName name="Count_Implemented" localSheetId="61">'56'!$E$21</definedName>
    <definedName name="Count_Implemented" localSheetId="62">'57'!$E$21</definedName>
    <definedName name="Count_Implemented" localSheetId="63">'58'!$E$21</definedName>
    <definedName name="Count_Implemented" localSheetId="64">'59'!$E$21</definedName>
    <definedName name="Count_Implemented" localSheetId="11">'6'!$E$21</definedName>
    <definedName name="Count_Implemented" localSheetId="65">'60'!$E$21</definedName>
    <definedName name="Count_Implemented" localSheetId="66">'61'!$E$21</definedName>
    <definedName name="Count_Implemented" localSheetId="67">'62'!$E$21</definedName>
    <definedName name="Count_Implemented" localSheetId="68">'63'!$E$21</definedName>
    <definedName name="Count_Implemented" localSheetId="69">'64'!$E$21</definedName>
    <definedName name="Count_Implemented" localSheetId="70">'65'!$E$21</definedName>
    <definedName name="Count_Implemented" localSheetId="71">'66'!$E$21</definedName>
    <definedName name="Count_Implemented" localSheetId="72">'67'!$E$21</definedName>
    <definedName name="Count_Implemented" localSheetId="73">'68'!$E$21</definedName>
    <definedName name="Count_Implemented" localSheetId="74">'69'!$E$21</definedName>
    <definedName name="Count_Implemented" localSheetId="12">'7'!$E$21</definedName>
    <definedName name="Count_Implemented" localSheetId="75">'70'!$E$21</definedName>
    <definedName name="Count_Implemented" localSheetId="76">'71'!$E$21</definedName>
    <definedName name="Count_Implemented" localSheetId="77">'72'!$E$21</definedName>
    <definedName name="Count_Implemented" localSheetId="78">'73'!$E$21</definedName>
    <definedName name="Count_Implemented" localSheetId="79">'74'!$E$21</definedName>
    <definedName name="Count_Implemented" localSheetId="80">'75'!$E$21</definedName>
    <definedName name="Count_Implemented" localSheetId="13">'8'!$E$21</definedName>
    <definedName name="Count_Implemented" localSheetId="14">'9'!$E$21</definedName>
    <definedName name="Lookup_Outreach_Activity_Types">Lookups!$A$2:$A$12</definedName>
    <definedName name="Lookup_PartnerType">Lookups!$C$2:$C$4</definedName>
    <definedName name="Lookup_Region">Lookups!$E$2:$F$55</definedName>
    <definedName name="Lookup_States">Lookups!$E$2:$E$55</definedName>
    <definedName name="Lookup_Years">Lookups!$L$2:$L$7</definedName>
    <definedName name="Lookup_YesNo">Lookups!$H$2:$H$3</definedName>
    <definedName name="Lookup_YesNoUnknown">Lookups!$J$2:$J$4</definedName>
    <definedName name="Outreach_Activities">'Outreach Activities'!$B$15:$B$64</definedName>
    <definedName name="Outreach_Activities_Sorted">Lookups!$N$2:$N$51</definedName>
    <definedName name="Partner_Organizations">Partners!$B$11:$B$20</definedName>
    <definedName name="_xlnm.Print_Area" localSheetId="6">'1'!$B$1:$Q$57</definedName>
    <definedName name="_xlnm.Print_Area" localSheetId="15">'10'!$B$1:$Q$57</definedName>
    <definedName name="_xlnm.Print_Area" localSheetId="16">'11'!$B$1:$Q$57</definedName>
    <definedName name="_xlnm.Print_Area" localSheetId="17">'12'!$B$1:$Q$57</definedName>
    <definedName name="_xlnm.Print_Area" localSheetId="18">'13'!$B$1:$Q$57</definedName>
    <definedName name="_xlnm.Print_Area" localSheetId="19">'14'!$B$1:$Q$57</definedName>
    <definedName name="_xlnm.Print_Area" localSheetId="20">'15'!$B$1:$Q$57</definedName>
    <definedName name="_xlnm.Print_Area" localSheetId="21">'16'!$B$1:$Q$57</definedName>
    <definedName name="_xlnm.Print_Area" localSheetId="22">'17'!$B$1:$Q$57</definedName>
    <definedName name="_xlnm.Print_Area" localSheetId="23">'18'!$B$1:$Q$57</definedName>
    <definedName name="_xlnm.Print_Area" localSheetId="24">'19'!$B$1:$Q$57</definedName>
    <definedName name="_xlnm.Print_Area" localSheetId="7">'2'!$B$1:$Q$57</definedName>
    <definedName name="_xlnm.Print_Area" localSheetId="25">'20'!$B$1:$Q$57</definedName>
    <definedName name="_xlnm.Print_Area" localSheetId="26">'21'!$B$1:$Q$57</definedName>
    <definedName name="_xlnm.Print_Area" localSheetId="27">'22'!$B$1:$Q$57</definedName>
    <definedName name="_xlnm.Print_Area" localSheetId="28">'23'!$B$1:$Q$57</definedName>
    <definedName name="_xlnm.Print_Area" localSheetId="29">'24'!$B$1:$Q$57</definedName>
    <definedName name="_xlnm.Print_Area" localSheetId="30">'25'!$B$1:$Q$57</definedName>
    <definedName name="_xlnm.Print_Area" localSheetId="31">'26'!$B$1:$Q$57</definedName>
    <definedName name="_xlnm.Print_Area" localSheetId="32">'27'!$B$1:$Q$57</definedName>
    <definedName name="_xlnm.Print_Area" localSheetId="33">'28'!$B$1:$Q$57</definedName>
    <definedName name="_xlnm.Print_Area" localSheetId="34">'29'!$B$1:$Q$57</definedName>
    <definedName name="_xlnm.Print_Area" localSheetId="8">'3'!$B$1:$Q$57</definedName>
    <definedName name="_xlnm.Print_Area" localSheetId="35">'30'!$B$1:$Q$57</definedName>
    <definedName name="_xlnm.Print_Area" localSheetId="36">'31'!$B$1:$Q$57</definedName>
    <definedName name="_xlnm.Print_Area" localSheetId="37">'32'!$B$1:$Q$57</definedName>
    <definedName name="_xlnm.Print_Area" localSheetId="38">'33'!$B$1:$Q$57</definedName>
    <definedName name="_xlnm.Print_Area" localSheetId="39">'34'!$B$1:$Q$57</definedName>
    <definedName name="_xlnm.Print_Area" localSheetId="40">'35'!$B$1:$Q$57</definedName>
    <definedName name="_xlnm.Print_Area" localSheetId="41">'36'!$B$1:$Q$57</definedName>
    <definedName name="_xlnm.Print_Area" localSheetId="42">'37'!$B$1:$Q$57</definedName>
    <definedName name="_xlnm.Print_Area" localSheetId="43">'38'!$B$1:$Q$57</definedName>
    <definedName name="_xlnm.Print_Area" localSheetId="44">'39'!$B$1:$Q$57</definedName>
    <definedName name="_xlnm.Print_Area" localSheetId="9">'4'!$B$1:$Q$57</definedName>
    <definedName name="_xlnm.Print_Area" localSheetId="45">'40'!$B$1:$Q$57</definedName>
    <definedName name="_xlnm.Print_Area" localSheetId="46">'41'!$B$1:$Q$57</definedName>
    <definedName name="_xlnm.Print_Area" localSheetId="47">'42'!$B$1:$Q$57</definedName>
    <definedName name="_xlnm.Print_Area" localSheetId="48">'43'!$B$1:$Q$57</definedName>
    <definedName name="_xlnm.Print_Area" localSheetId="49">'44'!$B$1:$Q$57</definedName>
    <definedName name="_xlnm.Print_Area" localSheetId="50">'45'!$B$1:$Q$57</definedName>
    <definedName name="_xlnm.Print_Area" localSheetId="51">'46'!$B$1:$Q$57</definedName>
    <definedName name="_xlnm.Print_Area" localSheetId="52">'47'!$B$1:$Q$57</definedName>
    <definedName name="_xlnm.Print_Area" localSheetId="53">'48'!$B$1:$Q$57</definedName>
    <definedName name="_xlnm.Print_Area" localSheetId="54">'49'!$B$1:$Q$57</definedName>
    <definedName name="_xlnm.Print_Area" localSheetId="10">'5'!$B$1:$Q$57</definedName>
    <definedName name="_xlnm.Print_Area" localSheetId="55">'50'!$B$1:$Q$57</definedName>
    <definedName name="_xlnm.Print_Area" localSheetId="56">'51'!$B$1:$Q$57</definedName>
    <definedName name="_xlnm.Print_Area" localSheetId="57">'52'!$B$1:$Q$57</definedName>
    <definedName name="_xlnm.Print_Area" localSheetId="58">'53'!$B$1:$Q$57</definedName>
    <definedName name="_xlnm.Print_Area" localSheetId="59">'54'!$B$1:$Q$57</definedName>
    <definedName name="_xlnm.Print_Area" localSheetId="60">'55'!$B$1:$Q$57</definedName>
    <definedName name="_xlnm.Print_Area" localSheetId="61">'56'!$B$1:$Q$57</definedName>
    <definedName name="_xlnm.Print_Area" localSheetId="62">'57'!$B$1:$Q$57</definedName>
    <definedName name="_xlnm.Print_Area" localSheetId="63">'58'!$B$1:$Q$57</definedName>
    <definedName name="_xlnm.Print_Area" localSheetId="64">'59'!$B$1:$Q$57</definedName>
    <definedName name="_xlnm.Print_Area" localSheetId="11">'6'!$B$1:$Q$57</definedName>
    <definedName name="_xlnm.Print_Area" localSheetId="65">'60'!$B$1:$Q$57</definedName>
    <definedName name="_xlnm.Print_Area" localSheetId="66">'61'!$B$1:$Q$57</definedName>
    <definedName name="_xlnm.Print_Area" localSheetId="67">'62'!$B$1:$Q$57</definedName>
    <definedName name="_xlnm.Print_Area" localSheetId="68">'63'!$B$1:$Q$57</definedName>
    <definedName name="_xlnm.Print_Area" localSheetId="69">'64'!$B$1:$Q$57</definedName>
    <definedName name="_xlnm.Print_Area" localSheetId="70">'65'!$B$1:$Q$57</definedName>
    <definedName name="_xlnm.Print_Area" localSheetId="71">'66'!$B$1:$Q$57</definedName>
    <definedName name="_xlnm.Print_Area" localSheetId="72">'67'!$B$1:$Q$57</definedName>
    <definedName name="_xlnm.Print_Area" localSheetId="73">'68'!$B$1:$Q$57</definedName>
    <definedName name="_xlnm.Print_Area" localSheetId="74">'69'!$B$1:$Q$57</definedName>
    <definedName name="_xlnm.Print_Area" localSheetId="12">'7'!$B$1:$Q$57</definedName>
    <definedName name="_xlnm.Print_Area" localSheetId="75">'70'!$B$1:$Q$57</definedName>
    <definedName name="_xlnm.Print_Area" localSheetId="76">'71'!$B$1:$Q$57</definedName>
    <definedName name="_xlnm.Print_Area" localSheetId="77">'72'!$B$1:$Q$57</definedName>
    <definedName name="_xlnm.Print_Area" localSheetId="78">'73'!$B$1:$Q$57</definedName>
    <definedName name="_xlnm.Print_Area" localSheetId="79">'74'!$B$1:$Q$57</definedName>
    <definedName name="_xlnm.Print_Area" localSheetId="80">'75'!$B$1:$Q$57</definedName>
    <definedName name="_xlnm.Print_Area" localSheetId="13">'8'!$B$1:$Q$57</definedName>
    <definedName name="_xlnm.Print_Area" localSheetId="14">'9'!$B$1:$Q$57</definedName>
    <definedName name="_xlnm.Print_Area" localSheetId="1">'Grant Project Data'!$A$1:$G$90</definedName>
    <definedName name="_xlnm.Print_Area" localSheetId="5">'Sample Business Establishment'!$B$1:$Q$57</definedName>
    <definedName name="_xlnm.Print_Titles" localSheetId="4">'Outreach Activities'!$9:$9</definedName>
    <definedName name="_xlnm.Print_Titles" localSheetId="3">Partners!$9:$9</definedName>
    <definedName name="TemplateTitle">'Getting Started'!$B$2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4" i="6" l="1"/>
  <c r="L32" i="6"/>
  <c r="L30" i="6"/>
  <c r="L28" i="6"/>
  <c r="D12" i="6"/>
  <c r="E12" i="6"/>
  <c r="F12" i="6"/>
  <c r="G12" i="6"/>
  <c r="H12" i="6"/>
  <c r="I12" i="6"/>
  <c r="J12" i="6"/>
  <c r="K12"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J57" i="197"/>
  <c r="I57" i="197"/>
  <c r="F57" i="197"/>
  <c r="E57" i="197"/>
  <c r="C57" i="197"/>
  <c r="B57" i="197"/>
  <c r="J56" i="197"/>
  <c r="G56" i="197"/>
  <c r="F56" i="197"/>
  <c r="D56" i="197"/>
  <c r="C56" i="197"/>
  <c r="B56" i="197"/>
  <c r="H55" i="197"/>
  <c r="G55" i="197"/>
  <c r="E55" i="197"/>
  <c r="D55" i="197"/>
  <c r="C55" i="197"/>
  <c r="B55" i="197"/>
  <c r="I54" i="197"/>
  <c r="H54" i="197"/>
  <c r="F54" i="197"/>
  <c r="E54" i="197"/>
  <c r="D54" i="197"/>
  <c r="B54" i="197"/>
  <c r="J53" i="197"/>
  <c r="I53" i="197"/>
  <c r="G53" i="197"/>
  <c r="F53" i="197"/>
  <c r="E53" i="197"/>
  <c r="B53" i="197"/>
  <c r="J52" i="197"/>
  <c r="H52" i="197"/>
  <c r="G52" i="197"/>
  <c r="F52" i="197"/>
  <c r="C52" i="197"/>
  <c r="B52" i="197"/>
  <c r="R51" i="197"/>
  <c r="K51" i="197"/>
  <c r="M50" i="197"/>
  <c r="M49" i="197"/>
  <c r="M48" i="197"/>
  <c r="M47" i="197"/>
  <c r="M46" i="197"/>
  <c r="M45" i="197"/>
  <c r="M44" i="197"/>
  <c r="M43" i="197"/>
  <c r="M42" i="197"/>
  <c r="M41" i="197"/>
  <c r="M40" i="197"/>
  <c r="M39" i="197"/>
  <c r="M38" i="197"/>
  <c r="M37" i="197"/>
  <c r="M36" i="197"/>
  <c r="M35" i="197"/>
  <c r="M34" i="197"/>
  <c r="M33" i="197"/>
  <c r="M32" i="197"/>
  <c r="M31" i="197"/>
  <c r="M30" i="197"/>
  <c r="M29" i="197"/>
  <c r="M28" i="197"/>
  <c r="M27" i="197"/>
  <c r="M26" i="197"/>
  <c r="E21" i="197"/>
  <c r="I20" i="197" s="1"/>
  <c r="D21" i="197"/>
  <c r="H57" i="197" s="1"/>
  <c r="C21" i="197"/>
  <c r="C8" i="197"/>
  <c r="C7" i="197"/>
  <c r="B1" i="197"/>
  <c r="D57" i="196"/>
  <c r="C57" i="196"/>
  <c r="B57" i="196"/>
  <c r="E56" i="196"/>
  <c r="D56" i="196"/>
  <c r="B56" i="196"/>
  <c r="F55" i="196"/>
  <c r="E55" i="196"/>
  <c r="B55" i="196"/>
  <c r="G54" i="196"/>
  <c r="F54" i="196"/>
  <c r="B54" i="196"/>
  <c r="H53" i="196"/>
  <c r="G53" i="196"/>
  <c r="B53" i="196"/>
  <c r="I52" i="196"/>
  <c r="H52" i="196"/>
  <c r="B52" i="196"/>
  <c r="R51" i="196"/>
  <c r="K51" i="196"/>
  <c r="M50" i="196"/>
  <c r="M49" i="196"/>
  <c r="M48" i="196"/>
  <c r="M47" i="196"/>
  <c r="M46" i="196"/>
  <c r="M45" i="196"/>
  <c r="M44" i="196"/>
  <c r="M43" i="196"/>
  <c r="M42" i="196"/>
  <c r="M41" i="196"/>
  <c r="M40" i="196"/>
  <c r="M39" i="196"/>
  <c r="M38" i="196"/>
  <c r="M37" i="196"/>
  <c r="M36" i="196"/>
  <c r="M35" i="196"/>
  <c r="M34" i="196"/>
  <c r="M33" i="196"/>
  <c r="M32" i="196"/>
  <c r="M31" i="196"/>
  <c r="M30" i="196"/>
  <c r="M29" i="196"/>
  <c r="M28" i="196"/>
  <c r="M27" i="196"/>
  <c r="M26" i="196"/>
  <c r="E21" i="196"/>
  <c r="D21" i="196"/>
  <c r="J57" i="196" s="1"/>
  <c r="C21" i="196"/>
  <c r="C8" i="196"/>
  <c r="C7" i="196"/>
  <c r="B1" i="196"/>
  <c r="D57" i="195"/>
  <c r="C57" i="195"/>
  <c r="B57" i="195"/>
  <c r="E56" i="195"/>
  <c r="D56" i="195"/>
  <c r="B56" i="195"/>
  <c r="F55" i="195"/>
  <c r="E55" i="195"/>
  <c r="B55" i="195"/>
  <c r="G54" i="195"/>
  <c r="F54" i="195"/>
  <c r="B54" i="195"/>
  <c r="H53" i="195"/>
  <c r="G53" i="195"/>
  <c r="B53" i="195"/>
  <c r="I52" i="195"/>
  <c r="H52" i="195"/>
  <c r="B52" i="195"/>
  <c r="R51" i="195"/>
  <c r="K51" i="195"/>
  <c r="M50" i="195"/>
  <c r="M49" i="195"/>
  <c r="M48" i="195"/>
  <c r="M47" i="195"/>
  <c r="M46" i="195"/>
  <c r="M45" i="195"/>
  <c r="M44" i="195"/>
  <c r="M43" i="195"/>
  <c r="M42" i="195"/>
  <c r="M41" i="195"/>
  <c r="M40" i="195"/>
  <c r="M39" i="195"/>
  <c r="M38" i="195"/>
  <c r="M37" i="195"/>
  <c r="M36" i="195"/>
  <c r="M35" i="195"/>
  <c r="M34" i="195"/>
  <c r="M33" i="195"/>
  <c r="M32" i="195"/>
  <c r="M31" i="195"/>
  <c r="M30" i="195"/>
  <c r="M29" i="195"/>
  <c r="M28" i="195"/>
  <c r="M27" i="195"/>
  <c r="M26" i="195"/>
  <c r="E21" i="195"/>
  <c r="D21" i="195"/>
  <c r="J57" i="195" s="1"/>
  <c r="C21" i="195"/>
  <c r="C8" i="195"/>
  <c r="C7" i="195"/>
  <c r="B1" i="195"/>
  <c r="E57" i="194"/>
  <c r="D57" i="194"/>
  <c r="C57" i="194"/>
  <c r="B57" i="194"/>
  <c r="F56" i="194"/>
  <c r="E56" i="194"/>
  <c r="D56" i="194"/>
  <c r="B56" i="194"/>
  <c r="G55" i="194"/>
  <c r="F55" i="194"/>
  <c r="E55" i="194"/>
  <c r="B55" i="194"/>
  <c r="H54" i="194"/>
  <c r="G54" i="194"/>
  <c r="F54" i="194"/>
  <c r="B54" i="194"/>
  <c r="I53" i="194"/>
  <c r="H53" i="194"/>
  <c r="G53" i="194"/>
  <c r="B53" i="194"/>
  <c r="J52" i="194"/>
  <c r="I52" i="194"/>
  <c r="H52" i="194"/>
  <c r="C52" i="194"/>
  <c r="B52" i="194"/>
  <c r="R51" i="194"/>
  <c r="K51" i="194"/>
  <c r="M50" i="194"/>
  <c r="M49" i="194"/>
  <c r="M48" i="194"/>
  <c r="M47" i="194"/>
  <c r="M46" i="194"/>
  <c r="M45" i="194"/>
  <c r="M44" i="194"/>
  <c r="M43" i="194"/>
  <c r="M42" i="194"/>
  <c r="M41" i="194"/>
  <c r="M40" i="194"/>
  <c r="M39" i="194"/>
  <c r="M38" i="194"/>
  <c r="M37" i="194"/>
  <c r="M36" i="194"/>
  <c r="M35" i="194"/>
  <c r="M34" i="194"/>
  <c r="M33" i="194"/>
  <c r="M32" i="194"/>
  <c r="M31" i="194"/>
  <c r="M30" i="194"/>
  <c r="M29" i="194"/>
  <c r="M28" i="194"/>
  <c r="M27" i="194"/>
  <c r="M26" i="194"/>
  <c r="E21" i="194"/>
  <c r="D21" i="194"/>
  <c r="J57" i="194" s="1"/>
  <c r="C21" i="194"/>
  <c r="I20" i="194"/>
  <c r="C8" i="194"/>
  <c r="C7" i="194"/>
  <c r="B1" i="194"/>
  <c r="J57" i="193"/>
  <c r="I57" i="193"/>
  <c r="F57" i="193"/>
  <c r="E57" i="193"/>
  <c r="C57" i="193"/>
  <c r="B57" i="193"/>
  <c r="J56" i="193"/>
  <c r="G56" i="193"/>
  <c r="F56" i="193"/>
  <c r="D56" i="193"/>
  <c r="C56" i="193"/>
  <c r="B56" i="193"/>
  <c r="H55" i="193"/>
  <c r="G55" i="193"/>
  <c r="E55" i="193"/>
  <c r="D55" i="193"/>
  <c r="C55" i="193"/>
  <c r="B55" i="193"/>
  <c r="I54" i="193"/>
  <c r="H54" i="193"/>
  <c r="F54" i="193"/>
  <c r="E54" i="193"/>
  <c r="D54" i="193"/>
  <c r="B54" i="193"/>
  <c r="J53" i="193"/>
  <c r="I53" i="193"/>
  <c r="G53" i="193"/>
  <c r="F53" i="193"/>
  <c r="E53" i="193"/>
  <c r="B53" i="193"/>
  <c r="J52" i="193"/>
  <c r="H52" i="193"/>
  <c r="G52" i="193"/>
  <c r="F52" i="193"/>
  <c r="C52" i="193"/>
  <c r="B52" i="193"/>
  <c r="R51" i="193"/>
  <c r="K51" i="193"/>
  <c r="M50" i="193"/>
  <c r="M49" i="193"/>
  <c r="M48" i="193"/>
  <c r="M47" i="193"/>
  <c r="M46" i="193"/>
  <c r="M45" i="193"/>
  <c r="M44" i="193"/>
  <c r="M43" i="193"/>
  <c r="M42" i="193"/>
  <c r="M41" i="193"/>
  <c r="M40" i="193"/>
  <c r="M39" i="193"/>
  <c r="M38" i="193"/>
  <c r="M37" i="193"/>
  <c r="M36" i="193"/>
  <c r="M35" i="193"/>
  <c r="M34" i="193"/>
  <c r="M33" i="193"/>
  <c r="M32" i="193"/>
  <c r="M31" i="193"/>
  <c r="M30" i="193"/>
  <c r="M29" i="193"/>
  <c r="M28" i="193"/>
  <c r="M27" i="193"/>
  <c r="M26" i="193"/>
  <c r="E21" i="193"/>
  <c r="I20" i="193" s="1"/>
  <c r="D21" i="193"/>
  <c r="H57" i="193" s="1"/>
  <c r="C21" i="193"/>
  <c r="C8" i="193"/>
  <c r="C7" i="193"/>
  <c r="B1" i="193"/>
  <c r="F57" i="192"/>
  <c r="E57" i="192"/>
  <c r="C57" i="192"/>
  <c r="B57" i="192"/>
  <c r="G56" i="192"/>
  <c r="F56" i="192"/>
  <c r="D56" i="192"/>
  <c r="B56" i="192"/>
  <c r="H55" i="192"/>
  <c r="G55" i="192"/>
  <c r="E55" i="192"/>
  <c r="B55" i="192"/>
  <c r="I54" i="192"/>
  <c r="H54" i="192"/>
  <c r="F54" i="192"/>
  <c r="B54" i="192"/>
  <c r="J53" i="192"/>
  <c r="I53" i="192"/>
  <c r="G53" i="192"/>
  <c r="B53" i="192"/>
  <c r="J52" i="192"/>
  <c r="H52" i="192"/>
  <c r="C52" i="192"/>
  <c r="B52" i="192"/>
  <c r="R51" i="192"/>
  <c r="K51" i="192"/>
  <c r="M50" i="192"/>
  <c r="M49" i="192"/>
  <c r="M48" i="192"/>
  <c r="M47" i="192"/>
  <c r="M46" i="192"/>
  <c r="M45" i="192"/>
  <c r="M44" i="192"/>
  <c r="M43" i="192"/>
  <c r="M42" i="192"/>
  <c r="M41" i="192"/>
  <c r="M40" i="192"/>
  <c r="M39" i="192"/>
  <c r="M38" i="192"/>
  <c r="M37" i="192"/>
  <c r="M36" i="192"/>
  <c r="M35" i="192"/>
  <c r="M34" i="192"/>
  <c r="M33" i="192"/>
  <c r="M32" i="192"/>
  <c r="M31" i="192"/>
  <c r="M30" i="192"/>
  <c r="M29" i="192"/>
  <c r="M28" i="192"/>
  <c r="M27" i="192"/>
  <c r="M26" i="192"/>
  <c r="E21" i="192"/>
  <c r="D21" i="192"/>
  <c r="J57" i="192" s="1"/>
  <c r="C21" i="192"/>
  <c r="I20" i="192"/>
  <c r="C8" i="192"/>
  <c r="C7" i="192"/>
  <c r="B1" i="192"/>
  <c r="J57" i="191"/>
  <c r="I57" i="191"/>
  <c r="F57" i="191"/>
  <c r="E57" i="191"/>
  <c r="C57" i="191"/>
  <c r="B57" i="191"/>
  <c r="J56" i="191"/>
  <c r="G56" i="191"/>
  <c r="F56" i="191"/>
  <c r="D56" i="191"/>
  <c r="C56" i="191"/>
  <c r="B56" i="191"/>
  <c r="H55" i="191"/>
  <c r="G55" i="191"/>
  <c r="E55" i="191"/>
  <c r="D55" i="191"/>
  <c r="C55" i="191"/>
  <c r="B55" i="191"/>
  <c r="I54" i="191"/>
  <c r="H54" i="191"/>
  <c r="F54" i="191"/>
  <c r="E54" i="191"/>
  <c r="D54" i="191"/>
  <c r="B54" i="191"/>
  <c r="J53" i="191"/>
  <c r="I53" i="191"/>
  <c r="G53" i="191"/>
  <c r="F53" i="191"/>
  <c r="E53" i="191"/>
  <c r="B53" i="191"/>
  <c r="J52" i="191"/>
  <c r="H52" i="191"/>
  <c r="G52" i="191"/>
  <c r="F52" i="191"/>
  <c r="C52" i="191"/>
  <c r="B52" i="191"/>
  <c r="R51" i="191"/>
  <c r="K51" i="191"/>
  <c r="M50" i="191"/>
  <c r="M49" i="191"/>
  <c r="M48" i="191"/>
  <c r="M47" i="191"/>
  <c r="M46" i="191"/>
  <c r="M45" i="191"/>
  <c r="M44" i="191"/>
  <c r="M43" i="191"/>
  <c r="M42" i="191"/>
  <c r="M41" i="191"/>
  <c r="M40" i="191"/>
  <c r="M39" i="191"/>
  <c r="M38" i="191"/>
  <c r="M37" i="191"/>
  <c r="M36" i="191"/>
  <c r="M35" i="191"/>
  <c r="M34" i="191"/>
  <c r="M33" i="191"/>
  <c r="M32" i="191"/>
  <c r="M31" i="191"/>
  <c r="M30" i="191"/>
  <c r="M29" i="191"/>
  <c r="M28" i="191"/>
  <c r="M27" i="191"/>
  <c r="M26" i="191"/>
  <c r="E21" i="191"/>
  <c r="D21" i="191"/>
  <c r="H57" i="191" s="1"/>
  <c r="C21" i="191"/>
  <c r="I20" i="191"/>
  <c r="C8" i="191"/>
  <c r="C7" i="191"/>
  <c r="B1" i="191"/>
  <c r="B57" i="190"/>
  <c r="B56" i="190"/>
  <c r="B55" i="190"/>
  <c r="B54" i="190"/>
  <c r="B53" i="190"/>
  <c r="B52" i="190"/>
  <c r="R51" i="190"/>
  <c r="M50" i="190"/>
  <c r="M49" i="190"/>
  <c r="M48" i="190"/>
  <c r="M47" i="190"/>
  <c r="M46" i="190"/>
  <c r="M45" i="190"/>
  <c r="M44" i="190"/>
  <c r="M43" i="190"/>
  <c r="M42" i="190"/>
  <c r="M41" i="190"/>
  <c r="M40" i="190"/>
  <c r="M39" i="190"/>
  <c r="M38" i="190"/>
  <c r="M37" i="190"/>
  <c r="M36" i="190"/>
  <c r="M35" i="190"/>
  <c r="M34" i="190"/>
  <c r="M33" i="190"/>
  <c r="M32" i="190"/>
  <c r="M31" i="190"/>
  <c r="M30" i="190"/>
  <c r="M29" i="190"/>
  <c r="M28" i="190"/>
  <c r="M27" i="190"/>
  <c r="M26" i="190"/>
  <c r="E21" i="190"/>
  <c r="D21" i="190"/>
  <c r="J57" i="190" s="1"/>
  <c r="C21" i="190"/>
  <c r="C8" i="190"/>
  <c r="C7" i="190"/>
  <c r="B1" i="190"/>
  <c r="F57" i="189"/>
  <c r="E57" i="189"/>
  <c r="C57" i="189"/>
  <c r="B57" i="189"/>
  <c r="G56" i="189"/>
  <c r="F56" i="189"/>
  <c r="D56" i="189"/>
  <c r="B56" i="189"/>
  <c r="H55" i="189"/>
  <c r="G55" i="189"/>
  <c r="E55" i="189"/>
  <c r="B55" i="189"/>
  <c r="I54" i="189"/>
  <c r="H54" i="189"/>
  <c r="F54" i="189"/>
  <c r="B54" i="189"/>
  <c r="J53" i="189"/>
  <c r="I53" i="189"/>
  <c r="G53" i="189"/>
  <c r="B53" i="189"/>
  <c r="J52" i="189"/>
  <c r="H52" i="189"/>
  <c r="C52" i="189"/>
  <c r="B52" i="189"/>
  <c r="R51" i="189"/>
  <c r="K51" i="189"/>
  <c r="M50" i="189"/>
  <c r="M49" i="189"/>
  <c r="M48" i="189"/>
  <c r="M47" i="189"/>
  <c r="M46" i="189"/>
  <c r="M45" i="189"/>
  <c r="M44" i="189"/>
  <c r="M43" i="189"/>
  <c r="M42" i="189"/>
  <c r="M41" i="189"/>
  <c r="M40" i="189"/>
  <c r="M39" i="189"/>
  <c r="M38" i="189"/>
  <c r="M37" i="189"/>
  <c r="M36" i="189"/>
  <c r="M35" i="189"/>
  <c r="M34" i="189"/>
  <c r="M33" i="189"/>
  <c r="M32" i="189"/>
  <c r="M31" i="189"/>
  <c r="M30" i="189"/>
  <c r="M29" i="189"/>
  <c r="M28" i="189"/>
  <c r="M27" i="189"/>
  <c r="M26" i="189"/>
  <c r="E21" i="189"/>
  <c r="D21" i="189"/>
  <c r="J57" i="189" s="1"/>
  <c r="C21" i="189"/>
  <c r="I20" i="189"/>
  <c r="C8" i="189"/>
  <c r="C7" i="189"/>
  <c r="B1" i="189"/>
  <c r="D57" i="188"/>
  <c r="C57" i="188"/>
  <c r="B57" i="188"/>
  <c r="E56" i="188"/>
  <c r="D56" i="188"/>
  <c r="B56" i="188"/>
  <c r="F55" i="188"/>
  <c r="E55" i="188"/>
  <c r="B55" i="188"/>
  <c r="G54" i="188"/>
  <c r="F54" i="188"/>
  <c r="B54" i="188"/>
  <c r="H53" i="188"/>
  <c r="G53" i="188"/>
  <c r="B53" i="188"/>
  <c r="I52" i="188"/>
  <c r="H52" i="188"/>
  <c r="B52" i="188"/>
  <c r="R51" i="188"/>
  <c r="K51" i="188"/>
  <c r="M50" i="188"/>
  <c r="M49" i="188"/>
  <c r="M48" i="188"/>
  <c r="M47" i="188"/>
  <c r="M46" i="188"/>
  <c r="M45" i="188"/>
  <c r="M44" i="188"/>
  <c r="M43" i="188"/>
  <c r="M42" i="188"/>
  <c r="M41" i="188"/>
  <c r="M40" i="188"/>
  <c r="M39" i="188"/>
  <c r="M38" i="188"/>
  <c r="M37" i="188"/>
  <c r="M36" i="188"/>
  <c r="M35" i="188"/>
  <c r="M34" i="188"/>
  <c r="M33" i="188"/>
  <c r="M32" i="188"/>
  <c r="M31" i="188"/>
  <c r="M30" i="188"/>
  <c r="M29" i="188"/>
  <c r="M28" i="188"/>
  <c r="M27" i="188"/>
  <c r="M26" i="188"/>
  <c r="E21" i="188"/>
  <c r="D21" i="188"/>
  <c r="J57" i="188" s="1"/>
  <c r="C21" i="188"/>
  <c r="C8" i="188"/>
  <c r="C7" i="188"/>
  <c r="B1" i="188"/>
  <c r="J57" i="187"/>
  <c r="I57" i="187"/>
  <c r="F57" i="187"/>
  <c r="E57" i="187"/>
  <c r="C57" i="187"/>
  <c r="B57" i="187"/>
  <c r="J56" i="187"/>
  <c r="G56" i="187"/>
  <c r="F56" i="187"/>
  <c r="D56" i="187"/>
  <c r="C56" i="187"/>
  <c r="B56" i="187"/>
  <c r="H55" i="187"/>
  <c r="G55" i="187"/>
  <c r="E55" i="187"/>
  <c r="D55" i="187"/>
  <c r="C55" i="187"/>
  <c r="B55" i="187"/>
  <c r="I54" i="187"/>
  <c r="H54" i="187"/>
  <c r="F54" i="187"/>
  <c r="E54" i="187"/>
  <c r="D54" i="187"/>
  <c r="B54" i="187"/>
  <c r="J53" i="187"/>
  <c r="I53" i="187"/>
  <c r="G53" i="187"/>
  <c r="F53" i="187"/>
  <c r="E53" i="187"/>
  <c r="B53" i="187"/>
  <c r="J52" i="187"/>
  <c r="H52" i="187"/>
  <c r="G52" i="187"/>
  <c r="F52" i="187"/>
  <c r="C52" i="187"/>
  <c r="B52" i="187"/>
  <c r="R51" i="187"/>
  <c r="K51" i="187"/>
  <c r="M50" i="187"/>
  <c r="M49" i="187"/>
  <c r="M48" i="187"/>
  <c r="M47" i="187"/>
  <c r="M46" i="187"/>
  <c r="M45" i="187"/>
  <c r="M44" i="187"/>
  <c r="M43" i="187"/>
  <c r="M42" i="187"/>
  <c r="M41" i="187"/>
  <c r="M40" i="187"/>
  <c r="M39" i="187"/>
  <c r="M38" i="187"/>
  <c r="M37" i="187"/>
  <c r="M36" i="187"/>
  <c r="M35" i="187"/>
  <c r="M34" i="187"/>
  <c r="M33" i="187"/>
  <c r="M32" i="187"/>
  <c r="M31" i="187"/>
  <c r="M30" i="187"/>
  <c r="M29" i="187"/>
  <c r="M28" i="187"/>
  <c r="M27" i="187"/>
  <c r="M26" i="187"/>
  <c r="E21" i="187"/>
  <c r="I20" i="187" s="1"/>
  <c r="D21" i="187"/>
  <c r="H57" i="187" s="1"/>
  <c r="C21" i="187"/>
  <c r="C8" i="187"/>
  <c r="C7" i="187"/>
  <c r="B1" i="187"/>
  <c r="D57" i="186"/>
  <c r="C57" i="186"/>
  <c r="B57" i="186"/>
  <c r="E56" i="186"/>
  <c r="D56" i="186"/>
  <c r="B56" i="186"/>
  <c r="F55" i="186"/>
  <c r="E55" i="186"/>
  <c r="B55" i="186"/>
  <c r="G54" i="186"/>
  <c r="F54" i="186"/>
  <c r="B54" i="186"/>
  <c r="H53" i="186"/>
  <c r="G53" i="186"/>
  <c r="B53" i="186"/>
  <c r="I52" i="186"/>
  <c r="H52" i="186"/>
  <c r="B52" i="186"/>
  <c r="R51" i="186"/>
  <c r="K51" i="186"/>
  <c r="M50" i="186"/>
  <c r="M49" i="186"/>
  <c r="M48" i="186"/>
  <c r="M47" i="186"/>
  <c r="M46" i="186"/>
  <c r="M45" i="186"/>
  <c r="M44" i="186"/>
  <c r="M43" i="186"/>
  <c r="M42" i="186"/>
  <c r="M41" i="186"/>
  <c r="M40" i="186"/>
  <c r="M39" i="186"/>
  <c r="M38" i="186"/>
  <c r="M37" i="186"/>
  <c r="M36" i="186"/>
  <c r="M35" i="186"/>
  <c r="M34" i="186"/>
  <c r="M33" i="186"/>
  <c r="M32" i="186"/>
  <c r="M31" i="186"/>
  <c r="M30" i="186"/>
  <c r="M29" i="186"/>
  <c r="M28" i="186"/>
  <c r="M27" i="186"/>
  <c r="M26" i="186"/>
  <c r="E21" i="186"/>
  <c r="D21" i="186"/>
  <c r="J57" i="186" s="1"/>
  <c r="C21" i="186"/>
  <c r="C8" i="186"/>
  <c r="C7" i="186"/>
  <c r="B1" i="186"/>
  <c r="D57" i="185"/>
  <c r="C57" i="185"/>
  <c r="B57" i="185"/>
  <c r="E56" i="185"/>
  <c r="D56" i="185"/>
  <c r="B56" i="185"/>
  <c r="F55" i="185"/>
  <c r="E55" i="185"/>
  <c r="B55" i="185"/>
  <c r="G54" i="185"/>
  <c r="F54" i="185"/>
  <c r="B54" i="185"/>
  <c r="H53" i="185"/>
  <c r="G53" i="185"/>
  <c r="B53" i="185"/>
  <c r="I52" i="185"/>
  <c r="H52" i="185"/>
  <c r="B52" i="185"/>
  <c r="R51" i="185"/>
  <c r="K51" i="185"/>
  <c r="M50" i="185"/>
  <c r="M49" i="185"/>
  <c r="M48" i="185"/>
  <c r="M47" i="185"/>
  <c r="M46" i="185"/>
  <c r="M45" i="185"/>
  <c r="M44" i="185"/>
  <c r="M43" i="185"/>
  <c r="M42" i="185"/>
  <c r="M41" i="185"/>
  <c r="M40" i="185"/>
  <c r="M39" i="185"/>
  <c r="M38" i="185"/>
  <c r="M37" i="185"/>
  <c r="M36" i="185"/>
  <c r="M35" i="185"/>
  <c r="M34" i="185"/>
  <c r="M33" i="185"/>
  <c r="M32" i="185"/>
  <c r="M31" i="185"/>
  <c r="M30" i="185"/>
  <c r="M29" i="185"/>
  <c r="M28" i="185"/>
  <c r="M27" i="185"/>
  <c r="M26" i="185"/>
  <c r="E21" i="185"/>
  <c r="D21" i="185"/>
  <c r="J57" i="185" s="1"/>
  <c r="C21" i="185"/>
  <c r="C8" i="185"/>
  <c r="C7" i="185"/>
  <c r="B1" i="185"/>
  <c r="D57" i="184"/>
  <c r="C57" i="184"/>
  <c r="B57" i="184"/>
  <c r="E56" i="184"/>
  <c r="D56" i="184"/>
  <c r="B56" i="184"/>
  <c r="F55" i="184"/>
  <c r="E55" i="184"/>
  <c r="B55" i="184"/>
  <c r="G54" i="184"/>
  <c r="F54" i="184"/>
  <c r="B54" i="184"/>
  <c r="H53" i="184"/>
  <c r="G53" i="184"/>
  <c r="B53" i="184"/>
  <c r="I52" i="184"/>
  <c r="H52" i="184"/>
  <c r="B52" i="184"/>
  <c r="R51" i="184"/>
  <c r="K51" i="184"/>
  <c r="M50" i="184"/>
  <c r="M49" i="184"/>
  <c r="M48" i="184"/>
  <c r="M47" i="184"/>
  <c r="M46" i="184"/>
  <c r="M45" i="184"/>
  <c r="M44" i="184"/>
  <c r="M43" i="184"/>
  <c r="M42" i="184"/>
  <c r="M41" i="184"/>
  <c r="M40" i="184"/>
  <c r="M39" i="184"/>
  <c r="M38" i="184"/>
  <c r="M37" i="184"/>
  <c r="M36" i="184"/>
  <c r="M35" i="184"/>
  <c r="M34" i="184"/>
  <c r="M33" i="184"/>
  <c r="M32" i="184"/>
  <c r="M31" i="184"/>
  <c r="M30" i="184"/>
  <c r="M29" i="184"/>
  <c r="M28" i="184"/>
  <c r="M27" i="184"/>
  <c r="M26" i="184"/>
  <c r="E21" i="184"/>
  <c r="D21" i="184"/>
  <c r="J57" i="184" s="1"/>
  <c r="C21" i="184"/>
  <c r="C8" i="184"/>
  <c r="C7" i="184"/>
  <c r="B1" i="184"/>
  <c r="E57" i="183"/>
  <c r="D57" i="183"/>
  <c r="C57" i="183"/>
  <c r="B57" i="183"/>
  <c r="F56" i="183"/>
  <c r="E56" i="183"/>
  <c r="D56" i="183"/>
  <c r="B56" i="183"/>
  <c r="G55" i="183"/>
  <c r="F55" i="183"/>
  <c r="E55" i="183"/>
  <c r="B55" i="183"/>
  <c r="H54" i="183"/>
  <c r="G54" i="183"/>
  <c r="F54" i="183"/>
  <c r="B54" i="183"/>
  <c r="I53" i="183"/>
  <c r="H53" i="183"/>
  <c r="G53" i="183"/>
  <c r="B53" i="183"/>
  <c r="J52" i="183"/>
  <c r="I52" i="183"/>
  <c r="H52" i="183"/>
  <c r="B52" i="183"/>
  <c r="R51" i="183"/>
  <c r="K51" i="183"/>
  <c r="M50" i="183"/>
  <c r="M49" i="183"/>
  <c r="M48" i="183"/>
  <c r="M47" i="183"/>
  <c r="M46" i="183"/>
  <c r="M45" i="183"/>
  <c r="M44" i="183"/>
  <c r="M43" i="183"/>
  <c r="M42" i="183"/>
  <c r="M41" i="183"/>
  <c r="M40" i="183"/>
  <c r="M39" i="183"/>
  <c r="M38" i="183"/>
  <c r="M37" i="183"/>
  <c r="M36" i="183"/>
  <c r="M35" i="183"/>
  <c r="M34" i="183"/>
  <c r="M33" i="183"/>
  <c r="M32" i="183"/>
  <c r="M31" i="183"/>
  <c r="M30" i="183"/>
  <c r="M29" i="183"/>
  <c r="M28" i="183"/>
  <c r="M27" i="183"/>
  <c r="M26" i="183"/>
  <c r="E21" i="183"/>
  <c r="D21" i="183"/>
  <c r="J57" i="183" s="1"/>
  <c r="C21" i="183"/>
  <c r="C8" i="183"/>
  <c r="C7" i="183"/>
  <c r="B1" i="183"/>
  <c r="E57" i="182"/>
  <c r="C57" i="182"/>
  <c r="B57" i="182"/>
  <c r="F56" i="182"/>
  <c r="D56" i="182"/>
  <c r="B56" i="182"/>
  <c r="G55" i="182"/>
  <c r="E55" i="182"/>
  <c r="B55" i="182"/>
  <c r="H54" i="182"/>
  <c r="F54" i="182"/>
  <c r="B54" i="182"/>
  <c r="I53" i="182"/>
  <c r="G53" i="182"/>
  <c r="B53" i="182"/>
  <c r="J52" i="182"/>
  <c r="H52" i="182"/>
  <c r="B52" i="182"/>
  <c r="R51" i="182"/>
  <c r="K51" i="182"/>
  <c r="M50" i="182"/>
  <c r="M49" i="182"/>
  <c r="M48" i="182"/>
  <c r="M47" i="182"/>
  <c r="M46" i="182"/>
  <c r="M45" i="182"/>
  <c r="M44" i="182"/>
  <c r="M43" i="182"/>
  <c r="M42" i="182"/>
  <c r="M41" i="182"/>
  <c r="M40" i="182"/>
  <c r="M39" i="182"/>
  <c r="M38" i="182"/>
  <c r="M37" i="182"/>
  <c r="M36" i="182"/>
  <c r="M35" i="182"/>
  <c r="M34" i="182"/>
  <c r="M33" i="182"/>
  <c r="M32" i="182"/>
  <c r="M31" i="182"/>
  <c r="M30" i="182"/>
  <c r="M29" i="182"/>
  <c r="M28" i="182"/>
  <c r="M27" i="182"/>
  <c r="M26" i="182"/>
  <c r="E21" i="182"/>
  <c r="D21" i="182"/>
  <c r="J57" i="182" s="1"/>
  <c r="C21" i="182"/>
  <c r="C8" i="182"/>
  <c r="C7" i="182"/>
  <c r="B1" i="182"/>
  <c r="F57" i="181"/>
  <c r="E57" i="181"/>
  <c r="B57" i="181"/>
  <c r="G56" i="181"/>
  <c r="F56" i="181"/>
  <c r="B56" i="181"/>
  <c r="H55" i="181"/>
  <c r="G55" i="181"/>
  <c r="B55" i="181"/>
  <c r="I54" i="181"/>
  <c r="H54" i="181"/>
  <c r="B54" i="181"/>
  <c r="J53" i="181"/>
  <c r="I53" i="181"/>
  <c r="B53" i="181"/>
  <c r="J52" i="181"/>
  <c r="C52" i="181"/>
  <c r="B52" i="181"/>
  <c r="R51" i="181"/>
  <c r="M50" i="181"/>
  <c r="M49" i="181"/>
  <c r="M48" i="181"/>
  <c r="M47" i="181"/>
  <c r="M46" i="181"/>
  <c r="M45" i="181"/>
  <c r="M44" i="181"/>
  <c r="M43" i="181"/>
  <c r="M42" i="181"/>
  <c r="M41" i="181"/>
  <c r="M40" i="181"/>
  <c r="M39" i="181"/>
  <c r="M38" i="181"/>
  <c r="M37" i="181"/>
  <c r="M36" i="181"/>
  <c r="M35" i="181"/>
  <c r="M34" i="181"/>
  <c r="M33" i="181"/>
  <c r="M32" i="181"/>
  <c r="M31" i="181"/>
  <c r="M30" i="181"/>
  <c r="M29" i="181"/>
  <c r="M28" i="181"/>
  <c r="M27" i="181"/>
  <c r="M26" i="181"/>
  <c r="E21" i="181"/>
  <c r="D21" i="181"/>
  <c r="J57" i="181" s="1"/>
  <c r="C21" i="181"/>
  <c r="I20" i="181"/>
  <c r="C8" i="181"/>
  <c r="C7" i="181"/>
  <c r="B1" i="181"/>
  <c r="B57" i="180"/>
  <c r="B56" i="180"/>
  <c r="E55" i="180"/>
  <c r="B55" i="180"/>
  <c r="F54" i="180"/>
  <c r="B54" i="180"/>
  <c r="B53" i="180"/>
  <c r="B52" i="180"/>
  <c r="R51" i="180"/>
  <c r="M50" i="180"/>
  <c r="M49" i="180"/>
  <c r="M48" i="180"/>
  <c r="M47" i="180"/>
  <c r="M46" i="180"/>
  <c r="M45" i="180"/>
  <c r="M44" i="180"/>
  <c r="M43" i="180"/>
  <c r="M42" i="180"/>
  <c r="M41" i="180"/>
  <c r="M40" i="180"/>
  <c r="M39" i="180"/>
  <c r="M38" i="180"/>
  <c r="M37" i="180"/>
  <c r="M36" i="180"/>
  <c r="M35" i="180"/>
  <c r="M34" i="180"/>
  <c r="M33" i="180"/>
  <c r="M32" i="180"/>
  <c r="M31" i="180"/>
  <c r="M30" i="180"/>
  <c r="M29" i="180"/>
  <c r="M28" i="180"/>
  <c r="M27" i="180"/>
  <c r="M26" i="180"/>
  <c r="E21" i="180"/>
  <c r="D21" i="180"/>
  <c r="J57" i="180" s="1"/>
  <c r="C21" i="180"/>
  <c r="C8" i="180"/>
  <c r="C7" i="180"/>
  <c r="B1" i="180"/>
  <c r="J57" i="179"/>
  <c r="E57" i="179"/>
  <c r="C57" i="179"/>
  <c r="B57" i="179"/>
  <c r="F56" i="179"/>
  <c r="D56" i="179"/>
  <c r="C56" i="179"/>
  <c r="B56" i="179"/>
  <c r="G55" i="179"/>
  <c r="E55" i="179"/>
  <c r="D55" i="179"/>
  <c r="B55" i="179"/>
  <c r="H54" i="179"/>
  <c r="F54" i="179"/>
  <c r="E54" i="179"/>
  <c r="B54" i="179"/>
  <c r="I53" i="179"/>
  <c r="G53" i="179"/>
  <c r="F53" i="179"/>
  <c r="B53" i="179"/>
  <c r="J52" i="179"/>
  <c r="H52" i="179"/>
  <c r="G52" i="179"/>
  <c r="B52" i="179"/>
  <c r="R51" i="179"/>
  <c r="K51" i="179"/>
  <c r="M50" i="179"/>
  <c r="M49" i="179"/>
  <c r="M48" i="179"/>
  <c r="M47" i="179"/>
  <c r="M46" i="179"/>
  <c r="M45" i="179"/>
  <c r="M44" i="179"/>
  <c r="M43" i="179"/>
  <c r="M42" i="179"/>
  <c r="M41" i="179"/>
  <c r="M40" i="179"/>
  <c r="M39" i="179"/>
  <c r="M38" i="179"/>
  <c r="M37" i="179"/>
  <c r="M36" i="179"/>
  <c r="M35" i="179"/>
  <c r="M34" i="179"/>
  <c r="M33" i="179"/>
  <c r="M32" i="179"/>
  <c r="M31" i="179"/>
  <c r="M30" i="179"/>
  <c r="M29" i="179"/>
  <c r="M28" i="179"/>
  <c r="M27" i="179"/>
  <c r="M26" i="179"/>
  <c r="E21" i="179"/>
  <c r="D21" i="179"/>
  <c r="I57" i="179" s="1"/>
  <c r="C21" i="179"/>
  <c r="C8" i="179"/>
  <c r="C7" i="179"/>
  <c r="B1" i="179"/>
  <c r="E57" i="178"/>
  <c r="D57" i="178"/>
  <c r="C57" i="178"/>
  <c r="B57" i="178"/>
  <c r="F56" i="178"/>
  <c r="E56" i="178"/>
  <c r="D56" i="178"/>
  <c r="B56" i="178"/>
  <c r="G55" i="178"/>
  <c r="F55" i="178"/>
  <c r="E55" i="178"/>
  <c r="B55" i="178"/>
  <c r="H54" i="178"/>
  <c r="G54" i="178"/>
  <c r="F54" i="178"/>
  <c r="B54" i="178"/>
  <c r="I53" i="178"/>
  <c r="H53" i="178"/>
  <c r="G53" i="178"/>
  <c r="B53" i="178"/>
  <c r="J52" i="178"/>
  <c r="I52" i="178"/>
  <c r="H52" i="178"/>
  <c r="B52" i="178"/>
  <c r="R51" i="178"/>
  <c r="K51" i="178"/>
  <c r="M50" i="178"/>
  <c r="M49" i="178"/>
  <c r="M48" i="178"/>
  <c r="M47" i="178"/>
  <c r="M46" i="178"/>
  <c r="M45" i="178"/>
  <c r="M44" i="178"/>
  <c r="M43" i="178"/>
  <c r="M42" i="178"/>
  <c r="M41" i="178"/>
  <c r="M40" i="178"/>
  <c r="M39" i="178"/>
  <c r="M38" i="178"/>
  <c r="M37" i="178"/>
  <c r="M36" i="178"/>
  <c r="M35" i="178"/>
  <c r="M34" i="178"/>
  <c r="M33" i="178"/>
  <c r="M32" i="178"/>
  <c r="M31" i="178"/>
  <c r="M30" i="178"/>
  <c r="M29" i="178"/>
  <c r="M28" i="178"/>
  <c r="M27" i="178"/>
  <c r="M26" i="178"/>
  <c r="E21" i="178"/>
  <c r="D21" i="178"/>
  <c r="J57" i="178" s="1"/>
  <c r="C21" i="178"/>
  <c r="C8" i="178"/>
  <c r="C7" i="178"/>
  <c r="B1" i="178"/>
  <c r="J57" i="177"/>
  <c r="I57" i="177"/>
  <c r="F57" i="177"/>
  <c r="D57" i="177"/>
  <c r="C57" i="177"/>
  <c r="B57" i="177"/>
  <c r="J56" i="177"/>
  <c r="G56" i="177"/>
  <c r="E56" i="177"/>
  <c r="D56" i="177"/>
  <c r="C56" i="177"/>
  <c r="B56" i="177"/>
  <c r="H55" i="177"/>
  <c r="F55" i="177"/>
  <c r="E55" i="177"/>
  <c r="D55" i="177"/>
  <c r="C55" i="177"/>
  <c r="B55" i="177"/>
  <c r="I54" i="177"/>
  <c r="G54" i="177"/>
  <c r="F54" i="177"/>
  <c r="E54" i="177"/>
  <c r="D54" i="177"/>
  <c r="B54" i="177"/>
  <c r="J53" i="177"/>
  <c r="H53" i="177"/>
  <c r="G53" i="177"/>
  <c r="F53" i="177"/>
  <c r="E53" i="177"/>
  <c r="B53" i="177"/>
  <c r="I52" i="177"/>
  <c r="H52" i="177"/>
  <c r="G52" i="177"/>
  <c r="F52" i="177"/>
  <c r="C52" i="177"/>
  <c r="B52" i="177"/>
  <c r="R51" i="177"/>
  <c r="K51" i="177"/>
  <c r="M50" i="177"/>
  <c r="M49" i="177"/>
  <c r="M48" i="177"/>
  <c r="M47" i="177"/>
  <c r="M46" i="177"/>
  <c r="M45" i="177"/>
  <c r="M44" i="177"/>
  <c r="M43" i="177"/>
  <c r="M42" i="177"/>
  <c r="M41" i="177"/>
  <c r="M40" i="177"/>
  <c r="M39" i="177"/>
  <c r="M38" i="177"/>
  <c r="M37" i="177"/>
  <c r="M36" i="177"/>
  <c r="M35" i="177"/>
  <c r="M34" i="177"/>
  <c r="M33" i="177"/>
  <c r="M32" i="177"/>
  <c r="M31" i="177"/>
  <c r="M30" i="177"/>
  <c r="M29" i="177"/>
  <c r="M28" i="177"/>
  <c r="M27" i="177"/>
  <c r="M26" i="177"/>
  <c r="E21" i="177"/>
  <c r="I20" i="177" s="1"/>
  <c r="D21" i="177"/>
  <c r="H57" i="177" s="1"/>
  <c r="C21" i="177"/>
  <c r="C8" i="177"/>
  <c r="C7" i="177"/>
  <c r="B1" i="177"/>
  <c r="G57" i="176"/>
  <c r="F57" i="176"/>
  <c r="E57" i="176"/>
  <c r="D57" i="176"/>
  <c r="C57" i="176"/>
  <c r="B57" i="176"/>
  <c r="H56" i="176"/>
  <c r="G56" i="176"/>
  <c r="F56" i="176"/>
  <c r="E56" i="176"/>
  <c r="D56" i="176"/>
  <c r="B56" i="176"/>
  <c r="I55" i="176"/>
  <c r="H55" i="176"/>
  <c r="G55" i="176"/>
  <c r="F55" i="176"/>
  <c r="E55" i="176"/>
  <c r="B55" i="176"/>
  <c r="J54" i="176"/>
  <c r="I54" i="176"/>
  <c r="H54" i="176"/>
  <c r="G54" i="176"/>
  <c r="F54" i="176"/>
  <c r="B54" i="176"/>
  <c r="J53" i="176"/>
  <c r="I53" i="176"/>
  <c r="H53" i="176"/>
  <c r="G53" i="176"/>
  <c r="C53" i="176"/>
  <c r="B53" i="176"/>
  <c r="J52" i="176"/>
  <c r="I52" i="176"/>
  <c r="H52" i="176"/>
  <c r="D52" i="176"/>
  <c r="C52" i="176"/>
  <c r="B52" i="176"/>
  <c r="R51" i="176"/>
  <c r="K51" i="176"/>
  <c r="M50" i="176"/>
  <c r="M49" i="176"/>
  <c r="M48" i="176"/>
  <c r="M47" i="176"/>
  <c r="M46" i="176"/>
  <c r="M45" i="176"/>
  <c r="M44" i="176"/>
  <c r="M43" i="176"/>
  <c r="M42" i="176"/>
  <c r="M41" i="176"/>
  <c r="M40" i="176"/>
  <c r="M39" i="176"/>
  <c r="M38" i="176"/>
  <c r="M37" i="176"/>
  <c r="M36" i="176"/>
  <c r="M35" i="176"/>
  <c r="M34" i="176"/>
  <c r="M33" i="176"/>
  <c r="M32" i="176"/>
  <c r="M31" i="176"/>
  <c r="M30" i="176"/>
  <c r="M29" i="176"/>
  <c r="M28" i="176"/>
  <c r="M27" i="176"/>
  <c r="M26" i="176"/>
  <c r="E21" i="176"/>
  <c r="D21" i="176"/>
  <c r="J57" i="176" s="1"/>
  <c r="C21" i="176"/>
  <c r="I20" i="176"/>
  <c r="C8" i="176"/>
  <c r="C7" i="176"/>
  <c r="B1" i="176"/>
  <c r="F57" i="175"/>
  <c r="E57" i="175"/>
  <c r="C57" i="175"/>
  <c r="B57" i="175"/>
  <c r="G56" i="175"/>
  <c r="F56" i="175"/>
  <c r="D56" i="175"/>
  <c r="B56" i="175"/>
  <c r="H55" i="175"/>
  <c r="G55" i="175"/>
  <c r="E55" i="175"/>
  <c r="B55" i="175"/>
  <c r="I54" i="175"/>
  <c r="H54" i="175"/>
  <c r="F54" i="175"/>
  <c r="B54" i="175"/>
  <c r="J53" i="175"/>
  <c r="I53" i="175"/>
  <c r="G53" i="175"/>
  <c r="B53" i="175"/>
  <c r="J52" i="175"/>
  <c r="H52" i="175"/>
  <c r="C52" i="175"/>
  <c r="B52" i="175"/>
  <c r="R51" i="175"/>
  <c r="K51" i="175"/>
  <c r="M50" i="175"/>
  <c r="M49" i="175"/>
  <c r="M48" i="175"/>
  <c r="M47" i="175"/>
  <c r="M46" i="175"/>
  <c r="M45" i="175"/>
  <c r="M44" i="175"/>
  <c r="M43" i="175"/>
  <c r="M42" i="175"/>
  <c r="M41" i="175"/>
  <c r="M40" i="175"/>
  <c r="M39" i="175"/>
  <c r="M38" i="175"/>
  <c r="M37" i="175"/>
  <c r="M36" i="175"/>
  <c r="M35" i="175"/>
  <c r="M34" i="175"/>
  <c r="M33" i="175"/>
  <c r="M32" i="175"/>
  <c r="M31" i="175"/>
  <c r="M30" i="175"/>
  <c r="M29" i="175"/>
  <c r="M28" i="175"/>
  <c r="M27" i="175"/>
  <c r="M26" i="175"/>
  <c r="E21" i="175"/>
  <c r="D21" i="175"/>
  <c r="J57" i="175" s="1"/>
  <c r="C21" i="175"/>
  <c r="I20" i="175"/>
  <c r="C8" i="175"/>
  <c r="C7" i="175"/>
  <c r="B1" i="175"/>
  <c r="F57" i="174"/>
  <c r="E57" i="174"/>
  <c r="C57" i="174"/>
  <c r="B57" i="174"/>
  <c r="G56" i="174"/>
  <c r="F56" i="174"/>
  <c r="D56" i="174"/>
  <c r="B56" i="174"/>
  <c r="H55" i="174"/>
  <c r="G55" i="174"/>
  <c r="E55" i="174"/>
  <c r="B55" i="174"/>
  <c r="I54" i="174"/>
  <c r="H54" i="174"/>
  <c r="F54" i="174"/>
  <c r="B54" i="174"/>
  <c r="J53" i="174"/>
  <c r="I53" i="174"/>
  <c r="G53" i="174"/>
  <c r="B53" i="174"/>
  <c r="J52" i="174"/>
  <c r="H52" i="174"/>
  <c r="C52" i="174"/>
  <c r="B52" i="174"/>
  <c r="R51" i="174"/>
  <c r="K51" i="174"/>
  <c r="M50" i="174"/>
  <c r="M49" i="174"/>
  <c r="M48" i="174"/>
  <c r="M47" i="174"/>
  <c r="M46" i="174"/>
  <c r="M45" i="174"/>
  <c r="M44" i="174"/>
  <c r="M43" i="174"/>
  <c r="M42" i="174"/>
  <c r="M41" i="174"/>
  <c r="M40" i="174"/>
  <c r="M39" i="174"/>
  <c r="M38" i="174"/>
  <c r="M37" i="174"/>
  <c r="M36" i="174"/>
  <c r="M35" i="174"/>
  <c r="M34" i="174"/>
  <c r="M33" i="174"/>
  <c r="M32" i="174"/>
  <c r="M31" i="174"/>
  <c r="M30" i="174"/>
  <c r="M29" i="174"/>
  <c r="M28" i="174"/>
  <c r="M27" i="174"/>
  <c r="M26" i="174"/>
  <c r="E21" i="174"/>
  <c r="D21" i="174"/>
  <c r="J57" i="174" s="1"/>
  <c r="C21" i="174"/>
  <c r="I20" i="174"/>
  <c r="C8" i="174"/>
  <c r="C7" i="174"/>
  <c r="B1" i="174"/>
  <c r="C57" i="173"/>
  <c r="B57" i="173"/>
  <c r="D56" i="173"/>
  <c r="B56" i="173"/>
  <c r="E55" i="173"/>
  <c r="B55" i="173"/>
  <c r="F54" i="173"/>
  <c r="B54" i="173"/>
  <c r="G53" i="173"/>
  <c r="B53" i="173"/>
  <c r="H52" i="173"/>
  <c r="B52" i="173"/>
  <c r="R51" i="173"/>
  <c r="K51" i="173"/>
  <c r="M50" i="173"/>
  <c r="M49" i="173"/>
  <c r="M48" i="173"/>
  <c r="M47" i="173"/>
  <c r="M46" i="173"/>
  <c r="M45" i="173"/>
  <c r="M44" i="173"/>
  <c r="M43" i="173"/>
  <c r="M42" i="173"/>
  <c r="M41" i="173"/>
  <c r="M40" i="173"/>
  <c r="M39" i="173"/>
  <c r="M38" i="173"/>
  <c r="M37" i="173"/>
  <c r="M36" i="173"/>
  <c r="M35" i="173"/>
  <c r="M34" i="173"/>
  <c r="M33" i="173"/>
  <c r="M32" i="173"/>
  <c r="M31" i="173"/>
  <c r="M30" i="173"/>
  <c r="M29" i="173"/>
  <c r="M28" i="173"/>
  <c r="M27" i="173"/>
  <c r="M26" i="173"/>
  <c r="E21" i="173"/>
  <c r="D21" i="173"/>
  <c r="J57" i="173" s="1"/>
  <c r="C21" i="173"/>
  <c r="C8" i="173"/>
  <c r="C7" i="173"/>
  <c r="B1" i="173"/>
  <c r="J57" i="172"/>
  <c r="I57" i="172"/>
  <c r="F57" i="172"/>
  <c r="E57" i="172"/>
  <c r="C57" i="172"/>
  <c r="B57" i="172"/>
  <c r="J56" i="172"/>
  <c r="G56" i="172"/>
  <c r="F56" i="172"/>
  <c r="D56" i="172"/>
  <c r="C56" i="172"/>
  <c r="B56" i="172"/>
  <c r="H55" i="172"/>
  <c r="G55" i="172"/>
  <c r="E55" i="172"/>
  <c r="D55" i="172"/>
  <c r="C55" i="172"/>
  <c r="B55" i="172"/>
  <c r="I54" i="172"/>
  <c r="H54" i="172"/>
  <c r="F54" i="172"/>
  <c r="E54" i="172"/>
  <c r="D54" i="172"/>
  <c r="B54" i="172"/>
  <c r="J53" i="172"/>
  <c r="I53" i="172"/>
  <c r="G53" i="172"/>
  <c r="F53" i="172"/>
  <c r="E53" i="172"/>
  <c r="B53" i="172"/>
  <c r="J52" i="172"/>
  <c r="H52" i="172"/>
  <c r="G52" i="172"/>
  <c r="F52" i="172"/>
  <c r="C52" i="172"/>
  <c r="B52" i="172"/>
  <c r="R51" i="172"/>
  <c r="K51" i="172"/>
  <c r="M50" i="172"/>
  <c r="M49" i="172"/>
  <c r="M48" i="172"/>
  <c r="M47" i="172"/>
  <c r="M46" i="172"/>
  <c r="M45" i="172"/>
  <c r="M44" i="172"/>
  <c r="M43" i="172"/>
  <c r="M42" i="172"/>
  <c r="M41" i="172"/>
  <c r="M40" i="172"/>
  <c r="M39" i="172"/>
  <c r="M38" i="172"/>
  <c r="M37" i="172"/>
  <c r="M36" i="172"/>
  <c r="M35" i="172"/>
  <c r="M34" i="172"/>
  <c r="M33" i="172"/>
  <c r="M32" i="172"/>
  <c r="M31" i="172"/>
  <c r="M30" i="172"/>
  <c r="M29" i="172"/>
  <c r="M28" i="172"/>
  <c r="M27" i="172"/>
  <c r="M26" i="172"/>
  <c r="E21" i="172"/>
  <c r="I20" i="172" s="1"/>
  <c r="D21" i="172"/>
  <c r="H57" i="172" s="1"/>
  <c r="C21" i="172"/>
  <c r="C8" i="172"/>
  <c r="C7" i="172"/>
  <c r="B1" i="172"/>
  <c r="C57" i="171"/>
  <c r="B57" i="171"/>
  <c r="D56" i="171"/>
  <c r="B56" i="171"/>
  <c r="E55" i="171"/>
  <c r="C55" i="171"/>
  <c r="B55" i="171"/>
  <c r="F54" i="171"/>
  <c r="D54" i="171"/>
  <c r="B54" i="171"/>
  <c r="G53" i="171"/>
  <c r="E53" i="171"/>
  <c r="C53" i="171"/>
  <c r="B53" i="171"/>
  <c r="H52" i="171"/>
  <c r="F52" i="171"/>
  <c r="D52" i="171"/>
  <c r="B52" i="171"/>
  <c r="R51" i="171"/>
  <c r="K51" i="171"/>
  <c r="M50" i="171"/>
  <c r="M49" i="171"/>
  <c r="M48" i="171"/>
  <c r="M47" i="171"/>
  <c r="M46" i="171"/>
  <c r="M45" i="171"/>
  <c r="M44" i="171"/>
  <c r="M43" i="171"/>
  <c r="M42" i="171"/>
  <c r="M41" i="171"/>
  <c r="M40" i="171"/>
  <c r="M39" i="171"/>
  <c r="M38" i="171"/>
  <c r="M37" i="171"/>
  <c r="M36" i="171"/>
  <c r="M35" i="171"/>
  <c r="M34" i="171"/>
  <c r="M33" i="171"/>
  <c r="M32" i="171"/>
  <c r="M31" i="171"/>
  <c r="M30" i="171"/>
  <c r="M29" i="171"/>
  <c r="M28" i="171"/>
  <c r="M27" i="171"/>
  <c r="M26" i="171"/>
  <c r="E21" i="171"/>
  <c r="D21" i="171"/>
  <c r="J57" i="171" s="1"/>
  <c r="C21" i="171"/>
  <c r="C8" i="171"/>
  <c r="C7" i="171"/>
  <c r="B1" i="171"/>
  <c r="E57" i="170"/>
  <c r="C57" i="170"/>
  <c r="B57" i="170"/>
  <c r="F56" i="170"/>
  <c r="D56" i="170"/>
  <c r="B56" i="170"/>
  <c r="G55" i="170"/>
  <c r="E55" i="170"/>
  <c r="B55" i="170"/>
  <c r="H54" i="170"/>
  <c r="F54" i="170"/>
  <c r="B54" i="170"/>
  <c r="I53" i="170"/>
  <c r="G53" i="170"/>
  <c r="B53" i="170"/>
  <c r="J52" i="170"/>
  <c r="H52" i="170"/>
  <c r="B52" i="170"/>
  <c r="R51" i="170"/>
  <c r="K51" i="170"/>
  <c r="M50" i="170"/>
  <c r="M49" i="170"/>
  <c r="M48" i="170"/>
  <c r="M47" i="170"/>
  <c r="M46" i="170"/>
  <c r="M45" i="170"/>
  <c r="M44" i="170"/>
  <c r="M43" i="170"/>
  <c r="M42" i="170"/>
  <c r="M41" i="170"/>
  <c r="M40" i="170"/>
  <c r="M39" i="170"/>
  <c r="M38" i="170"/>
  <c r="M37" i="170"/>
  <c r="M36" i="170"/>
  <c r="M35" i="170"/>
  <c r="M34" i="170"/>
  <c r="M33" i="170"/>
  <c r="M32" i="170"/>
  <c r="M31" i="170"/>
  <c r="M30" i="170"/>
  <c r="M29" i="170"/>
  <c r="M28" i="170"/>
  <c r="M27" i="170"/>
  <c r="M26" i="170"/>
  <c r="E21" i="170"/>
  <c r="D21" i="170"/>
  <c r="J57" i="170" s="1"/>
  <c r="C21" i="170"/>
  <c r="C8" i="170"/>
  <c r="C7" i="170"/>
  <c r="B1" i="170"/>
  <c r="F57" i="169"/>
  <c r="E57" i="169"/>
  <c r="C57" i="169"/>
  <c r="B57" i="169"/>
  <c r="G56" i="169"/>
  <c r="F56" i="169"/>
  <c r="D56" i="169"/>
  <c r="B56" i="169"/>
  <c r="H55" i="169"/>
  <c r="G55" i="169"/>
  <c r="E55" i="169"/>
  <c r="B55" i="169"/>
  <c r="I54" i="169"/>
  <c r="H54" i="169"/>
  <c r="F54" i="169"/>
  <c r="B54" i="169"/>
  <c r="J53" i="169"/>
  <c r="I53" i="169"/>
  <c r="G53" i="169"/>
  <c r="B53" i="169"/>
  <c r="J52" i="169"/>
  <c r="H52" i="169"/>
  <c r="C52" i="169"/>
  <c r="B52" i="169"/>
  <c r="R51" i="169"/>
  <c r="K51" i="169"/>
  <c r="M50" i="169"/>
  <c r="M49" i="169"/>
  <c r="M48" i="169"/>
  <c r="M47" i="169"/>
  <c r="M46" i="169"/>
  <c r="M45" i="169"/>
  <c r="M44" i="169"/>
  <c r="M43" i="169"/>
  <c r="M42" i="169"/>
  <c r="M41" i="169"/>
  <c r="M40" i="169"/>
  <c r="M39" i="169"/>
  <c r="M38" i="169"/>
  <c r="M37" i="169"/>
  <c r="M36" i="169"/>
  <c r="M35" i="169"/>
  <c r="M34" i="169"/>
  <c r="M33" i="169"/>
  <c r="M32" i="169"/>
  <c r="M31" i="169"/>
  <c r="M30" i="169"/>
  <c r="M29" i="169"/>
  <c r="M28" i="169"/>
  <c r="M27" i="169"/>
  <c r="M26" i="169"/>
  <c r="E21" i="169"/>
  <c r="D21" i="169"/>
  <c r="J57" i="169" s="1"/>
  <c r="C21" i="169"/>
  <c r="I20" i="169"/>
  <c r="C8" i="169"/>
  <c r="C7" i="169"/>
  <c r="B1" i="169"/>
  <c r="F57" i="168"/>
  <c r="E57" i="168"/>
  <c r="C57" i="168"/>
  <c r="B57" i="168"/>
  <c r="G56" i="168"/>
  <c r="F56" i="168"/>
  <c r="D56" i="168"/>
  <c r="B56" i="168"/>
  <c r="H55" i="168"/>
  <c r="G55" i="168"/>
  <c r="E55" i="168"/>
  <c r="B55" i="168"/>
  <c r="I54" i="168"/>
  <c r="H54" i="168"/>
  <c r="F54" i="168"/>
  <c r="B54" i="168"/>
  <c r="J53" i="168"/>
  <c r="I53" i="168"/>
  <c r="G53" i="168"/>
  <c r="B53" i="168"/>
  <c r="J52" i="168"/>
  <c r="H52" i="168"/>
  <c r="C52" i="168"/>
  <c r="B52" i="168"/>
  <c r="R51" i="168"/>
  <c r="K51" i="168"/>
  <c r="M50" i="168"/>
  <c r="M49" i="168"/>
  <c r="M48" i="168"/>
  <c r="M47" i="168"/>
  <c r="M46" i="168"/>
  <c r="M45" i="168"/>
  <c r="M44" i="168"/>
  <c r="M43" i="168"/>
  <c r="M42" i="168"/>
  <c r="M41" i="168"/>
  <c r="M40" i="168"/>
  <c r="M39" i="168"/>
  <c r="M38" i="168"/>
  <c r="M37" i="168"/>
  <c r="M36" i="168"/>
  <c r="M35" i="168"/>
  <c r="M34" i="168"/>
  <c r="M33" i="168"/>
  <c r="M32" i="168"/>
  <c r="M31" i="168"/>
  <c r="M30" i="168"/>
  <c r="M29" i="168"/>
  <c r="M28" i="168"/>
  <c r="M27" i="168"/>
  <c r="M26" i="168"/>
  <c r="E21" i="168"/>
  <c r="D21" i="168"/>
  <c r="J57" i="168" s="1"/>
  <c r="C21" i="168"/>
  <c r="I20" i="168"/>
  <c r="C8" i="168"/>
  <c r="C7" i="168"/>
  <c r="B1" i="168"/>
  <c r="D57" i="167"/>
  <c r="C57" i="167"/>
  <c r="B57" i="167"/>
  <c r="E56" i="167"/>
  <c r="D56" i="167"/>
  <c r="B56" i="167"/>
  <c r="F55" i="167"/>
  <c r="E55" i="167"/>
  <c r="B55" i="167"/>
  <c r="G54" i="167"/>
  <c r="F54" i="167"/>
  <c r="B54" i="167"/>
  <c r="H53" i="167"/>
  <c r="G53" i="167"/>
  <c r="B53" i="167"/>
  <c r="I52" i="167"/>
  <c r="H52" i="167"/>
  <c r="B52" i="167"/>
  <c r="R51" i="167"/>
  <c r="K51" i="167"/>
  <c r="M50" i="167"/>
  <c r="M49" i="167"/>
  <c r="M48" i="167"/>
  <c r="M47" i="167"/>
  <c r="M46" i="167"/>
  <c r="M45" i="167"/>
  <c r="M44" i="167"/>
  <c r="M43" i="167"/>
  <c r="M42" i="167"/>
  <c r="M41" i="167"/>
  <c r="M40" i="167"/>
  <c r="M39" i="167"/>
  <c r="M38" i="167"/>
  <c r="M37" i="167"/>
  <c r="M36" i="167"/>
  <c r="M35" i="167"/>
  <c r="M34" i="167"/>
  <c r="M33" i="167"/>
  <c r="M32" i="167"/>
  <c r="M31" i="167"/>
  <c r="M30" i="167"/>
  <c r="M29" i="167"/>
  <c r="M28" i="167"/>
  <c r="M27" i="167"/>
  <c r="M26" i="167"/>
  <c r="E21" i="167"/>
  <c r="D21" i="167"/>
  <c r="J57" i="167" s="1"/>
  <c r="C21" i="167"/>
  <c r="C8" i="167"/>
  <c r="C7" i="167"/>
  <c r="B1" i="167"/>
  <c r="E57" i="166"/>
  <c r="B57" i="166"/>
  <c r="F56" i="166"/>
  <c r="B56" i="166"/>
  <c r="G55" i="166"/>
  <c r="B55" i="166"/>
  <c r="H54" i="166"/>
  <c r="B54" i="166"/>
  <c r="I53" i="166"/>
  <c r="B53" i="166"/>
  <c r="J52" i="166"/>
  <c r="B52" i="166"/>
  <c r="R51" i="166"/>
  <c r="M50" i="166"/>
  <c r="M49" i="166"/>
  <c r="M48" i="166"/>
  <c r="M47" i="166"/>
  <c r="M46" i="166"/>
  <c r="M45" i="166"/>
  <c r="M44" i="166"/>
  <c r="M43" i="166"/>
  <c r="M42" i="166"/>
  <c r="M41" i="166"/>
  <c r="M40" i="166"/>
  <c r="M39" i="166"/>
  <c r="M38" i="166"/>
  <c r="M37" i="166"/>
  <c r="M36" i="166"/>
  <c r="M35" i="166"/>
  <c r="M34" i="166"/>
  <c r="M33" i="166"/>
  <c r="M32" i="166"/>
  <c r="M31" i="166"/>
  <c r="M30" i="166"/>
  <c r="M29" i="166"/>
  <c r="M28" i="166"/>
  <c r="M27" i="166"/>
  <c r="M26" i="166"/>
  <c r="E21" i="166"/>
  <c r="D21" i="166"/>
  <c r="J57" i="166" s="1"/>
  <c r="C21" i="166"/>
  <c r="C8" i="166"/>
  <c r="C7" i="166"/>
  <c r="B1" i="166"/>
  <c r="C57" i="165"/>
  <c r="B57" i="165"/>
  <c r="D56" i="165"/>
  <c r="B56" i="165"/>
  <c r="E55" i="165"/>
  <c r="B55" i="165"/>
  <c r="F54" i="165"/>
  <c r="B54" i="165"/>
  <c r="G53" i="165"/>
  <c r="B53" i="165"/>
  <c r="H52" i="165"/>
  <c r="B52" i="165"/>
  <c r="R51" i="165"/>
  <c r="K51" i="165"/>
  <c r="M50" i="165"/>
  <c r="M49" i="165"/>
  <c r="M48" i="165"/>
  <c r="M47" i="165"/>
  <c r="M46" i="165"/>
  <c r="M45" i="165"/>
  <c r="M44" i="165"/>
  <c r="M43" i="165"/>
  <c r="M42" i="165"/>
  <c r="M41" i="165"/>
  <c r="M40" i="165"/>
  <c r="M39" i="165"/>
  <c r="M38" i="165"/>
  <c r="M37" i="165"/>
  <c r="M36" i="165"/>
  <c r="M35" i="165"/>
  <c r="M34" i="165"/>
  <c r="M33" i="165"/>
  <c r="M32" i="165"/>
  <c r="M31" i="165"/>
  <c r="M30" i="165"/>
  <c r="M29" i="165"/>
  <c r="M28" i="165"/>
  <c r="M27" i="165"/>
  <c r="M26" i="165"/>
  <c r="E21" i="165"/>
  <c r="D21" i="165"/>
  <c r="J57" i="165" s="1"/>
  <c r="C21" i="165"/>
  <c r="C8" i="165"/>
  <c r="C7" i="165"/>
  <c r="B1" i="165"/>
  <c r="E57" i="164"/>
  <c r="B57" i="164"/>
  <c r="F56" i="164"/>
  <c r="B56" i="164"/>
  <c r="G55" i="164"/>
  <c r="B55" i="164"/>
  <c r="H54" i="164"/>
  <c r="B54" i="164"/>
  <c r="I53" i="164"/>
  <c r="B53" i="164"/>
  <c r="J52" i="164"/>
  <c r="B52" i="164"/>
  <c r="R51" i="164"/>
  <c r="M50" i="164"/>
  <c r="M49" i="164"/>
  <c r="M48" i="164"/>
  <c r="M47" i="164"/>
  <c r="M46" i="164"/>
  <c r="M45" i="164"/>
  <c r="M44" i="164"/>
  <c r="M43" i="164"/>
  <c r="M42" i="164"/>
  <c r="M41" i="164"/>
  <c r="M40" i="164"/>
  <c r="M39" i="164"/>
  <c r="M38" i="164"/>
  <c r="M37" i="164"/>
  <c r="M36" i="164"/>
  <c r="M35" i="164"/>
  <c r="M34" i="164"/>
  <c r="M33" i="164"/>
  <c r="M32" i="164"/>
  <c r="M31" i="164"/>
  <c r="M30" i="164"/>
  <c r="M29" i="164"/>
  <c r="M28" i="164"/>
  <c r="M27" i="164"/>
  <c r="M26" i="164"/>
  <c r="E21" i="164"/>
  <c r="I20" i="164" s="1"/>
  <c r="D21" i="164"/>
  <c r="J57" i="164" s="1"/>
  <c r="C21" i="164"/>
  <c r="C8" i="164"/>
  <c r="C7" i="164"/>
  <c r="B1" i="164"/>
  <c r="J57" i="163"/>
  <c r="B57" i="163"/>
  <c r="C56" i="163"/>
  <c r="B56" i="163"/>
  <c r="D55" i="163"/>
  <c r="B55" i="163"/>
  <c r="E54" i="163"/>
  <c r="B54" i="163"/>
  <c r="F53" i="163"/>
  <c r="B53" i="163"/>
  <c r="G52" i="163"/>
  <c r="B52" i="163"/>
  <c r="R51" i="163"/>
  <c r="M50" i="163"/>
  <c r="M49" i="163"/>
  <c r="M48" i="163"/>
  <c r="M47" i="163"/>
  <c r="M46" i="163"/>
  <c r="M45" i="163"/>
  <c r="M44" i="163"/>
  <c r="M43" i="163"/>
  <c r="M42" i="163"/>
  <c r="M41" i="163"/>
  <c r="M40" i="163"/>
  <c r="M39" i="163"/>
  <c r="M38" i="163"/>
  <c r="M37" i="163"/>
  <c r="M36" i="163"/>
  <c r="M35" i="163"/>
  <c r="M34" i="163"/>
  <c r="M33" i="163"/>
  <c r="M32" i="163"/>
  <c r="M31" i="163"/>
  <c r="M30" i="163"/>
  <c r="M29" i="163"/>
  <c r="M28" i="163"/>
  <c r="M27" i="163"/>
  <c r="M26" i="163"/>
  <c r="E21" i="163"/>
  <c r="D21" i="163"/>
  <c r="I57" i="163" s="1"/>
  <c r="C21" i="163"/>
  <c r="C8" i="163"/>
  <c r="C7" i="163"/>
  <c r="B1" i="163"/>
  <c r="E57" i="162"/>
  <c r="D57" i="162"/>
  <c r="C57" i="162"/>
  <c r="B57" i="162"/>
  <c r="F56" i="162"/>
  <c r="E56" i="162"/>
  <c r="D56" i="162"/>
  <c r="B56" i="162"/>
  <c r="G55" i="162"/>
  <c r="F55" i="162"/>
  <c r="E55" i="162"/>
  <c r="B55" i="162"/>
  <c r="H54" i="162"/>
  <c r="G54" i="162"/>
  <c r="F54" i="162"/>
  <c r="B54" i="162"/>
  <c r="I53" i="162"/>
  <c r="H53" i="162"/>
  <c r="G53" i="162"/>
  <c r="B53" i="162"/>
  <c r="J52" i="162"/>
  <c r="I52" i="162"/>
  <c r="H52" i="162"/>
  <c r="B52" i="162"/>
  <c r="R51" i="162"/>
  <c r="K51" i="162"/>
  <c r="M50" i="162"/>
  <c r="M49" i="162"/>
  <c r="M48" i="162"/>
  <c r="M47" i="162"/>
  <c r="M46" i="162"/>
  <c r="M45" i="162"/>
  <c r="M44" i="162"/>
  <c r="M43" i="162"/>
  <c r="M42" i="162"/>
  <c r="M41" i="162"/>
  <c r="M40" i="162"/>
  <c r="M39" i="162"/>
  <c r="M38" i="162"/>
  <c r="M37" i="162"/>
  <c r="M36" i="162"/>
  <c r="M35" i="162"/>
  <c r="M34" i="162"/>
  <c r="M33" i="162"/>
  <c r="M32" i="162"/>
  <c r="M31" i="162"/>
  <c r="M30" i="162"/>
  <c r="M29" i="162"/>
  <c r="M28" i="162"/>
  <c r="M27" i="162"/>
  <c r="M26" i="162"/>
  <c r="E21" i="162"/>
  <c r="D21" i="162"/>
  <c r="J57" i="162" s="1"/>
  <c r="C21" i="162"/>
  <c r="C8" i="162"/>
  <c r="C7" i="162"/>
  <c r="B1" i="162"/>
  <c r="E57" i="161"/>
  <c r="C57" i="161"/>
  <c r="B57" i="161"/>
  <c r="F56" i="161"/>
  <c r="D56" i="161"/>
  <c r="B56" i="161"/>
  <c r="G55" i="161"/>
  <c r="E55" i="161"/>
  <c r="B55" i="161"/>
  <c r="H54" i="161"/>
  <c r="F54" i="161"/>
  <c r="B54" i="161"/>
  <c r="I53" i="161"/>
  <c r="G53" i="161"/>
  <c r="B53" i="161"/>
  <c r="J52" i="161"/>
  <c r="H52" i="161"/>
  <c r="B52" i="161"/>
  <c r="R51" i="161"/>
  <c r="K51" i="161"/>
  <c r="M50" i="161"/>
  <c r="M49" i="161"/>
  <c r="M48" i="161"/>
  <c r="M47" i="161"/>
  <c r="M46" i="161"/>
  <c r="M45" i="161"/>
  <c r="M44" i="161"/>
  <c r="M43" i="161"/>
  <c r="M42" i="161"/>
  <c r="M41" i="161"/>
  <c r="M40" i="161"/>
  <c r="M39" i="161"/>
  <c r="M38" i="161"/>
  <c r="M37" i="161"/>
  <c r="M36" i="161"/>
  <c r="M35" i="161"/>
  <c r="M34" i="161"/>
  <c r="M33" i="161"/>
  <c r="M32" i="161"/>
  <c r="M31" i="161"/>
  <c r="M30" i="161"/>
  <c r="M29" i="161"/>
  <c r="M28" i="161"/>
  <c r="M27" i="161"/>
  <c r="M26" i="161"/>
  <c r="E21" i="161"/>
  <c r="D21" i="161"/>
  <c r="J57" i="161" s="1"/>
  <c r="C21" i="161"/>
  <c r="C8" i="161"/>
  <c r="C7" i="161"/>
  <c r="B1" i="161"/>
  <c r="C57" i="160"/>
  <c r="B57" i="160"/>
  <c r="D56" i="160"/>
  <c r="B56" i="160"/>
  <c r="E55" i="160"/>
  <c r="B55" i="160"/>
  <c r="H54" i="160"/>
  <c r="F54" i="160"/>
  <c r="B54" i="160"/>
  <c r="I53" i="160"/>
  <c r="G53" i="160"/>
  <c r="B53" i="160"/>
  <c r="J52" i="160"/>
  <c r="H52" i="160"/>
  <c r="B52" i="160"/>
  <c r="R51" i="160"/>
  <c r="K51" i="160"/>
  <c r="M50" i="160"/>
  <c r="M49" i="160"/>
  <c r="M48" i="160"/>
  <c r="M47" i="160"/>
  <c r="M46" i="160"/>
  <c r="M45" i="160"/>
  <c r="M44" i="160"/>
  <c r="M43" i="160"/>
  <c r="M42" i="160"/>
  <c r="M41" i="160"/>
  <c r="M40" i="160"/>
  <c r="M39" i="160"/>
  <c r="M38" i="160"/>
  <c r="M37" i="160"/>
  <c r="M36" i="160"/>
  <c r="M35" i="160"/>
  <c r="M34" i="160"/>
  <c r="M33" i="160"/>
  <c r="M32" i="160"/>
  <c r="M31" i="160"/>
  <c r="M30" i="160"/>
  <c r="M29" i="160"/>
  <c r="M28" i="160"/>
  <c r="M27" i="160"/>
  <c r="M26" i="160"/>
  <c r="E21" i="160"/>
  <c r="D21" i="160"/>
  <c r="J57" i="160" s="1"/>
  <c r="C21" i="160"/>
  <c r="C8" i="160"/>
  <c r="C7" i="160"/>
  <c r="B1" i="160"/>
  <c r="I57" i="159"/>
  <c r="G57" i="159"/>
  <c r="C57" i="159"/>
  <c r="B57" i="159"/>
  <c r="J56" i="159"/>
  <c r="H56" i="159"/>
  <c r="D56" i="159"/>
  <c r="B56" i="159"/>
  <c r="I55" i="159"/>
  <c r="E55" i="159"/>
  <c r="C55" i="159"/>
  <c r="B55" i="159"/>
  <c r="J54" i="159"/>
  <c r="F54" i="159"/>
  <c r="D54" i="159"/>
  <c r="B54" i="159"/>
  <c r="G53" i="159"/>
  <c r="E53" i="159"/>
  <c r="C53" i="159"/>
  <c r="B53" i="159"/>
  <c r="H52" i="159"/>
  <c r="F52" i="159"/>
  <c r="D52" i="159"/>
  <c r="B52" i="159"/>
  <c r="R51" i="159"/>
  <c r="K51" i="159"/>
  <c r="M50" i="159"/>
  <c r="M49" i="159"/>
  <c r="M48" i="159"/>
  <c r="M47" i="159"/>
  <c r="M46" i="159"/>
  <c r="M45" i="159"/>
  <c r="M44" i="159"/>
  <c r="M43" i="159"/>
  <c r="M42" i="159"/>
  <c r="M41" i="159"/>
  <c r="M40" i="159"/>
  <c r="M39" i="159"/>
  <c r="M38" i="159"/>
  <c r="M37" i="159"/>
  <c r="M36" i="159"/>
  <c r="M35" i="159"/>
  <c r="M34" i="159"/>
  <c r="M33" i="159"/>
  <c r="M32" i="159"/>
  <c r="M31" i="159"/>
  <c r="M30" i="159"/>
  <c r="M29" i="159"/>
  <c r="M28" i="159"/>
  <c r="M27" i="159"/>
  <c r="M26" i="159"/>
  <c r="E21" i="159"/>
  <c r="D21" i="159"/>
  <c r="J57" i="159" s="1"/>
  <c r="C21" i="159"/>
  <c r="C8" i="159"/>
  <c r="C7" i="159"/>
  <c r="B1" i="159"/>
  <c r="J57" i="158"/>
  <c r="E57" i="158"/>
  <c r="C57" i="158"/>
  <c r="B57" i="158"/>
  <c r="F56" i="158"/>
  <c r="D56" i="158"/>
  <c r="C56" i="158"/>
  <c r="B56" i="158"/>
  <c r="G55" i="158"/>
  <c r="E55" i="158"/>
  <c r="D55" i="158"/>
  <c r="B55" i="158"/>
  <c r="H54" i="158"/>
  <c r="F54" i="158"/>
  <c r="E54" i="158"/>
  <c r="B54" i="158"/>
  <c r="I53" i="158"/>
  <c r="G53" i="158"/>
  <c r="F53" i="158"/>
  <c r="B53" i="158"/>
  <c r="J52" i="158"/>
  <c r="H52" i="158"/>
  <c r="G52" i="158"/>
  <c r="B52" i="158"/>
  <c r="R51" i="158"/>
  <c r="K51" i="158"/>
  <c r="M50" i="158"/>
  <c r="M49" i="158"/>
  <c r="M48" i="158"/>
  <c r="M47" i="158"/>
  <c r="M46" i="158"/>
  <c r="M45" i="158"/>
  <c r="M44" i="158"/>
  <c r="M43" i="158"/>
  <c r="M42" i="158"/>
  <c r="M41" i="158"/>
  <c r="M40" i="158"/>
  <c r="M39" i="158"/>
  <c r="M38" i="158"/>
  <c r="M37" i="158"/>
  <c r="M36" i="158"/>
  <c r="M35" i="158"/>
  <c r="M34" i="158"/>
  <c r="M33" i="158"/>
  <c r="M32" i="158"/>
  <c r="M31" i="158"/>
  <c r="M30" i="158"/>
  <c r="M29" i="158"/>
  <c r="M28" i="158"/>
  <c r="M27" i="158"/>
  <c r="M26" i="158"/>
  <c r="E21" i="158"/>
  <c r="D21" i="158"/>
  <c r="I57" i="158" s="1"/>
  <c r="C21" i="158"/>
  <c r="C8" i="158"/>
  <c r="C7" i="158"/>
  <c r="B1" i="158"/>
  <c r="B57" i="157"/>
  <c r="B56" i="157"/>
  <c r="B55" i="157"/>
  <c r="B54" i="157"/>
  <c r="B53" i="157"/>
  <c r="B52" i="157"/>
  <c r="R51" i="157"/>
  <c r="M50" i="157"/>
  <c r="M49" i="157"/>
  <c r="M48" i="157"/>
  <c r="M47" i="157"/>
  <c r="M46" i="157"/>
  <c r="M45" i="157"/>
  <c r="M44" i="157"/>
  <c r="M43" i="157"/>
  <c r="M42" i="157"/>
  <c r="M41" i="157"/>
  <c r="M40" i="157"/>
  <c r="M39" i="157"/>
  <c r="M38" i="157"/>
  <c r="M37" i="157"/>
  <c r="M36" i="157"/>
  <c r="M35" i="157"/>
  <c r="M34" i="157"/>
  <c r="M33" i="157"/>
  <c r="M32" i="157"/>
  <c r="M31" i="157"/>
  <c r="M30" i="157"/>
  <c r="M29" i="157"/>
  <c r="M28" i="157"/>
  <c r="M27" i="157"/>
  <c r="M26" i="157"/>
  <c r="E21" i="157"/>
  <c r="D21" i="157"/>
  <c r="J57" i="157" s="1"/>
  <c r="C21" i="157"/>
  <c r="C8" i="157"/>
  <c r="C7" i="157"/>
  <c r="B1" i="157"/>
  <c r="J57" i="156"/>
  <c r="B57" i="156"/>
  <c r="C56" i="156"/>
  <c r="B56" i="156"/>
  <c r="D55" i="156"/>
  <c r="B55" i="156"/>
  <c r="E54" i="156"/>
  <c r="B54" i="156"/>
  <c r="F53" i="156"/>
  <c r="B53" i="156"/>
  <c r="G52" i="156"/>
  <c r="B52" i="156"/>
  <c r="R51" i="156"/>
  <c r="M50" i="156"/>
  <c r="M49" i="156"/>
  <c r="M48" i="156"/>
  <c r="M47" i="156"/>
  <c r="M46" i="156"/>
  <c r="M45" i="156"/>
  <c r="M44" i="156"/>
  <c r="M43" i="156"/>
  <c r="M42" i="156"/>
  <c r="M41" i="156"/>
  <c r="M40" i="156"/>
  <c r="M39" i="156"/>
  <c r="M38" i="156"/>
  <c r="M37" i="156"/>
  <c r="M36" i="156"/>
  <c r="M35" i="156"/>
  <c r="M34" i="156"/>
  <c r="M33" i="156"/>
  <c r="M32" i="156"/>
  <c r="M31" i="156"/>
  <c r="M30" i="156"/>
  <c r="M29" i="156"/>
  <c r="M28" i="156"/>
  <c r="M27" i="156"/>
  <c r="M26" i="156"/>
  <c r="E21" i="156"/>
  <c r="D21" i="156"/>
  <c r="I57" i="156" s="1"/>
  <c r="C21" i="156"/>
  <c r="C8" i="156"/>
  <c r="C7" i="156"/>
  <c r="B1" i="156"/>
  <c r="I57" i="155"/>
  <c r="F57" i="155"/>
  <c r="E57" i="155"/>
  <c r="C57" i="155"/>
  <c r="B57" i="155"/>
  <c r="J56" i="155"/>
  <c r="G56" i="155"/>
  <c r="F56" i="155"/>
  <c r="D56" i="155"/>
  <c r="C56" i="155"/>
  <c r="B56" i="155"/>
  <c r="H55" i="155"/>
  <c r="G55" i="155"/>
  <c r="E55" i="155"/>
  <c r="D55" i="155"/>
  <c r="C55" i="155"/>
  <c r="B55" i="155"/>
  <c r="I54" i="155"/>
  <c r="H54" i="155"/>
  <c r="F54" i="155"/>
  <c r="E54" i="155"/>
  <c r="D54" i="155"/>
  <c r="B54" i="155"/>
  <c r="J53" i="155"/>
  <c r="I53" i="155"/>
  <c r="G53" i="155"/>
  <c r="F53" i="155"/>
  <c r="E53" i="155"/>
  <c r="B53" i="155"/>
  <c r="J52" i="155"/>
  <c r="H52" i="155"/>
  <c r="G52" i="155"/>
  <c r="F52" i="155"/>
  <c r="D52" i="155"/>
  <c r="C52" i="155"/>
  <c r="B52" i="155"/>
  <c r="R51" i="155"/>
  <c r="K51" i="155"/>
  <c r="M50" i="155"/>
  <c r="M49" i="155"/>
  <c r="M48" i="155"/>
  <c r="M47" i="155"/>
  <c r="M46" i="155"/>
  <c r="M45" i="155"/>
  <c r="M44" i="155"/>
  <c r="M43" i="155"/>
  <c r="M42" i="155"/>
  <c r="M41" i="155"/>
  <c r="M40" i="155"/>
  <c r="M39" i="155"/>
  <c r="M38" i="155"/>
  <c r="M37" i="155"/>
  <c r="M36" i="155"/>
  <c r="M35" i="155"/>
  <c r="M34" i="155"/>
  <c r="M33" i="155"/>
  <c r="M32" i="155"/>
  <c r="M31" i="155"/>
  <c r="M30" i="155"/>
  <c r="M29" i="155"/>
  <c r="M28" i="155"/>
  <c r="M27" i="155"/>
  <c r="M26" i="155"/>
  <c r="E21" i="155"/>
  <c r="I20" i="155" s="1"/>
  <c r="D21" i="155"/>
  <c r="J57" i="155" s="1"/>
  <c r="C21" i="155"/>
  <c r="C8" i="155"/>
  <c r="C7" i="155"/>
  <c r="B1" i="155"/>
  <c r="E57" i="154"/>
  <c r="D57" i="154"/>
  <c r="C57" i="154"/>
  <c r="B57" i="154"/>
  <c r="F56" i="154"/>
  <c r="E56" i="154"/>
  <c r="D56" i="154"/>
  <c r="B56" i="154"/>
  <c r="G55" i="154"/>
  <c r="F55" i="154"/>
  <c r="E55" i="154"/>
  <c r="B55" i="154"/>
  <c r="H54" i="154"/>
  <c r="G54" i="154"/>
  <c r="F54" i="154"/>
  <c r="B54" i="154"/>
  <c r="I53" i="154"/>
  <c r="H53" i="154"/>
  <c r="G53" i="154"/>
  <c r="B53" i="154"/>
  <c r="J52" i="154"/>
  <c r="I52" i="154"/>
  <c r="H52" i="154"/>
  <c r="B52" i="154"/>
  <c r="R51" i="154"/>
  <c r="K51" i="154"/>
  <c r="M50" i="154"/>
  <c r="M49" i="154"/>
  <c r="M48" i="154"/>
  <c r="M47" i="154"/>
  <c r="M46" i="154"/>
  <c r="M45" i="154"/>
  <c r="M44" i="154"/>
  <c r="M43" i="154"/>
  <c r="M42" i="154"/>
  <c r="M41" i="154"/>
  <c r="M40" i="154"/>
  <c r="M39" i="154"/>
  <c r="M38" i="154"/>
  <c r="M37" i="154"/>
  <c r="M36" i="154"/>
  <c r="M35" i="154"/>
  <c r="M34" i="154"/>
  <c r="M33" i="154"/>
  <c r="M32" i="154"/>
  <c r="M31" i="154"/>
  <c r="M30" i="154"/>
  <c r="M29" i="154"/>
  <c r="M28" i="154"/>
  <c r="M27" i="154"/>
  <c r="M26" i="154"/>
  <c r="E21" i="154"/>
  <c r="D21" i="154"/>
  <c r="J57" i="154" s="1"/>
  <c r="C21" i="154"/>
  <c r="C8" i="154"/>
  <c r="C7" i="154"/>
  <c r="B1" i="154"/>
  <c r="I57" i="153"/>
  <c r="E57" i="153"/>
  <c r="D57" i="153"/>
  <c r="C57" i="153"/>
  <c r="B57" i="153"/>
  <c r="J56" i="153"/>
  <c r="F56" i="153"/>
  <c r="E56" i="153"/>
  <c r="D56" i="153"/>
  <c r="B56" i="153"/>
  <c r="G55" i="153"/>
  <c r="F55" i="153"/>
  <c r="E55" i="153"/>
  <c r="C55" i="153"/>
  <c r="B55" i="153"/>
  <c r="H54" i="153"/>
  <c r="G54" i="153"/>
  <c r="F54" i="153"/>
  <c r="D54" i="153"/>
  <c r="B54" i="153"/>
  <c r="I53" i="153"/>
  <c r="H53" i="153"/>
  <c r="G53" i="153"/>
  <c r="E53" i="153"/>
  <c r="B53" i="153"/>
  <c r="J52" i="153"/>
  <c r="I52" i="153"/>
  <c r="H52" i="153"/>
  <c r="F52" i="153"/>
  <c r="B52" i="153"/>
  <c r="R51" i="153"/>
  <c r="K51" i="153"/>
  <c r="M50" i="153"/>
  <c r="M49" i="153"/>
  <c r="M48" i="153"/>
  <c r="M47" i="153"/>
  <c r="M46" i="153"/>
  <c r="M45" i="153"/>
  <c r="M44" i="153"/>
  <c r="M43" i="153"/>
  <c r="M42" i="153"/>
  <c r="M41" i="153"/>
  <c r="M40" i="153"/>
  <c r="M39" i="153"/>
  <c r="M38" i="153"/>
  <c r="M37" i="153"/>
  <c r="M36" i="153"/>
  <c r="M35" i="153"/>
  <c r="M34" i="153"/>
  <c r="M33" i="153"/>
  <c r="M32" i="153"/>
  <c r="M31" i="153"/>
  <c r="M30" i="153"/>
  <c r="M29" i="153"/>
  <c r="M28" i="153"/>
  <c r="M27" i="153"/>
  <c r="M26" i="153"/>
  <c r="E21" i="153"/>
  <c r="D21" i="153"/>
  <c r="J57" i="153" s="1"/>
  <c r="C21" i="153"/>
  <c r="C8" i="153"/>
  <c r="C7" i="153"/>
  <c r="B1" i="153"/>
  <c r="C57" i="152"/>
  <c r="B57" i="152"/>
  <c r="D56" i="152"/>
  <c r="B56" i="152"/>
  <c r="E55" i="152"/>
  <c r="B55" i="152"/>
  <c r="F54" i="152"/>
  <c r="B54" i="152"/>
  <c r="G53" i="152"/>
  <c r="B53" i="152"/>
  <c r="H52" i="152"/>
  <c r="B52" i="152"/>
  <c r="R51" i="152"/>
  <c r="K51" i="152"/>
  <c r="M50" i="152"/>
  <c r="M49" i="152"/>
  <c r="M48" i="152"/>
  <c r="M47" i="152"/>
  <c r="M46" i="152"/>
  <c r="M45" i="152"/>
  <c r="M44" i="152"/>
  <c r="M43" i="152"/>
  <c r="M42" i="152"/>
  <c r="M41" i="152"/>
  <c r="M40" i="152"/>
  <c r="M39" i="152"/>
  <c r="M38" i="152"/>
  <c r="M37" i="152"/>
  <c r="M36" i="152"/>
  <c r="M35" i="152"/>
  <c r="M34" i="152"/>
  <c r="M33" i="152"/>
  <c r="M32" i="152"/>
  <c r="M31" i="152"/>
  <c r="M30" i="152"/>
  <c r="M29" i="152"/>
  <c r="M28" i="152"/>
  <c r="M27" i="152"/>
  <c r="M26" i="152"/>
  <c r="E21" i="152"/>
  <c r="D21" i="152"/>
  <c r="J57" i="152" s="1"/>
  <c r="C21" i="152"/>
  <c r="C8" i="152"/>
  <c r="C7" i="152"/>
  <c r="B1" i="152"/>
  <c r="D57" i="151"/>
  <c r="C57" i="151"/>
  <c r="B57" i="151"/>
  <c r="E56" i="151"/>
  <c r="D56" i="151"/>
  <c r="B56" i="151"/>
  <c r="F55" i="151"/>
  <c r="E55" i="151"/>
  <c r="B55" i="151"/>
  <c r="G54" i="151"/>
  <c r="F54" i="151"/>
  <c r="B54" i="151"/>
  <c r="H53" i="151"/>
  <c r="G53" i="151"/>
  <c r="B53" i="151"/>
  <c r="I52" i="151"/>
  <c r="H52" i="151"/>
  <c r="B52" i="151"/>
  <c r="R51" i="151"/>
  <c r="K51" i="151"/>
  <c r="M50" i="151"/>
  <c r="M49" i="151"/>
  <c r="M48" i="151"/>
  <c r="M47" i="151"/>
  <c r="M46" i="151"/>
  <c r="M45" i="151"/>
  <c r="M44" i="151"/>
  <c r="M43" i="151"/>
  <c r="M42" i="151"/>
  <c r="M41" i="151"/>
  <c r="M40" i="151"/>
  <c r="M39" i="151"/>
  <c r="M38" i="151"/>
  <c r="M37" i="151"/>
  <c r="M36" i="151"/>
  <c r="M35" i="151"/>
  <c r="M34" i="151"/>
  <c r="M33" i="151"/>
  <c r="M32" i="151"/>
  <c r="M31" i="151"/>
  <c r="M30" i="151"/>
  <c r="M29" i="151"/>
  <c r="M28" i="151"/>
  <c r="M27" i="151"/>
  <c r="M26" i="151"/>
  <c r="E21" i="151"/>
  <c r="D21" i="151"/>
  <c r="J57" i="151" s="1"/>
  <c r="C21" i="151"/>
  <c r="C8" i="151"/>
  <c r="C7" i="151"/>
  <c r="B1" i="151"/>
  <c r="F57" i="150"/>
  <c r="E57" i="150"/>
  <c r="B57" i="150"/>
  <c r="G56" i="150"/>
  <c r="F56" i="150"/>
  <c r="B56" i="150"/>
  <c r="H55" i="150"/>
  <c r="G55" i="150"/>
  <c r="B55" i="150"/>
  <c r="I54" i="150"/>
  <c r="H54" i="150"/>
  <c r="B54" i="150"/>
  <c r="J53" i="150"/>
  <c r="I53" i="150"/>
  <c r="B53" i="150"/>
  <c r="J52" i="150"/>
  <c r="C52" i="150"/>
  <c r="B52" i="150"/>
  <c r="R51" i="150"/>
  <c r="M50" i="150"/>
  <c r="M49" i="150"/>
  <c r="M48" i="150"/>
  <c r="M47" i="150"/>
  <c r="M46" i="150"/>
  <c r="M45" i="150"/>
  <c r="M44" i="150"/>
  <c r="M43" i="150"/>
  <c r="M42" i="150"/>
  <c r="M41" i="150"/>
  <c r="M40" i="150"/>
  <c r="M39" i="150"/>
  <c r="M38" i="150"/>
  <c r="M37" i="150"/>
  <c r="M36" i="150"/>
  <c r="M35" i="150"/>
  <c r="M34" i="150"/>
  <c r="M33" i="150"/>
  <c r="M32" i="150"/>
  <c r="M31" i="150"/>
  <c r="M30" i="150"/>
  <c r="M29" i="150"/>
  <c r="M28" i="150"/>
  <c r="M27" i="150"/>
  <c r="M26" i="150"/>
  <c r="E21" i="150"/>
  <c r="D21" i="150"/>
  <c r="J57" i="150" s="1"/>
  <c r="C21" i="150"/>
  <c r="I20" i="150"/>
  <c r="C8" i="150"/>
  <c r="C7" i="150"/>
  <c r="B1" i="150"/>
  <c r="G57" i="149"/>
  <c r="D57" i="149"/>
  <c r="C57" i="149"/>
  <c r="B57" i="149"/>
  <c r="H56" i="149"/>
  <c r="E56" i="149"/>
  <c r="D56" i="149"/>
  <c r="B56" i="149"/>
  <c r="I55" i="149"/>
  <c r="F55" i="149"/>
  <c r="E55" i="149"/>
  <c r="B55" i="149"/>
  <c r="J54" i="149"/>
  <c r="G54" i="149"/>
  <c r="F54" i="149"/>
  <c r="B54" i="149"/>
  <c r="H53" i="149"/>
  <c r="G53" i="149"/>
  <c r="C53" i="149"/>
  <c r="B53" i="149"/>
  <c r="I52" i="149"/>
  <c r="H52" i="149"/>
  <c r="D52" i="149"/>
  <c r="B52" i="149"/>
  <c r="R51" i="149"/>
  <c r="K51" i="149"/>
  <c r="M50" i="149"/>
  <c r="M49" i="149"/>
  <c r="M48" i="149"/>
  <c r="M47" i="149"/>
  <c r="M46" i="149"/>
  <c r="M45" i="149"/>
  <c r="M44" i="149"/>
  <c r="M43" i="149"/>
  <c r="M42" i="149"/>
  <c r="M41" i="149"/>
  <c r="M40" i="149"/>
  <c r="M39" i="149"/>
  <c r="M38" i="149"/>
  <c r="M37" i="149"/>
  <c r="M36" i="149"/>
  <c r="M35" i="149"/>
  <c r="M34" i="149"/>
  <c r="M33" i="149"/>
  <c r="M32" i="149"/>
  <c r="M31" i="149"/>
  <c r="M30" i="149"/>
  <c r="M29" i="149"/>
  <c r="M28" i="149"/>
  <c r="M27" i="149"/>
  <c r="M26" i="149"/>
  <c r="E21" i="149"/>
  <c r="D21" i="149"/>
  <c r="J57" i="149" s="1"/>
  <c r="C21" i="149"/>
  <c r="C8" i="149"/>
  <c r="C7" i="149"/>
  <c r="B1" i="149"/>
  <c r="C57" i="148"/>
  <c r="B57" i="148"/>
  <c r="D56" i="148"/>
  <c r="B56" i="148"/>
  <c r="E55" i="148"/>
  <c r="B55" i="148"/>
  <c r="F54" i="148"/>
  <c r="B54" i="148"/>
  <c r="G53" i="148"/>
  <c r="B53" i="148"/>
  <c r="H52" i="148"/>
  <c r="B52" i="148"/>
  <c r="R51" i="148"/>
  <c r="K51" i="148"/>
  <c r="M50" i="148"/>
  <c r="M49" i="148"/>
  <c r="M48" i="148"/>
  <c r="M47" i="148"/>
  <c r="M46" i="148"/>
  <c r="M45" i="148"/>
  <c r="M44" i="148"/>
  <c r="M43" i="148"/>
  <c r="M42" i="148"/>
  <c r="M41" i="148"/>
  <c r="M40" i="148"/>
  <c r="M39" i="148"/>
  <c r="M38" i="148"/>
  <c r="M37" i="148"/>
  <c r="M36" i="148"/>
  <c r="M35" i="148"/>
  <c r="M34" i="148"/>
  <c r="M33" i="148"/>
  <c r="M32" i="148"/>
  <c r="M31" i="148"/>
  <c r="M30" i="148"/>
  <c r="M29" i="148"/>
  <c r="M28" i="148"/>
  <c r="M27" i="148"/>
  <c r="M26" i="148"/>
  <c r="E21" i="148"/>
  <c r="D21" i="148"/>
  <c r="J57" i="148" s="1"/>
  <c r="C21" i="148"/>
  <c r="C8" i="148"/>
  <c r="C7" i="148"/>
  <c r="B1" i="148"/>
  <c r="J57" i="147"/>
  <c r="I57" i="147"/>
  <c r="F57" i="147"/>
  <c r="E57" i="147"/>
  <c r="C57" i="147"/>
  <c r="B57" i="147"/>
  <c r="J56" i="147"/>
  <c r="G56" i="147"/>
  <c r="F56" i="147"/>
  <c r="D56" i="147"/>
  <c r="C56" i="147"/>
  <c r="B56" i="147"/>
  <c r="H55" i="147"/>
  <c r="G55" i="147"/>
  <c r="E55" i="147"/>
  <c r="D55" i="147"/>
  <c r="C55" i="147"/>
  <c r="B55" i="147"/>
  <c r="I54" i="147"/>
  <c r="H54" i="147"/>
  <c r="F54" i="147"/>
  <c r="E54" i="147"/>
  <c r="D54" i="147"/>
  <c r="B54" i="147"/>
  <c r="J53" i="147"/>
  <c r="I53" i="147"/>
  <c r="G53" i="147"/>
  <c r="F53" i="147"/>
  <c r="E53" i="147"/>
  <c r="B53" i="147"/>
  <c r="J52" i="147"/>
  <c r="H52" i="147"/>
  <c r="G52" i="147"/>
  <c r="F52" i="147"/>
  <c r="C52" i="147"/>
  <c r="B52" i="147"/>
  <c r="R51" i="147"/>
  <c r="K51" i="147"/>
  <c r="M50" i="147"/>
  <c r="M49" i="147"/>
  <c r="M48" i="147"/>
  <c r="M47" i="147"/>
  <c r="M46" i="147"/>
  <c r="M45" i="147"/>
  <c r="M44" i="147"/>
  <c r="M43" i="147"/>
  <c r="M42" i="147"/>
  <c r="M41" i="147"/>
  <c r="M40" i="147"/>
  <c r="M39" i="147"/>
  <c r="M38" i="147"/>
  <c r="M37" i="147"/>
  <c r="M36" i="147"/>
  <c r="M35" i="147"/>
  <c r="M34" i="147"/>
  <c r="M33" i="147"/>
  <c r="M32" i="147"/>
  <c r="M31" i="147"/>
  <c r="M30" i="147"/>
  <c r="M29" i="147"/>
  <c r="M28" i="147"/>
  <c r="M27" i="147"/>
  <c r="M26" i="147"/>
  <c r="E21" i="147"/>
  <c r="I20" i="147" s="1"/>
  <c r="D21" i="147"/>
  <c r="H57" i="147" s="1"/>
  <c r="C21" i="147"/>
  <c r="C8" i="147"/>
  <c r="C7" i="147"/>
  <c r="B1" i="147"/>
  <c r="E57" i="146"/>
  <c r="C57" i="146"/>
  <c r="B57" i="146"/>
  <c r="F56" i="146"/>
  <c r="D56" i="146"/>
  <c r="B56" i="146"/>
  <c r="G55" i="146"/>
  <c r="E55" i="146"/>
  <c r="B55" i="146"/>
  <c r="H54" i="146"/>
  <c r="F54" i="146"/>
  <c r="B54" i="146"/>
  <c r="I53" i="146"/>
  <c r="G53" i="146"/>
  <c r="B53" i="146"/>
  <c r="J52" i="146"/>
  <c r="H52" i="146"/>
  <c r="B52" i="146"/>
  <c r="R51" i="146"/>
  <c r="K51" i="146"/>
  <c r="M50" i="146"/>
  <c r="M49" i="146"/>
  <c r="M48" i="146"/>
  <c r="M47" i="146"/>
  <c r="M46" i="146"/>
  <c r="M45" i="146"/>
  <c r="M44" i="146"/>
  <c r="M43" i="146"/>
  <c r="M42" i="146"/>
  <c r="M41" i="146"/>
  <c r="M40" i="146"/>
  <c r="M39" i="146"/>
  <c r="M38" i="146"/>
  <c r="M37" i="146"/>
  <c r="M36" i="146"/>
  <c r="M35" i="146"/>
  <c r="M34" i="146"/>
  <c r="M33" i="146"/>
  <c r="M32" i="146"/>
  <c r="M31" i="146"/>
  <c r="M30" i="146"/>
  <c r="M29" i="146"/>
  <c r="M28" i="146"/>
  <c r="M27" i="146"/>
  <c r="M26" i="146"/>
  <c r="E21" i="146"/>
  <c r="D21" i="146"/>
  <c r="J57" i="146" s="1"/>
  <c r="C21" i="146"/>
  <c r="C8" i="146"/>
  <c r="C7" i="146"/>
  <c r="B1" i="146"/>
  <c r="J57" i="145"/>
  <c r="B57" i="145"/>
  <c r="C56" i="145"/>
  <c r="B56" i="145"/>
  <c r="D55" i="145"/>
  <c r="B55" i="145"/>
  <c r="E54" i="145"/>
  <c r="B54" i="145"/>
  <c r="F53" i="145"/>
  <c r="B53" i="145"/>
  <c r="G52" i="145"/>
  <c r="B52" i="145"/>
  <c r="R51" i="145"/>
  <c r="M50" i="145"/>
  <c r="M49" i="145"/>
  <c r="M48" i="145"/>
  <c r="M47" i="145"/>
  <c r="M46" i="145"/>
  <c r="M45" i="145"/>
  <c r="M44" i="145"/>
  <c r="M43" i="145"/>
  <c r="M42" i="145"/>
  <c r="M41" i="145"/>
  <c r="M40" i="145"/>
  <c r="M39" i="145"/>
  <c r="M38" i="145"/>
  <c r="M37" i="145"/>
  <c r="M36" i="145"/>
  <c r="M35" i="145"/>
  <c r="M34" i="145"/>
  <c r="M33" i="145"/>
  <c r="M32" i="145"/>
  <c r="M31" i="145"/>
  <c r="M30" i="145"/>
  <c r="M29" i="145"/>
  <c r="M28" i="145"/>
  <c r="M27" i="145"/>
  <c r="M26" i="145"/>
  <c r="E21" i="145"/>
  <c r="D21" i="145"/>
  <c r="I57" i="145" s="1"/>
  <c r="C21" i="145"/>
  <c r="C8" i="145"/>
  <c r="C7" i="145"/>
  <c r="B1" i="145"/>
  <c r="E57" i="144"/>
  <c r="D57" i="144"/>
  <c r="C57" i="144"/>
  <c r="B57" i="144"/>
  <c r="F56" i="144"/>
  <c r="E56" i="144"/>
  <c r="D56" i="144"/>
  <c r="B56" i="144"/>
  <c r="G55" i="144"/>
  <c r="F55" i="144"/>
  <c r="E55" i="144"/>
  <c r="B55" i="144"/>
  <c r="H54" i="144"/>
  <c r="G54" i="144"/>
  <c r="F54" i="144"/>
  <c r="B54" i="144"/>
  <c r="I53" i="144"/>
  <c r="H53" i="144"/>
  <c r="G53" i="144"/>
  <c r="B53" i="144"/>
  <c r="J52" i="144"/>
  <c r="I52" i="144"/>
  <c r="H52" i="144"/>
  <c r="B52" i="144"/>
  <c r="R51" i="144"/>
  <c r="K51" i="144"/>
  <c r="M50" i="144"/>
  <c r="M49" i="144"/>
  <c r="M48" i="144"/>
  <c r="M47" i="144"/>
  <c r="M46" i="144"/>
  <c r="M45" i="144"/>
  <c r="M44" i="144"/>
  <c r="M43" i="144"/>
  <c r="M42" i="144"/>
  <c r="M41" i="144"/>
  <c r="M40" i="144"/>
  <c r="M39" i="144"/>
  <c r="M38" i="144"/>
  <c r="M37" i="144"/>
  <c r="M36" i="144"/>
  <c r="M35" i="144"/>
  <c r="M34" i="144"/>
  <c r="M33" i="144"/>
  <c r="M32" i="144"/>
  <c r="M31" i="144"/>
  <c r="M30" i="144"/>
  <c r="M29" i="144"/>
  <c r="M28" i="144"/>
  <c r="M27" i="144"/>
  <c r="M26" i="144"/>
  <c r="E21" i="144"/>
  <c r="D21" i="144"/>
  <c r="J57" i="144" s="1"/>
  <c r="C21" i="144"/>
  <c r="C8" i="144"/>
  <c r="C7" i="144"/>
  <c r="B1" i="144"/>
  <c r="E57" i="143"/>
  <c r="C57" i="143"/>
  <c r="B57" i="143"/>
  <c r="F56" i="143"/>
  <c r="D56" i="143"/>
  <c r="B56" i="143"/>
  <c r="G55" i="143"/>
  <c r="E55" i="143"/>
  <c r="B55" i="143"/>
  <c r="H54" i="143"/>
  <c r="F54" i="143"/>
  <c r="B54" i="143"/>
  <c r="I53" i="143"/>
  <c r="G53" i="143"/>
  <c r="B53" i="143"/>
  <c r="J52" i="143"/>
  <c r="H52" i="143"/>
  <c r="B52" i="143"/>
  <c r="R51" i="143"/>
  <c r="K51" i="143"/>
  <c r="M50" i="143"/>
  <c r="M49" i="143"/>
  <c r="M48" i="143"/>
  <c r="M47" i="143"/>
  <c r="M46" i="143"/>
  <c r="M45" i="143"/>
  <c r="M44" i="143"/>
  <c r="M43" i="143"/>
  <c r="M42" i="143"/>
  <c r="M41" i="143"/>
  <c r="M40" i="143"/>
  <c r="M39" i="143"/>
  <c r="M38" i="143"/>
  <c r="M37" i="143"/>
  <c r="M36" i="143"/>
  <c r="M35" i="143"/>
  <c r="M34" i="143"/>
  <c r="M33" i="143"/>
  <c r="M32" i="143"/>
  <c r="M31" i="143"/>
  <c r="M30" i="143"/>
  <c r="M29" i="143"/>
  <c r="M28" i="143"/>
  <c r="M27" i="143"/>
  <c r="M26" i="143"/>
  <c r="E21" i="143"/>
  <c r="D21" i="143"/>
  <c r="J57" i="143" s="1"/>
  <c r="C21" i="143"/>
  <c r="C8" i="143"/>
  <c r="C7" i="143"/>
  <c r="B1" i="143"/>
  <c r="F57" i="142"/>
  <c r="C57" i="142"/>
  <c r="B57" i="142"/>
  <c r="G56" i="142"/>
  <c r="D56" i="142"/>
  <c r="B56" i="142"/>
  <c r="H55" i="142"/>
  <c r="E55" i="142"/>
  <c r="B55" i="142"/>
  <c r="I54" i="142"/>
  <c r="F54" i="142"/>
  <c r="B54" i="142"/>
  <c r="J53" i="142"/>
  <c r="G53" i="142"/>
  <c r="B53" i="142"/>
  <c r="H52" i="142"/>
  <c r="C52" i="142"/>
  <c r="B52" i="142"/>
  <c r="R51" i="142"/>
  <c r="K51" i="142"/>
  <c r="M50" i="142"/>
  <c r="M49" i="142"/>
  <c r="M48" i="142"/>
  <c r="M47" i="142"/>
  <c r="M46" i="142"/>
  <c r="M45" i="142"/>
  <c r="M44" i="142"/>
  <c r="M43" i="142"/>
  <c r="M42" i="142"/>
  <c r="M41" i="142"/>
  <c r="M40" i="142"/>
  <c r="M39" i="142"/>
  <c r="M38" i="142"/>
  <c r="M37" i="142"/>
  <c r="M36" i="142"/>
  <c r="M35" i="142"/>
  <c r="M34" i="142"/>
  <c r="M33" i="142"/>
  <c r="M32" i="142"/>
  <c r="M31" i="142"/>
  <c r="M30" i="142"/>
  <c r="M29" i="142"/>
  <c r="M28" i="142"/>
  <c r="M27" i="142"/>
  <c r="M26" i="142"/>
  <c r="E21" i="142"/>
  <c r="D21" i="142"/>
  <c r="J57" i="142" s="1"/>
  <c r="C21" i="142"/>
  <c r="I20" i="142"/>
  <c r="C8" i="142"/>
  <c r="C7" i="142"/>
  <c r="B1" i="142"/>
  <c r="B57" i="141"/>
  <c r="B56" i="141"/>
  <c r="B55" i="141"/>
  <c r="B54" i="141"/>
  <c r="B53" i="141"/>
  <c r="B52" i="141"/>
  <c r="R51" i="141"/>
  <c r="M50" i="141"/>
  <c r="M49" i="141"/>
  <c r="M48" i="141"/>
  <c r="M47" i="141"/>
  <c r="M46" i="141"/>
  <c r="M45" i="141"/>
  <c r="M44" i="141"/>
  <c r="M43" i="141"/>
  <c r="M42" i="141"/>
  <c r="M41" i="141"/>
  <c r="M40" i="141"/>
  <c r="M39" i="141"/>
  <c r="M38" i="141"/>
  <c r="M37" i="141"/>
  <c r="M36" i="141"/>
  <c r="M35" i="141"/>
  <c r="M34" i="141"/>
  <c r="M33" i="141"/>
  <c r="M32" i="141"/>
  <c r="M31" i="141"/>
  <c r="M30" i="141"/>
  <c r="M29" i="141"/>
  <c r="M28" i="141"/>
  <c r="M27" i="141"/>
  <c r="M26" i="141"/>
  <c r="E21" i="141"/>
  <c r="D21" i="141"/>
  <c r="J57" i="141" s="1"/>
  <c r="C21" i="141"/>
  <c r="C8" i="141"/>
  <c r="C7" i="141"/>
  <c r="B1" i="141"/>
  <c r="E57" i="140"/>
  <c r="B57" i="140"/>
  <c r="F56" i="140"/>
  <c r="B56" i="140"/>
  <c r="G55" i="140"/>
  <c r="B55" i="140"/>
  <c r="H54" i="140"/>
  <c r="B54" i="140"/>
  <c r="I53" i="140"/>
  <c r="B53" i="140"/>
  <c r="J52" i="140"/>
  <c r="B52" i="140"/>
  <c r="R51" i="140"/>
  <c r="M50" i="140"/>
  <c r="M49" i="140"/>
  <c r="M48" i="140"/>
  <c r="M47" i="140"/>
  <c r="M46" i="140"/>
  <c r="M45" i="140"/>
  <c r="M44" i="140"/>
  <c r="M43" i="140"/>
  <c r="M42" i="140"/>
  <c r="M41" i="140"/>
  <c r="M40" i="140"/>
  <c r="M39" i="140"/>
  <c r="M38" i="140"/>
  <c r="M37" i="140"/>
  <c r="M36" i="140"/>
  <c r="M35" i="140"/>
  <c r="M34" i="140"/>
  <c r="M33" i="140"/>
  <c r="M32" i="140"/>
  <c r="M31" i="140"/>
  <c r="M30" i="140"/>
  <c r="M29" i="140"/>
  <c r="M28" i="140"/>
  <c r="M27" i="140"/>
  <c r="M26" i="140"/>
  <c r="E21" i="140"/>
  <c r="D21" i="140"/>
  <c r="J57" i="140" s="1"/>
  <c r="C21" i="140"/>
  <c r="C8" i="140"/>
  <c r="C7" i="140"/>
  <c r="B1" i="140"/>
  <c r="E57" i="139"/>
  <c r="B57" i="139"/>
  <c r="F56" i="139"/>
  <c r="B56" i="139"/>
  <c r="G55" i="139"/>
  <c r="B55" i="139"/>
  <c r="H54" i="139"/>
  <c r="B54" i="139"/>
  <c r="I53" i="139"/>
  <c r="C53" i="139"/>
  <c r="B53" i="139"/>
  <c r="J52" i="139"/>
  <c r="D52" i="139"/>
  <c r="B52" i="139"/>
  <c r="R51" i="139"/>
  <c r="M50" i="139"/>
  <c r="M49" i="139"/>
  <c r="M48" i="139"/>
  <c r="M47" i="139"/>
  <c r="M46" i="139"/>
  <c r="M45" i="139"/>
  <c r="M44" i="139"/>
  <c r="M43" i="139"/>
  <c r="M42" i="139"/>
  <c r="M41" i="139"/>
  <c r="M40" i="139"/>
  <c r="M39" i="139"/>
  <c r="M38" i="139"/>
  <c r="M37" i="139"/>
  <c r="M36" i="139"/>
  <c r="M35" i="139"/>
  <c r="M34" i="139"/>
  <c r="M33" i="139"/>
  <c r="M32" i="139"/>
  <c r="M31" i="139"/>
  <c r="M30" i="139"/>
  <c r="M29" i="139"/>
  <c r="M28" i="139"/>
  <c r="M27" i="139"/>
  <c r="M26" i="139"/>
  <c r="E21" i="139"/>
  <c r="D21" i="139"/>
  <c r="J57" i="139" s="1"/>
  <c r="C21" i="139"/>
  <c r="C8" i="139"/>
  <c r="C7" i="139"/>
  <c r="B1" i="139"/>
  <c r="E57" i="138"/>
  <c r="D57" i="138"/>
  <c r="C57" i="138"/>
  <c r="B57" i="138"/>
  <c r="F56" i="138"/>
  <c r="E56" i="138"/>
  <c r="D56" i="138"/>
  <c r="B56" i="138"/>
  <c r="G55" i="138"/>
  <c r="F55" i="138"/>
  <c r="E55" i="138"/>
  <c r="B55" i="138"/>
  <c r="H54" i="138"/>
  <c r="G54" i="138"/>
  <c r="F54" i="138"/>
  <c r="B54" i="138"/>
  <c r="I53" i="138"/>
  <c r="H53" i="138"/>
  <c r="G53" i="138"/>
  <c r="B53" i="138"/>
  <c r="J52" i="138"/>
  <c r="I52" i="138"/>
  <c r="H52" i="138"/>
  <c r="B52" i="138"/>
  <c r="R51" i="138"/>
  <c r="K51" i="138"/>
  <c r="M50" i="138"/>
  <c r="M49" i="138"/>
  <c r="M48" i="138"/>
  <c r="M47" i="138"/>
  <c r="M46" i="138"/>
  <c r="M45" i="138"/>
  <c r="M44" i="138"/>
  <c r="M43" i="138"/>
  <c r="M42" i="138"/>
  <c r="M41" i="138"/>
  <c r="M40" i="138"/>
  <c r="M39" i="138"/>
  <c r="M38" i="138"/>
  <c r="M37" i="138"/>
  <c r="M36" i="138"/>
  <c r="M35" i="138"/>
  <c r="M34" i="138"/>
  <c r="M33" i="138"/>
  <c r="M32" i="138"/>
  <c r="M31" i="138"/>
  <c r="M30" i="138"/>
  <c r="M29" i="138"/>
  <c r="M28" i="138"/>
  <c r="M27" i="138"/>
  <c r="M26" i="138"/>
  <c r="E21" i="138"/>
  <c r="D21" i="138"/>
  <c r="J57" i="138" s="1"/>
  <c r="C21" i="138"/>
  <c r="C8" i="138"/>
  <c r="C7" i="138"/>
  <c r="B1" i="138"/>
  <c r="G57" i="137"/>
  <c r="D57" i="137"/>
  <c r="C57" i="137"/>
  <c r="B57" i="137"/>
  <c r="H56" i="137"/>
  <c r="E56" i="137"/>
  <c r="D56" i="137"/>
  <c r="B56" i="137"/>
  <c r="I55" i="137"/>
  <c r="F55" i="137"/>
  <c r="E55" i="137"/>
  <c r="B55" i="137"/>
  <c r="J54" i="137"/>
  <c r="G54" i="137"/>
  <c r="F54" i="137"/>
  <c r="B54" i="137"/>
  <c r="H53" i="137"/>
  <c r="G53" i="137"/>
  <c r="C53" i="137"/>
  <c r="B53" i="137"/>
  <c r="I52" i="137"/>
  <c r="H52" i="137"/>
  <c r="D52" i="137"/>
  <c r="B52" i="137"/>
  <c r="R51" i="137"/>
  <c r="K51" i="137"/>
  <c r="M50" i="137"/>
  <c r="M49" i="137"/>
  <c r="M48" i="137"/>
  <c r="M47" i="137"/>
  <c r="M46" i="137"/>
  <c r="M45" i="137"/>
  <c r="M44" i="137"/>
  <c r="M43" i="137"/>
  <c r="M42" i="137"/>
  <c r="M41" i="137"/>
  <c r="M40" i="137"/>
  <c r="M39" i="137"/>
  <c r="M38" i="137"/>
  <c r="M37" i="137"/>
  <c r="M36" i="137"/>
  <c r="M35" i="137"/>
  <c r="M34" i="137"/>
  <c r="M33" i="137"/>
  <c r="M32" i="137"/>
  <c r="M31" i="137"/>
  <c r="M30" i="137"/>
  <c r="M29" i="137"/>
  <c r="M28" i="137"/>
  <c r="M27" i="137"/>
  <c r="M26" i="137"/>
  <c r="E21" i="137"/>
  <c r="D21" i="137"/>
  <c r="J57" i="137" s="1"/>
  <c r="C21" i="137"/>
  <c r="C8" i="137"/>
  <c r="C7" i="137"/>
  <c r="B1" i="137"/>
  <c r="E57" i="136"/>
  <c r="C57" i="136"/>
  <c r="B57" i="136"/>
  <c r="F56" i="136"/>
  <c r="D56" i="136"/>
  <c r="B56" i="136"/>
  <c r="G55" i="136"/>
  <c r="E55" i="136"/>
  <c r="B55" i="136"/>
  <c r="H54" i="136"/>
  <c r="F54" i="136"/>
  <c r="B54" i="136"/>
  <c r="I53" i="136"/>
  <c r="G53" i="136"/>
  <c r="B53" i="136"/>
  <c r="J52" i="136"/>
  <c r="H52" i="136"/>
  <c r="B52" i="136"/>
  <c r="R51" i="136"/>
  <c r="K51" i="136"/>
  <c r="M50" i="136"/>
  <c r="M49" i="136"/>
  <c r="M48" i="136"/>
  <c r="M47" i="136"/>
  <c r="M46" i="136"/>
  <c r="M45" i="136"/>
  <c r="M44" i="136"/>
  <c r="M43" i="136"/>
  <c r="M42" i="136"/>
  <c r="M41" i="136"/>
  <c r="M40" i="136"/>
  <c r="M39" i="136"/>
  <c r="M38" i="136"/>
  <c r="M37" i="136"/>
  <c r="M36" i="136"/>
  <c r="M35" i="136"/>
  <c r="M34" i="136"/>
  <c r="M33" i="136"/>
  <c r="M32" i="136"/>
  <c r="M31" i="136"/>
  <c r="M30" i="136"/>
  <c r="M29" i="136"/>
  <c r="M28" i="136"/>
  <c r="M27" i="136"/>
  <c r="M26" i="136"/>
  <c r="E21" i="136"/>
  <c r="D21" i="136"/>
  <c r="J57" i="136" s="1"/>
  <c r="C21" i="136"/>
  <c r="C8" i="136"/>
  <c r="C7" i="136"/>
  <c r="B1" i="136"/>
  <c r="E57" i="135"/>
  <c r="D57" i="135"/>
  <c r="C57" i="135"/>
  <c r="B57" i="135"/>
  <c r="F56" i="135"/>
  <c r="E56" i="135"/>
  <c r="D56" i="135"/>
  <c r="B56" i="135"/>
  <c r="G55" i="135"/>
  <c r="F55" i="135"/>
  <c r="E55" i="135"/>
  <c r="B55" i="135"/>
  <c r="H54" i="135"/>
  <c r="G54" i="135"/>
  <c r="F54" i="135"/>
  <c r="B54" i="135"/>
  <c r="I53" i="135"/>
  <c r="H53" i="135"/>
  <c r="G53" i="135"/>
  <c r="B53" i="135"/>
  <c r="J52" i="135"/>
  <c r="I52" i="135"/>
  <c r="H52" i="135"/>
  <c r="B52" i="135"/>
  <c r="R51" i="135"/>
  <c r="K51" i="135"/>
  <c r="M50" i="135"/>
  <c r="M49" i="135"/>
  <c r="M48" i="135"/>
  <c r="M47" i="135"/>
  <c r="M46" i="135"/>
  <c r="M45" i="135"/>
  <c r="M44" i="135"/>
  <c r="M43" i="135"/>
  <c r="M42" i="135"/>
  <c r="M41" i="135"/>
  <c r="M40" i="135"/>
  <c r="M39" i="135"/>
  <c r="M38" i="135"/>
  <c r="M37" i="135"/>
  <c r="M36" i="135"/>
  <c r="M35" i="135"/>
  <c r="M34" i="135"/>
  <c r="M33" i="135"/>
  <c r="M32" i="135"/>
  <c r="M31" i="135"/>
  <c r="M30" i="135"/>
  <c r="M29" i="135"/>
  <c r="M28" i="135"/>
  <c r="M27" i="135"/>
  <c r="M26" i="135"/>
  <c r="E21" i="135"/>
  <c r="D21" i="135"/>
  <c r="J57" i="135" s="1"/>
  <c r="C21" i="135"/>
  <c r="C8" i="135"/>
  <c r="C7" i="135"/>
  <c r="B1" i="135"/>
  <c r="C57" i="134"/>
  <c r="B57" i="134"/>
  <c r="D56" i="134"/>
  <c r="B56" i="134"/>
  <c r="E55" i="134"/>
  <c r="B55" i="134"/>
  <c r="F54" i="134"/>
  <c r="B54" i="134"/>
  <c r="G53" i="134"/>
  <c r="B53" i="134"/>
  <c r="H52" i="134"/>
  <c r="B52" i="134"/>
  <c r="R51" i="134"/>
  <c r="K51" i="134"/>
  <c r="M50" i="134"/>
  <c r="M49" i="134"/>
  <c r="M48" i="134"/>
  <c r="M47" i="134"/>
  <c r="M46" i="134"/>
  <c r="M45" i="134"/>
  <c r="M44" i="134"/>
  <c r="M43" i="134"/>
  <c r="M42" i="134"/>
  <c r="M41" i="134"/>
  <c r="M40" i="134"/>
  <c r="M39" i="134"/>
  <c r="M38" i="134"/>
  <c r="M37" i="134"/>
  <c r="M36" i="134"/>
  <c r="M35" i="134"/>
  <c r="M34" i="134"/>
  <c r="M33" i="134"/>
  <c r="M32" i="134"/>
  <c r="M31" i="134"/>
  <c r="M30" i="134"/>
  <c r="M29" i="134"/>
  <c r="M28" i="134"/>
  <c r="M27" i="134"/>
  <c r="M26" i="134"/>
  <c r="E21" i="134"/>
  <c r="D21" i="134"/>
  <c r="J57" i="134" s="1"/>
  <c r="C21" i="134"/>
  <c r="C8" i="134"/>
  <c r="C7" i="134"/>
  <c r="B1" i="134"/>
  <c r="B57" i="133"/>
  <c r="B56" i="133"/>
  <c r="B55" i="133"/>
  <c r="B54" i="133"/>
  <c r="B53" i="133"/>
  <c r="B52" i="133"/>
  <c r="R51" i="133"/>
  <c r="M50" i="133"/>
  <c r="M49" i="133"/>
  <c r="M48" i="133"/>
  <c r="M47" i="133"/>
  <c r="M46" i="133"/>
  <c r="M45" i="133"/>
  <c r="M44" i="133"/>
  <c r="M43" i="133"/>
  <c r="M42" i="133"/>
  <c r="M41" i="133"/>
  <c r="M40" i="133"/>
  <c r="M39" i="133"/>
  <c r="M38" i="133"/>
  <c r="M37" i="133"/>
  <c r="M36" i="133"/>
  <c r="M35" i="133"/>
  <c r="M34" i="133"/>
  <c r="M33" i="133"/>
  <c r="M32" i="133"/>
  <c r="M31" i="133"/>
  <c r="M30" i="133"/>
  <c r="M29" i="133"/>
  <c r="M28" i="133"/>
  <c r="M27" i="133"/>
  <c r="M26" i="133"/>
  <c r="E21" i="133"/>
  <c r="D21" i="133"/>
  <c r="J57" i="133" s="1"/>
  <c r="C21" i="133"/>
  <c r="C8" i="133"/>
  <c r="C7" i="133"/>
  <c r="B1" i="133"/>
  <c r="B57" i="132"/>
  <c r="B56" i="132"/>
  <c r="B55" i="132"/>
  <c r="B54" i="132"/>
  <c r="B53" i="132"/>
  <c r="B52" i="132"/>
  <c r="R51" i="132"/>
  <c r="M50" i="132"/>
  <c r="M49" i="132"/>
  <c r="M48" i="132"/>
  <c r="M47" i="132"/>
  <c r="M46" i="132"/>
  <c r="M45" i="132"/>
  <c r="M44" i="132"/>
  <c r="M43" i="132"/>
  <c r="M42" i="132"/>
  <c r="M41" i="132"/>
  <c r="M40" i="132"/>
  <c r="M39" i="132"/>
  <c r="M38" i="132"/>
  <c r="M37" i="132"/>
  <c r="M36" i="132"/>
  <c r="M35" i="132"/>
  <c r="M34" i="132"/>
  <c r="M33" i="132"/>
  <c r="M32" i="132"/>
  <c r="M31" i="132"/>
  <c r="M30" i="132"/>
  <c r="M29" i="132"/>
  <c r="M28" i="132"/>
  <c r="M27" i="132"/>
  <c r="M26" i="132"/>
  <c r="E21" i="132"/>
  <c r="D21" i="132"/>
  <c r="I57" i="132" s="1"/>
  <c r="C21" i="132"/>
  <c r="C8" i="132"/>
  <c r="C7" i="132"/>
  <c r="B1" i="132"/>
  <c r="D57" i="131"/>
  <c r="B57" i="131"/>
  <c r="E56" i="131"/>
  <c r="B56" i="131"/>
  <c r="F55" i="131"/>
  <c r="B55" i="131"/>
  <c r="G54" i="131"/>
  <c r="B54" i="131"/>
  <c r="H53" i="131"/>
  <c r="B53" i="131"/>
  <c r="I52" i="131"/>
  <c r="B52" i="131"/>
  <c r="R51" i="131"/>
  <c r="M50" i="131"/>
  <c r="M49" i="131"/>
  <c r="M48" i="131"/>
  <c r="M47" i="131"/>
  <c r="M46" i="131"/>
  <c r="M45" i="131"/>
  <c r="M44" i="131"/>
  <c r="M43" i="131"/>
  <c r="M42" i="131"/>
  <c r="M41" i="131"/>
  <c r="M40" i="131"/>
  <c r="M39" i="131"/>
  <c r="M38" i="131"/>
  <c r="M37" i="131"/>
  <c r="M36" i="131"/>
  <c r="M35" i="131"/>
  <c r="M34" i="131"/>
  <c r="M33" i="131"/>
  <c r="M32" i="131"/>
  <c r="M31" i="131"/>
  <c r="M30" i="131"/>
  <c r="M29" i="131"/>
  <c r="M28" i="131"/>
  <c r="M27" i="131"/>
  <c r="M26" i="131"/>
  <c r="E21" i="131"/>
  <c r="D21" i="131"/>
  <c r="J57" i="131" s="1"/>
  <c r="C21" i="131"/>
  <c r="C8" i="131"/>
  <c r="C7" i="131"/>
  <c r="B1" i="131"/>
  <c r="B57" i="130"/>
  <c r="B56" i="130"/>
  <c r="B55" i="130"/>
  <c r="B54" i="130"/>
  <c r="B53" i="130"/>
  <c r="B52" i="130"/>
  <c r="R51" i="130"/>
  <c r="M50" i="130"/>
  <c r="M49" i="130"/>
  <c r="M48" i="130"/>
  <c r="M47" i="130"/>
  <c r="M46" i="130"/>
  <c r="M45" i="130"/>
  <c r="M44" i="130"/>
  <c r="M43" i="130"/>
  <c r="M42" i="130"/>
  <c r="M41" i="130"/>
  <c r="M40" i="130"/>
  <c r="M39" i="130"/>
  <c r="M38" i="130"/>
  <c r="M37" i="130"/>
  <c r="M36" i="130"/>
  <c r="M35" i="130"/>
  <c r="M34" i="130"/>
  <c r="M33" i="130"/>
  <c r="M32" i="130"/>
  <c r="M31" i="130"/>
  <c r="M30" i="130"/>
  <c r="M29" i="130"/>
  <c r="M28" i="130"/>
  <c r="M27" i="130"/>
  <c r="M26" i="130"/>
  <c r="E21" i="130"/>
  <c r="D21" i="130"/>
  <c r="J57" i="130" s="1"/>
  <c r="C21" i="130"/>
  <c r="C8" i="130"/>
  <c r="C7" i="130"/>
  <c r="B1" i="130"/>
  <c r="C57" i="129"/>
  <c r="B57" i="129"/>
  <c r="D56" i="129"/>
  <c r="B56" i="129"/>
  <c r="E55" i="129"/>
  <c r="B55" i="129"/>
  <c r="F54" i="129"/>
  <c r="B54" i="129"/>
  <c r="G53" i="129"/>
  <c r="C53" i="129"/>
  <c r="B53" i="129"/>
  <c r="H52" i="129"/>
  <c r="D52" i="129"/>
  <c r="B52" i="129"/>
  <c r="R51" i="129"/>
  <c r="K51" i="129"/>
  <c r="M50" i="129"/>
  <c r="M49" i="129"/>
  <c r="M48" i="129"/>
  <c r="M47" i="129"/>
  <c r="M46" i="129"/>
  <c r="M45" i="129"/>
  <c r="M44" i="129"/>
  <c r="M43" i="129"/>
  <c r="M42" i="129"/>
  <c r="M41" i="129"/>
  <c r="M40" i="129"/>
  <c r="M39" i="129"/>
  <c r="M38" i="129"/>
  <c r="M37" i="129"/>
  <c r="M36" i="129"/>
  <c r="M35" i="129"/>
  <c r="M34" i="129"/>
  <c r="M33" i="129"/>
  <c r="M32" i="129"/>
  <c r="M31" i="129"/>
  <c r="M30" i="129"/>
  <c r="M29" i="129"/>
  <c r="M28" i="129"/>
  <c r="M27" i="129"/>
  <c r="M26" i="129"/>
  <c r="E21" i="129"/>
  <c r="D21" i="129"/>
  <c r="J57" i="129" s="1"/>
  <c r="C21" i="129"/>
  <c r="C8" i="129"/>
  <c r="C7" i="129"/>
  <c r="B1" i="129"/>
  <c r="J57" i="128"/>
  <c r="I57" i="128"/>
  <c r="F57" i="128"/>
  <c r="E57" i="128"/>
  <c r="B57" i="128"/>
  <c r="J56" i="128"/>
  <c r="G56" i="128"/>
  <c r="F56" i="128"/>
  <c r="C56" i="128"/>
  <c r="B56" i="128"/>
  <c r="H55" i="128"/>
  <c r="G55" i="128"/>
  <c r="D55" i="128"/>
  <c r="C55" i="128"/>
  <c r="B55" i="128"/>
  <c r="I54" i="128"/>
  <c r="H54" i="128"/>
  <c r="E54" i="128"/>
  <c r="D54" i="128"/>
  <c r="B54" i="128"/>
  <c r="J53" i="128"/>
  <c r="I53" i="128"/>
  <c r="F53" i="128"/>
  <c r="E53" i="128"/>
  <c r="B53" i="128"/>
  <c r="J52" i="128"/>
  <c r="G52" i="128"/>
  <c r="F52" i="128"/>
  <c r="C52" i="128"/>
  <c r="B52" i="128"/>
  <c r="R51" i="128"/>
  <c r="M50" i="128"/>
  <c r="M49" i="128"/>
  <c r="M48" i="128"/>
  <c r="M47" i="128"/>
  <c r="M46" i="128"/>
  <c r="M45" i="128"/>
  <c r="M44" i="128"/>
  <c r="M43" i="128"/>
  <c r="M42" i="128"/>
  <c r="M41" i="128"/>
  <c r="M40" i="128"/>
  <c r="M39" i="128"/>
  <c r="M38" i="128"/>
  <c r="M37" i="128"/>
  <c r="M36" i="128"/>
  <c r="M35" i="128"/>
  <c r="M34" i="128"/>
  <c r="M33" i="128"/>
  <c r="M32" i="128"/>
  <c r="M31" i="128"/>
  <c r="M30" i="128"/>
  <c r="M29" i="128"/>
  <c r="M28" i="128"/>
  <c r="M27" i="128"/>
  <c r="M26" i="128"/>
  <c r="E21" i="128"/>
  <c r="I20" i="128" s="1"/>
  <c r="D21" i="128"/>
  <c r="H57" i="128" s="1"/>
  <c r="C21" i="128"/>
  <c r="C8" i="128"/>
  <c r="C7" i="128"/>
  <c r="B1" i="128"/>
  <c r="B57" i="127"/>
  <c r="B56" i="127"/>
  <c r="B55" i="127"/>
  <c r="B54" i="127"/>
  <c r="B53" i="127"/>
  <c r="B52" i="127"/>
  <c r="R51" i="127"/>
  <c r="M50" i="127"/>
  <c r="M49" i="127"/>
  <c r="M48" i="127"/>
  <c r="M47" i="127"/>
  <c r="M46" i="127"/>
  <c r="M45" i="127"/>
  <c r="M44" i="127"/>
  <c r="M43" i="127"/>
  <c r="M42" i="127"/>
  <c r="M41" i="127"/>
  <c r="M40" i="127"/>
  <c r="M39" i="127"/>
  <c r="M38" i="127"/>
  <c r="M37" i="127"/>
  <c r="M36" i="127"/>
  <c r="M35" i="127"/>
  <c r="M34" i="127"/>
  <c r="M33" i="127"/>
  <c r="M32" i="127"/>
  <c r="M31" i="127"/>
  <c r="M30" i="127"/>
  <c r="M29" i="127"/>
  <c r="M28" i="127"/>
  <c r="M27" i="127"/>
  <c r="M26" i="127"/>
  <c r="E21" i="127"/>
  <c r="D21" i="127"/>
  <c r="G57" i="127" s="1"/>
  <c r="C21" i="127"/>
  <c r="C8" i="127"/>
  <c r="C7" i="127"/>
  <c r="B1" i="127"/>
  <c r="J57" i="126"/>
  <c r="I57" i="126"/>
  <c r="B57" i="126"/>
  <c r="J56" i="126"/>
  <c r="C56" i="126"/>
  <c r="B56" i="126"/>
  <c r="D55" i="126"/>
  <c r="C55" i="126"/>
  <c r="B55" i="126"/>
  <c r="E54" i="126"/>
  <c r="D54" i="126"/>
  <c r="B54" i="126"/>
  <c r="F53" i="126"/>
  <c r="E53" i="126"/>
  <c r="B53" i="126"/>
  <c r="G52" i="126"/>
  <c r="F52" i="126"/>
  <c r="B52" i="126"/>
  <c r="R51" i="126"/>
  <c r="M50" i="126"/>
  <c r="M49" i="126"/>
  <c r="M48" i="126"/>
  <c r="M47" i="126"/>
  <c r="M46" i="126"/>
  <c r="M45" i="126"/>
  <c r="M44" i="126"/>
  <c r="M43" i="126"/>
  <c r="M42" i="126"/>
  <c r="M41" i="126"/>
  <c r="M40" i="126"/>
  <c r="M39" i="126"/>
  <c r="M38" i="126"/>
  <c r="M37" i="126"/>
  <c r="M36" i="126"/>
  <c r="M35" i="126"/>
  <c r="M34" i="126"/>
  <c r="M33" i="126"/>
  <c r="M32" i="126"/>
  <c r="M31" i="126"/>
  <c r="M30" i="126"/>
  <c r="M29" i="126"/>
  <c r="M28" i="126"/>
  <c r="M27" i="126"/>
  <c r="M26" i="126"/>
  <c r="E21" i="126"/>
  <c r="D21" i="126"/>
  <c r="H57" i="126" s="1"/>
  <c r="C21" i="126"/>
  <c r="C8" i="126"/>
  <c r="C7" i="126"/>
  <c r="B1" i="126"/>
  <c r="B57" i="125"/>
  <c r="B56" i="125"/>
  <c r="B55" i="125"/>
  <c r="B54" i="125"/>
  <c r="B53" i="125"/>
  <c r="B52" i="125"/>
  <c r="R51" i="125"/>
  <c r="M50" i="125"/>
  <c r="M49" i="125"/>
  <c r="M48" i="125"/>
  <c r="M47" i="125"/>
  <c r="M46" i="125"/>
  <c r="M45" i="125"/>
  <c r="M44" i="125"/>
  <c r="M43" i="125"/>
  <c r="M42" i="125"/>
  <c r="M41" i="125"/>
  <c r="M40" i="125"/>
  <c r="M39" i="125"/>
  <c r="M38" i="125"/>
  <c r="M37" i="125"/>
  <c r="M36" i="125"/>
  <c r="M35" i="125"/>
  <c r="M34" i="125"/>
  <c r="M33" i="125"/>
  <c r="M32" i="125"/>
  <c r="M31" i="125"/>
  <c r="M30" i="125"/>
  <c r="M29" i="125"/>
  <c r="M28" i="125"/>
  <c r="M27" i="125"/>
  <c r="M26" i="125"/>
  <c r="E21" i="125"/>
  <c r="D21" i="125"/>
  <c r="J57" i="125" s="1"/>
  <c r="C21" i="125"/>
  <c r="C8" i="125"/>
  <c r="C7" i="125"/>
  <c r="B1" i="125"/>
  <c r="J57" i="124"/>
  <c r="G57" i="124"/>
  <c r="F57" i="124"/>
  <c r="C57" i="124"/>
  <c r="B57" i="124"/>
  <c r="H56" i="124"/>
  <c r="G56" i="124"/>
  <c r="D56" i="124"/>
  <c r="C56" i="124"/>
  <c r="B56" i="124"/>
  <c r="I55" i="124"/>
  <c r="H55" i="124"/>
  <c r="E55" i="124"/>
  <c r="D55" i="124"/>
  <c r="B55" i="124"/>
  <c r="J54" i="124"/>
  <c r="I54" i="124"/>
  <c r="F54" i="124"/>
  <c r="E54" i="124"/>
  <c r="B54" i="124"/>
  <c r="J53" i="124"/>
  <c r="G53" i="124"/>
  <c r="F53" i="124"/>
  <c r="C53" i="124"/>
  <c r="B53" i="124"/>
  <c r="H52" i="124"/>
  <c r="G52" i="124"/>
  <c r="D52" i="124"/>
  <c r="C52" i="124"/>
  <c r="B52" i="124"/>
  <c r="R51" i="124"/>
  <c r="K51" i="124"/>
  <c r="M50" i="124"/>
  <c r="M49" i="124"/>
  <c r="M48" i="124"/>
  <c r="M47" i="124"/>
  <c r="M46" i="124"/>
  <c r="M45" i="124"/>
  <c r="M44" i="124"/>
  <c r="M43" i="124"/>
  <c r="M42" i="124"/>
  <c r="M41" i="124"/>
  <c r="M40" i="124"/>
  <c r="M39" i="124"/>
  <c r="M38" i="124"/>
  <c r="M37" i="124"/>
  <c r="M36" i="124"/>
  <c r="M35" i="124"/>
  <c r="M34" i="124"/>
  <c r="M33" i="124"/>
  <c r="M32" i="124"/>
  <c r="M31" i="124"/>
  <c r="M30" i="124"/>
  <c r="M29" i="124"/>
  <c r="M28" i="124"/>
  <c r="M27" i="124"/>
  <c r="M26" i="124"/>
  <c r="E21" i="124"/>
  <c r="I20" i="124" s="1"/>
  <c r="D21" i="124"/>
  <c r="I57" i="124" s="1"/>
  <c r="C21" i="124"/>
  <c r="C8" i="124"/>
  <c r="C7" i="124"/>
  <c r="B1" i="124"/>
  <c r="K51" i="2"/>
  <c r="I52" i="197" l="1"/>
  <c r="H53" i="197"/>
  <c r="H51" i="197" s="1"/>
  <c r="G54" i="197"/>
  <c r="G51" i="197" s="1"/>
  <c r="F55" i="197"/>
  <c r="F51" i="197" s="1"/>
  <c r="E56" i="197"/>
  <c r="D57" i="197"/>
  <c r="D52" i="197"/>
  <c r="D51" i="197" s="1"/>
  <c r="C53" i="197"/>
  <c r="C51" i="197" s="1"/>
  <c r="J54" i="197"/>
  <c r="I55" i="197"/>
  <c r="H56" i="197"/>
  <c r="G57" i="197"/>
  <c r="E52" i="197"/>
  <c r="E51" i="197" s="1"/>
  <c r="D53" i="197"/>
  <c r="C54" i="197"/>
  <c r="J55" i="197"/>
  <c r="I56" i="197"/>
  <c r="H51" i="196"/>
  <c r="J52" i="196"/>
  <c r="I53" i="196"/>
  <c r="H54" i="196"/>
  <c r="G55" i="196"/>
  <c r="F56" i="196"/>
  <c r="E57" i="196"/>
  <c r="I20" i="196"/>
  <c r="C52" i="196"/>
  <c r="C51" i="196" s="1"/>
  <c r="J53" i="196"/>
  <c r="I54" i="196"/>
  <c r="H55" i="196"/>
  <c r="G56" i="196"/>
  <c r="F57" i="196"/>
  <c r="D52" i="196"/>
  <c r="C53" i="196"/>
  <c r="J54" i="196"/>
  <c r="I55" i="196"/>
  <c r="H56" i="196"/>
  <c r="G57" i="196"/>
  <c r="E52" i="196"/>
  <c r="E51" i="196" s="1"/>
  <c r="D53" i="196"/>
  <c r="C54" i="196"/>
  <c r="J55" i="196"/>
  <c r="I56" i="196"/>
  <c r="I51" i="196" s="1"/>
  <c r="H57" i="196"/>
  <c r="F52" i="196"/>
  <c r="E53" i="196"/>
  <c r="D54" i="196"/>
  <c r="C55" i="196"/>
  <c r="J56" i="196"/>
  <c r="I57" i="196"/>
  <c r="G52" i="196"/>
  <c r="G51" i="196" s="1"/>
  <c r="F53" i="196"/>
  <c r="E54" i="196"/>
  <c r="D55" i="196"/>
  <c r="C56" i="196"/>
  <c r="J52" i="195"/>
  <c r="I53" i="195"/>
  <c r="I51" i="195" s="1"/>
  <c r="H54" i="195"/>
  <c r="H51" i="195" s="1"/>
  <c r="G55" i="195"/>
  <c r="F56" i="195"/>
  <c r="E57" i="195"/>
  <c r="I20" i="195"/>
  <c r="C52" i="195"/>
  <c r="J53" i="195"/>
  <c r="I54" i="195"/>
  <c r="H55" i="195"/>
  <c r="G56" i="195"/>
  <c r="F57" i="195"/>
  <c r="D52" i="195"/>
  <c r="D51" i="195" s="1"/>
  <c r="C53" i="195"/>
  <c r="J54" i="195"/>
  <c r="I55" i="195"/>
  <c r="H56" i="195"/>
  <c r="G57" i="195"/>
  <c r="E52" i="195"/>
  <c r="D53" i="195"/>
  <c r="C54" i="195"/>
  <c r="J55" i="195"/>
  <c r="I56" i="195"/>
  <c r="H57" i="195"/>
  <c r="F52" i="195"/>
  <c r="E53" i="195"/>
  <c r="D54" i="195"/>
  <c r="C55" i="195"/>
  <c r="J56" i="195"/>
  <c r="I57" i="195"/>
  <c r="G52" i="195"/>
  <c r="F53" i="195"/>
  <c r="E54" i="195"/>
  <c r="D55" i="195"/>
  <c r="C56" i="195"/>
  <c r="J53" i="194"/>
  <c r="I54" i="194"/>
  <c r="H55" i="194"/>
  <c r="H51" i="194" s="1"/>
  <c r="G56" i="194"/>
  <c r="F57" i="194"/>
  <c r="D52" i="194"/>
  <c r="C53" i="194"/>
  <c r="J54" i="194"/>
  <c r="J51" i="194" s="1"/>
  <c r="I55" i="194"/>
  <c r="H56" i="194"/>
  <c r="G57" i="194"/>
  <c r="E52" i="194"/>
  <c r="D53" i="194"/>
  <c r="C54" i="194"/>
  <c r="J55" i="194"/>
  <c r="I56" i="194"/>
  <c r="I51" i="194" s="1"/>
  <c r="H57" i="194"/>
  <c r="F52" i="194"/>
  <c r="E53" i="194"/>
  <c r="D54" i="194"/>
  <c r="C55" i="194"/>
  <c r="J56" i="194"/>
  <c r="I57" i="194"/>
  <c r="G52" i="194"/>
  <c r="F53" i="194"/>
  <c r="E54" i="194"/>
  <c r="D55" i="194"/>
  <c r="C56" i="194"/>
  <c r="I52" i="193"/>
  <c r="H53" i="193"/>
  <c r="H51" i="193" s="1"/>
  <c r="G54" i="193"/>
  <c r="G51" i="193" s="1"/>
  <c r="F55" i="193"/>
  <c r="F51" i="193" s="1"/>
  <c r="E56" i="193"/>
  <c r="D57" i="193"/>
  <c r="D52" i="193"/>
  <c r="C53" i="193"/>
  <c r="C51" i="193" s="1"/>
  <c r="J54" i="193"/>
  <c r="I55" i="193"/>
  <c r="H56" i="193"/>
  <c r="G57" i="193"/>
  <c r="E52" i="193"/>
  <c r="E51" i="193" s="1"/>
  <c r="D53" i="193"/>
  <c r="C54" i="193"/>
  <c r="J55" i="193"/>
  <c r="I56" i="193"/>
  <c r="I52" i="192"/>
  <c r="H53" i="192"/>
  <c r="H51" i="192" s="1"/>
  <c r="G54" i="192"/>
  <c r="F55" i="192"/>
  <c r="E56" i="192"/>
  <c r="D57" i="192"/>
  <c r="D52" i="192"/>
  <c r="C53" i="192"/>
  <c r="J54" i="192"/>
  <c r="J51" i="192" s="1"/>
  <c r="I55" i="192"/>
  <c r="H56" i="192"/>
  <c r="G57" i="192"/>
  <c r="E52" i="192"/>
  <c r="D53" i="192"/>
  <c r="C54" i="192"/>
  <c r="J55" i="192"/>
  <c r="I56" i="192"/>
  <c r="H57" i="192"/>
  <c r="F52" i="192"/>
  <c r="F51" i="192" s="1"/>
  <c r="E53" i="192"/>
  <c r="D54" i="192"/>
  <c r="C55" i="192"/>
  <c r="J56" i="192"/>
  <c r="I57" i="192"/>
  <c r="G52" i="192"/>
  <c r="F53" i="192"/>
  <c r="E54" i="192"/>
  <c r="D55" i="192"/>
  <c r="C56" i="192"/>
  <c r="H51" i="191"/>
  <c r="F51" i="191"/>
  <c r="I52" i="191"/>
  <c r="H53" i="191"/>
  <c r="G54" i="191"/>
  <c r="G51" i="191" s="1"/>
  <c r="F55" i="191"/>
  <c r="E56" i="191"/>
  <c r="D57" i="191"/>
  <c r="D52" i="191"/>
  <c r="C53" i="191"/>
  <c r="J54" i="191"/>
  <c r="I55" i="191"/>
  <c r="H56" i="191"/>
  <c r="G57" i="191"/>
  <c r="E52" i="191"/>
  <c r="E51" i="191" s="1"/>
  <c r="D53" i="191"/>
  <c r="C54" i="191"/>
  <c r="J55" i="191"/>
  <c r="I56" i="191"/>
  <c r="K51" i="190"/>
  <c r="H52" i="190"/>
  <c r="G53" i="190"/>
  <c r="F54" i="190"/>
  <c r="E55" i="190"/>
  <c r="D56" i="190"/>
  <c r="C57" i="190"/>
  <c r="I52" i="190"/>
  <c r="H53" i="190"/>
  <c r="G54" i="190"/>
  <c r="F55" i="190"/>
  <c r="E56" i="190"/>
  <c r="D57" i="190"/>
  <c r="J52" i="190"/>
  <c r="I53" i="190"/>
  <c r="H54" i="190"/>
  <c r="G55" i="190"/>
  <c r="F56" i="190"/>
  <c r="E57" i="190"/>
  <c r="I20" i="190"/>
  <c r="C52" i="190"/>
  <c r="J53" i="190"/>
  <c r="I54" i="190"/>
  <c r="H55" i="190"/>
  <c r="G56" i="190"/>
  <c r="F57" i="190"/>
  <c r="D52" i="190"/>
  <c r="D51" i="190" s="1"/>
  <c r="C53" i="190"/>
  <c r="J54" i="190"/>
  <c r="I55" i="190"/>
  <c r="H56" i="190"/>
  <c r="G57" i="190"/>
  <c r="E52" i="190"/>
  <c r="D53" i="190"/>
  <c r="C54" i="190"/>
  <c r="J55" i="190"/>
  <c r="I56" i="190"/>
  <c r="H57" i="190"/>
  <c r="F52" i="190"/>
  <c r="F51" i="190" s="1"/>
  <c r="E53" i="190"/>
  <c r="D54" i="190"/>
  <c r="C55" i="190"/>
  <c r="J56" i="190"/>
  <c r="I57" i="190"/>
  <c r="G52" i="190"/>
  <c r="F53" i="190"/>
  <c r="E54" i="190"/>
  <c r="D55" i="190"/>
  <c r="C56" i="190"/>
  <c r="I52" i="189"/>
  <c r="H53" i="189"/>
  <c r="H51" i="189" s="1"/>
  <c r="G54" i="189"/>
  <c r="F55" i="189"/>
  <c r="E56" i="189"/>
  <c r="D57" i="189"/>
  <c r="D52" i="189"/>
  <c r="C53" i="189"/>
  <c r="J54" i="189"/>
  <c r="J51" i="189" s="1"/>
  <c r="I55" i="189"/>
  <c r="H56" i="189"/>
  <c r="G57" i="189"/>
  <c r="E52" i="189"/>
  <c r="E51" i="189" s="1"/>
  <c r="D53" i="189"/>
  <c r="C54" i="189"/>
  <c r="J55" i="189"/>
  <c r="I56" i="189"/>
  <c r="H57" i="189"/>
  <c r="F52" i="189"/>
  <c r="E53" i="189"/>
  <c r="D54" i="189"/>
  <c r="C55" i="189"/>
  <c r="J56" i="189"/>
  <c r="I57" i="189"/>
  <c r="G52" i="189"/>
  <c r="F53" i="189"/>
  <c r="E54" i="189"/>
  <c r="D55" i="189"/>
  <c r="C56" i="189"/>
  <c r="J52" i="188"/>
  <c r="I53" i="188"/>
  <c r="I51" i="188" s="1"/>
  <c r="H54" i="188"/>
  <c r="H51" i="188" s="1"/>
  <c r="G55" i="188"/>
  <c r="F56" i="188"/>
  <c r="E57" i="188"/>
  <c r="I20" i="188"/>
  <c r="C52" i="188"/>
  <c r="J53" i="188"/>
  <c r="I54" i="188"/>
  <c r="H55" i="188"/>
  <c r="G56" i="188"/>
  <c r="F57" i="188"/>
  <c r="D52" i="188"/>
  <c r="C53" i="188"/>
  <c r="J54" i="188"/>
  <c r="I55" i="188"/>
  <c r="H56" i="188"/>
  <c r="G57" i="188"/>
  <c r="E52" i="188"/>
  <c r="D53" i="188"/>
  <c r="C54" i="188"/>
  <c r="J55" i="188"/>
  <c r="I56" i="188"/>
  <c r="H57" i="188"/>
  <c r="F52" i="188"/>
  <c r="E53" i="188"/>
  <c r="D54" i="188"/>
  <c r="C55" i="188"/>
  <c r="J56" i="188"/>
  <c r="I57" i="188"/>
  <c r="G52" i="188"/>
  <c r="F53" i="188"/>
  <c r="E54" i="188"/>
  <c r="D55" i="188"/>
  <c r="C56" i="188"/>
  <c r="F51" i="187"/>
  <c r="I52" i="187"/>
  <c r="H53" i="187"/>
  <c r="H51" i="187" s="1"/>
  <c r="G54" i="187"/>
  <c r="G51" i="187" s="1"/>
  <c r="F55" i="187"/>
  <c r="E56" i="187"/>
  <c r="D57" i="187"/>
  <c r="D52" i="187"/>
  <c r="D51" i="187" s="1"/>
  <c r="C53" i="187"/>
  <c r="J54" i="187"/>
  <c r="I55" i="187"/>
  <c r="H56" i="187"/>
  <c r="G57" i="187"/>
  <c r="E52" i="187"/>
  <c r="E51" i="187" s="1"/>
  <c r="D53" i="187"/>
  <c r="C54" i="187"/>
  <c r="J55" i="187"/>
  <c r="I56" i="187"/>
  <c r="J52" i="186"/>
  <c r="I53" i="186"/>
  <c r="H54" i="186"/>
  <c r="H51" i="186" s="1"/>
  <c r="G55" i="186"/>
  <c r="F56" i="186"/>
  <c r="E57" i="186"/>
  <c r="I20" i="186"/>
  <c r="C52" i="186"/>
  <c r="J53" i="186"/>
  <c r="I54" i="186"/>
  <c r="H55" i="186"/>
  <c r="G56" i="186"/>
  <c r="F57" i="186"/>
  <c r="D52" i="186"/>
  <c r="D51" i="186" s="1"/>
  <c r="C53" i="186"/>
  <c r="J54" i="186"/>
  <c r="I55" i="186"/>
  <c r="H56" i="186"/>
  <c r="G57" i="186"/>
  <c r="E52" i="186"/>
  <c r="D53" i="186"/>
  <c r="C54" i="186"/>
  <c r="J55" i="186"/>
  <c r="I56" i="186"/>
  <c r="H57" i="186"/>
  <c r="F52" i="186"/>
  <c r="E53" i="186"/>
  <c r="D54" i="186"/>
  <c r="C55" i="186"/>
  <c r="J56" i="186"/>
  <c r="I57" i="186"/>
  <c r="I51" i="186" s="1"/>
  <c r="G52" i="186"/>
  <c r="F53" i="186"/>
  <c r="E54" i="186"/>
  <c r="D55" i="186"/>
  <c r="C56" i="186"/>
  <c r="J52" i="185"/>
  <c r="I53" i="185"/>
  <c r="I51" i="185" s="1"/>
  <c r="H54" i="185"/>
  <c r="H51" i="185" s="1"/>
  <c r="G55" i="185"/>
  <c r="F56" i="185"/>
  <c r="E57" i="185"/>
  <c r="I20" i="185"/>
  <c r="C52" i="185"/>
  <c r="J53" i="185"/>
  <c r="I54" i="185"/>
  <c r="H55" i="185"/>
  <c r="G56" i="185"/>
  <c r="F57" i="185"/>
  <c r="D52" i="185"/>
  <c r="C53" i="185"/>
  <c r="J54" i="185"/>
  <c r="I55" i="185"/>
  <c r="H56" i="185"/>
  <c r="G57" i="185"/>
  <c r="E52" i="185"/>
  <c r="E51" i="185" s="1"/>
  <c r="D53" i="185"/>
  <c r="C54" i="185"/>
  <c r="J55" i="185"/>
  <c r="I56" i="185"/>
  <c r="H57" i="185"/>
  <c r="F52" i="185"/>
  <c r="E53" i="185"/>
  <c r="D54" i="185"/>
  <c r="C55" i="185"/>
  <c r="J56" i="185"/>
  <c r="I57" i="185"/>
  <c r="G52" i="185"/>
  <c r="F53" i="185"/>
  <c r="E54" i="185"/>
  <c r="D55" i="185"/>
  <c r="C56" i="185"/>
  <c r="J52" i="184"/>
  <c r="I53" i="184"/>
  <c r="I51" i="184" s="1"/>
  <c r="H54" i="184"/>
  <c r="H51" i="184" s="1"/>
  <c r="G55" i="184"/>
  <c r="F56" i="184"/>
  <c r="E57" i="184"/>
  <c r="I20" i="184"/>
  <c r="C52" i="184"/>
  <c r="J53" i="184"/>
  <c r="I54" i="184"/>
  <c r="H55" i="184"/>
  <c r="G56" i="184"/>
  <c r="F57" i="184"/>
  <c r="D52" i="184"/>
  <c r="D51" i="184" s="1"/>
  <c r="C53" i="184"/>
  <c r="J54" i="184"/>
  <c r="I55" i="184"/>
  <c r="H56" i="184"/>
  <c r="G57" i="184"/>
  <c r="E52" i="184"/>
  <c r="E51" i="184" s="1"/>
  <c r="D53" i="184"/>
  <c r="C54" i="184"/>
  <c r="J55" i="184"/>
  <c r="I56" i="184"/>
  <c r="H57" i="184"/>
  <c r="F52" i="184"/>
  <c r="E53" i="184"/>
  <c r="D54" i="184"/>
  <c r="C55" i="184"/>
  <c r="J56" i="184"/>
  <c r="I57" i="184"/>
  <c r="G52" i="184"/>
  <c r="F53" i="184"/>
  <c r="E54" i="184"/>
  <c r="D55" i="184"/>
  <c r="C56" i="184"/>
  <c r="I20" i="183"/>
  <c r="C52" i="183"/>
  <c r="C51" i="183" s="1"/>
  <c r="J53" i="183"/>
  <c r="J51" i="183" s="1"/>
  <c r="I54" i="183"/>
  <c r="I51" i="183" s="1"/>
  <c r="H55" i="183"/>
  <c r="H51" i="183" s="1"/>
  <c r="G56" i="183"/>
  <c r="F57" i="183"/>
  <c r="D52" i="183"/>
  <c r="C53" i="183"/>
  <c r="J54" i="183"/>
  <c r="I55" i="183"/>
  <c r="H56" i="183"/>
  <c r="G57" i="183"/>
  <c r="E52" i="183"/>
  <c r="D53" i="183"/>
  <c r="C54" i="183"/>
  <c r="J55" i="183"/>
  <c r="I56" i="183"/>
  <c r="H57" i="183"/>
  <c r="F52" i="183"/>
  <c r="E53" i="183"/>
  <c r="D54" i="183"/>
  <c r="C55" i="183"/>
  <c r="J56" i="183"/>
  <c r="I57" i="183"/>
  <c r="G52" i="183"/>
  <c r="F53" i="183"/>
  <c r="E54" i="183"/>
  <c r="D55" i="183"/>
  <c r="C56" i="183"/>
  <c r="I52" i="182"/>
  <c r="H53" i="182"/>
  <c r="H51" i="182" s="1"/>
  <c r="G54" i="182"/>
  <c r="F55" i="182"/>
  <c r="E56" i="182"/>
  <c r="D57" i="182"/>
  <c r="I20" i="182"/>
  <c r="C52" i="182"/>
  <c r="J53" i="182"/>
  <c r="J51" i="182" s="1"/>
  <c r="I54" i="182"/>
  <c r="H55" i="182"/>
  <c r="G56" i="182"/>
  <c r="F57" i="182"/>
  <c r="D52" i="182"/>
  <c r="D51" i="182" s="1"/>
  <c r="C53" i="182"/>
  <c r="J54" i="182"/>
  <c r="I55" i="182"/>
  <c r="H56" i="182"/>
  <c r="G57" i="182"/>
  <c r="E52" i="182"/>
  <c r="D53" i="182"/>
  <c r="C54" i="182"/>
  <c r="J55" i="182"/>
  <c r="I56" i="182"/>
  <c r="H57" i="182"/>
  <c r="F52" i="182"/>
  <c r="E53" i="182"/>
  <c r="D54" i="182"/>
  <c r="C55" i="182"/>
  <c r="J56" i="182"/>
  <c r="I57" i="182"/>
  <c r="G52" i="182"/>
  <c r="F53" i="182"/>
  <c r="E54" i="182"/>
  <c r="D55" i="182"/>
  <c r="C56" i="182"/>
  <c r="K51" i="181"/>
  <c r="H52" i="181"/>
  <c r="G53" i="181"/>
  <c r="F54" i="181"/>
  <c r="E55" i="181"/>
  <c r="D56" i="181"/>
  <c r="C57" i="181"/>
  <c r="I52" i="181"/>
  <c r="H53" i="181"/>
  <c r="G54" i="181"/>
  <c r="F55" i="181"/>
  <c r="E56" i="181"/>
  <c r="D57" i="181"/>
  <c r="D52" i="181"/>
  <c r="D51" i="181" s="1"/>
  <c r="C53" i="181"/>
  <c r="J54" i="181"/>
  <c r="J51" i="181" s="1"/>
  <c r="I55" i="181"/>
  <c r="H56" i="181"/>
  <c r="G57" i="181"/>
  <c r="E52" i="181"/>
  <c r="D53" i="181"/>
  <c r="C54" i="181"/>
  <c r="C51" i="181" s="1"/>
  <c r="J55" i="181"/>
  <c r="I56" i="181"/>
  <c r="H57" i="181"/>
  <c r="F52" i="181"/>
  <c r="E53" i="181"/>
  <c r="D54" i="181"/>
  <c r="C55" i="181"/>
  <c r="J56" i="181"/>
  <c r="I57" i="181"/>
  <c r="G52" i="181"/>
  <c r="F53" i="181"/>
  <c r="E54" i="181"/>
  <c r="D55" i="181"/>
  <c r="C56" i="181"/>
  <c r="I52" i="180"/>
  <c r="H53" i="180"/>
  <c r="G54" i="180"/>
  <c r="F55" i="180"/>
  <c r="E56" i="180"/>
  <c r="D57" i="180"/>
  <c r="D56" i="180"/>
  <c r="J52" i="180"/>
  <c r="I53" i="180"/>
  <c r="H54" i="180"/>
  <c r="G55" i="180"/>
  <c r="F56" i="180"/>
  <c r="E57" i="180"/>
  <c r="I20" i="180"/>
  <c r="C52" i="180"/>
  <c r="C51" i="180" s="1"/>
  <c r="J53" i="180"/>
  <c r="I54" i="180"/>
  <c r="H55" i="180"/>
  <c r="G56" i="180"/>
  <c r="F57" i="180"/>
  <c r="K51" i="180"/>
  <c r="H52" i="180"/>
  <c r="H51" i="180" s="1"/>
  <c r="G53" i="180"/>
  <c r="C57" i="180"/>
  <c r="D52" i="180"/>
  <c r="C53" i="180"/>
  <c r="J54" i="180"/>
  <c r="I55" i="180"/>
  <c r="H56" i="180"/>
  <c r="G57" i="180"/>
  <c r="E52" i="180"/>
  <c r="E51" i="180" s="1"/>
  <c r="D53" i="180"/>
  <c r="C54" i="180"/>
  <c r="J55" i="180"/>
  <c r="I56" i="180"/>
  <c r="H57" i="180"/>
  <c r="F52" i="180"/>
  <c r="F51" i="180" s="1"/>
  <c r="E53" i="180"/>
  <c r="D54" i="180"/>
  <c r="C55" i="180"/>
  <c r="I57" i="180"/>
  <c r="J56" i="180"/>
  <c r="G52" i="180"/>
  <c r="F53" i="180"/>
  <c r="E54" i="180"/>
  <c r="D55" i="180"/>
  <c r="C56" i="180"/>
  <c r="I52" i="179"/>
  <c r="H53" i="179"/>
  <c r="G54" i="179"/>
  <c r="G51" i="179" s="1"/>
  <c r="F55" i="179"/>
  <c r="E56" i="179"/>
  <c r="D57" i="179"/>
  <c r="I20" i="179"/>
  <c r="C52" i="179"/>
  <c r="J53" i="179"/>
  <c r="I54" i="179"/>
  <c r="H55" i="179"/>
  <c r="H51" i="179" s="1"/>
  <c r="G56" i="179"/>
  <c r="F57" i="179"/>
  <c r="D52" i="179"/>
  <c r="D51" i="179" s="1"/>
  <c r="C53" i="179"/>
  <c r="J54" i="179"/>
  <c r="I55" i="179"/>
  <c r="H56" i="179"/>
  <c r="G57" i="179"/>
  <c r="E52" i="179"/>
  <c r="E51" i="179" s="1"/>
  <c r="D53" i="179"/>
  <c r="C54" i="179"/>
  <c r="J55" i="179"/>
  <c r="I56" i="179"/>
  <c r="H57" i="179"/>
  <c r="F52" i="179"/>
  <c r="E53" i="179"/>
  <c r="D54" i="179"/>
  <c r="C55" i="179"/>
  <c r="J56" i="179"/>
  <c r="H51" i="178"/>
  <c r="I20" i="178"/>
  <c r="C52" i="178"/>
  <c r="J53" i="178"/>
  <c r="I54" i="178"/>
  <c r="H55" i="178"/>
  <c r="G56" i="178"/>
  <c r="F57" i="178"/>
  <c r="D52" i="178"/>
  <c r="C53" i="178"/>
  <c r="J54" i="178"/>
  <c r="I55" i="178"/>
  <c r="I51" i="178" s="1"/>
  <c r="H56" i="178"/>
  <c r="G57" i="178"/>
  <c r="E52" i="178"/>
  <c r="D53" i="178"/>
  <c r="C54" i="178"/>
  <c r="J55" i="178"/>
  <c r="I56" i="178"/>
  <c r="H57" i="178"/>
  <c r="F52" i="178"/>
  <c r="E53" i="178"/>
  <c r="D54" i="178"/>
  <c r="C55" i="178"/>
  <c r="J56" i="178"/>
  <c r="J51" i="178" s="1"/>
  <c r="I57" i="178"/>
  <c r="G52" i="178"/>
  <c r="F53" i="178"/>
  <c r="E54" i="178"/>
  <c r="D55" i="178"/>
  <c r="C56" i="178"/>
  <c r="J52" i="177"/>
  <c r="I53" i="177"/>
  <c r="H54" i="177"/>
  <c r="H51" i="177" s="1"/>
  <c r="G55" i="177"/>
  <c r="G51" i="177" s="1"/>
  <c r="F56" i="177"/>
  <c r="F51" i="177" s="1"/>
  <c r="E57" i="177"/>
  <c r="D52" i="177"/>
  <c r="D51" i="177" s="1"/>
  <c r="C53" i="177"/>
  <c r="J54" i="177"/>
  <c r="I55" i="177"/>
  <c r="H56" i="177"/>
  <c r="G57" i="177"/>
  <c r="E52" i="177"/>
  <c r="E51" i="177" s="1"/>
  <c r="D53" i="177"/>
  <c r="C54" i="177"/>
  <c r="J55" i="177"/>
  <c r="I56" i="177"/>
  <c r="H51" i="176"/>
  <c r="E52" i="176"/>
  <c r="E51" i="176" s="1"/>
  <c r="D53" i="176"/>
  <c r="C54" i="176"/>
  <c r="C51" i="176" s="1"/>
  <c r="J55" i="176"/>
  <c r="J51" i="176" s="1"/>
  <c r="I56" i="176"/>
  <c r="I51" i="176" s="1"/>
  <c r="H57" i="176"/>
  <c r="F52" i="176"/>
  <c r="F51" i="176" s="1"/>
  <c r="E53" i="176"/>
  <c r="D54" i="176"/>
  <c r="C55" i="176"/>
  <c r="J56" i="176"/>
  <c r="I57" i="176"/>
  <c r="G52" i="176"/>
  <c r="G51" i="176" s="1"/>
  <c r="F53" i="176"/>
  <c r="E54" i="176"/>
  <c r="D55" i="176"/>
  <c r="C56" i="176"/>
  <c r="I52" i="175"/>
  <c r="H53" i="175"/>
  <c r="H51" i="175" s="1"/>
  <c r="G54" i="175"/>
  <c r="F55" i="175"/>
  <c r="E56" i="175"/>
  <c r="D57" i="175"/>
  <c r="D52" i="175"/>
  <c r="C53" i="175"/>
  <c r="J54" i="175"/>
  <c r="J51" i="175" s="1"/>
  <c r="I55" i="175"/>
  <c r="H56" i="175"/>
  <c r="G57" i="175"/>
  <c r="E52" i="175"/>
  <c r="E51" i="175" s="1"/>
  <c r="D53" i="175"/>
  <c r="C54" i="175"/>
  <c r="J55" i="175"/>
  <c r="I56" i="175"/>
  <c r="H57" i="175"/>
  <c r="F52" i="175"/>
  <c r="E53" i="175"/>
  <c r="D54" i="175"/>
  <c r="C55" i="175"/>
  <c r="J56" i="175"/>
  <c r="I57" i="175"/>
  <c r="G52" i="175"/>
  <c r="F53" i="175"/>
  <c r="E54" i="175"/>
  <c r="D55" i="175"/>
  <c r="C56" i="175"/>
  <c r="I52" i="174"/>
  <c r="H53" i="174"/>
  <c r="H51" i="174" s="1"/>
  <c r="G54" i="174"/>
  <c r="F55" i="174"/>
  <c r="E56" i="174"/>
  <c r="D57" i="174"/>
  <c r="D52" i="174"/>
  <c r="C53" i="174"/>
  <c r="C51" i="174" s="1"/>
  <c r="J54" i="174"/>
  <c r="I55" i="174"/>
  <c r="H56" i="174"/>
  <c r="G57" i="174"/>
  <c r="E52" i="174"/>
  <c r="E51" i="174" s="1"/>
  <c r="D53" i="174"/>
  <c r="C54" i="174"/>
  <c r="J55" i="174"/>
  <c r="I56" i="174"/>
  <c r="H57" i="174"/>
  <c r="F52" i="174"/>
  <c r="F51" i="174" s="1"/>
  <c r="E53" i="174"/>
  <c r="D54" i="174"/>
  <c r="C55" i="174"/>
  <c r="J56" i="174"/>
  <c r="J51" i="174" s="1"/>
  <c r="I57" i="174"/>
  <c r="G52" i="174"/>
  <c r="F53" i="174"/>
  <c r="E54" i="174"/>
  <c r="D55" i="174"/>
  <c r="C56" i="174"/>
  <c r="I52" i="173"/>
  <c r="H53" i="173"/>
  <c r="G54" i="173"/>
  <c r="F55" i="173"/>
  <c r="E56" i="173"/>
  <c r="D57" i="173"/>
  <c r="J52" i="173"/>
  <c r="I53" i="173"/>
  <c r="H54" i="173"/>
  <c r="G55" i="173"/>
  <c r="F56" i="173"/>
  <c r="E57" i="173"/>
  <c r="I20" i="173"/>
  <c r="C52" i="173"/>
  <c r="J53" i="173"/>
  <c r="I54" i="173"/>
  <c r="H55" i="173"/>
  <c r="G56" i="173"/>
  <c r="F57" i="173"/>
  <c r="D52" i="173"/>
  <c r="D51" i="173" s="1"/>
  <c r="C53" i="173"/>
  <c r="J54" i="173"/>
  <c r="I55" i="173"/>
  <c r="H56" i="173"/>
  <c r="H51" i="173" s="1"/>
  <c r="G57" i="173"/>
  <c r="E52" i="173"/>
  <c r="D53" i="173"/>
  <c r="C54" i="173"/>
  <c r="J55" i="173"/>
  <c r="I56" i="173"/>
  <c r="H57" i="173"/>
  <c r="F52" i="173"/>
  <c r="E53" i="173"/>
  <c r="D54" i="173"/>
  <c r="C55" i="173"/>
  <c r="J56" i="173"/>
  <c r="I57" i="173"/>
  <c r="G52" i="173"/>
  <c r="G51" i="173" s="1"/>
  <c r="F53" i="173"/>
  <c r="E54" i="173"/>
  <c r="D55" i="173"/>
  <c r="C56" i="173"/>
  <c r="F51" i="172"/>
  <c r="I52" i="172"/>
  <c r="H53" i="172"/>
  <c r="H51" i="172" s="1"/>
  <c r="G54" i="172"/>
  <c r="G51" i="172" s="1"/>
  <c r="F55" i="172"/>
  <c r="E56" i="172"/>
  <c r="D57" i="172"/>
  <c r="D52" i="172"/>
  <c r="D51" i="172" s="1"/>
  <c r="C53" i="172"/>
  <c r="J54" i="172"/>
  <c r="I55" i="172"/>
  <c r="H56" i="172"/>
  <c r="G57" i="172"/>
  <c r="E52" i="172"/>
  <c r="E51" i="172" s="1"/>
  <c r="D53" i="172"/>
  <c r="C54" i="172"/>
  <c r="J55" i="172"/>
  <c r="I56" i="172"/>
  <c r="F51" i="171"/>
  <c r="I52" i="171"/>
  <c r="H53" i="171"/>
  <c r="H51" i="171" s="1"/>
  <c r="G54" i="171"/>
  <c r="F55" i="171"/>
  <c r="E56" i="171"/>
  <c r="D57" i="171"/>
  <c r="J52" i="171"/>
  <c r="I53" i="171"/>
  <c r="H54" i="171"/>
  <c r="G55" i="171"/>
  <c r="F56" i="171"/>
  <c r="E57" i="171"/>
  <c r="I20" i="171"/>
  <c r="C52" i="171"/>
  <c r="C51" i="171" s="1"/>
  <c r="J53" i="171"/>
  <c r="I54" i="171"/>
  <c r="H55" i="171"/>
  <c r="G56" i="171"/>
  <c r="F57" i="171"/>
  <c r="J54" i="171"/>
  <c r="I55" i="171"/>
  <c r="H56" i="171"/>
  <c r="G57" i="171"/>
  <c r="E52" i="171"/>
  <c r="E51" i="171" s="1"/>
  <c r="D53" i="171"/>
  <c r="C54" i="171"/>
  <c r="J55" i="171"/>
  <c r="I56" i="171"/>
  <c r="H57" i="171"/>
  <c r="J56" i="171"/>
  <c r="I57" i="171"/>
  <c r="G52" i="171"/>
  <c r="G51" i="171" s="1"/>
  <c r="F53" i="171"/>
  <c r="E54" i="171"/>
  <c r="D55" i="171"/>
  <c r="C56" i="171"/>
  <c r="I52" i="170"/>
  <c r="H53" i="170"/>
  <c r="H51" i="170" s="1"/>
  <c r="G54" i="170"/>
  <c r="F55" i="170"/>
  <c r="E56" i="170"/>
  <c r="D57" i="170"/>
  <c r="I20" i="170"/>
  <c r="C52" i="170"/>
  <c r="J53" i="170"/>
  <c r="J51" i="170" s="1"/>
  <c r="I54" i="170"/>
  <c r="H55" i="170"/>
  <c r="G56" i="170"/>
  <c r="F57" i="170"/>
  <c r="D52" i="170"/>
  <c r="D51" i="170" s="1"/>
  <c r="C53" i="170"/>
  <c r="J54" i="170"/>
  <c r="I55" i="170"/>
  <c r="H56" i="170"/>
  <c r="G57" i="170"/>
  <c r="E52" i="170"/>
  <c r="D53" i="170"/>
  <c r="C54" i="170"/>
  <c r="J55" i="170"/>
  <c r="I56" i="170"/>
  <c r="H57" i="170"/>
  <c r="F52" i="170"/>
  <c r="E53" i="170"/>
  <c r="D54" i="170"/>
  <c r="C55" i="170"/>
  <c r="J56" i="170"/>
  <c r="I57" i="170"/>
  <c r="G52" i="170"/>
  <c r="F53" i="170"/>
  <c r="E54" i="170"/>
  <c r="D55" i="170"/>
  <c r="C56" i="170"/>
  <c r="I52" i="169"/>
  <c r="H53" i="169"/>
  <c r="H51" i="169" s="1"/>
  <c r="G54" i="169"/>
  <c r="F55" i="169"/>
  <c r="E56" i="169"/>
  <c r="D57" i="169"/>
  <c r="D52" i="169"/>
  <c r="C53" i="169"/>
  <c r="C51" i="169" s="1"/>
  <c r="J54" i="169"/>
  <c r="J51" i="169" s="1"/>
  <c r="I55" i="169"/>
  <c r="H56" i="169"/>
  <c r="G57" i="169"/>
  <c r="E52" i="169"/>
  <c r="E51" i="169" s="1"/>
  <c r="D53" i="169"/>
  <c r="C54" i="169"/>
  <c r="J55" i="169"/>
  <c r="I56" i="169"/>
  <c r="H57" i="169"/>
  <c r="F52" i="169"/>
  <c r="E53" i="169"/>
  <c r="D54" i="169"/>
  <c r="C55" i="169"/>
  <c r="J56" i="169"/>
  <c r="I57" i="169"/>
  <c r="G52" i="169"/>
  <c r="F53" i="169"/>
  <c r="E54" i="169"/>
  <c r="D55" i="169"/>
  <c r="C56" i="169"/>
  <c r="I52" i="168"/>
  <c r="H53" i="168"/>
  <c r="H51" i="168" s="1"/>
  <c r="G54" i="168"/>
  <c r="F55" i="168"/>
  <c r="E56" i="168"/>
  <c r="D57" i="168"/>
  <c r="D52" i="168"/>
  <c r="C53" i="168"/>
  <c r="J54" i="168"/>
  <c r="J51" i="168" s="1"/>
  <c r="I55" i="168"/>
  <c r="H56" i="168"/>
  <c r="G57" i="168"/>
  <c r="E52" i="168"/>
  <c r="D53" i="168"/>
  <c r="C54" i="168"/>
  <c r="J55" i="168"/>
  <c r="I56" i="168"/>
  <c r="H57" i="168"/>
  <c r="F52" i="168"/>
  <c r="E53" i="168"/>
  <c r="D54" i="168"/>
  <c r="C55" i="168"/>
  <c r="J56" i="168"/>
  <c r="I57" i="168"/>
  <c r="G52" i="168"/>
  <c r="F53" i="168"/>
  <c r="E54" i="168"/>
  <c r="D55" i="168"/>
  <c r="C56" i="168"/>
  <c r="J52" i="167"/>
  <c r="I53" i="167"/>
  <c r="I51" i="167" s="1"/>
  <c r="H54" i="167"/>
  <c r="H51" i="167" s="1"/>
  <c r="G55" i="167"/>
  <c r="F56" i="167"/>
  <c r="E57" i="167"/>
  <c r="I20" i="167"/>
  <c r="C52" i="167"/>
  <c r="J53" i="167"/>
  <c r="I54" i="167"/>
  <c r="H55" i="167"/>
  <c r="G56" i="167"/>
  <c r="F57" i="167"/>
  <c r="D52" i="167"/>
  <c r="D51" i="167" s="1"/>
  <c r="C53" i="167"/>
  <c r="J54" i="167"/>
  <c r="I55" i="167"/>
  <c r="H56" i="167"/>
  <c r="G57" i="167"/>
  <c r="E52" i="167"/>
  <c r="D53" i="167"/>
  <c r="C54" i="167"/>
  <c r="J55" i="167"/>
  <c r="I56" i="167"/>
  <c r="H57" i="167"/>
  <c r="F52" i="167"/>
  <c r="E53" i="167"/>
  <c r="D54" i="167"/>
  <c r="C55" i="167"/>
  <c r="J56" i="167"/>
  <c r="I57" i="167"/>
  <c r="G52" i="167"/>
  <c r="F53" i="167"/>
  <c r="E54" i="167"/>
  <c r="D55" i="167"/>
  <c r="C56" i="167"/>
  <c r="K51" i="166"/>
  <c r="H52" i="166"/>
  <c r="G53" i="166"/>
  <c r="F54" i="166"/>
  <c r="E55" i="166"/>
  <c r="D56" i="166"/>
  <c r="C57" i="166"/>
  <c r="I52" i="166"/>
  <c r="H53" i="166"/>
  <c r="G54" i="166"/>
  <c r="F55" i="166"/>
  <c r="E56" i="166"/>
  <c r="D57" i="166"/>
  <c r="I20" i="166"/>
  <c r="C52" i="166"/>
  <c r="J53" i="166"/>
  <c r="J51" i="166" s="1"/>
  <c r="I54" i="166"/>
  <c r="H55" i="166"/>
  <c r="G56" i="166"/>
  <c r="F57" i="166"/>
  <c r="D52" i="166"/>
  <c r="C53" i="166"/>
  <c r="J54" i="166"/>
  <c r="I55" i="166"/>
  <c r="H56" i="166"/>
  <c r="G57" i="166"/>
  <c r="E52" i="166"/>
  <c r="D53" i="166"/>
  <c r="C54" i="166"/>
  <c r="J55" i="166"/>
  <c r="I56" i="166"/>
  <c r="H57" i="166"/>
  <c r="F52" i="166"/>
  <c r="E53" i="166"/>
  <c r="D54" i="166"/>
  <c r="C55" i="166"/>
  <c r="J56" i="166"/>
  <c r="I57" i="166"/>
  <c r="G52" i="166"/>
  <c r="G51" i="166" s="1"/>
  <c r="F53" i="166"/>
  <c r="E54" i="166"/>
  <c r="D55" i="166"/>
  <c r="C56" i="166"/>
  <c r="I52" i="165"/>
  <c r="H53" i="165"/>
  <c r="H51" i="165" s="1"/>
  <c r="G54" i="165"/>
  <c r="F55" i="165"/>
  <c r="E56" i="165"/>
  <c r="D57" i="165"/>
  <c r="J52" i="165"/>
  <c r="I53" i="165"/>
  <c r="H54" i="165"/>
  <c r="G55" i="165"/>
  <c r="F56" i="165"/>
  <c r="E57" i="165"/>
  <c r="I20" i="165"/>
  <c r="C52" i="165"/>
  <c r="C51" i="165" s="1"/>
  <c r="J53" i="165"/>
  <c r="I54" i="165"/>
  <c r="H55" i="165"/>
  <c r="G56" i="165"/>
  <c r="F57" i="165"/>
  <c r="D52" i="165"/>
  <c r="C53" i="165"/>
  <c r="J54" i="165"/>
  <c r="I55" i="165"/>
  <c r="H56" i="165"/>
  <c r="G57" i="165"/>
  <c r="E52" i="165"/>
  <c r="E51" i="165" s="1"/>
  <c r="D53" i="165"/>
  <c r="C54" i="165"/>
  <c r="J55" i="165"/>
  <c r="I56" i="165"/>
  <c r="H57" i="165"/>
  <c r="F52" i="165"/>
  <c r="E53" i="165"/>
  <c r="D54" i="165"/>
  <c r="C55" i="165"/>
  <c r="J56" i="165"/>
  <c r="I57" i="165"/>
  <c r="G52" i="165"/>
  <c r="G51" i="165" s="1"/>
  <c r="F53" i="165"/>
  <c r="E54" i="165"/>
  <c r="D55" i="165"/>
  <c r="C56" i="165"/>
  <c r="K51" i="164"/>
  <c r="H52" i="164"/>
  <c r="G53" i="164"/>
  <c r="F54" i="164"/>
  <c r="E55" i="164"/>
  <c r="D56" i="164"/>
  <c r="C57" i="164"/>
  <c r="I52" i="164"/>
  <c r="H53" i="164"/>
  <c r="G54" i="164"/>
  <c r="F55" i="164"/>
  <c r="E56" i="164"/>
  <c r="D57" i="164"/>
  <c r="C52" i="164"/>
  <c r="J53" i="164"/>
  <c r="J51" i="164" s="1"/>
  <c r="I54" i="164"/>
  <c r="H55" i="164"/>
  <c r="G56" i="164"/>
  <c r="F57" i="164"/>
  <c r="D52" i="164"/>
  <c r="C53" i="164"/>
  <c r="J54" i="164"/>
  <c r="I55" i="164"/>
  <c r="H56" i="164"/>
  <c r="G57" i="164"/>
  <c r="E52" i="164"/>
  <c r="D53" i="164"/>
  <c r="C54" i="164"/>
  <c r="J55" i="164"/>
  <c r="I56" i="164"/>
  <c r="H57" i="164"/>
  <c r="F52" i="164"/>
  <c r="E53" i="164"/>
  <c r="D54" i="164"/>
  <c r="C55" i="164"/>
  <c r="J56" i="164"/>
  <c r="I57" i="164"/>
  <c r="G52" i="164"/>
  <c r="F53" i="164"/>
  <c r="E54" i="164"/>
  <c r="D55" i="164"/>
  <c r="C56" i="164"/>
  <c r="K51" i="163"/>
  <c r="H52" i="163"/>
  <c r="G53" i="163"/>
  <c r="G51" i="163" s="1"/>
  <c r="F54" i="163"/>
  <c r="E55" i="163"/>
  <c r="D56" i="163"/>
  <c r="C57" i="163"/>
  <c r="I52" i="163"/>
  <c r="H53" i="163"/>
  <c r="G54" i="163"/>
  <c r="F55" i="163"/>
  <c r="E56" i="163"/>
  <c r="D57" i="163"/>
  <c r="J52" i="163"/>
  <c r="I53" i="163"/>
  <c r="H54" i="163"/>
  <c r="G55" i="163"/>
  <c r="F56" i="163"/>
  <c r="E57" i="163"/>
  <c r="I20" i="163"/>
  <c r="C52" i="163"/>
  <c r="J53" i="163"/>
  <c r="I54" i="163"/>
  <c r="H55" i="163"/>
  <c r="G56" i="163"/>
  <c r="F57" i="163"/>
  <c r="D52" i="163"/>
  <c r="C53" i="163"/>
  <c r="J54" i="163"/>
  <c r="I55" i="163"/>
  <c r="H56" i="163"/>
  <c r="G57" i="163"/>
  <c r="E52" i="163"/>
  <c r="D53" i="163"/>
  <c r="C54" i="163"/>
  <c r="J55" i="163"/>
  <c r="I56" i="163"/>
  <c r="H57" i="163"/>
  <c r="F52" i="163"/>
  <c r="E53" i="163"/>
  <c r="D54" i="163"/>
  <c r="C55" i="163"/>
  <c r="J56" i="163"/>
  <c r="I20" i="162"/>
  <c r="C52" i="162"/>
  <c r="J53" i="162"/>
  <c r="J51" i="162" s="1"/>
  <c r="I54" i="162"/>
  <c r="I51" i="162" s="1"/>
  <c r="H55" i="162"/>
  <c r="H51" i="162" s="1"/>
  <c r="G56" i="162"/>
  <c r="F57" i="162"/>
  <c r="D52" i="162"/>
  <c r="C53" i="162"/>
  <c r="J54" i="162"/>
  <c r="I55" i="162"/>
  <c r="H56" i="162"/>
  <c r="G57" i="162"/>
  <c r="E52" i="162"/>
  <c r="D53" i="162"/>
  <c r="C54" i="162"/>
  <c r="J55" i="162"/>
  <c r="I56" i="162"/>
  <c r="H57" i="162"/>
  <c r="F52" i="162"/>
  <c r="F51" i="162" s="1"/>
  <c r="E53" i="162"/>
  <c r="D54" i="162"/>
  <c r="C55" i="162"/>
  <c r="J56" i="162"/>
  <c r="I57" i="162"/>
  <c r="G52" i="162"/>
  <c r="F53" i="162"/>
  <c r="E54" i="162"/>
  <c r="D55" i="162"/>
  <c r="C56" i="162"/>
  <c r="I52" i="161"/>
  <c r="H53" i="161"/>
  <c r="H51" i="161" s="1"/>
  <c r="G54" i="161"/>
  <c r="F55" i="161"/>
  <c r="E56" i="161"/>
  <c r="D57" i="161"/>
  <c r="I20" i="161"/>
  <c r="C52" i="161"/>
  <c r="J53" i="161"/>
  <c r="J51" i="161" s="1"/>
  <c r="I54" i="161"/>
  <c r="H55" i="161"/>
  <c r="G56" i="161"/>
  <c r="F57" i="161"/>
  <c r="D52" i="161"/>
  <c r="C53" i="161"/>
  <c r="J54" i="161"/>
  <c r="I55" i="161"/>
  <c r="H56" i="161"/>
  <c r="G57" i="161"/>
  <c r="E52" i="161"/>
  <c r="E51" i="161" s="1"/>
  <c r="D53" i="161"/>
  <c r="C54" i="161"/>
  <c r="J55" i="161"/>
  <c r="I56" i="161"/>
  <c r="H57" i="161"/>
  <c r="F52" i="161"/>
  <c r="E53" i="161"/>
  <c r="D54" i="161"/>
  <c r="C55" i="161"/>
  <c r="J56" i="161"/>
  <c r="I57" i="161"/>
  <c r="G52" i="161"/>
  <c r="F53" i="161"/>
  <c r="E54" i="161"/>
  <c r="D55" i="161"/>
  <c r="C56" i="161"/>
  <c r="I52" i="160"/>
  <c r="I51" i="160" s="1"/>
  <c r="H53" i="160"/>
  <c r="H51" i="160" s="1"/>
  <c r="G54" i="160"/>
  <c r="F55" i="160"/>
  <c r="E56" i="160"/>
  <c r="D57" i="160"/>
  <c r="G55" i="160"/>
  <c r="F56" i="160"/>
  <c r="E57" i="160"/>
  <c r="I20" i="160"/>
  <c r="C52" i="160"/>
  <c r="J53" i="160"/>
  <c r="J51" i="160" s="1"/>
  <c r="I54" i="160"/>
  <c r="H55" i="160"/>
  <c r="G56" i="160"/>
  <c r="F57" i="160"/>
  <c r="D52" i="160"/>
  <c r="C53" i="160"/>
  <c r="J54" i="160"/>
  <c r="I55" i="160"/>
  <c r="H56" i="160"/>
  <c r="G57" i="160"/>
  <c r="E52" i="160"/>
  <c r="D53" i="160"/>
  <c r="C54" i="160"/>
  <c r="J55" i="160"/>
  <c r="I56" i="160"/>
  <c r="H57" i="160"/>
  <c r="F52" i="160"/>
  <c r="F51" i="160" s="1"/>
  <c r="E53" i="160"/>
  <c r="D54" i="160"/>
  <c r="C55" i="160"/>
  <c r="J56" i="160"/>
  <c r="I57" i="160"/>
  <c r="G52" i="160"/>
  <c r="F53" i="160"/>
  <c r="E54" i="160"/>
  <c r="D55" i="160"/>
  <c r="C56" i="160"/>
  <c r="I52" i="159"/>
  <c r="I51" i="159" s="1"/>
  <c r="H53" i="159"/>
  <c r="H51" i="159" s="1"/>
  <c r="G54" i="159"/>
  <c r="F55" i="159"/>
  <c r="E56" i="159"/>
  <c r="D57" i="159"/>
  <c r="J52" i="159"/>
  <c r="I53" i="159"/>
  <c r="H54" i="159"/>
  <c r="G55" i="159"/>
  <c r="F56" i="159"/>
  <c r="E57" i="159"/>
  <c r="I20" i="159"/>
  <c r="C52" i="159"/>
  <c r="J53" i="159"/>
  <c r="I54" i="159"/>
  <c r="H55" i="159"/>
  <c r="G56" i="159"/>
  <c r="F57" i="159"/>
  <c r="E52" i="159"/>
  <c r="D53" i="159"/>
  <c r="C54" i="159"/>
  <c r="J55" i="159"/>
  <c r="I56" i="159"/>
  <c r="H57" i="159"/>
  <c r="G52" i="159"/>
  <c r="F53" i="159"/>
  <c r="F51" i="159" s="1"/>
  <c r="E54" i="159"/>
  <c r="D55" i="159"/>
  <c r="C56" i="159"/>
  <c r="H51" i="158"/>
  <c r="I52" i="158"/>
  <c r="H53" i="158"/>
  <c r="G54" i="158"/>
  <c r="G51" i="158" s="1"/>
  <c r="F55" i="158"/>
  <c r="E56" i="158"/>
  <c r="D57" i="158"/>
  <c r="I20" i="158"/>
  <c r="C52" i="158"/>
  <c r="C51" i="158" s="1"/>
  <c r="J53" i="158"/>
  <c r="I54" i="158"/>
  <c r="H55" i="158"/>
  <c r="G56" i="158"/>
  <c r="F57" i="158"/>
  <c r="D52" i="158"/>
  <c r="C53" i="158"/>
  <c r="J54" i="158"/>
  <c r="I55" i="158"/>
  <c r="H56" i="158"/>
  <c r="G57" i="158"/>
  <c r="E52" i="158"/>
  <c r="E51" i="158" s="1"/>
  <c r="D53" i="158"/>
  <c r="C54" i="158"/>
  <c r="J55" i="158"/>
  <c r="I56" i="158"/>
  <c r="H57" i="158"/>
  <c r="F52" i="158"/>
  <c r="E53" i="158"/>
  <c r="D54" i="158"/>
  <c r="C55" i="158"/>
  <c r="J56" i="158"/>
  <c r="K51" i="157"/>
  <c r="H52" i="157"/>
  <c r="G53" i="157"/>
  <c r="C57" i="157"/>
  <c r="I52" i="157"/>
  <c r="H53" i="157"/>
  <c r="G54" i="157"/>
  <c r="F55" i="157"/>
  <c r="E56" i="157"/>
  <c r="D57" i="157"/>
  <c r="F54" i="157"/>
  <c r="J52" i="157"/>
  <c r="I53" i="157"/>
  <c r="H54" i="157"/>
  <c r="G55" i="157"/>
  <c r="F56" i="157"/>
  <c r="E57" i="157"/>
  <c r="E55" i="157"/>
  <c r="I20" i="157"/>
  <c r="C52" i="157"/>
  <c r="J53" i="157"/>
  <c r="I54" i="157"/>
  <c r="H55" i="157"/>
  <c r="G56" i="157"/>
  <c r="F57" i="157"/>
  <c r="D56" i="157"/>
  <c r="D52" i="157"/>
  <c r="D51" i="157" s="1"/>
  <c r="C53" i="157"/>
  <c r="J54" i="157"/>
  <c r="I55" i="157"/>
  <c r="H56" i="157"/>
  <c r="G57" i="157"/>
  <c r="E52" i="157"/>
  <c r="D53" i="157"/>
  <c r="C54" i="157"/>
  <c r="J55" i="157"/>
  <c r="I56" i="157"/>
  <c r="H57" i="157"/>
  <c r="F52" i="157"/>
  <c r="F51" i="157" s="1"/>
  <c r="E53" i="157"/>
  <c r="D54" i="157"/>
  <c r="C55" i="157"/>
  <c r="J56" i="157"/>
  <c r="I57" i="157"/>
  <c r="G52" i="157"/>
  <c r="F53" i="157"/>
  <c r="E54" i="157"/>
  <c r="D55" i="157"/>
  <c r="C56" i="157"/>
  <c r="K51" i="156"/>
  <c r="H52" i="156"/>
  <c r="G53" i="156"/>
  <c r="G51" i="156" s="1"/>
  <c r="F54" i="156"/>
  <c r="E55" i="156"/>
  <c r="D56" i="156"/>
  <c r="C57" i="156"/>
  <c r="I52" i="156"/>
  <c r="H53" i="156"/>
  <c r="G54" i="156"/>
  <c r="F55" i="156"/>
  <c r="E56" i="156"/>
  <c r="D57" i="156"/>
  <c r="J52" i="156"/>
  <c r="I53" i="156"/>
  <c r="H54" i="156"/>
  <c r="G55" i="156"/>
  <c r="F56" i="156"/>
  <c r="E57" i="156"/>
  <c r="I20" i="156"/>
  <c r="C52" i="156"/>
  <c r="J53" i="156"/>
  <c r="I54" i="156"/>
  <c r="H55" i="156"/>
  <c r="G56" i="156"/>
  <c r="F57" i="156"/>
  <c r="D52" i="156"/>
  <c r="C53" i="156"/>
  <c r="J54" i="156"/>
  <c r="I55" i="156"/>
  <c r="H56" i="156"/>
  <c r="G57" i="156"/>
  <c r="E52" i="156"/>
  <c r="E51" i="156" s="1"/>
  <c r="D53" i="156"/>
  <c r="C54" i="156"/>
  <c r="J55" i="156"/>
  <c r="I56" i="156"/>
  <c r="H57" i="156"/>
  <c r="F52" i="156"/>
  <c r="F51" i="156" s="1"/>
  <c r="E53" i="156"/>
  <c r="D54" i="156"/>
  <c r="C55" i="156"/>
  <c r="J56" i="156"/>
  <c r="I52" i="155"/>
  <c r="H53" i="155"/>
  <c r="H51" i="155" s="1"/>
  <c r="G54" i="155"/>
  <c r="F55" i="155"/>
  <c r="F51" i="155" s="1"/>
  <c r="E56" i="155"/>
  <c r="D57" i="155"/>
  <c r="C53" i="155"/>
  <c r="J54" i="155"/>
  <c r="J51" i="155" s="1"/>
  <c r="I55" i="155"/>
  <c r="H56" i="155"/>
  <c r="G57" i="155"/>
  <c r="E52" i="155"/>
  <c r="E51" i="155" s="1"/>
  <c r="D53" i="155"/>
  <c r="D51" i="155" s="1"/>
  <c r="C54" i="155"/>
  <c r="J55" i="155"/>
  <c r="I56" i="155"/>
  <c r="H57" i="155"/>
  <c r="I20" i="154"/>
  <c r="C52" i="154"/>
  <c r="J53" i="154"/>
  <c r="J51" i="154" s="1"/>
  <c r="I54" i="154"/>
  <c r="I51" i="154" s="1"/>
  <c r="H55" i="154"/>
  <c r="H51" i="154" s="1"/>
  <c r="G56" i="154"/>
  <c r="F57" i="154"/>
  <c r="D52" i="154"/>
  <c r="C53" i="154"/>
  <c r="J54" i="154"/>
  <c r="I55" i="154"/>
  <c r="H56" i="154"/>
  <c r="G57" i="154"/>
  <c r="E52" i="154"/>
  <c r="D53" i="154"/>
  <c r="C54" i="154"/>
  <c r="J55" i="154"/>
  <c r="I56" i="154"/>
  <c r="H57" i="154"/>
  <c r="F52" i="154"/>
  <c r="F51" i="154" s="1"/>
  <c r="E53" i="154"/>
  <c r="D54" i="154"/>
  <c r="C55" i="154"/>
  <c r="J56" i="154"/>
  <c r="I57" i="154"/>
  <c r="G52" i="154"/>
  <c r="F53" i="154"/>
  <c r="E54" i="154"/>
  <c r="D55" i="154"/>
  <c r="C56" i="154"/>
  <c r="I20" i="153"/>
  <c r="C52" i="153"/>
  <c r="J53" i="153"/>
  <c r="J51" i="153" s="1"/>
  <c r="I54" i="153"/>
  <c r="I51" i="153" s="1"/>
  <c r="H55" i="153"/>
  <c r="H51" i="153" s="1"/>
  <c r="G56" i="153"/>
  <c r="F57" i="153"/>
  <c r="D52" i="153"/>
  <c r="D51" i="153" s="1"/>
  <c r="C53" i="153"/>
  <c r="J54" i="153"/>
  <c r="I55" i="153"/>
  <c r="H56" i="153"/>
  <c r="G57" i="153"/>
  <c r="E52" i="153"/>
  <c r="D53" i="153"/>
  <c r="C54" i="153"/>
  <c r="J55" i="153"/>
  <c r="I56" i="153"/>
  <c r="H57" i="153"/>
  <c r="G52" i="153"/>
  <c r="G51" i="153" s="1"/>
  <c r="F53" i="153"/>
  <c r="F51" i="153" s="1"/>
  <c r="E54" i="153"/>
  <c r="D55" i="153"/>
  <c r="C56" i="153"/>
  <c r="I52" i="152"/>
  <c r="H53" i="152"/>
  <c r="H51" i="152" s="1"/>
  <c r="G54" i="152"/>
  <c r="F55" i="152"/>
  <c r="E56" i="152"/>
  <c r="D57" i="152"/>
  <c r="J52" i="152"/>
  <c r="I53" i="152"/>
  <c r="H54" i="152"/>
  <c r="G55" i="152"/>
  <c r="F56" i="152"/>
  <c r="E57" i="152"/>
  <c r="I20" i="152"/>
  <c r="C52" i="152"/>
  <c r="C51" i="152" s="1"/>
  <c r="J53" i="152"/>
  <c r="I54" i="152"/>
  <c r="H55" i="152"/>
  <c r="G56" i="152"/>
  <c r="F57" i="152"/>
  <c r="D52" i="152"/>
  <c r="C53" i="152"/>
  <c r="J54" i="152"/>
  <c r="I55" i="152"/>
  <c r="H56" i="152"/>
  <c r="G57" i="152"/>
  <c r="E52" i="152"/>
  <c r="E51" i="152" s="1"/>
  <c r="D53" i="152"/>
  <c r="C54" i="152"/>
  <c r="J55" i="152"/>
  <c r="I56" i="152"/>
  <c r="H57" i="152"/>
  <c r="F52" i="152"/>
  <c r="E53" i="152"/>
  <c r="D54" i="152"/>
  <c r="C55" i="152"/>
  <c r="J56" i="152"/>
  <c r="I57" i="152"/>
  <c r="G52" i="152"/>
  <c r="G51" i="152" s="1"/>
  <c r="F53" i="152"/>
  <c r="E54" i="152"/>
  <c r="D55" i="152"/>
  <c r="C56" i="152"/>
  <c r="J52" i="151"/>
  <c r="I53" i="151"/>
  <c r="I51" i="151" s="1"/>
  <c r="H54" i="151"/>
  <c r="H51" i="151" s="1"/>
  <c r="G55" i="151"/>
  <c r="F56" i="151"/>
  <c r="E57" i="151"/>
  <c r="I20" i="151"/>
  <c r="C52" i="151"/>
  <c r="J53" i="151"/>
  <c r="I54" i="151"/>
  <c r="H55" i="151"/>
  <c r="G56" i="151"/>
  <c r="F57" i="151"/>
  <c r="D52" i="151"/>
  <c r="D51" i="151" s="1"/>
  <c r="C53" i="151"/>
  <c r="J54" i="151"/>
  <c r="I55" i="151"/>
  <c r="H56" i="151"/>
  <c r="G57" i="151"/>
  <c r="E52" i="151"/>
  <c r="D53" i="151"/>
  <c r="C54" i="151"/>
  <c r="J55" i="151"/>
  <c r="I56" i="151"/>
  <c r="H57" i="151"/>
  <c r="F52" i="151"/>
  <c r="E53" i="151"/>
  <c r="D54" i="151"/>
  <c r="C55" i="151"/>
  <c r="J56" i="151"/>
  <c r="I57" i="151"/>
  <c r="G52" i="151"/>
  <c r="F53" i="151"/>
  <c r="E54" i="151"/>
  <c r="D55" i="151"/>
  <c r="C56" i="151"/>
  <c r="K51" i="150"/>
  <c r="H52" i="150"/>
  <c r="G53" i="150"/>
  <c r="F54" i="150"/>
  <c r="E55" i="150"/>
  <c r="D56" i="150"/>
  <c r="C57" i="150"/>
  <c r="I52" i="150"/>
  <c r="H53" i="150"/>
  <c r="G54" i="150"/>
  <c r="F55" i="150"/>
  <c r="E56" i="150"/>
  <c r="D57" i="150"/>
  <c r="D52" i="150"/>
  <c r="D51" i="150" s="1"/>
  <c r="C53" i="150"/>
  <c r="C51" i="150" s="1"/>
  <c r="J54" i="150"/>
  <c r="J51" i="150" s="1"/>
  <c r="I55" i="150"/>
  <c r="H56" i="150"/>
  <c r="G57" i="150"/>
  <c r="E52" i="150"/>
  <c r="E51" i="150" s="1"/>
  <c r="D53" i="150"/>
  <c r="C54" i="150"/>
  <c r="J55" i="150"/>
  <c r="I56" i="150"/>
  <c r="H57" i="150"/>
  <c r="F52" i="150"/>
  <c r="E53" i="150"/>
  <c r="D54" i="150"/>
  <c r="C55" i="150"/>
  <c r="J56" i="150"/>
  <c r="I57" i="150"/>
  <c r="G52" i="150"/>
  <c r="F53" i="150"/>
  <c r="E54" i="150"/>
  <c r="D55" i="150"/>
  <c r="C56" i="150"/>
  <c r="J52" i="149"/>
  <c r="I53" i="149"/>
  <c r="I51" i="149" s="1"/>
  <c r="H54" i="149"/>
  <c r="H51" i="149" s="1"/>
  <c r="G55" i="149"/>
  <c r="F56" i="149"/>
  <c r="E57" i="149"/>
  <c r="I20" i="149"/>
  <c r="C52" i="149"/>
  <c r="J53" i="149"/>
  <c r="I54" i="149"/>
  <c r="H55" i="149"/>
  <c r="G56" i="149"/>
  <c r="F57" i="149"/>
  <c r="E52" i="149"/>
  <c r="E51" i="149" s="1"/>
  <c r="D53" i="149"/>
  <c r="C54" i="149"/>
  <c r="J55" i="149"/>
  <c r="I56" i="149"/>
  <c r="H57" i="149"/>
  <c r="F52" i="149"/>
  <c r="F51" i="149" s="1"/>
  <c r="E53" i="149"/>
  <c r="D54" i="149"/>
  <c r="C55" i="149"/>
  <c r="J56" i="149"/>
  <c r="I57" i="149"/>
  <c r="G52" i="149"/>
  <c r="F53" i="149"/>
  <c r="E54" i="149"/>
  <c r="D55" i="149"/>
  <c r="C56" i="149"/>
  <c r="I52" i="148"/>
  <c r="H53" i="148"/>
  <c r="H51" i="148" s="1"/>
  <c r="G54" i="148"/>
  <c r="F55" i="148"/>
  <c r="E56" i="148"/>
  <c r="D57" i="148"/>
  <c r="J52" i="148"/>
  <c r="I53" i="148"/>
  <c r="H54" i="148"/>
  <c r="G55" i="148"/>
  <c r="F56" i="148"/>
  <c r="E57" i="148"/>
  <c r="I20" i="148"/>
  <c r="C52" i="148"/>
  <c r="C51" i="148" s="1"/>
  <c r="J53" i="148"/>
  <c r="I54" i="148"/>
  <c r="H55" i="148"/>
  <c r="G56" i="148"/>
  <c r="F57" i="148"/>
  <c r="D52" i="148"/>
  <c r="C53" i="148"/>
  <c r="J54" i="148"/>
  <c r="I55" i="148"/>
  <c r="H56" i="148"/>
  <c r="G57" i="148"/>
  <c r="E52" i="148"/>
  <c r="D53" i="148"/>
  <c r="C54" i="148"/>
  <c r="J55" i="148"/>
  <c r="I56" i="148"/>
  <c r="H57" i="148"/>
  <c r="F52" i="148"/>
  <c r="E53" i="148"/>
  <c r="D54" i="148"/>
  <c r="C55" i="148"/>
  <c r="J56" i="148"/>
  <c r="I57" i="148"/>
  <c r="G52" i="148"/>
  <c r="G51" i="148" s="1"/>
  <c r="F53" i="148"/>
  <c r="E54" i="148"/>
  <c r="D55" i="148"/>
  <c r="C56" i="148"/>
  <c r="G51" i="147"/>
  <c r="I52" i="147"/>
  <c r="H53" i="147"/>
  <c r="H51" i="147" s="1"/>
  <c r="G54" i="147"/>
  <c r="F55" i="147"/>
  <c r="F51" i="147" s="1"/>
  <c r="E56" i="147"/>
  <c r="D57" i="147"/>
  <c r="D52" i="147"/>
  <c r="D51" i="147" s="1"/>
  <c r="C53" i="147"/>
  <c r="C51" i="147" s="1"/>
  <c r="J54" i="147"/>
  <c r="I55" i="147"/>
  <c r="H56" i="147"/>
  <c r="G57" i="147"/>
  <c r="E52" i="147"/>
  <c r="E51" i="147" s="1"/>
  <c r="D53" i="147"/>
  <c r="C54" i="147"/>
  <c r="J55" i="147"/>
  <c r="I56" i="147"/>
  <c r="I52" i="146"/>
  <c r="H53" i="146"/>
  <c r="H51" i="146" s="1"/>
  <c r="G54" i="146"/>
  <c r="F55" i="146"/>
  <c r="E56" i="146"/>
  <c r="D57" i="146"/>
  <c r="I20" i="146"/>
  <c r="C52" i="146"/>
  <c r="J53" i="146"/>
  <c r="J51" i="146" s="1"/>
  <c r="I54" i="146"/>
  <c r="H55" i="146"/>
  <c r="G56" i="146"/>
  <c r="F57" i="146"/>
  <c r="D52" i="146"/>
  <c r="D51" i="146" s="1"/>
  <c r="C53" i="146"/>
  <c r="J54" i="146"/>
  <c r="I55" i="146"/>
  <c r="H56" i="146"/>
  <c r="G57" i="146"/>
  <c r="E52" i="146"/>
  <c r="D53" i="146"/>
  <c r="C54" i="146"/>
  <c r="J55" i="146"/>
  <c r="I56" i="146"/>
  <c r="H57" i="146"/>
  <c r="F52" i="146"/>
  <c r="E53" i="146"/>
  <c r="D54" i="146"/>
  <c r="C55" i="146"/>
  <c r="J56" i="146"/>
  <c r="I57" i="146"/>
  <c r="G52" i="146"/>
  <c r="F53" i="146"/>
  <c r="E54" i="146"/>
  <c r="D55" i="146"/>
  <c r="C56" i="146"/>
  <c r="H52" i="145"/>
  <c r="F54" i="145"/>
  <c r="C57" i="145"/>
  <c r="I52" i="145"/>
  <c r="H53" i="145"/>
  <c r="G54" i="145"/>
  <c r="F55" i="145"/>
  <c r="E56" i="145"/>
  <c r="D57" i="145"/>
  <c r="K51" i="145"/>
  <c r="G53" i="145"/>
  <c r="G51" i="145" s="1"/>
  <c r="D56" i="145"/>
  <c r="J52" i="145"/>
  <c r="I53" i="145"/>
  <c r="H54" i="145"/>
  <c r="G55" i="145"/>
  <c r="F56" i="145"/>
  <c r="E57" i="145"/>
  <c r="E55" i="145"/>
  <c r="I20" i="145"/>
  <c r="C52" i="145"/>
  <c r="J53" i="145"/>
  <c r="I54" i="145"/>
  <c r="H55" i="145"/>
  <c r="G56" i="145"/>
  <c r="F57" i="145"/>
  <c r="D52" i="145"/>
  <c r="C53" i="145"/>
  <c r="J54" i="145"/>
  <c r="I55" i="145"/>
  <c r="H56" i="145"/>
  <c r="G57" i="145"/>
  <c r="E52" i="145"/>
  <c r="D53" i="145"/>
  <c r="C54" i="145"/>
  <c r="J55" i="145"/>
  <c r="I56" i="145"/>
  <c r="H57" i="145"/>
  <c r="F52" i="145"/>
  <c r="E53" i="145"/>
  <c r="D54" i="145"/>
  <c r="C55" i="145"/>
  <c r="J56" i="145"/>
  <c r="I20" i="144"/>
  <c r="C52" i="144"/>
  <c r="J53" i="144"/>
  <c r="J51" i="144" s="1"/>
  <c r="I54" i="144"/>
  <c r="I51" i="144" s="1"/>
  <c r="H55" i="144"/>
  <c r="H51" i="144" s="1"/>
  <c r="G56" i="144"/>
  <c r="F57" i="144"/>
  <c r="D52" i="144"/>
  <c r="C53" i="144"/>
  <c r="J54" i="144"/>
  <c r="I55" i="144"/>
  <c r="H56" i="144"/>
  <c r="G57" i="144"/>
  <c r="E52" i="144"/>
  <c r="D53" i="144"/>
  <c r="C54" i="144"/>
  <c r="J55" i="144"/>
  <c r="I56" i="144"/>
  <c r="H57" i="144"/>
  <c r="F52" i="144"/>
  <c r="F51" i="144" s="1"/>
  <c r="E53" i="144"/>
  <c r="D54" i="144"/>
  <c r="C55" i="144"/>
  <c r="J56" i="144"/>
  <c r="I57" i="144"/>
  <c r="G52" i="144"/>
  <c r="F53" i="144"/>
  <c r="E54" i="144"/>
  <c r="D55" i="144"/>
  <c r="C56" i="144"/>
  <c r="I52" i="143"/>
  <c r="H53" i="143"/>
  <c r="H51" i="143" s="1"/>
  <c r="G54" i="143"/>
  <c r="F55" i="143"/>
  <c r="E56" i="143"/>
  <c r="D57" i="143"/>
  <c r="I20" i="143"/>
  <c r="C52" i="143"/>
  <c r="J53" i="143"/>
  <c r="J51" i="143" s="1"/>
  <c r="I54" i="143"/>
  <c r="H55" i="143"/>
  <c r="G56" i="143"/>
  <c r="F57" i="143"/>
  <c r="D52" i="143"/>
  <c r="D51" i="143" s="1"/>
  <c r="C53" i="143"/>
  <c r="J54" i="143"/>
  <c r="I55" i="143"/>
  <c r="H56" i="143"/>
  <c r="G57" i="143"/>
  <c r="E52" i="143"/>
  <c r="D53" i="143"/>
  <c r="C54" i="143"/>
  <c r="J55" i="143"/>
  <c r="I56" i="143"/>
  <c r="H57" i="143"/>
  <c r="F52" i="143"/>
  <c r="E53" i="143"/>
  <c r="D54" i="143"/>
  <c r="C55" i="143"/>
  <c r="J56" i="143"/>
  <c r="I57" i="143"/>
  <c r="G52" i="143"/>
  <c r="F53" i="143"/>
  <c r="E54" i="143"/>
  <c r="D55" i="143"/>
  <c r="C56" i="143"/>
  <c r="I52" i="142"/>
  <c r="H53" i="142"/>
  <c r="G54" i="142"/>
  <c r="F55" i="142"/>
  <c r="E56" i="142"/>
  <c r="D57" i="142"/>
  <c r="J52" i="142"/>
  <c r="I53" i="142"/>
  <c r="H54" i="142"/>
  <c r="G55" i="142"/>
  <c r="F56" i="142"/>
  <c r="E57" i="142"/>
  <c r="D52" i="142"/>
  <c r="D51" i="142" s="1"/>
  <c r="C53" i="142"/>
  <c r="J54" i="142"/>
  <c r="I55" i="142"/>
  <c r="H56" i="142"/>
  <c r="G57" i="142"/>
  <c r="E52" i="142"/>
  <c r="D53" i="142"/>
  <c r="C54" i="142"/>
  <c r="J55" i="142"/>
  <c r="I56" i="142"/>
  <c r="H57" i="142"/>
  <c r="H51" i="142" s="1"/>
  <c r="F52" i="142"/>
  <c r="E53" i="142"/>
  <c r="D54" i="142"/>
  <c r="C55" i="142"/>
  <c r="J56" i="142"/>
  <c r="I57" i="142"/>
  <c r="G52" i="142"/>
  <c r="G51" i="142" s="1"/>
  <c r="F53" i="142"/>
  <c r="E54" i="142"/>
  <c r="D55" i="142"/>
  <c r="C56" i="142"/>
  <c r="D53" i="141"/>
  <c r="I56" i="141"/>
  <c r="C55" i="141"/>
  <c r="D55" i="141"/>
  <c r="K51" i="141"/>
  <c r="H52" i="141"/>
  <c r="G53" i="141"/>
  <c r="F54" i="141"/>
  <c r="E55" i="141"/>
  <c r="D56" i="141"/>
  <c r="C57" i="141"/>
  <c r="I52" i="141"/>
  <c r="H53" i="141"/>
  <c r="G54" i="141"/>
  <c r="F55" i="141"/>
  <c r="E56" i="141"/>
  <c r="D57" i="141"/>
  <c r="E52" i="141"/>
  <c r="C54" i="141"/>
  <c r="H57" i="141"/>
  <c r="J56" i="141"/>
  <c r="F52" i="141"/>
  <c r="E53" i="141"/>
  <c r="D54" i="141"/>
  <c r="I57" i="141"/>
  <c r="J52" i="141"/>
  <c r="I53" i="141"/>
  <c r="H54" i="141"/>
  <c r="G55" i="141"/>
  <c r="E57" i="141"/>
  <c r="I20" i="141"/>
  <c r="C52" i="141"/>
  <c r="J53" i="141"/>
  <c r="I54" i="141"/>
  <c r="H55" i="141"/>
  <c r="G56" i="141"/>
  <c r="F57" i="141"/>
  <c r="C56" i="141"/>
  <c r="F56" i="141"/>
  <c r="D52" i="141"/>
  <c r="C53" i="141"/>
  <c r="J54" i="141"/>
  <c r="I55" i="141"/>
  <c r="H56" i="141"/>
  <c r="G57" i="141"/>
  <c r="J55" i="141"/>
  <c r="G52" i="141"/>
  <c r="G51" i="141" s="1"/>
  <c r="F53" i="141"/>
  <c r="E54" i="141"/>
  <c r="K51" i="140"/>
  <c r="H52" i="140"/>
  <c r="G53" i="140"/>
  <c r="F54" i="140"/>
  <c r="E55" i="140"/>
  <c r="D56" i="140"/>
  <c r="C57" i="140"/>
  <c r="I52" i="140"/>
  <c r="H53" i="140"/>
  <c r="G54" i="140"/>
  <c r="F55" i="140"/>
  <c r="E56" i="140"/>
  <c r="D57" i="140"/>
  <c r="I20" i="140"/>
  <c r="C52" i="140"/>
  <c r="J53" i="140"/>
  <c r="J51" i="140" s="1"/>
  <c r="I54" i="140"/>
  <c r="H55" i="140"/>
  <c r="G56" i="140"/>
  <c r="F57" i="140"/>
  <c r="D52" i="140"/>
  <c r="C53" i="140"/>
  <c r="J54" i="140"/>
  <c r="I55" i="140"/>
  <c r="H56" i="140"/>
  <c r="G57" i="140"/>
  <c r="E52" i="140"/>
  <c r="D53" i="140"/>
  <c r="C54" i="140"/>
  <c r="J55" i="140"/>
  <c r="I56" i="140"/>
  <c r="H57" i="140"/>
  <c r="F52" i="140"/>
  <c r="E53" i="140"/>
  <c r="D54" i="140"/>
  <c r="C55" i="140"/>
  <c r="J56" i="140"/>
  <c r="I57" i="140"/>
  <c r="G52" i="140"/>
  <c r="G51" i="140" s="1"/>
  <c r="F53" i="140"/>
  <c r="E54" i="140"/>
  <c r="D55" i="140"/>
  <c r="C56" i="140"/>
  <c r="K51" i="139"/>
  <c r="H52" i="139"/>
  <c r="G53" i="139"/>
  <c r="F54" i="139"/>
  <c r="E55" i="139"/>
  <c r="D56" i="139"/>
  <c r="C57" i="139"/>
  <c r="I52" i="139"/>
  <c r="I51" i="139" s="1"/>
  <c r="H53" i="139"/>
  <c r="G54" i="139"/>
  <c r="F55" i="139"/>
  <c r="E56" i="139"/>
  <c r="D57" i="139"/>
  <c r="I20" i="139"/>
  <c r="C52" i="139"/>
  <c r="C51" i="139" s="1"/>
  <c r="J53" i="139"/>
  <c r="J51" i="139" s="1"/>
  <c r="I54" i="139"/>
  <c r="H55" i="139"/>
  <c r="G56" i="139"/>
  <c r="F57" i="139"/>
  <c r="J54" i="139"/>
  <c r="I55" i="139"/>
  <c r="H56" i="139"/>
  <c r="G57" i="139"/>
  <c r="E52" i="139"/>
  <c r="D53" i="139"/>
  <c r="C54" i="139"/>
  <c r="J55" i="139"/>
  <c r="I56" i="139"/>
  <c r="H57" i="139"/>
  <c r="F52" i="139"/>
  <c r="F51" i="139" s="1"/>
  <c r="E53" i="139"/>
  <c r="D54" i="139"/>
  <c r="C55" i="139"/>
  <c r="J56" i="139"/>
  <c r="I57" i="139"/>
  <c r="G52" i="139"/>
  <c r="F53" i="139"/>
  <c r="E54" i="139"/>
  <c r="D55" i="139"/>
  <c r="C56" i="139"/>
  <c r="I20" i="138"/>
  <c r="C52" i="138"/>
  <c r="C51" i="138" s="1"/>
  <c r="J53" i="138"/>
  <c r="J51" i="138" s="1"/>
  <c r="I54" i="138"/>
  <c r="I51" i="138" s="1"/>
  <c r="H55" i="138"/>
  <c r="H51" i="138" s="1"/>
  <c r="G56" i="138"/>
  <c r="F57" i="138"/>
  <c r="D52" i="138"/>
  <c r="C53" i="138"/>
  <c r="J54" i="138"/>
  <c r="I55" i="138"/>
  <c r="H56" i="138"/>
  <c r="G57" i="138"/>
  <c r="E52" i="138"/>
  <c r="D53" i="138"/>
  <c r="C54" i="138"/>
  <c r="J55" i="138"/>
  <c r="I56" i="138"/>
  <c r="H57" i="138"/>
  <c r="F52" i="138"/>
  <c r="F51" i="138" s="1"/>
  <c r="E53" i="138"/>
  <c r="D54" i="138"/>
  <c r="C55" i="138"/>
  <c r="J56" i="138"/>
  <c r="I57" i="138"/>
  <c r="G52" i="138"/>
  <c r="F53" i="138"/>
  <c r="E54" i="138"/>
  <c r="D55" i="138"/>
  <c r="C56" i="138"/>
  <c r="J52" i="137"/>
  <c r="I53" i="137"/>
  <c r="I51" i="137" s="1"/>
  <c r="H54" i="137"/>
  <c r="H51" i="137" s="1"/>
  <c r="G55" i="137"/>
  <c r="F56" i="137"/>
  <c r="E57" i="137"/>
  <c r="I20" i="137"/>
  <c r="C52" i="137"/>
  <c r="J53" i="137"/>
  <c r="I54" i="137"/>
  <c r="H55" i="137"/>
  <c r="G56" i="137"/>
  <c r="F57" i="137"/>
  <c r="E52" i="137"/>
  <c r="D53" i="137"/>
  <c r="C54" i="137"/>
  <c r="J55" i="137"/>
  <c r="I56" i="137"/>
  <c r="H57" i="137"/>
  <c r="F52" i="137"/>
  <c r="F51" i="137" s="1"/>
  <c r="E53" i="137"/>
  <c r="D54" i="137"/>
  <c r="C55" i="137"/>
  <c r="J56" i="137"/>
  <c r="I57" i="137"/>
  <c r="G52" i="137"/>
  <c r="F53" i="137"/>
  <c r="E54" i="137"/>
  <c r="D55" i="137"/>
  <c r="C56" i="137"/>
  <c r="I52" i="136"/>
  <c r="H53" i="136"/>
  <c r="H51" i="136" s="1"/>
  <c r="G54" i="136"/>
  <c r="F55" i="136"/>
  <c r="E56" i="136"/>
  <c r="D57" i="136"/>
  <c r="I20" i="136"/>
  <c r="C52" i="136"/>
  <c r="J53" i="136"/>
  <c r="J51" i="136" s="1"/>
  <c r="I54" i="136"/>
  <c r="H55" i="136"/>
  <c r="G56" i="136"/>
  <c r="F57" i="136"/>
  <c r="D52" i="136"/>
  <c r="D51" i="136" s="1"/>
  <c r="C53" i="136"/>
  <c r="J54" i="136"/>
  <c r="I55" i="136"/>
  <c r="H56" i="136"/>
  <c r="G57" i="136"/>
  <c r="E52" i="136"/>
  <c r="E51" i="136" s="1"/>
  <c r="D53" i="136"/>
  <c r="C54" i="136"/>
  <c r="J55" i="136"/>
  <c r="I56" i="136"/>
  <c r="H57" i="136"/>
  <c r="F52" i="136"/>
  <c r="E53" i="136"/>
  <c r="D54" i="136"/>
  <c r="C55" i="136"/>
  <c r="J56" i="136"/>
  <c r="I57" i="136"/>
  <c r="G52" i="136"/>
  <c r="F53" i="136"/>
  <c r="E54" i="136"/>
  <c r="D55" i="136"/>
  <c r="C56" i="136"/>
  <c r="I20" i="135"/>
  <c r="C52" i="135"/>
  <c r="C51" i="135" s="1"/>
  <c r="J53" i="135"/>
  <c r="J51" i="135" s="1"/>
  <c r="I54" i="135"/>
  <c r="I51" i="135" s="1"/>
  <c r="H55" i="135"/>
  <c r="H51" i="135" s="1"/>
  <c r="G56" i="135"/>
  <c r="F57" i="135"/>
  <c r="D52" i="135"/>
  <c r="C53" i="135"/>
  <c r="J54" i="135"/>
  <c r="I55" i="135"/>
  <c r="H56" i="135"/>
  <c r="G57" i="135"/>
  <c r="E52" i="135"/>
  <c r="D53" i="135"/>
  <c r="C54" i="135"/>
  <c r="J55" i="135"/>
  <c r="I56" i="135"/>
  <c r="H57" i="135"/>
  <c r="F52" i="135"/>
  <c r="F51" i="135" s="1"/>
  <c r="E53" i="135"/>
  <c r="D54" i="135"/>
  <c r="C55" i="135"/>
  <c r="J56" i="135"/>
  <c r="I57" i="135"/>
  <c r="G52" i="135"/>
  <c r="F53" i="135"/>
  <c r="E54" i="135"/>
  <c r="D55" i="135"/>
  <c r="C56" i="135"/>
  <c r="I52" i="134"/>
  <c r="H53" i="134"/>
  <c r="H51" i="134" s="1"/>
  <c r="G54" i="134"/>
  <c r="F55" i="134"/>
  <c r="E56" i="134"/>
  <c r="D57" i="134"/>
  <c r="J52" i="134"/>
  <c r="J51" i="134" s="1"/>
  <c r="I53" i="134"/>
  <c r="H54" i="134"/>
  <c r="G55" i="134"/>
  <c r="F56" i="134"/>
  <c r="E57" i="134"/>
  <c r="I20" i="134"/>
  <c r="C52" i="134"/>
  <c r="J53" i="134"/>
  <c r="I54" i="134"/>
  <c r="H55" i="134"/>
  <c r="G56" i="134"/>
  <c r="F57" i="134"/>
  <c r="D52" i="134"/>
  <c r="D51" i="134" s="1"/>
  <c r="C53" i="134"/>
  <c r="J54" i="134"/>
  <c r="I55" i="134"/>
  <c r="H56" i="134"/>
  <c r="G57" i="134"/>
  <c r="E52" i="134"/>
  <c r="D53" i="134"/>
  <c r="C54" i="134"/>
  <c r="J55" i="134"/>
  <c r="I56" i="134"/>
  <c r="H57" i="134"/>
  <c r="F52" i="134"/>
  <c r="E53" i="134"/>
  <c r="D54" i="134"/>
  <c r="C55" i="134"/>
  <c r="J56" i="134"/>
  <c r="I57" i="134"/>
  <c r="G52" i="134"/>
  <c r="G51" i="134" s="1"/>
  <c r="F53" i="134"/>
  <c r="E54" i="134"/>
  <c r="D55" i="134"/>
  <c r="C56" i="134"/>
  <c r="K51" i="133"/>
  <c r="H52" i="133"/>
  <c r="G53" i="133"/>
  <c r="F54" i="133"/>
  <c r="E55" i="133"/>
  <c r="D56" i="133"/>
  <c r="C57" i="133"/>
  <c r="I52" i="133"/>
  <c r="I51" i="133" s="1"/>
  <c r="H53" i="133"/>
  <c r="G54" i="133"/>
  <c r="F55" i="133"/>
  <c r="E56" i="133"/>
  <c r="D57" i="133"/>
  <c r="J52" i="133"/>
  <c r="I53" i="133"/>
  <c r="H54" i="133"/>
  <c r="G55" i="133"/>
  <c r="F56" i="133"/>
  <c r="E57" i="133"/>
  <c r="I20" i="133"/>
  <c r="C52" i="133"/>
  <c r="J53" i="133"/>
  <c r="I54" i="133"/>
  <c r="H55" i="133"/>
  <c r="G56" i="133"/>
  <c r="F57" i="133"/>
  <c r="D52" i="133"/>
  <c r="C53" i="133"/>
  <c r="J54" i="133"/>
  <c r="I55" i="133"/>
  <c r="H56" i="133"/>
  <c r="G57" i="133"/>
  <c r="E52" i="133"/>
  <c r="D53" i="133"/>
  <c r="C54" i="133"/>
  <c r="J55" i="133"/>
  <c r="I56" i="133"/>
  <c r="H57" i="133"/>
  <c r="F52" i="133"/>
  <c r="E53" i="133"/>
  <c r="D54" i="133"/>
  <c r="C55" i="133"/>
  <c r="J56" i="133"/>
  <c r="I57" i="133"/>
  <c r="G52" i="133"/>
  <c r="F53" i="133"/>
  <c r="E54" i="133"/>
  <c r="D55" i="133"/>
  <c r="C56" i="133"/>
  <c r="F53" i="132"/>
  <c r="J57" i="132"/>
  <c r="K51" i="132"/>
  <c r="H52" i="132"/>
  <c r="G53" i="132"/>
  <c r="F54" i="132"/>
  <c r="E55" i="132"/>
  <c r="D56" i="132"/>
  <c r="C57" i="132"/>
  <c r="I52" i="132"/>
  <c r="H53" i="132"/>
  <c r="G54" i="132"/>
  <c r="F55" i="132"/>
  <c r="E56" i="132"/>
  <c r="D57" i="132"/>
  <c r="D53" i="132"/>
  <c r="I56" i="132"/>
  <c r="J52" i="132"/>
  <c r="I53" i="132"/>
  <c r="H54" i="132"/>
  <c r="G55" i="132"/>
  <c r="F56" i="132"/>
  <c r="E57" i="132"/>
  <c r="J55" i="132"/>
  <c r="D55" i="132"/>
  <c r="I20" i="132"/>
  <c r="C52" i="132"/>
  <c r="J53" i="132"/>
  <c r="I54" i="132"/>
  <c r="H55" i="132"/>
  <c r="G56" i="132"/>
  <c r="F57" i="132"/>
  <c r="E52" i="132"/>
  <c r="C54" i="132"/>
  <c r="H57" i="132"/>
  <c r="G52" i="132"/>
  <c r="E54" i="132"/>
  <c r="C56" i="132"/>
  <c r="D52" i="132"/>
  <c r="C53" i="132"/>
  <c r="J54" i="132"/>
  <c r="I55" i="132"/>
  <c r="H56" i="132"/>
  <c r="G57" i="132"/>
  <c r="F52" i="132"/>
  <c r="E53" i="132"/>
  <c r="D54" i="132"/>
  <c r="C55" i="132"/>
  <c r="J56" i="132"/>
  <c r="K51" i="131"/>
  <c r="H52" i="131"/>
  <c r="G53" i="131"/>
  <c r="F54" i="131"/>
  <c r="E55" i="131"/>
  <c r="D56" i="131"/>
  <c r="C57" i="131"/>
  <c r="H54" i="131"/>
  <c r="E57" i="131"/>
  <c r="I20" i="131"/>
  <c r="C52" i="131"/>
  <c r="J53" i="131"/>
  <c r="I54" i="131"/>
  <c r="H55" i="131"/>
  <c r="G56" i="131"/>
  <c r="F57" i="131"/>
  <c r="J52" i="131"/>
  <c r="I53" i="131"/>
  <c r="I51" i="131" s="1"/>
  <c r="G55" i="131"/>
  <c r="F56" i="131"/>
  <c r="D52" i="131"/>
  <c r="D51" i="131" s="1"/>
  <c r="C53" i="131"/>
  <c r="J54" i="131"/>
  <c r="I55" i="131"/>
  <c r="H56" i="131"/>
  <c r="G57" i="131"/>
  <c r="E52" i="131"/>
  <c r="D53" i="131"/>
  <c r="C54" i="131"/>
  <c r="J55" i="131"/>
  <c r="I56" i="131"/>
  <c r="H57" i="131"/>
  <c r="F52" i="131"/>
  <c r="E53" i="131"/>
  <c r="D54" i="131"/>
  <c r="C55" i="131"/>
  <c r="J56" i="131"/>
  <c r="I57" i="131"/>
  <c r="G52" i="131"/>
  <c r="G51" i="131" s="1"/>
  <c r="F53" i="131"/>
  <c r="E54" i="131"/>
  <c r="D55" i="131"/>
  <c r="C56" i="131"/>
  <c r="F52" i="130"/>
  <c r="K51" i="130"/>
  <c r="H52" i="130"/>
  <c r="G53" i="130"/>
  <c r="F54" i="130"/>
  <c r="E55" i="130"/>
  <c r="D56" i="130"/>
  <c r="C57" i="130"/>
  <c r="I52" i="130"/>
  <c r="H53" i="130"/>
  <c r="G54" i="130"/>
  <c r="F55" i="130"/>
  <c r="E56" i="130"/>
  <c r="D57" i="130"/>
  <c r="H57" i="130"/>
  <c r="C55" i="130"/>
  <c r="J52" i="130"/>
  <c r="I53" i="130"/>
  <c r="H54" i="130"/>
  <c r="G55" i="130"/>
  <c r="F56" i="130"/>
  <c r="E57" i="130"/>
  <c r="E53" i="130"/>
  <c r="J56" i="130"/>
  <c r="I20" i="130"/>
  <c r="C52" i="130"/>
  <c r="J53" i="130"/>
  <c r="I54" i="130"/>
  <c r="H55" i="130"/>
  <c r="G56" i="130"/>
  <c r="F57" i="130"/>
  <c r="D54" i="130"/>
  <c r="I57" i="130"/>
  <c r="D52" i="130"/>
  <c r="C53" i="130"/>
  <c r="J54" i="130"/>
  <c r="I55" i="130"/>
  <c r="H56" i="130"/>
  <c r="G57" i="130"/>
  <c r="E52" i="130"/>
  <c r="D53" i="130"/>
  <c r="C54" i="130"/>
  <c r="J55" i="130"/>
  <c r="I56" i="130"/>
  <c r="G52" i="130"/>
  <c r="F53" i="130"/>
  <c r="E54" i="130"/>
  <c r="D55" i="130"/>
  <c r="C56" i="130"/>
  <c r="I52" i="129"/>
  <c r="H53" i="129"/>
  <c r="H51" i="129" s="1"/>
  <c r="G54" i="129"/>
  <c r="F55" i="129"/>
  <c r="E56" i="129"/>
  <c r="D57" i="129"/>
  <c r="J52" i="129"/>
  <c r="J51" i="129" s="1"/>
  <c r="I53" i="129"/>
  <c r="H54" i="129"/>
  <c r="G55" i="129"/>
  <c r="F56" i="129"/>
  <c r="E57" i="129"/>
  <c r="I20" i="129"/>
  <c r="C52" i="129"/>
  <c r="C51" i="129" s="1"/>
  <c r="J53" i="129"/>
  <c r="I54" i="129"/>
  <c r="H55" i="129"/>
  <c r="G56" i="129"/>
  <c r="F57" i="129"/>
  <c r="J54" i="129"/>
  <c r="I55" i="129"/>
  <c r="H56" i="129"/>
  <c r="G57" i="129"/>
  <c r="E52" i="129"/>
  <c r="D53" i="129"/>
  <c r="C54" i="129"/>
  <c r="J55" i="129"/>
  <c r="I56" i="129"/>
  <c r="H57" i="129"/>
  <c r="F52" i="129"/>
  <c r="E53" i="129"/>
  <c r="D54" i="129"/>
  <c r="C55" i="129"/>
  <c r="J56" i="129"/>
  <c r="I57" i="129"/>
  <c r="G52" i="129"/>
  <c r="F53" i="129"/>
  <c r="E54" i="129"/>
  <c r="D55" i="129"/>
  <c r="C56" i="129"/>
  <c r="C51" i="128"/>
  <c r="K51" i="128"/>
  <c r="H52" i="128"/>
  <c r="G53" i="128"/>
  <c r="G51" i="128" s="1"/>
  <c r="F54" i="128"/>
  <c r="F51" i="128" s="1"/>
  <c r="E55" i="128"/>
  <c r="D56" i="128"/>
  <c r="C57" i="128"/>
  <c r="I52" i="128"/>
  <c r="H53" i="128"/>
  <c r="G54" i="128"/>
  <c r="F55" i="128"/>
  <c r="E56" i="128"/>
  <c r="D57" i="128"/>
  <c r="D52" i="128"/>
  <c r="D51" i="128" s="1"/>
  <c r="C53" i="128"/>
  <c r="J54" i="128"/>
  <c r="J51" i="128" s="1"/>
  <c r="I55" i="128"/>
  <c r="H56" i="128"/>
  <c r="G57" i="128"/>
  <c r="E52" i="128"/>
  <c r="E51" i="128" s="1"/>
  <c r="D53" i="128"/>
  <c r="C54" i="128"/>
  <c r="J55" i="128"/>
  <c r="I56" i="128"/>
  <c r="C54" i="127"/>
  <c r="F52" i="127"/>
  <c r="C55" i="127"/>
  <c r="I57" i="127"/>
  <c r="K51" i="127"/>
  <c r="G53" i="127"/>
  <c r="E55" i="127"/>
  <c r="C57" i="127"/>
  <c r="I52" i="127"/>
  <c r="H53" i="127"/>
  <c r="G54" i="127"/>
  <c r="F55" i="127"/>
  <c r="E56" i="127"/>
  <c r="D57" i="127"/>
  <c r="G52" i="127"/>
  <c r="G51" i="127" s="1"/>
  <c r="F53" i="127"/>
  <c r="E54" i="127"/>
  <c r="D55" i="127"/>
  <c r="C56" i="127"/>
  <c r="J57" i="127"/>
  <c r="H52" i="127"/>
  <c r="H51" i="127" s="1"/>
  <c r="F54" i="127"/>
  <c r="D56" i="127"/>
  <c r="J52" i="127"/>
  <c r="I53" i="127"/>
  <c r="H54" i="127"/>
  <c r="G55" i="127"/>
  <c r="F56" i="127"/>
  <c r="E57" i="127"/>
  <c r="I20" i="127"/>
  <c r="C52" i="127"/>
  <c r="C51" i="127" s="1"/>
  <c r="J53" i="127"/>
  <c r="I54" i="127"/>
  <c r="H55" i="127"/>
  <c r="G56" i="127"/>
  <c r="F57" i="127"/>
  <c r="E52" i="127"/>
  <c r="D53" i="127"/>
  <c r="J55" i="127"/>
  <c r="I56" i="127"/>
  <c r="H57" i="127"/>
  <c r="E53" i="127"/>
  <c r="D54" i="127"/>
  <c r="J56" i="127"/>
  <c r="D52" i="127"/>
  <c r="C53" i="127"/>
  <c r="J54" i="127"/>
  <c r="I55" i="127"/>
  <c r="H56" i="127"/>
  <c r="K51" i="126"/>
  <c r="H52" i="126"/>
  <c r="G53" i="126"/>
  <c r="G51" i="126" s="1"/>
  <c r="F54" i="126"/>
  <c r="F51" i="126" s="1"/>
  <c r="E55" i="126"/>
  <c r="D56" i="126"/>
  <c r="C57" i="126"/>
  <c r="I52" i="126"/>
  <c r="H53" i="126"/>
  <c r="G54" i="126"/>
  <c r="F55" i="126"/>
  <c r="E56" i="126"/>
  <c r="D57" i="126"/>
  <c r="J52" i="126"/>
  <c r="J51" i="126" s="1"/>
  <c r="I53" i="126"/>
  <c r="H54" i="126"/>
  <c r="G55" i="126"/>
  <c r="F56" i="126"/>
  <c r="E57" i="126"/>
  <c r="I20" i="126"/>
  <c r="C52" i="126"/>
  <c r="J53" i="126"/>
  <c r="I54" i="126"/>
  <c r="H55" i="126"/>
  <c r="G56" i="126"/>
  <c r="F57" i="126"/>
  <c r="D52" i="126"/>
  <c r="C53" i="126"/>
  <c r="J54" i="126"/>
  <c r="I55" i="126"/>
  <c r="H56" i="126"/>
  <c r="G57" i="126"/>
  <c r="E52" i="126"/>
  <c r="D53" i="126"/>
  <c r="C54" i="126"/>
  <c r="J55" i="126"/>
  <c r="I56" i="126"/>
  <c r="K51" i="125"/>
  <c r="H52" i="125"/>
  <c r="G53" i="125"/>
  <c r="F54" i="125"/>
  <c r="E55" i="125"/>
  <c r="D56" i="125"/>
  <c r="C57" i="125"/>
  <c r="I52" i="125"/>
  <c r="I51" i="125" s="1"/>
  <c r="H53" i="125"/>
  <c r="G54" i="125"/>
  <c r="F55" i="125"/>
  <c r="E56" i="125"/>
  <c r="D57" i="125"/>
  <c r="J52" i="125"/>
  <c r="I53" i="125"/>
  <c r="H54" i="125"/>
  <c r="G55" i="125"/>
  <c r="F56" i="125"/>
  <c r="E57" i="125"/>
  <c r="I20" i="125"/>
  <c r="C52" i="125"/>
  <c r="J53" i="125"/>
  <c r="I54" i="125"/>
  <c r="H55" i="125"/>
  <c r="G56" i="125"/>
  <c r="F57" i="125"/>
  <c r="D52" i="125"/>
  <c r="C53" i="125"/>
  <c r="J54" i="125"/>
  <c r="I55" i="125"/>
  <c r="H56" i="125"/>
  <c r="G57" i="125"/>
  <c r="E52" i="125"/>
  <c r="D53" i="125"/>
  <c r="C54" i="125"/>
  <c r="J55" i="125"/>
  <c r="I56" i="125"/>
  <c r="H57" i="125"/>
  <c r="F52" i="125"/>
  <c r="F51" i="125" s="1"/>
  <c r="E53" i="125"/>
  <c r="D54" i="125"/>
  <c r="C55" i="125"/>
  <c r="J56" i="125"/>
  <c r="I57" i="125"/>
  <c r="G52" i="125"/>
  <c r="F53" i="125"/>
  <c r="E54" i="125"/>
  <c r="D55" i="125"/>
  <c r="C56" i="125"/>
  <c r="G51" i="124"/>
  <c r="I52" i="124"/>
  <c r="H53" i="124"/>
  <c r="H51" i="124" s="1"/>
  <c r="G54" i="124"/>
  <c r="F55" i="124"/>
  <c r="E56" i="124"/>
  <c r="D57" i="124"/>
  <c r="J52" i="124"/>
  <c r="I53" i="124"/>
  <c r="H54" i="124"/>
  <c r="G55" i="124"/>
  <c r="F56" i="124"/>
  <c r="E57" i="124"/>
  <c r="E52" i="124"/>
  <c r="E51" i="124" s="1"/>
  <c r="D53" i="124"/>
  <c r="D51" i="124" s="1"/>
  <c r="C54" i="124"/>
  <c r="J55" i="124"/>
  <c r="I56" i="124"/>
  <c r="H57" i="124"/>
  <c r="F52" i="124"/>
  <c r="E53" i="124"/>
  <c r="D54" i="124"/>
  <c r="C55" i="124"/>
  <c r="J56" i="124"/>
  <c r="E21" i="2"/>
  <c r="J51" i="197" l="1"/>
  <c r="I51" i="197"/>
  <c r="D51" i="196"/>
  <c r="F51" i="196"/>
  <c r="J51" i="196"/>
  <c r="E51" i="195"/>
  <c r="F51" i="195"/>
  <c r="J51" i="195"/>
  <c r="G51" i="195"/>
  <c r="C51" i="195"/>
  <c r="E51" i="194"/>
  <c r="F51" i="194"/>
  <c r="G51" i="194"/>
  <c r="C51" i="194"/>
  <c r="D51" i="194"/>
  <c r="J51" i="193"/>
  <c r="I51" i="193"/>
  <c r="D51" i="193"/>
  <c r="E51" i="192"/>
  <c r="G51" i="192"/>
  <c r="I51" i="192"/>
  <c r="C51" i="192"/>
  <c r="D51" i="192"/>
  <c r="J51" i="191"/>
  <c r="I51" i="191"/>
  <c r="C51" i="191"/>
  <c r="D51" i="191"/>
  <c r="I51" i="190"/>
  <c r="G51" i="190"/>
  <c r="C51" i="190"/>
  <c r="J51" i="190"/>
  <c r="H51" i="190"/>
  <c r="E51" i="190"/>
  <c r="F51" i="189"/>
  <c r="G51" i="189"/>
  <c r="I51" i="189"/>
  <c r="C51" i="189"/>
  <c r="D51" i="189"/>
  <c r="D51" i="188"/>
  <c r="E51" i="188"/>
  <c r="F51" i="188"/>
  <c r="J51" i="188"/>
  <c r="G51" i="188"/>
  <c r="C51" i="188"/>
  <c r="J51" i="187"/>
  <c r="I51" i="187"/>
  <c r="C51" i="187"/>
  <c r="E51" i="186"/>
  <c r="F51" i="186"/>
  <c r="J51" i="186"/>
  <c r="G51" i="186"/>
  <c r="C51" i="186"/>
  <c r="D51" i="185"/>
  <c r="F51" i="185"/>
  <c r="J51" i="185"/>
  <c r="G51" i="185"/>
  <c r="C51" i="185"/>
  <c r="F51" i="184"/>
  <c r="J51" i="184"/>
  <c r="G51" i="184"/>
  <c r="C51" i="184"/>
  <c r="F51" i="183"/>
  <c r="G51" i="183"/>
  <c r="D51" i="183"/>
  <c r="E51" i="183"/>
  <c r="E51" i="182"/>
  <c r="F51" i="182"/>
  <c r="I51" i="182"/>
  <c r="G51" i="182"/>
  <c r="C51" i="182"/>
  <c r="E51" i="181"/>
  <c r="F51" i="181"/>
  <c r="H51" i="181"/>
  <c r="G51" i="181"/>
  <c r="I51" i="181"/>
  <c r="J51" i="180"/>
  <c r="G51" i="180"/>
  <c r="D51" i="180"/>
  <c r="I51" i="180"/>
  <c r="F51" i="179"/>
  <c r="J51" i="179"/>
  <c r="I51" i="179"/>
  <c r="C51" i="179"/>
  <c r="F51" i="178"/>
  <c r="G51" i="178"/>
  <c r="C51" i="178"/>
  <c r="D51" i="178"/>
  <c r="E51" i="178"/>
  <c r="I51" i="177"/>
  <c r="J51" i="177"/>
  <c r="C51" i="177"/>
  <c r="D51" i="176"/>
  <c r="F51" i="175"/>
  <c r="G51" i="175"/>
  <c r="I51" i="175"/>
  <c r="C51" i="175"/>
  <c r="D51" i="175"/>
  <c r="G51" i="174"/>
  <c r="I51" i="174"/>
  <c r="D51" i="174"/>
  <c r="C51" i="173"/>
  <c r="E51" i="173"/>
  <c r="J51" i="173"/>
  <c r="I51" i="173"/>
  <c r="F51" i="173"/>
  <c r="J51" i="172"/>
  <c r="I51" i="172"/>
  <c r="C51" i="172"/>
  <c r="D51" i="171"/>
  <c r="I51" i="171"/>
  <c r="J51" i="171"/>
  <c r="E51" i="170"/>
  <c r="F51" i="170"/>
  <c r="I51" i="170"/>
  <c r="G51" i="170"/>
  <c r="C51" i="170"/>
  <c r="F51" i="169"/>
  <c r="G51" i="169"/>
  <c r="I51" i="169"/>
  <c r="D51" i="169"/>
  <c r="E51" i="168"/>
  <c r="F51" i="168"/>
  <c r="G51" i="168"/>
  <c r="I51" i="168"/>
  <c r="C51" i="168"/>
  <c r="D51" i="168"/>
  <c r="E51" i="167"/>
  <c r="F51" i="167"/>
  <c r="J51" i="167"/>
  <c r="G51" i="167"/>
  <c r="C51" i="167"/>
  <c r="C51" i="166"/>
  <c r="D51" i="166"/>
  <c r="E51" i="166"/>
  <c r="H51" i="166"/>
  <c r="F51" i="166"/>
  <c r="I51" i="166"/>
  <c r="J51" i="165"/>
  <c r="D51" i="165"/>
  <c r="I51" i="165"/>
  <c r="F51" i="165"/>
  <c r="G51" i="164"/>
  <c r="C51" i="164"/>
  <c r="D51" i="164"/>
  <c r="E51" i="164"/>
  <c r="H51" i="164"/>
  <c r="F51" i="164"/>
  <c r="I51" i="164"/>
  <c r="F51" i="163"/>
  <c r="C51" i="163"/>
  <c r="J51" i="163"/>
  <c r="D51" i="163"/>
  <c r="H51" i="163"/>
  <c r="E51" i="163"/>
  <c r="I51" i="163"/>
  <c r="G51" i="162"/>
  <c r="C51" i="162"/>
  <c r="D51" i="162"/>
  <c r="E51" i="162"/>
  <c r="D51" i="161"/>
  <c r="F51" i="161"/>
  <c r="I51" i="161"/>
  <c r="G51" i="161"/>
  <c r="C51" i="161"/>
  <c r="G51" i="160"/>
  <c r="C51" i="160"/>
  <c r="D51" i="160"/>
  <c r="E51" i="160"/>
  <c r="C51" i="159"/>
  <c r="D51" i="159"/>
  <c r="E51" i="159"/>
  <c r="G51" i="159"/>
  <c r="J51" i="159"/>
  <c r="D51" i="158"/>
  <c r="F51" i="158"/>
  <c r="J51" i="158"/>
  <c r="I51" i="158"/>
  <c r="G51" i="157"/>
  <c r="I51" i="157"/>
  <c r="C51" i="157"/>
  <c r="J51" i="157"/>
  <c r="H51" i="157"/>
  <c r="E51" i="157"/>
  <c r="J51" i="156"/>
  <c r="C51" i="156"/>
  <c r="D51" i="156"/>
  <c r="H51" i="156"/>
  <c r="I51" i="156"/>
  <c r="G51" i="155"/>
  <c r="I51" i="155"/>
  <c r="C51" i="155"/>
  <c r="G51" i="154"/>
  <c r="C51" i="154"/>
  <c r="D51" i="154"/>
  <c r="E51" i="154"/>
  <c r="C51" i="153"/>
  <c r="E51" i="153"/>
  <c r="J51" i="152"/>
  <c r="D51" i="152"/>
  <c r="I51" i="152"/>
  <c r="F51" i="152"/>
  <c r="E51" i="151"/>
  <c r="F51" i="151"/>
  <c r="J51" i="151"/>
  <c r="G51" i="151"/>
  <c r="C51" i="151"/>
  <c r="F51" i="150"/>
  <c r="H51" i="150"/>
  <c r="G51" i="150"/>
  <c r="I51" i="150"/>
  <c r="G51" i="149"/>
  <c r="J51" i="149"/>
  <c r="C51" i="149"/>
  <c r="D51" i="149"/>
  <c r="J51" i="148"/>
  <c r="D51" i="148"/>
  <c r="E51" i="148"/>
  <c r="I51" i="148"/>
  <c r="F51" i="148"/>
  <c r="J51" i="147"/>
  <c r="I51" i="147"/>
  <c r="E51" i="146"/>
  <c r="F51" i="146"/>
  <c r="I51" i="146"/>
  <c r="G51" i="146"/>
  <c r="C51" i="146"/>
  <c r="C51" i="145"/>
  <c r="J51" i="145"/>
  <c r="F51" i="145"/>
  <c r="I51" i="145"/>
  <c r="D51" i="145"/>
  <c r="E51" i="145"/>
  <c r="H51" i="145"/>
  <c r="G51" i="144"/>
  <c r="C51" i="144"/>
  <c r="D51" i="144"/>
  <c r="E51" i="144"/>
  <c r="E51" i="143"/>
  <c r="F51" i="143"/>
  <c r="I51" i="143"/>
  <c r="G51" i="143"/>
  <c r="C51" i="143"/>
  <c r="J51" i="142"/>
  <c r="C51" i="142"/>
  <c r="E51" i="142"/>
  <c r="F51" i="142"/>
  <c r="I51" i="142"/>
  <c r="J51" i="141"/>
  <c r="D51" i="141"/>
  <c r="C51" i="141"/>
  <c r="F51" i="141"/>
  <c r="H51" i="141"/>
  <c r="I51" i="141"/>
  <c r="E51" i="141"/>
  <c r="C51" i="140"/>
  <c r="D51" i="140"/>
  <c r="E51" i="140"/>
  <c r="H51" i="140"/>
  <c r="F51" i="140"/>
  <c r="I51" i="140"/>
  <c r="G51" i="139"/>
  <c r="D51" i="139"/>
  <c r="H51" i="139"/>
  <c r="E51" i="139"/>
  <c r="G51" i="138"/>
  <c r="D51" i="138"/>
  <c r="E51" i="138"/>
  <c r="G51" i="137"/>
  <c r="J51" i="137"/>
  <c r="E51" i="137"/>
  <c r="C51" i="137"/>
  <c r="D51" i="137"/>
  <c r="F51" i="136"/>
  <c r="I51" i="136"/>
  <c r="G51" i="136"/>
  <c r="C51" i="136"/>
  <c r="G51" i="135"/>
  <c r="D51" i="135"/>
  <c r="E51" i="135"/>
  <c r="C51" i="134"/>
  <c r="E51" i="134"/>
  <c r="I51" i="134"/>
  <c r="F51" i="134"/>
  <c r="F51" i="133"/>
  <c r="J51" i="133"/>
  <c r="G51" i="133"/>
  <c r="C51" i="133"/>
  <c r="D51" i="133"/>
  <c r="H51" i="133"/>
  <c r="E51" i="133"/>
  <c r="D51" i="132"/>
  <c r="F51" i="132"/>
  <c r="G51" i="132"/>
  <c r="H51" i="132"/>
  <c r="C51" i="132"/>
  <c r="J51" i="132"/>
  <c r="I51" i="132"/>
  <c r="E51" i="132"/>
  <c r="E51" i="131"/>
  <c r="C51" i="131"/>
  <c r="H51" i="131"/>
  <c r="F51" i="131"/>
  <c r="J51" i="131"/>
  <c r="H51" i="130"/>
  <c r="E51" i="130"/>
  <c r="G51" i="130"/>
  <c r="D51" i="130"/>
  <c r="C51" i="130"/>
  <c r="J51" i="130"/>
  <c r="I51" i="130"/>
  <c r="F51" i="130"/>
  <c r="F51" i="129"/>
  <c r="G51" i="129"/>
  <c r="D51" i="129"/>
  <c r="I51" i="129"/>
  <c r="E51" i="129"/>
  <c r="I51" i="128"/>
  <c r="H51" i="128"/>
  <c r="J51" i="127"/>
  <c r="D51" i="127"/>
  <c r="E51" i="127"/>
  <c r="F51" i="127"/>
  <c r="I51" i="127"/>
  <c r="C51" i="126"/>
  <c r="D51" i="126"/>
  <c r="H51" i="126"/>
  <c r="E51" i="126"/>
  <c r="I51" i="126"/>
  <c r="C51" i="125"/>
  <c r="D51" i="125"/>
  <c r="G51" i="125"/>
  <c r="H51" i="125"/>
  <c r="J51" i="125"/>
  <c r="E51" i="125"/>
  <c r="C51" i="124"/>
  <c r="F51" i="124"/>
  <c r="I51" i="124"/>
  <c r="J51" i="124"/>
  <c r="C21" i="2"/>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G30" i="1" a="1"/>
  <c r="G26" i="1" a="1"/>
  <c r="F73" i="1" a="1"/>
  <c r="F16" i="1" a="1"/>
  <c r="F49" i="1" a="1"/>
  <c r="G28" i="1" a="1"/>
  <c r="G24" i="1" a="1"/>
  <c r="F54" i="1" a="1"/>
  <c r="G85" i="1" a="1"/>
  <c r="G57" i="1" a="1"/>
  <c r="G37" i="1" a="1"/>
  <c r="G33" i="1" a="1"/>
  <c r="F76" i="1" a="1"/>
  <c r="G47" i="1" a="1"/>
  <c r="F22" i="1" a="1"/>
  <c r="F56" i="1" a="1"/>
  <c r="F60" i="1" a="1"/>
  <c r="G23" i="1" a="1"/>
  <c r="G83" i="1" a="1"/>
  <c r="F35" i="1" a="1"/>
  <c r="F52" i="1" a="1"/>
  <c r="G86" i="1" a="1"/>
  <c r="F45" i="1" a="1"/>
  <c r="G59" i="1" a="1"/>
  <c r="G51" i="1" a="1"/>
  <c r="G15" i="1" a="1"/>
  <c r="F82" i="1" a="1"/>
  <c r="G17" i="1" a="1"/>
  <c r="F30" i="1" a="1"/>
  <c r="F21" i="1" a="1"/>
  <c r="F85" i="1" a="1"/>
  <c r="F80" i="1" a="1"/>
  <c r="F59" i="1" a="1"/>
  <c r="G19" i="1" a="1"/>
  <c r="G42" i="1" a="1"/>
  <c r="G36" i="1" a="1"/>
  <c r="F31" i="1" a="1"/>
  <c r="F68" i="1" a="1"/>
  <c r="F83" i="1" a="1"/>
  <c r="G21" i="1" a="1"/>
  <c r="G55" i="1" a="1"/>
  <c r="G18" i="1" a="1"/>
  <c r="F33" i="1" a="1"/>
  <c r="G76" i="1" a="1"/>
  <c r="F28" i="1" a="1"/>
  <c r="G38" i="1" a="1"/>
  <c r="F19" i="1" a="1"/>
  <c r="G40" i="1" a="1"/>
  <c r="F27" i="1" a="1"/>
  <c r="F34" i="1" a="1"/>
  <c r="G82" i="1" a="1"/>
  <c r="G73" i="1" a="1"/>
  <c r="F87" i="1" a="1"/>
  <c r="F89" i="1" a="1"/>
  <c r="F67" i="1" a="1"/>
  <c r="F70" i="1" a="1"/>
  <c r="F51" i="1" a="1"/>
  <c r="G81" i="1" a="1"/>
  <c r="F78" i="1" a="1"/>
  <c r="F84" i="1" a="1"/>
  <c r="G20" i="1" a="1"/>
  <c r="G46" i="1" a="1"/>
  <c r="G69" i="1" a="1"/>
  <c r="G54" i="1" a="1"/>
  <c r="G44" i="1" a="1"/>
  <c r="G31" i="1" a="1"/>
  <c r="F61" i="1" a="1"/>
  <c r="F17" i="1" a="1"/>
  <c r="F81" i="1" a="1"/>
  <c r="F77" i="1" a="1"/>
  <c r="F63" i="1" a="1"/>
  <c r="F69" i="1" a="1"/>
  <c r="G16" i="1" a="1"/>
  <c r="F37" i="1" a="1"/>
  <c r="F29" i="1" a="1"/>
  <c r="G25" i="1" a="1"/>
  <c r="F39" i="1" a="1"/>
  <c r="G56" i="1" a="1"/>
  <c r="F55" i="1" a="1"/>
  <c r="G39" i="1" a="1"/>
  <c r="F24" i="1" a="1"/>
  <c r="F57" i="1" a="1"/>
  <c r="G71" i="1" a="1"/>
  <c r="G43" i="1" a="1"/>
  <c r="G72" i="1" a="1"/>
  <c r="F41" i="1" a="1"/>
  <c r="G67" i="1" a="1"/>
  <c r="G60" i="1" a="1"/>
  <c r="F40" i="1" a="1"/>
  <c r="G84" i="1" a="1"/>
  <c r="F47" i="1" a="1"/>
  <c r="G61" i="1" a="1"/>
  <c r="G63" i="1" a="1"/>
  <c r="F72" i="1" a="1"/>
  <c r="G53" i="1" a="1"/>
  <c r="G88" i="1" a="1"/>
  <c r="G87" i="1" a="1"/>
  <c r="G29" i="1" a="1"/>
  <c r="F58" i="1" a="1"/>
  <c r="F50" i="1" a="1"/>
  <c r="G68" i="1" a="1"/>
  <c r="G49" i="1" a="1"/>
  <c r="G74" i="1" a="1"/>
  <c r="G75" i="1" a="1"/>
  <c r="F38" i="1" a="1"/>
  <c r="F71" i="1" a="1"/>
  <c r="F20" i="1" a="1"/>
  <c r="F42" i="1" a="1"/>
  <c r="F44" i="1" a="1"/>
  <c r="F66" i="1" a="1"/>
  <c r="F18" i="1" a="1"/>
  <c r="G70" i="1" a="1"/>
  <c r="G58" i="1" a="1"/>
  <c r="F32" i="1" a="1"/>
  <c r="F88" i="1" a="1"/>
  <c r="G34" i="1" a="1"/>
  <c r="F26" i="1" a="1"/>
  <c r="G89" i="1" a="1"/>
  <c r="F53" i="1" a="1"/>
  <c r="G22" i="1" a="1"/>
  <c r="F79" i="1" a="1"/>
  <c r="F43" i="1" a="1"/>
  <c r="G48" i="1" a="1"/>
  <c r="G32" i="1" a="1"/>
  <c r="F65" i="1" a="1"/>
  <c r="G64" i="1" a="1"/>
  <c r="F46" i="1" a="1"/>
  <c r="G62" i="1" a="1"/>
  <c r="G41" i="1" a="1"/>
  <c r="F64" i="1" a="1"/>
  <c r="F74" i="1" a="1"/>
  <c r="G78" i="1" a="1"/>
  <c r="G45" i="1" a="1"/>
  <c r="F48" i="1" a="1"/>
  <c r="G66" i="1" a="1"/>
  <c r="F23" i="1" a="1"/>
  <c r="F36" i="1" a="1"/>
  <c r="G52" i="1" a="1"/>
  <c r="G80" i="1" a="1"/>
  <c r="F86" i="1" a="1"/>
  <c r="F75" i="1" a="1"/>
  <c r="G50" i="1" a="1"/>
  <c r="F25" i="1" a="1"/>
  <c r="G27" i="1" a="1"/>
  <c r="G77" i="1" a="1"/>
  <c r="G35" i="1" a="1"/>
  <c r="G65" i="1" a="1"/>
  <c r="F62" i="1" a="1"/>
  <c r="G79" i="1" a="1"/>
  <c r="F18" i="1" l="1"/>
  <c r="D18" i="1" s="1"/>
  <c r="F16" i="1"/>
  <c r="D16" i="1" s="1"/>
  <c r="F20" i="1"/>
  <c r="D20" i="1" s="1"/>
  <c r="F22" i="1"/>
  <c r="D22" i="1" s="1"/>
  <c r="F28" i="1"/>
  <c r="D28" i="1" s="1"/>
  <c r="F32" i="1"/>
  <c r="D32" i="1" s="1"/>
  <c r="F34" i="1"/>
  <c r="D34" i="1" s="1"/>
  <c r="F40" i="1"/>
  <c r="D40" i="1" s="1"/>
  <c r="F46" i="1"/>
  <c r="D46" i="1" s="1"/>
  <c r="F52" i="1"/>
  <c r="D52" i="1" s="1"/>
  <c r="F58" i="1"/>
  <c r="D58" i="1" s="1"/>
  <c r="F64" i="1"/>
  <c r="D64" i="1" s="1"/>
  <c r="F70" i="1"/>
  <c r="D70" i="1" s="1"/>
  <c r="F76" i="1"/>
  <c r="D76" i="1" s="1"/>
  <c r="F80" i="1"/>
  <c r="D80" i="1" s="1"/>
  <c r="F84" i="1"/>
  <c r="D84" i="1" s="1"/>
  <c r="G22" i="1"/>
  <c r="G28" i="1"/>
  <c r="G34" i="1"/>
  <c r="G38" i="1"/>
  <c r="G42" i="1"/>
  <c r="G46" i="1"/>
  <c r="G50" i="1"/>
  <c r="G54" i="1"/>
  <c r="G58" i="1"/>
  <c r="G60" i="1"/>
  <c r="G62" i="1"/>
  <c r="G66" i="1"/>
  <c r="G68" i="1"/>
  <c r="G70" i="1"/>
  <c r="G72" i="1"/>
  <c r="G74" i="1"/>
  <c r="G76" i="1"/>
  <c r="G78" i="1"/>
  <c r="G80" i="1"/>
  <c r="G82" i="1"/>
  <c r="G84" i="1"/>
  <c r="G86" i="1"/>
  <c r="G88" i="1"/>
  <c r="F24" i="1"/>
  <c r="D24" i="1" s="1"/>
  <c r="F38" i="1"/>
  <c r="D38" i="1" s="1"/>
  <c r="F42" i="1"/>
  <c r="D42" i="1" s="1"/>
  <c r="F48" i="1"/>
  <c r="D48" i="1" s="1"/>
  <c r="F54" i="1"/>
  <c r="D54" i="1" s="1"/>
  <c r="F60" i="1"/>
  <c r="D60" i="1" s="1"/>
  <c r="F66" i="1"/>
  <c r="D66" i="1" s="1"/>
  <c r="F72" i="1"/>
  <c r="D72" i="1" s="1"/>
  <c r="F78" i="1"/>
  <c r="D78" i="1" s="1"/>
  <c r="F88" i="1"/>
  <c r="D88" i="1" s="1"/>
  <c r="G16" i="1"/>
  <c r="G20" i="1"/>
  <c r="G26" i="1"/>
  <c r="G30" i="1"/>
  <c r="G36" i="1"/>
  <c r="G40" i="1"/>
  <c r="G44" i="1"/>
  <c r="G48" i="1"/>
  <c r="G52" i="1"/>
  <c r="G56" i="1"/>
  <c r="G64" i="1"/>
  <c r="F17" i="1"/>
  <c r="D17" i="1" s="1"/>
  <c r="F19" i="1"/>
  <c r="D19" i="1" s="1"/>
  <c r="F21" i="1"/>
  <c r="D21" i="1" s="1"/>
  <c r="F23" i="1"/>
  <c r="D23" i="1" s="1"/>
  <c r="F25" i="1"/>
  <c r="D25" i="1" s="1"/>
  <c r="F27" i="1"/>
  <c r="D27" i="1" s="1"/>
  <c r="F29" i="1"/>
  <c r="D29" i="1" s="1"/>
  <c r="F31" i="1"/>
  <c r="D31" i="1" s="1"/>
  <c r="F33" i="1"/>
  <c r="D33" i="1" s="1"/>
  <c r="F35" i="1"/>
  <c r="D35" i="1" s="1"/>
  <c r="F37" i="1"/>
  <c r="D37" i="1" s="1"/>
  <c r="F39" i="1"/>
  <c r="D39" i="1" s="1"/>
  <c r="F41" i="1"/>
  <c r="D41" i="1" s="1"/>
  <c r="F43" i="1"/>
  <c r="D43" i="1" s="1"/>
  <c r="F45" i="1"/>
  <c r="D45" i="1" s="1"/>
  <c r="F47" i="1"/>
  <c r="D47" i="1" s="1"/>
  <c r="F49" i="1"/>
  <c r="D49" i="1" s="1"/>
  <c r="F51" i="1"/>
  <c r="D51" i="1" s="1"/>
  <c r="F53" i="1"/>
  <c r="D53" i="1" s="1"/>
  <c r="F55" i="1"/>
  <c r="D55" i="1" s="1"/>
  <c r="F57" i="1"/>
  <c r="D57" i="1" s="1"/>
  <c r="F59" i="1"/>
  <c r="D59" i="1" s="1"/>
  <c r="F61" i="1"/>
  <c r="D61" i="1" s="1"/>
  <c r="F63" i="1"/>
  <c r="D63" i="1" s="1"/>
  <c r="F65" i="1"/>
  <c r="D65" i="1" s="1"/>
  <c r="F67" i="1"/>
  <c r="D67" i="1" s="1"/>
  <c r="F69" i="1"/>
  <c r="D69" i="1" s="1"/>
  <c r="F71" i="1"/>
  <c r="D71" i="1" s="1"/>
  <c r="F73" i="1"/>
  <c r="D73" i="1" s="1"/>
  <c r="F75" i="1"/>
  <c r="D75" i="1" s="1"/>
  <c r="F77" i="1"/>
  <c r="D77" i="1" s="1"/>
  <c r="F79" i="1"/>
  <c r="D79" i="1" s="1"/>
  <c r="F81" i="1"/>
  <c r="D81" i="1" s="1"/>
  <c r="F83" i="1"/>
  <c r="D83" i="1" s="1"/>
  <c r="F85" i="1"/>
  <c r="D85" i="1" s="1"/>
  <c r="F87" i="1"/>
  <c r="D87" i="1" s="1"/>
  <c r="F89" i="1"/>
  <c r="D89" i="1" s="1"/>
  <c r="F26" i="1"/>
  <c r="D26" i="1" s="1"/>
  <c r="F30" i="1"/>
  <c r="D30" i="1" s="1"/>
  <c r="F36" i="1"/>
  <c r="D36" i="1" s="1"/>
  <c r="F44" i="1"/>
  <c r="D44" i="1" s="1"/>
  <c r="F50" i="1"/>
  <c r="D50" i="1" s="1"/>
  <c r="F56" i="1"/>
  <c r="D56" i="1" s="1"/>
  <c r="F62" i="1"/>
  <c r="D62" i="1" s="1"/>
  <c r="F68" i="1"/>
  <c r="D68" i="1" s="1"/>
  <c r="F74" i="1"/>
  <c r="D74" i="1" s="1"/>
  <c r="F82" i="1"/>
  <c r="D82" i="1" s="1"/>
  <c r="F86" i="1"/>
  <c r="D86" i="1" s="1"/>
  <c r="G18" i="1"/>
  <c r="G24" i="1"/>
  <c r="G32"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15" i="1"/>
  <c r="R51" i="123"/>
  <c r="R51" i="2"/>
  <c r="B1" i="2"/>
  <c r="B1" i="123"/>
  <c r="M47" i="2" l="1"/>
  <c r="M49" i="123"/>
  <c r="B57" i="123"/>
  <c r="B56" i="123"/>
  <c r="B55" i="123"/>
  <c r="B54" i="123"/>
  <c r="B53" i="123"/>
  <c r="B52" i="123"/>
  <c r="M50" i="123"/>
  <c r="M48" i="123"/>
  <c r="M47" i="123"/>
  <c r="M46" i="123"/>
  <c r="M45" i="123"/>
  <c r="M44" i="123"/>
  <c r="M43" i="123"/>
  <c r="M42" i="123"/>
  <c r="M41" i="123"/>
  <c r="M40" i="123"/>
  <c r="M39" i="123"/>
  <c r="M38" i="123"/>
  <c r="M37" i="123"/>
  <c r="M36" i="123"/>
  <c r="M35" i="123"/>
  <c r="M34" i="123"/>
  <c r="M33" i="123"/>
  <c r="M32" i="123"/>
  <c r="M31" i="123"/>
  <c r="M30" i="123"/>
  <c r="M29" i="123"/>
  <c r="M28" i="123"/>
  <c r="M27" i="123"/>
  <c r="M26" i="123"/>
  <c r="G21" i="123"/>
  <c r="E21" i="123"/>
  <c r="D21" i="123"/>
  <c r="C21" i="123"/>
  <c r="F15" i="1" a="1"/>
  <c r="F15" i="1" l="1"/>
  <c r="J57" i="123"/>
  <c r="K52" i="123"/>
  <c r="J52" i="123"/>
  <c r="I52" i="123"/>
  <c r="K51" i="123"/>
  <c r="C57" i="123"/>
  <c r="D56" i="123"/>
  <c r="F54" i="123"/>
  <c r="E56" i="123"/>
  <c r="I20" i="123"/>
  <c r="C52" i="123"/>
  <c r="I53" i="123"/>
  <c r="H54" i="123"/>
  <c r="G55" i="123"/>
  <c r="F56" i="123"/>
  <c r="E57" i="123"/>
  <c r="H53" i="123"/>
  <c r="D52" i="123"/>
  <c r="J53" i="123"/>
  <c r="I54" i="123"/>
  <c r="H55" i="123"/>
  <c r="G56" i="123"/>
  <c r="F57" i="123"/>
  <c r="D57" i="123"/>
  <c r="E52" i="123"/>
  <c r="C53" i="123"/>
  <c r="J54" i="123"/>
  <c r="I55" i="123"/>
  <c r="H56" i="123"/>
  <c r="G57" i="123"/>
  <c r="F55" i="123"/>
  <c r="F52" i="123"/>
  <c r="D53" i="123"/>
  <c r="C54" i="123"/>
  <c r="J55" i="123"/>
  <c r="I56" i="123"/>
  <c r="H57" i="123"/>
  <c r="G53" i="123"/>
  <c r="G54" i="123"/>
  <c r="F21" i="123"/>
  <c r="G52" i="123"/>
  <c r="E53" i="123"/>
  <c r="D54" i="123"/>
  <c r="C55" i="123"/>
  <c r="J56" i="123"/>
  <c r="I57" i="123"/>
  <c r="E55" i="123"/>
  <c r="H52" i="123"/>
  <c r="F53" i="123"/>
  <c r="E54" i="123"/>
  <c r="D55" i="123"/>
  <c r="C56" i="123"/>
  <c r="G51" i="123" l="1"/>
  <c r="J51" i="123"/>
  <c r="I51" i="123"/>
  <c r="C51" i="123"/>
  <c r="D51" i="123"/>
  <c r="H51" i="123"/>
  <c r="F51" i="123"/>
  <c r="E51" i="123"/>
  <c r="N2" i="65" a="1"/>
  <c r="N2" i="65" s="1"/>
  <c r="B57" i="2"/>
  <c r="B56" i="2"/>
  <c r="B55" i="2"/>
  <c r="B54" i="2"/>
  <c r="B53" i="2"/>
  <c r="B52" i="2"/>
  <c r="D21" i="2"/>
  <c r="M50" i="2"/>
  <c r="M49" i="2"/>
  <c r="M48" i="2"/>
  <c r="M46" i="2"/>
  <c r="M45" i="2"/>
  <c r="M44" i="2"/>
  <c r="M43" i="2"/>
  <c r="M42" i="2"/>
  <c r="M41" i="2"/>
  <c r="M40" i="2"/>
  <c r="M39" i="2"/>
  <c r="M38" i="2"/>
  <c r="M37" i="2"/>
  <c r="M36" i="2"/>
  <c r="M35" i="2"/>
  <c r="M34" i="2"/>
  <c r="M33" i="2"/>
  <c r="M32" i="2"/>
  <c r="M31" i="2"/>
  <c r="M30" i="2"/>
  <c r="M29" i="2"/>
  <c r="M28" i="2"/>
  <c r="M27" i="2"/>
  <c r="M26" i="2"/>
  <c r="C8" i="2"/>
  <c r="C7" i="2"/>
  <c r="L26" i="6"/>
  <c r="L24" i="6"/>
  <c r="L22" i="6"/>
  <c r="F8" i="6"/>
  <c r="F7" i="6"/>
  <c r="B1" i="6"/>
  <c r="C7" i="121"/>
  <c r="C6" i="121"/>
  <c r="B1" i="121"/>
  <c r="C7" i="122"/>
  <c r="C6" i="122"/>
  <c r="B1" i="122"/>
  <c r="B1" i="1"/>
  <c r="I20" i="2" l="1"/>
  <c r="G57" i="2"/>
  <c r="J53" i="2"/>
  <c r="C52" i="2"/>
  <c r="C53" i="2"/>
  <c r="C54" i="2"/>
  <c r="C55" i="2"/>
  <c r="C56" i="2"/>
  <c r="C57" i="2"/>
  <c r="D52" i="2"/>
  <c r="D53" i="2"/>
  <c r="D54" i="2"/>
  <c r="D55" i="2"/>
  <c r="D56" i="2"/>
  <c r="D57" i="2"/>
  <c r="E52" i="2"/>
  <c r="E53" i="2"/>
  <c r="E54" i="2"/>
  <c r="E55" i="2"/>
  <c r="E56" i="2"/>
  <c r="E57" i="2"/>
  <c r="F52" i="2"/>
  <c r="F53" i="2"/>
  <c r="F54" i="2"/>
  <c r="F55" i="2"/>
  <c r="F56" i="2"/>
  <c r="F57" i="2"/>
  <c r="G52" i="2"/>
  <c r="G53" i="2"/>
  <c r="G54" i="2"/>
  <c r="G55" i="2"/>
  <c r="G56" i="2"/>
  <c r="H52" i="2"/>
  <c r="H53" i="2"/>
  <c r="H54" i="2"/>
  <c r="H55" i="2"/>
  <c r="H56" i="2"/>
  <c r="H57" i="2"/>
  <c r="I52" i="2"/>
  <c r="I53" i="2"/>
  <c r="I54" i="2"/>
  <c r="I55" i="2"/>
  <c r="I56" i="2"/>
  <c r="I57" i="2"/>
  <c r="J52" i="2"/>
  <c r="J54" i="2"/>
  <c r="J55" i="2"/>
  <c r="J56" i="2"/>
  <c r="J57" i="2"/>
  <c r="L15" i="6" l="1"/>
  <c r="L14" i="6"/>
  <c r="L13" i="6"/>
  <c r="L17" i="6"/>
  <c r="L16" i="6"/>
  <c r="D15" i="1"/>
  <c r="E51" i="2"/>
  <c r="G51" i="2"/>
  <c r="C51" i="2"/>
  <c r="H51" i="2"/>
  <c r="D51" i="2"/>
  <c r="I51" i="2"/>
  <c r="J51" i="2"/>
  <c r="F51" i="2"/>
  <c r="L1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<sst xmlns="http://schemas.openxmlformats.org/spreadsheetml/2006/main" count="3849" uniqueCount="403">
  <si>
    <t>OMB Control No. 2090-NEW
Expiration Date: xx/xx/xxxx</t>
  </si>
  <si>
    <t>P2 IIJA Communities EJ Grant Reporting Template</t>
  </si>
  <si>
    <t>Welcome</t>
  </si>
  <si>
    <t>Using this workbook will allow you to track all required reporting and outcome elements, automatically tabulate many of your required outputs, and submit your data for sequential annual reporting. Using this workbook will also allow EPA to easily import this information into its P2 Grants Database, which aggregates P2 grant performance information across the country. EPA is planning to make the P2 Grants database widely available through a searchable public website, which will allow other P2 providers and facilities to find demonstrated P2 practices and implemented P2 actions. By using this standardized workbook to report your results, you are helping to ensure that the database contains accurate, complete, and consistent data about P2 practices, which may allow others to replicate your successes. So, thanks!</t>
  </si>
  <si>
    <r>
      <rPr>
        <sz val="11"/>
        <rFont val="Calibri"/>
        <family val="2"/>
        <scheme val="minor"/>
      </rPr>
      <t xml:space="preserve">Learn more at </t>
    </r>
    <r>
      <rPr>
        <u/>
        <sz val="11"/>
        <color theme="10"/>
        <rFont val="Calibri"/>
        <family val="2"/>
        <scheme val="minor"/>
      </rPr>
      <t>https://www.epa.gov/p2/grant-reporting</t>
    </r>
  </si>
  <si>
    <t>Getting Started</t>
  </si>
  <si>
    <r>
      <t xml:space="preserve">Use the tabs below from left to right. Full instructions appear on each tab:
</t>
    </r>
    <r>
      <rPr>
        <b/>
        <sz val="11"/>
        <color theme="1"/>
        <rFont val="Calibri"/>
        <family val="2"/>
        <scheme val="minor"/>
      </rPr>
      <t xml:space="preserve">1. </t>
    </r>
    <r>
      <rPr>
        <sz val="11"/>
        <color theme="1"/>
        <rFont val="Calibri"/>
        <family val="2"/>
        <scheme val="minor"/>
      </rPr>
      <t>The</t>
    </r>
    <r>
      <rPr>
        <b/>
        <sz val="11"/>
        <color theme="1"/>
        <rFont val="Calibri"/>
        <family val="2"/>
        <scheme val="minor"/>
      </rPr>
      <t xml:space="preserve"> Grant Project Data</t>
    </r>
    <r>
      <rPr>
        <sz val="11"/>
        <color theme="1"/>
        <rFont val="Calibri"/>
        <family val="2"/>
        <scheme val="minor"/>
      </rPr>
      <t xml:space="preserve"> tab combines data entry and an automatic list. On top is the data entry area for grant/grantee information. Below that is an auto-generated tracking list that will pull in business establishment names you've entered in the numbered business establishment tabs.
</t>
    </r>
    <r>
      <rPr>
        <b/>
        <sz val="11"/>
        <color theme="1"/>
        <rFont val="Calibri"/>
        <family val="2"/>
        <scheme val="minor"/>
      </rPr>
      <t>2.</t>
    </r>
    <r>
      <rPr>
        <sz val="11"/>
        <color theme="1"/>
        <rFont val="Calibri"/>
        <family val="2"/>
        <scheme val="minor"/>
      </rPr>
      <t xml:space="preserve"> The </t>
    </r>
    <r>
      <rPr>
        <b/>
        <sz val="11"/>
        <color theme="1"/>
        <rFont val="Calibri"/>
        <family val="2"/>
        <scheme val="minor"/>
      </rPr>
      <t>Results Summary</t>
    </r>
    <r>
      <rPr>
        <sz val="11"/>
        <color theme="1"/>
        <rFont val="Calibri"/>
        <family val="2"/>
        <scheme val="minor"/>
      </rPr>
      <t xml:space="preserve"> tab automatically aggregates results from data entered in the Partners tab, Outreach Activities tab, and the numbered business establishment tabs.
</t>
    </r>
    <r>
      <rPr>
        <b/>
        <sz val="11"/>
        <color theme="1"/>
        <rFont val="Calibri"/>
        <family val="2"/>
        <scheme val="minor"/>
      </rPr>
      <t xml:space="preserve">3. </t>
    </r>
    <r>
      <rPr>
        <sz val="11"/>
        <color theme="1"/>
        <rFont val="Calibri"/>
        <family val="2"/>
        <scheme val="minor"/>
      </rPr>
      <t xml:space="preserve">The </t>
    </r>
    <r>
      <rPr>
        <b/>
        <sz val="11"/>
        <color theme="1"/>
        <rFont val="Calibri"/>
        <family val="2"/>
        <scheme val="minor"/>
      </rPr>
      <t>Partners</t>
    </r>
    <r>
      <rPr>
        <sz val="11"/>
        <color theme="1"/>
        <rFont val="Calibri"/>
        <family val="2"/>
        <scheme val="minor"/>
      </rPr>
      <t xml:space="preserve"> tab is optional and provides a place to enter information about partners who helped strengthen your ability to provide P2 technical assistance to businesses in disadvantaged communities.
</t>
    </r>
    <r>
      <rPr>
        <b/>
        <sz val="11"/>
        <color theme="1"/>
        <rFont val="Calibri"/>
        <family val="2"/>
        <scheme val="minor"/>
      </rPr>
      <t>4.</t>
    </r>
    <r>
      <rPr>
        <sz val="11"/>
        <color theme="1"/>
        <rFont val="Calibri"/>
        <family val="2"/>
        <scheme val="minor"/>
      </rPr>
      <t xml:space="preserve"> The </t>
    </r>
    <r>
      <rPr>
        <b/>
        <sz val="11"/>
        <color theme="1"/>
        <rFont val="Calibri"/>
        <family val="2"/>
        <scheme val="minor"/>
      </rPr>
      <t>Outreach Activities</t>
    </r>
    <r>
      <rPr>
        <sz val="11"/>
        <color theme="1"/>
        <rFont val="Calibri"/>
        <family val="2"/>
        <scheme val="minor"/>
      </rPr>
      <t xml:space="preserve"> tab is for capturing information about outreach activities, including training, webinars, videos, etc.
</t>
    </r>
    <r>
      <rPr>
        <b/>
        <sz val="11"/>
        <color theme="1"/>
        <rFont val="Calibri"/>
        <family val="2"/>
        <scheme val="minor"/>
      </rPr>
      <t xml:space="preserve">5. </t>
    </r>
    <r>
      <rPr>
        <sz val="11"/>
        <color theme="1"/>
        <rFont val="Calibri"/>
        <family val="2"/>
        <scheme val="minor"/>
      </rPr>
      <t xml:space="preserve">The </t>
    </r>
    <r>
      <rPr>
        <b/>
        <sz val="11"/>
        <color theme="1"/>
        <rFont val="Calibri"/>
        <family val="2"/>
        <scheme val="minor"/>
      </rPr>
      <t>Sample Business Establishment</t>
    </r>
    <r>
      <rPr>
        <sz val="11"/>
        <color theme="1"/>
        <rFont val="Calibri"/>
        <family val="2"/>
        <scheme val="minor"/>
      </rPr>
      <t xml:space="preserve"> tab serves as an example of how to sufficiently enter project data on the numbered business establishment tabs.
</t>
    </r>
    <r>
      <rPr>
        <b/>
        <sz val="11"/>
        <color theme="1"/>
        <rFont val="Calibri"/>
        <family val="2"/>
        <scheme val="minor"/>
      </rPr>
      <t xml:space="preserve">6. </t>
    </r>
    <r>
      <rPr>
        <sz val="11"/>
        <color theme="1"/>
        <rFont val="Calibri"/>
        <family val="2"/>
        <scheme val="minor"/>
      </rPr>
      <t xml:space="preserve">The </t>
    </r>
    <r>
      <rPr>
        <b/>
        <sz val="11"/>
        <color theme="1"/>
        <rFont val="Calibri"/>
        <family val="2"/>
        <scheme val="minor"/>
      </rPr>
      <t>numbered</t>
    </r>
    <r>
      <rPr>
        <sz val="11"/>
        <color theme="1"/>
        <rFont val="Calibri"/>
        <family val="2"/>
        <scheme val="minor"/>
      </rPr>
      <t xml:space="preserve"> tabs are for data entry of business establishment-level data, one business establishment per numbered tab. While providing the business establishment name is optional, it is beneficial to do so because the Grant Project Data tab displays the name provided and associates it with its numbered tab, which will help you later when you need to find the correct tab for updating the status of follow-up, implementation and results achieved at a specific business establishment. This template has 75 numbered tabs for business establishments; please use a new file if you need more tabs.</t>
    </r>
  </si>
  <si>
    <t>Calculating Outcomes in the Numbered Tabs</t>
  </si>
  <si>
    <r>
      <rPr>
        <b/>
        <u/>
        <sz val="11"/>
        <color theme="10"/>
        <rFont val="Calibri"/>
        <family val="2"/>
        <scheme val="minor"/>
      </rPr>
      <t>EPA's P2 calculators</t>
    </r>
    <r>
      <rPr>
        <b/>
        <sz val="11"/>
        <color theme="10"/>
        <rFont val="Calibri"/>
        <family val="2"/>
        <scheme val="minor"/>
      </rPr>
      <t xml:space="preserve"> </t>
    </r>
    <r>
      <rPr>
        <b/>
        <sz val="11"/>
        <rFont val="Calibri"/>
        <family val="2"/>
        <scheme val="minor"/>
      </rPr>
      <t xml:space="preserve">are designed to help you measure environmental and economic outcomes </t>
    </r>
    <r>
      <rPr>
        <sz val="11"/>
        <rFont val="Calibri"/>
        <family val="2"/>
        <scheme val="minor"/>
      </rPr>
      <t>from pollution prevention activities.</t>
    </r>
  </si>
  <si>
    <r>
      <rPr>
        <b/>
        <sz val="11"/>
        <color theme="1"/>
        <rFont val="Calibri"/>
        <family val="2"/>
        <scheme val="minor"/>
      </rPr>
      <t>For help with calculating Metric Tons of Carbon Dioxide Equivalent (MTCO</t>
    </r>
    <r>
      <rPr>
        <b/>
        <vertAlign val="subscript"/>
        <sz val="11"/>
        <color theme="1"/>
        <rFont val="Calibri"/>
        <family val="2"/>
        <scheme val="minor"/>
      </rPr>
      <t>2</t>
    </r>
    <r>
      <rPr>
        <b/>
        <sz val="11"/>
        <color theme="1"/>
        <rFont val="Calibri"/>
        <family val="2"/>
        <scheme val="minor"/>
      </rPr>
      <t>e)</t>
    </r>
    <r>
      <rPr>
        <sz val="11"/>
        <color theme="1"/>
        <rFont val="Calibri"/>
        <family val="2"/>
        <scheme val="minor"/>
      </rPr>
      <t>, the required reporting unit for reductions in CO</t>
    </r>
    <r>
      <rPr>
        <vertAlign val="subscript"/>
        <sz val="11"/>
        <color theme="1"/>
        <rFont val="Calibri"/>
        <family val="2"/>
        <scheme val="minor"/>
      </rPr>
      <t>2</t>
    </r>
    <r>
      <rPr>
        <sz val="11"/>
        <color theme="1"/>
        <rFont val="Calibri"/>
        <family val="2"/>
        <scheme val="minor"/>
      </rPr>
      <t xml:space="preserve"> and related greenhouse gases, please use the EPA P2 Greenhouse Gas Calculator. The calculator allows you to calculate your GHG reductions from electricity management, energy substitution (green energy), stationary sources, mobile sources, reduced water use, reduced chemical use, chemical substitution, and solvent remanufacturing. The calculator will also provide associated cost savings for the first five listed above (electricity management, green energy, stationary and mobile sources, and reduced water use).
</t>
    </r>
  </si>
  <si>
    <r>
      <rPr>
        <b/>
        <sz val="11"/>
        <rFont val="Calibri"/>
        <family val="2"/>
        <scheme val="minor"/>
      </rPr>
      <t>For help with calculating cost savings</t>
    </r>
    <r>
      <rPr>
        <sz val="11"/>
        <rFont val="Calibri"/>
        <family val="2"/>
        <scheme val="minor"/>
      </rPr>
      <t>, please use the P2 Cost Savings Calculator. This calculator allows you to calculate the annual net cost savings realized from avoiding fees and expenses from buying fewer hazardous inputs, shipping less hazardous waste, emitting fewer regulated air emissions, using less water, sending less wastewater through pre-treatment and treatment works, or buying less fuel or energy. It also allows you to calculate the cost difference</t>
    </r>
    <r>
      <rPr>
        <strike/>
        <sz val="11"/>
        <rFont val="Calibri"/>
        <family val="2"/>
        <scheme val="minor"/>
      </rPr>
      <t>s</t>
    </r>
    <r>
      <rPr>
        <sz val="11"/>
        <rFont val="Calibri"/>
        <family val="2"/>
        <scheme val="minor"/>
      </rPr>
      <t xml:space="preserve"> of buying greener materials, fuel and energy. Users can use the tool to estimate prospective cost savings. </t>
    </r>
  </si>
  <si>
    <r>
      <rPr>
        <b/>
        <sz val="11"/>
        <rFont val="Calibri"/>
        <family val="2"/>
        <scheme val="minor"/>
      </rPr>
      <t>For help with calculating reductions in hazardous substances, pollutants, and contaminants</t>
    </r>
    <r>
      <rPr>
        <sz val="11"/>
        <rFont val="Calibri"/>
        <family val="2"/>
        <scheme val="minor"/>
      </rPr>
      <t>, please use the P2 Calculator for Reductions in Hazardous Substances, Pollutants and Contaminants. This calculator has been expanded to cover all categories of pollutant and release reductions that EPA tracks and measures, including reductions in hazardous materials used, hazardous wastes, air emissions, water pollutants, and those achieved through solvent remanufacturing. To calculate pounds of water pollution that business establishments reduce, either use the business establishment’s permit methodology or multiply wastewater gallons by 8.35 to get pounds and divide by 10,000 to eliminate water content. The calculator also provides fluid hazardous material densities for gallon-to-pound conversions.</t>
    </r>
  </si>
  <si>
    <t xml:space="preserve">Working with Numbered Tabs </t>
  </si>
  <si>
    <t>When your follow-up confirms a P2 recommendation was implemented…</t>
  </si>
  <si>
    <t>In Column K of the numbered business establishment tab, enter “Y” (indicating, yes, that it was implemented at this business establishment) and in Column L include the date of implementation.</t>
  </si>
  <si>
    <t>In Columns C - J, enter updated cost, savings and outcome values. For calculating MTCO2e, cost savings, and reductions in hazardous substances, pollutants, and contaminants, see the section above on “Calculating Outcomes in the Numbered Tabs.”</t>
  </si>
  <si>
    <t>In Column N, enter quantity information associated with implementation and the unit used for MTCO2e conversion (kWh, BTU, etc.; see all units in P2 GHG Calculator).</t>
  </si>
  <si>
    <t xml:space="preserve">In Column R, select “Y” if a case study covers this implemented action. </t>
  </si>
  <si>
    <t>Please note: Columns C - J values for a row will tally in a tab’s Total row and in the Results Summary tab only if row 20 has a follow-up date, Column K has a “Y”, and Column L has a date implemented.</t>
  </si>
  <si>
    <t>If more steps of a recommendation get implemented in a second year, add phase 2 steps in a separate row and complete Columns C – J.</t>
  </si>
  <si>
    <t>When your follow-up confirms that a P2 recommendation has NOT yet been implemented…</t>
  </si>
  <si>
    <t>Enter “N” in column K.</t>
  </si>
  <si>
    <t>In Column P, enter “Y” if the business establishment plans to implement the recommendation within the next 5 years.</t>
  </si>
  <si>
    <t>In Column Q, if the business establishment has no plans to implement the recommendation and can tell you why, enter the barrier(s) to implementation identified by the business establishment (e.g., high cost, not feasible, a regulatory barrier, etc.).</t>
  </si>
  <si>
    <t>When cells are highlighted yellow…</t>
  </si>
  <si>
    <t>On the numbered business establishment tabs, a cell will be highlighted yellow if your response is different than the expected input type (e.g., letters instead of numbers). Re-enter your response in the appropriate format to remove the highlighting.</t>
  </si>
  <si>
    <t>Last Updated: 10/10/2023</t>
  </si>
  <si>
    <t>EPA Form 9600-048</t>
  </si>
  <si>
    <t>Paperwork Reduction Act Burden Statement</t>
  </si>
  <si>
    <t>This collection of information is approved by OMB under the Paperwork Reduction Act, 44 U.S.C. 3501 et seq. (OMB Control No. 2070-NEW).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</si>
  <si>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EPA Form 9600-055</t>
  </si>
  <si>
    <t>This collection of information is approved by OMB under the Paperwork Reduction Act, 44 U.S.C. 3501 et seq. (OMB Control No. 2090-NEW).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</si>
  <si>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How to Use This Tab:</t>
  </si>
  <si>
    <r>
      <rPr>
        <b/>
        <sz val="11"/>
        <color theme="1"/>
        <rFont val="Calibri"/>
        <family val="2"/>
        <scheme val="minor"/>
      </rPr>
      <t>1.</t>
    </r>
    <r>
      <rPr>
        <sz val="11"/>
        <color theme="1"/>
        <rFont val="Calibri"/>
        <family val="2"/>
        <scheme val="minor"/>
      </rPr>
      <t xml:space="preserve"> Enter Grant/Grantee information in the top section. The Recipient and Project Number information will automatically appear on the other tabs in this workbook.
</t>
    </r>
    <r>
      <rPr>
        <b/>
        <sz val="11"/>
        <color theme="1"/>
        <rFont val="Calibri"/>
        <family val="2"/>
        <scheme val="minor"/>
      </rPr>
      <t>2.</t>
    </r>
    <r>
      <rPr>
        <sz val="11"/>
        <color theme="1"/>
        <rFont val="Calibri"/>
        <family val="2"/>
        <scheme val="minor"/>
      </rPr>
      <t xml:space="preserve"> The Business Establishments in the bottom section will be populated automatically as you fill out the numbered business establishment tabs. This list will help you later to find business establishments when updating the status of follow-up, implementation, and results achieved.   </t>
    </r>
  </si>
  <si>
    <t xml:space="preserve">Grant Recipient: </t>
  </si>
  <si>
    <t xml:space="preserve">Grant Project Number: </t>
  </si>
  <si>
    <t>Grant Award Date:</t>
  </si>
  <si>
    <t>Grantee Contact Name:</t>
  </si>
  <si>
    <t>Grantee Contact Phone Number:</t>
  </si>
  <si>
    <t>Grantee Contact E-mail:</t>
  </si>
  <si>
    <t>Grantee State/Tribe:</t>
  </si>
  <si>
    <r>
      <t xml:space="preserve">Business Establishment Names on Numbered Tabs </t>
    </r>
    <r>
      <rPr>
        <i/>
        <sz val="11"/>
        <color theme="1"/>
        <rFont val="Calibri"/>
        <family val="2"/>
        <scheme val="minor"/>
      </rPr>
      <t>(populated automatically)</t>
    </r>
  </si>
  <si>
    <t>Business Establishment 1:</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</si>
  <si>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</si>
  <si>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</si>
  <si>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</si>
  <si>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</si>
  <si>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</si>
  <si>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</si>
  <si>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</si>
  <si>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</si>
  <si>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</si>
  <si>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</si>
  <si>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</si>
  <si>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</si>
  <si>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</si>
  <si>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</si>
  <si>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</si>
  <si>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</si>
  <si>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</si>
  <si>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</si>
  <si>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</si>
  <si>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</si>
  <si>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</si>
  <si>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</si>
  <si>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</si>
  <si>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</si>
  <si>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</si>
  <si>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</si>
  <si>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</si>
  <si>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</si>
  <si>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</si>
  <si>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</si>
  <si>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</si>
  <si>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</si>
  <si>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</si>
  <si>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</si>
  <si>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</si>
  <si>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</si>
  <si>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</si>
  <si>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</si>
  <si>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</si>
  <si>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</si>
  <si>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</si>
  <si>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</si>
  <si>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</si>
  <si>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</si>
  <si>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</si>
  <si>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</si>
  <si>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</si>
  <si>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</si>
  <si>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</si>
  <si>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</si>
  <si>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</si>
  <si>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</si>
  <si>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</si>
  <si>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</si>
  <si>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</si>
  <si>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</si>
  <si>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</si>
  <si>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</si>
  <si>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</si>
  <si>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</si>
  <si>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</si>
  <si>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</si>
  <si>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</si>
  <si>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</si>
  <si>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</si>
  <si>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</si>
  <si>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</si>
  <si>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</si>
  <si>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</si>
  <si>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</si>
  <si>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</si>
  <si>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</si>
  <si>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</si>
  <si>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</si>
  <si>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t>Aggregate of Verified Implemented Results for All Business Establishments</t>
  </si>
  <si>
    <r>
      <t xml:space="preserve">This </t>
    </r>
    <r>
      <rPr>
        <b/>
        <sz val="11"/>
        <rFont val="Calibri"/>
        <family val="2"/>
        <scheme val="minor"/>
      </rPr>
      <t>read-only</t>
    </r>
    <r>
      <rPr>
        <sz val="11"/>
        <rFont val="Calibri"/>
        <family val="2"/>
        <scheme val="minor"/>
      </rPr>
      <t xml:space="preserve"> tab summarizes the aggregate outcomes being achieved in this grant project using information entered on the other tabs in this workbook.</t>
    </r>
  </si>
  <si>
    <t>Grant Recipient:</t>
  </si>
  <si>
    <t>Grant Project Number:</t>
  </si>
  <si>
    <t>Federal Fiscal Year (Oct. - Sep)</t>
  </si>
  <si>
    <t>Cost &amp; Savings</t>
  </si>
  <si>
    <t>Annual Reductions</t>
  </si>
  <si>
    <r>
      <t>One-time Cost to Implement</t>
    </r>
    <r>
      <rPr>
        <sz val="11"/>
        <color theme="1"/>
        <rFont val="Calibri"/>
        <family val="2"/>
        <scheme val="minor"/>
      </rPr>
      <t xml:space="preserve"> ($)</t>
    </r>
  </si>
  <si>
    <r>
      <t xml:space="preserve">Annual Savings from P2 Action </t>
    </r>
    <r>
      <rPr>
        <sz val="11"/>
        <color theme="1"/>
        <rFont val="Calibri"/>
        <family val="2"/>
        <scheme val="minor"/>
      </rPr>
      <t>($)</t>
    </r>
  </si>
  <si>
    <r>
      <t xml:space="preserve">Hazardous Material Input </t>
    </r>
    <r>
      <rPr>
        <sz val="11"/>
        <color theme="1"/>
        <rFont val="Calibri"/>
        <family val="2"/>
        <scheme val="minor"/>
      </rPr>
      <t>(lbs)</t>
    </r>
  </si>
  <si>
    <r>
      <t xml:space="preserve">Hazardous Waste 
</t>
    </r>
    <r>
      <rPr>
        <sz val="11"/>
        <color theme="1"/>
        <rFont val="Calibri"/>
        <family val="2"/>
        <scheme val="minor"/>
      </rPr>
      <t>(lbs)</t>
    </r>
  </si>
  <si>
    <r>
      <t xml:space="preserve">Air Emissions </t>
    </r>
    <r>
      <rPr>
        <sz val="11"/>
        <color theme="1"/>
        <rFont val="Calibri"/>
        <family val="2"/>
        <scheme val="minor"/>
      </rPr>
      <t>(lbs)</t>
    </r>
  </si>
  <si>
    <r>
      <t>Water Pollution</t>
    </r>
    <r>
      <rPr>
        <sz val="11"/>
        <rFont val="Calibri"/>
        <family val="2"/>
        <scheme val="minor"/>
      </rPr>
      <t xml:space="preserve"> 
(lbs)</t>
    </r>
  </si>
  <si>
    <r>
      <t>Water Use</t>
    </r>
    <r>
      <rPr>
        <sz val="11"/>
        <rFont val="Calibri"/>
        <family val="2"/>
        <scheme val="minor"/>
      </rPr>
      <t xml:space="preserve"> 
(gal.)</t>
    </r>
  </si>
  <si>
    <r>
      <t>GHG Emissions</t>
    </r>
    <r>
      <rPr>
        <sz val="11"/>
        <color theme="1"/>
        <rFont val="Calibri"/>
        <family val="2"/>
        <scheme val="minor"/>
      </rPr>
      <t xml:space="preserve"> (MTCO2e)</t>
    </r>
  </si>
  <si>
    <r>
      <t xml:space="preserve">Total lbs
</t>
    </r>
    <r>
      <rPr>
        <i/>
        <sz val="9"/>
        <rFont val="Calibri"/>
        <family val="2"/>
        <scheme val="minor"/>
      </rPr>
      <t>Select header for details.</t>
    </r>
  </si>
  <si>
    <t>Aggregate of Output Measures for All Business Establishments</t>
  </si>
  <si>
    <t xml:space="preserve">Number of partner organizations. </t>
  </si>
  <si>
    <t xml:space="preserve">Number of outreach activities and informational materials that widely share P2 practices. </t>
  </si>
  <si>
    <t>Number of business establishments reached through outreach activities and informational materials.</t>
  </si>
  <si>
    <t xml:space="preserve">Number of business establishments provided technical assistance. </t>
  </si>
  <si>
    <t>Percentage of business establishments provided technical assistance that the grantee followed up with (should be 100%) by phone call, visit, letter or email) to determine which P2 practices were implemented.</t>
  </si>
  <si>
    <t>Percentage of business establishments that implemented at least one new P2 practice as a result of the technical assistance provided by the grantee.</t>
  </si>
  <si>
    <t xml:space="preserve">Number of case studies describing specific P2 best practices implemented through the grant. </t>
  </si>
  <si>
    <t>How to Use this Tab:</t>
  </si>
  <si>
    <r>
      <rPr>
        <b/>
        <sz val="11"/>
        <color theme="1"/>
        <rFont val="Calibri"/>
        <family val="2"/>
        <scheme val="minor"/>
      </rPr>
      <t>This tab is optional.</t>
    </r>
    <r>
      <rPr>
        <sz val="11"/>
        <color theme="1"/>
        <rFont val="Calibri"/>
        <family val="2"/>
        <scheme val="minor"/>
      </rPr>
      <t xml:space="preserve"> Enter information about the partners who helped strengthen your ability to provide P2 technical assistance to businesses in disadvantaged communities. The number of partners you entered will be captured automatically on the “Results Summary” tab.</t>
    </r>
  </si>
  <si>
    <r>
      <t xml:space="preserve">Name of Partner Organization/Entity </t>
    </r>
    <r>
      <rPr>
        <i/>
        <sz val="11"/>
        <color theme="1"/>
        <rFont val="Calibri"/>
        <family val="2"/>
        <scheme val="minor"/>
      </rPr>
      <t>(Optional)</t>
    </r>
  </si>
  <si>
    <r>
      <t xml:space="preserve">Organization Type
</t>
    </r>
    <r>
      <rPr>
        <i/>
        <sz val="11"/>
        <color theme="1"/>
        <rFont val="Calibri"/>
        <family val="2"/>
        <scheme val="minor"/>
      </rPr>
      <t>(Optional. Use dropdown)</t>
    </r>
  </si>
  <si>
    <r>
      <t>Partnership Description</t>
    </r>
    <r>
      <rPr>
        <i/>
        <sz val="11"/>
        <color theme="1"/>
        <rFont val="Calibri"/>
        <family val="2"/>
        <scheme val="minor"/>
      </rPr>
      <t xml:space="preserve"> (Optional)</t>
    </r>
  </si>
  <si>
    <r>
      <t xml:space="preserve">Point of Contact Name
</t>
    </r>
    <r>
      <rPr>
        <i/>
        <sz val="11"/>
        <color theme="1"/>
        <rFont val="Calibri"/>
        <family val="2"/>
        <scheme val="minor"/>
      </rPr>
      <t>(Optional)</t>
    </r>
  </si>
  <si>
    <r>
      <t xml:space="preserve">Point of Contact Email
</t>
    </r>
    <r>
      <rPr>
        <i/>
        <sz val="11"/>
        <color theme="1"/>
        <rFont val="Calibri"/>
        <family val="2"/>
        <scheme val="minor"/>
      </rPr>
      <t>(Optional)</t>
    </r>
  </si>
  <si>
    <r>
      <t xml:space="preserve">Point of Contact Phone
</t>
    </r>
    <r>
      <rPr>
        <i/>
        <sz val="11"/>
        <color theme="1"/>
        <rFont val="Calibri"/>
        <family val="2"/>
        <scheme val="minor"/>
      </rPr>
      <t>(Optional)</t>
    </r>
  </si>
  <si>
    <t>(Ex:  Northeast Metal Finishers Association)</t>
  </si>
  <si>
    <t>Trade Association</t>
  </si>
  <si>
    <t>NMFA provided details about the companies they represent &amp; distributed materials created under this grant.</t>
  </si>
  <si>
    <t>John Doe</t>
  </si>
  <si>
    <t>john.doe@nmfa.org</t>
  </si>
  <si>
    <r>
      <t xml:space="preserve">Use this tab to report on outreach activities, including training, webinars, videos, or other outreach.
  </t>
    </r>
    <r>
      <rPr>
        <b/>
        <sz val="11"/>
        <rFont val="Calibri"/>
        <family val="2"/>
        <scheme val="minor"/>
      </rPr>
      <t>1.</t>
    </r>
    <r>
      <rPr>
        <sz val="11"/>
        <rFont val="Calibri"/>
        <family val="2"/>
        <scheme val="minor"/>
      </rPr>
      <t xml:space="preserve"> List the title of each activity and identify the type of activity using the dropdown provided. 
  </t>
    </r>
    <r>
      <rPr>
        <b/>
        <sz val="11"/>
        <rFont val="Calibri"/>
        <family val="2"/>
        <scheme val="minor"/>
      </rPr>
      <t>2.</t>
    </r>
    <r>
      <rPr>
        <sz val="11"/>
        <rFont val="Calibri"/>
        <family val="2"/>
        <scheme val="minor"/>
      </rPr>
      <t xml:space="preserve"> Enter the date of the event, if applicable. Include just the first day for multi-day events.
  </t>
    </r>
    <r>
      <rPr>
        <b/>
        <sz val="11"/>
        <rFont val="Calibri"/>
        <family val="2"/>
        <scheme val="minor"/>
      </rPr>
      <t>3.</t>
    </r>
    <r>
      <rPr>
        <sz val="11"/>
        <rFont val="Calibri"/>
        <family val="2"/>
        <scheme val="minor"/>
      </rPr>
      <t xml:space="preserve"> Provide information on the topics covered and number of business establishments in attendance/reached.
  </t>
    </r>
    <r>
      <rPr>
        <b/>
        <sz val="11"/>
        <rFont val="Calibri"/>
        <family val="2"/>
        <scheme val="minor"/>
      </rPr>
      <t>4.</t>
    </r>
    <r>
      <rPr>
        <sz val="11"/>
        <rFont val="Calibri"/>
        <family val="2"/>
        <scheme val="minor"/>
      </rPr>
      <t xml:space="preserve"> If applicable, include a link to online content or attach the content created to the report submission.
The five sample records may be used as a guide.</t>
    </r>
  </si>
  <si>
    <t>Outreach Activity Name</t>
  </si>
  <si>
    <r>
      <t xml:space="preserve">Activity Type
</t>
    </r>
    <r>
      <rPr>
        <i/>
        <sz val="11"/>
        <color theme="1"/>
        <rFont val="Calibri"/>
        <family val="2"/>
        <scheme val="minor"/>
      </rPr>
      <t>(use dropdown provided)</t>
    </r>
  </si>
  <si>
    <r>
      <t xml:space="preserve">Activity Date
</t>
    </r>
    <r>
      <rPr>
        <i/>
        <sz val="11"/>
        <color theme="1"/>
        <rFont val="Calibri"/>
        <family val="2"/>
        <scheme val="minor"/>
      </rPr>
      <t>(if applicable)</t>
    </r>
  </si>
  <si>
    <t>Informative Description of Activity and Topics Covered</t>
  </si>
  <si>
    <t># of Business Establishments in Attendance / Reached</t>
  </si>
  <si>
    <r>
      <t xml:space="preserve">Materials Developed
</t>
    </r>
    <r>
      <rPr>
        <sz val="11"/>
        <color theme="1"/>
        <rFont val="Calibri"/>
        <family val="2"/>
        <scheme val="minor"/>
      </rPr>
      <t>If online content was developed, provide a link for EPA to view, download and share. Otherwise, include attachments with your report submission and supply the file name(s) here or a description of file(s).</t>
    </r>
  </si>
  <si>
    <t>(Ex: Part Cleaning Training 101)</t>
  </si>
  <si>
    <t>Training</t>
  </si>
  <si>
    <t>Recruited metal finishing representatives from facilities across Iowa to participate in a one-hour introductory training on alternative chemicals and products for various working applications</t>
  </si>
  <si>
    <t>http://SampleRecipient.com/trainingslides</t>
  </si>
  <si>
    <t>(Ex: Reduce Drag Out Webinar)</t>
  </si>
  <si>
    <t>Webinar</t>
  </si>
  <si>
    <t>Designed and hosted a one-hour webinar and marketed it to metal finishing line workers, supervisors, and process engineers. Topics covered included: timing drag out, tank design, use of extra rinse tanks, adding counterflow, and tank cover options.</t>
  </si>
  <si>
    <t>http://SampleRecipient.com/webinarvideo</t>
  </si>
  <si>
    <t>(Ex: Outreach Drag Out Video Series for Social Media)</t>
  </si>
  <si>
    <t>Video</t>
  </si>
  <si>
    <t>Interns worked with grantees that had implemented successful projects in the past to develop short video testimonials designed for sharing on social media including YouTube, Facebook, Instagram, and TikTok. Reach is tracked by views.</t>
  </si>
  <si>
    <t>http://youtube.com/watch?v=4T1XMuoQnKo</t>
  </si>
  <si>
    <t>(Ex: Metal Finishing Shops Shine with P2 factsheet)</t>
  </si>
  <si>
    <t>Outreach Document</t>
  </si>
  <si>
    <t>n/a</t>
  </si>
  <si>
    <t>Updated existing fact sheet to include financial, environmental, and health and safety benefits associated with improved metal finishing procedures. Includes recent success stories and testimonials from business owners in Iowa.</t>
  </si>
  <si>
    <t>http://SampleRecipient.com/factsheet</t>
  </si>
  <si>
    <t>(Ex: Demonstration of Water-Based Industrial Cleaner)</t>
  </si>
  <si>
    <t>Outreach Demonstration</t>
  </si>
  <si>
    <t>Demonstration of feasible water-based alternative to  perchloroethylene for parts cleaning system at FineTune Metal Works facility</t>
  </si>
  <si>
    <t>Demonstration agenda attached</t>
  </si>
  <si>
    <t>Sample Business Establishment</t>
  </si>
  <si>
    <r>
      <rPr>
        <b/>
        <sz val="11"/>
        <rFont val="Calibri"/>
        <family val="2"/>
        <scheme val="minor"/>
      </rPr>
      <t>1.</t>
    </r>
    <r>
      <rPr>
        <sz val="11"/>
        <rFont val="Calibri"/>
        <family val="2"/>
        <scheme val="minor"/>
      </rPr>
      <t xml:space="preserve"> Enter Business Establishment Information in rows 11-20, noting that rows 12-14 are optional. For the Business Establishment Name, if you do not wish to disclose the actual name, enter a meaningful proxy so that you will be able to find it when entering follow-up information.
</t>
    </r>
    <r>
      <rPr>
        <b/>
        <sz val="11"/>
        <rFont val="Calibri"/>
        <family val="2"/>
        <scheme val="minor"/>
      </rPr>
      <t>2.</t>
    </r>
    <r>
      <rPr>
        <sz val="11"/>
        <rFont val="Calibri"/>
        <family val="2"/>
        <scheme val="minor"/>
      </rPr>
      <t xml:space="preserve"> Under P2 Actions and Outcomes, enter each P2 recommendation provided as part of the technical assistance. You may enter initial estimates of costs, annual savings and annual reductions. 
</t>
    </r>
    <r>
      <rPr>
        <b/>
        <sz val="11"/>
        <rFont val="Calibri"/>
        <family val="2"/>
        <scheme val="minor"/>
      </rPr>
      <t>3.</t>
    </r>
    <r>
      <rPr>
        <sz val="11"/>
        <rFont val="Calibri"/>
        <family val="2"/>
        <scheme val="minor"/>
      </rPr>
      <t xml:space="preserve"> Once you have followed up with the business establishment to learn which P2 recommendations it has implemented, enter in row 20 the date(s) of follow up.
</t>
    </r>
    <r>
      <rPr>
        <b/>
        <sz val="11"/>
        <rFont val="Calibri"/>
        <family val="2"/>
        <scheme val="minor"/>
      </rPr>
      <t>4.</t>
    </r>
    <r>
      <rPr>
        <sz val="11"/>
        <rFont val="Calibri"/>
        <family val="2"/>
        <scheme val="minor"/>
      </rPr>
      <t xml:space="preserve"> When your follow-up confirms a P2 recommendation was implemented, enter “Y” in Column K and select a date implemented in Column L. Update any preliminary estimates based on the actual implementation at the business establishment. (Important: The values in columns C - J will tally in this tab’s Total rows and in the Results Summary tab only if row 20 has a follow-up date, Column K has a “Y”, and Column L has an implementation date selected.)
</t>
    </r>
    <r>
      <rPr>
        <b/>
        <sz val="11"/>
        <rFont val="Calibri"/>
        <family val="2"/>
        <scheme val="minor"/>
      </rPr>
      <t>5.</t>
    </r>
    <r>
      <rPr>
        <sz val="11"/>
        <rFont val="Calibri"/>
        <family val="2"/>
        <scheme val="minor"/>
      </rPr>
      <t xml:space="preserve"> Additionally, enter implementation details in column N. See “Working with Numbered Tabs” on the “Getting Started” tab for more details.
</t>
    </r>
    <r>
      <rPr>
        <b/>
        <sz val="11"/>
        <rFont val="Calibri"/>
        <family val="2"/>
        <scheme val="minor"/>
      </rPr>
      <t>6.</t>
    </r>
    <r>
      <rPr>
        <sz val="11"/>
        <rFont val="Calibri"/>
        <family val="2"/>
        <scheme val="minor"/>
      </rPr>
      <t xml:space="preserve"> On this tab, cells will be highlighted yellow if your response is different than the expected input type (e.g., letters instead of numbers). Re-enter the information in the appropriate format to remove the highlighting.</t>
    </r>
  </si>
  <si>
    <t>Grant Information</t>
  </si>
  <si>
    <t>The information in the two cells below is populated automatically from Grant Project Data tab.</t>
  </si>
  <si>
    <t>Sample Recipient</t>
  </si>
  <si>
    <t>Business Establishment Information</t>
  </si>
  <si>
    <t>Note: If copy-pasting into merged cells below, click this header for help text.</t>
  </si>
  <si>
    <t>Business Establishment Name</t>
  </si>
  <si>
    <t>FineTune Metal Works</t>
  </si>
  <si>
    <r>
      <rPr>
        <b/>
        <sz val="11"/>
        <rFont val="Calibri"/>
        <family val="2"/>
        <scheme val="minor"/>
      </rPr>
      <t>EPA Facility ID Number</t>
    </r>
    <r>
      <rPr>
        <sz val="11"/>
        <rFont val="Calibri"/>
        <family val="2"/>
        <scheme val="minor"/>
      </rPr>
      <t xml:space="preserve"> </t>
    </r>
    <r>
      <rPr>
        <i/>
        <sz val="11"/>
        <rFont val="Calibri"/>
        <family val="2"/>
        <scheme val="minor"/>
      </rPr>
      <t>(optional)</t>
    </r>
    <r>
      <rPr>
        <sz val="11"/>
        <rFont val="Calibri"/>
        <family val="2"/>
        <scheme val="minor"/>
      </rPr>
      <t xml:space="preserve">
</t>
    </r>
    <r>
      <rPr>
        <u/>
        <sz val="11"/>
        <color theme="10"/>
        <rFont val="Calibri"/>
        <family val="2"/>
        <scheme val="minor"/>
      </rPr>
      <t xml:space="preserve">Facility ID Lookup </t>
    </r>
    <r>
      <rPr>
        <i/>
        <u/>
        <sz val="11"/>
        <color theme="10"/>
        <rFont val="Calibri"/>
        <family val="2"/>
        <scheme val="minor"/>
      </rPr>
      <t>(website)</t>
    </r>
  </si>
  <si>
    <r>
      <t>Business Establishment Contact</t>
    </r>
    <r>
      <rPr>
        <i/>
        <sz val="11"/>
        <color rgb="FF000000"/>
        <rFont val="Calibri"/>
        <family val="2"/>
        <scheme val="minor"/>
      </rPr>
      <t xml:space="preserve"> (optional)</t>
    </r>
  </si>
  <si>
    <t>Joe Fork</t>
  </si>
  <si>
    <r>
      <t>Business Establishment City and State</t>
    </r>
    <r>
      <rPr>
        <i/>
        <sz val="11"/>
        <color rgb="FF000000"/>
        <rFont val="Calibri"/>
        <family val="2"/>
        <scheme val="minor"/>
      </rPr>
      <t xml:space="preserve"> (optional)</t>
    </r>
  </si>
  <si>
    <t>Rivercity, IA</t>
  </si>
  <si>
    <r>
      <rPr>
        <b/>
        <sz val="11"/>
        <rFont val="Calibri"/>
        <family val="2"/>
        <scheme val="minor"/>
      </rPr>
      <t>Business Establishment NAICS Code</t>
    </r>
    <r>
      <rPr>
        <sz val="11"/>
        <rFont val="Calibri"/>
        <family val="2"/>
        <scheme val="minor"/>
      </rPr>
      <t xml:space="preserve"> (3 to 6 digits) 
</t>
    </r>
    <r>
      <rPr>
        <u/>
        <sz val="11"/>
        <color rgb="FF0070C0"/>
        <rFont val="Calibri"/>
        <family val="2"/>
        <scheme val="minor"/>
      </rPr>
      <t xml:space="preserve">NAICS Search </t>
    </r>
    <r>
      <rPr>
        <i/>
        <u/>
        <sz val="11"/>
        <color rgb="FF0070C0"/>
        <rFont val="Calibri"/>
        <family val="2"/>
        <scheme val="minor"/>
      </rPr>
      <t>(website)</t>
    </r>
  </si>
  <si>
    <r>
      <t xml:space="preserve">Is the business establishment located in, adjacent to, or otherwise impacting a disadvantaged community?
</t>
    </r>
    <r>
      <rPr>
        <i/>
        <sz val="11"/>
        <color rgb="FF000000"/>
        <rFont val="Calibri"/>
        <family val="2"/>
        <scheme val="minor"/>
      </rPr>
      <t>(Yes / No / Unknown)</t>
    </r>
  </si>
  <si>
    <t>Yes</t>
  </si>
  <si>
    <t>How do the recommended P2 actions identified below benefit disadvantaged communities?</t>
  </si>
  <si>
    <t>With reduced hazardous solvent use, there are fewer air emissions of perchloroethylene within the community and reduced hazardous waste shipments. Reduction in potential exposure to perchloroethylene reduces risk to adverse health outcomes including cancer.</t>
  </si>
  <si>
    <r>
      <t>Outreach Activity</t>
    </r>
    <r>
      <rPr>
        <i/>
        <sz val="11"/>
        <rFont val="Calibri"/>
        <family val="2"/>
        <scheme val="minor"/>
      </rPr>
      <t xml:space="preserve"> (optional)</t>
    </r>
    <r>
      <rPr>
        <b/>
        <sz val="11"/>
        <rFont val="Calibri"/>
        <family val="2"/>
        <scheme val="minor"/>
      </rPr>
      <t xml:space="preserve">
</t>
    </r>
    <r>
      <rPr>
        <sz val="10"/>
        <rFont val="Calibri"/>
        <family val="2"/>
        <scheme val="minor"/>
      </rPr>
      <t>If you made contact with the business establishment through an activity noted on the “Outreach Activities” tab, indicate the activity by choosing it from the drop-down provided:</t>
    </r>
  </si>
  <si>
    <t>Reduce Drag Out Webinar</t>
  </si>
  <si>
    <r>
      <t xml:space="preserve">Date P2 Recommendations Provided to Business Establishment </t>
    </r>
    <r>
      <rPr>
        <i/>
        <sz val="11"/>
        <color rgb="FF000000"/>
        <rFont val="Calibri"/>
        <family val="2"/>
        <scheme val="minor"/>
      </rPr>
      <t>(mm/dd/yyyy)</t>
    </r>
  </si>
  <si>
    <r>
      <t>Date(s) of Follow-up</t>
    </r>
    <r>
      <rPr>
        <sz val="11"/>
        <color rgb="FF000000"/>
        <rFont val="Calibri"/>
        <family val="2"/>
        <scheme val="minor"/>
      </rPr>
      <t xml:space="preserve"> </t>
    </r>
    <r>
      <rPr>
        <i/>
        <sz val="11"/>
        <color rgb="FF000000"/>
        <rFont val="Calibri"/>
        <family val="2"/>
        <scheme val="minor"/>
      </rPr>
      <t>(mm/dd/yyyy)</t>
    </r>
  </si>
  <si>
    <t>P2 Actions and Outcomes</t>
  </si>
  <si>
    <t>List each P2 recommendation provided to the business establishment on a separate line. Include the what, the how, and "quantity" information if that is needed to calculate cost, savings and annual reductions, e.g., # LEDs, # solar panels.</t>
  </si>
  <si>
    <t>- You may enter preliminary estimates of costs, annual savings and annual reductions for each Recommended P2 Action (not required). 
 - If the recommendation was implemented (as reflected in column L), the cost, annual savings and annual reductions must be updated based on the actual implementation at the business establishment.</t>
  </si>
  <si>
    <t>Scroll right to see all columns (cols. B through S) --&gt;</t>
  </si>
  <si>
    <t>Annual Reductions Targeting Disadvantaged Communities</t>
  </si>
  <si>
    <t>Implementation Details</t>
  </si>
  <si>
    <t>If Not Implemented:</t>
  </si>
  <si>
    <r>
      <t>Case Study Developed?</t>
    </r>
    <r>
      <rPr>
        <sz val="10"/>
        <color theme="1"/>
        <rFont val="Calibri"/>
        <family val="2"/>
        <scheme val="minor"/>
      </rPr>
      <t xml:space="preserve"> (Y or N)</t>
    </r>
  </si>
  <si>
    <r>
      <t xml:space="preserve">Link to Case Study
</t>
    </r>
    <r>
      <rPr>
        <sz val="10"/>
        <rFont val="Calibri"/>
        <family val="2"/>
        <scheme val="minor"/>
      </rPr>
      <t>If the case study is online, provide a link for EPA to view, download and share. Otherwise, please include attachments with report submission.</t>
    </r>
  </si>
  <si>
    <t>Informative Description of Recommended P2 Actions</t>
  </si>
  <si>
    <t>One-time Cost to Implement
($)</t>
  </si>
  <si>
    <t>Annual Savings from P2 Action
($)</t>
  </si>
  <si>
    <t>Hazardous Material Input
(lbs)</t>
  </si>
  <si>
    <t>Hazardous Waste
(lbs)</t>
  </si>
  <si>
    <t>Air Emissions
(lbs)</t>
  </si>
  <si>
    <r>
      <t>Water Pollution (lbs)</t>
    </r>
    <r>
      <rPr>
        <b/>
        <i/>
        <sz val="9"/>
        <color theme="1"/>
        <rFont val="Calibri"/>
        <family val="2"/>
        <scheme val="minor"/>
      </rPr>
      <t xml:space="preserve">
</t>
    </r>
    <r>
      <rPr>
        <b/>
        <sz val="8"/>
        <color theme="1"/>
        <rFont val="Calibri"/>
        <family val="2"/>
        <scheme val="minor"/>
      </rPr>
      <t>Select header for help</t>
    </r>
  </si>
  <si>
    <t>Water Use
(gal.)</t>
  </si>
  <si>
    <r>
      <t xml:space="preserve">GHG Emissions (MTCO2e)
</t>
    </r>
    <r>
      <rPr>
        <b/>
        <sz val="8"/>
        <color theme="1"/>
        <rFont val="Calibri"/>
        <family val="2"/>
        <scheme val="minor"/>
      </rPr>
      <t>Select header for help</t>
    </r>
  </si>
  <si>
    <r>
      <t xml:space="preserve">Recommendation Implemented?
</t>
    </r>
    <r>
      <rPr>
        <i/>
        <sz val="9"/>
        <color theme="1"/>
        <rFont val="Calibri"/>
        <family val="2"/>
        <scheme val="minor"/>
      </rPr>
      <t xml:space="preserve">( Y or N )
</t>
    </r>
    <r>
      <rPr>
        <b/>
        <sz val="8"/>
        <color theme="1"/>
        <rFont val="Calibri"/>
        <family val="2"/>
        <scheme val="minor"/>
      </rPr>
      <t>Select header for help</t>
    </r>
  </si>
  <si>
    <r>
      <t xml:space="preserve">Date Implemented
</t>
    </r>
    <r>
      <rPr>
        <i/>
        <sz val="9"/>
        <color theme="1"/>
        <rFont val="Calibri"/>
        <family val="2"/>
        <scheme val="minor"/>
      </rPr>
      <t xml:space="preserve">(mm/dd/yyyy)
</t>
    </r>
    <r>
      <rPr>
        <b/>
        <sz val="8"/>
        <color theme="1"/>
        <rFont val="Calibri"/>
        <family val="2"/>
        <scheme val="minor"/>
      </rPr>
      <t>Select header for help</t>
    </r>
  </si>
  <si>
    <r>
      <t xml:space="preserve">Federal Fiscal Year
</t>
    </r>
    <r>
      <rPr>
        <i/>
        <sz val="9"/>
        <color theme="1"/>
        <rFont val="Calibri"/>
        <family val="2"/>
        <scheme val="minor"/>
      </rPr>
      <t>(auto-calculated)</t>
    </r>
  </si>
  <si>
    <r>
      <t xml:space="preserve">Implementation Information. </t>
    </r>
    <r>
      <rPr>
        <sz val="10"/>
        <color theme="1"/>
        <rFont val="Calibri"/>
        <family val="2"/>
        <scheme val="minor"/>
      </rPr>
      <t>Include updated quantity information, e.g., # LEDs, # solar panels, that relates to cost, annual savings and annual reductions. For GHG emissions, note original units that were converted to MTCO2e (e.g., kWh)</t>
    </r>
  </si>
  <si>
    <r>
      <rPr>
        <b/>
        <sz val="10"/>
        <rFont val="Calibri"/>
        <family val="2"/>
        <scheme val="minor"/>
      </rPr>
      <t xml:space="preserve">Description of Funding Mechanism </t>
    </r>
    <r>
      <rPr>
        <i/>
        <sz val="10"/>
        <rFont val="Calibri"/>
        <family val="2"/>
        <scheme val="minor"/>
      </rPr>
      <t>(optional)</t>
    </r>
    <r>
      <rPr>
        <b/>
        <sz val="11"/>
        <rFont val="Calibri"/>
        <family val="2"/>
        <scheme val="minor"/>
      </rPr>
      <t>.</t>
    </r>
    <r>
      <rPr>
        <sz val="11"/>
        <color theme="10"/>
        <rFont val="Calibri"/>
        <family val="2"/>
        <scheme val="minor"/>
      </rPr>
      <t xml:space="preserve"> </t>
    </r>
    <r>
      <rPr>
        <sz val="9"/>
        <rFont val="Calibri"/>
        <family val="2"/>
        <scheme val="minor"/>
      </rPr>
      <t xml:space="preserve">EPA is exploring ways to facilitate access to capital for P2 projects. Learn more here: </t>
    </r>
    <r>
      <rPr>
        <u/>
        <sz val="9"/>
        <color rgb="FF0070C0"/>
        <rFont val="Calibri"/>
        <family val="2"/>
        <scheme val="minor"/>
      </rPr>
      <t>https://www.epa.gov/p2/p2-financing</t>
    </r>
    <r>
      <rPr>
        <sz val="9"/>
        <rFont val="Calibri"/>
        <family val="2"/>
        <scheme val="minor"/>
      </rPr>
      <t xml:space="preserve">. If known, describe the source of funding this business establishment used (e.g., self-funded, bank loan, external grant, etc.) in implementing the P2 actions </t>
    </r>
  </si>
  <si>
    <r>
      <t xml:space="preserve">Plan to within 5 years? 
</t>
    </r>
    <r>
      <rPr>
        <sz val="9"/>
        <color theme="1"/>
        <rFont val="Calibri"/>
        <family val="2"/>
        <scheme val="minor"/>
      </rPr>
      <t>(Y or N)</t>
    </r>
  </si>
  <si>
    <r>
      <t xml:space="preserve">Barriers to Implementation </t>
    </r>
    <r>
      <rPr>
        <i/>
        <sz val="9"/>
        <color theme="1"/>
        <rFont val="Calibri"/>
        <family val="2"/>
        <scheme val="minor"/>
      </rPr>
      <t xml:space="preserve">(optional). </t>
    </r>
    <r>
      <rPr>
        <sz val="9"/>
        <color theme="1"/>
        <rFont val="Calibri"/>
        <family val="2"/>
        <scheme val="minor"/>
      </rPr>
      <t>Please describe any barriers to implementation (e.g., cost, long payback period, low priority) of the recommended action</t>
    </r>
  </si>
  <si>
    <t>Blow metal parts with compressed air between cutting and cleaning stages to remove metal particles to reduce cleaning solvent contamination.</t>
  </si>
  <si>
    <t>Y</t>
  </si>
  <si>
    <t>The facility purchased an air compressor and installed it between the cutting and cleaning phases on the parts conveyor belt. Metal particles are now blown off of the parts and collected in a bin below the belt for recycling as they move towards the cleaning bath.</t>
  </si>
  <si>
    <t>Loan obtained from the Iowa Economic Development Targeted Small Business loan program.</t>
  </si>
  <si>
    <t>http://StateAgency/casestudies/finetunemetalworks</t>
  </si>
  <si>
    <t>Reduce drag-out of solvent from phase 1 cleaning and rinse tank</t>
  </si>
  <si>
    <t>Roller brush installed at the exit of the phase 1 cleaning tank to brush solvent back into the tank - reducing solvent waste and extending the life of the rinse tank.</t>
  </si>
  <si>
    <t xml:space="preserve">Firm’s capital improvement budget </t>
  </si>
  <si>
    <t>N</t>
  </si>
  <si>
    <t>Test water-based cleaners</t>
  </si>
  <si>
    <t>Need time to research and test alternative cleaners and may need new equipment.</t>
  </si>
  <si>
    <t>TOTAL IMPLEMENTED</t>
  </si>
  <si>
    <t>Implemented?</t>
  </si>
  <si>
    <t>Followup?</t>
  </si>
  <si>
    <t>EJ?</t>
  </si>
  <si>
    <t>EJ w/implementation?</t>
  </si>
  <si>
    <t>Case studies?</t>
  </si>
  <si>
    <t>Business Establishment 1</t>
  </si>
  <si>
    <t>Business Establishment 2</t>
  </si>
  <si>
    <t>Business Establishment 3</t>
  </si>
  <si>
    <t>Business Establishment 4</t>
  </si>
  <si>
    <t>Business Establishment 5</t>
  </si>
  <si>
    <t>Business Establishment 6</t>
  </si>
  <si>
    <t>Business Establishment 7</t>
  </si>
  <si>
    <t>Business Establishment 8</t>
  </si>
  <si>
    <t>Business Establishment 9</t>
  </si>
  <si>
    <t>Business Establishment 10</t>
  </si>
  <si>
    <t>Business Establishment 11</t>
  </si>
  <si>
    <t>Business Establishment 12</t>
  </si>
  <si>
    <t>Business Establishment 13</t>
  </si>
  <si>
    <t>Business Establishment 14</t>
  </si>
  <si>
    <t>Business Establishment 15</t>
  </si>
  <si>
    <t>Business Establishment 16</t>
  </si>
  <si>
    <t>Business Establishment 17</t>
  </si>
  <si>
    <t>Business Establishment 18</t>
  </si>
  <si>
    <t>Business Establishment 19</t>
  </si>
  <si>
    <t>Business Establishment 20</t>
  </si>
  <si>
    <t>Business Establishment 21</t>
  </si>
  <si>
    <t>Business Establishment 22</t>
  </si>
  <si>
    <t>Business Establishment 23</t>
  </si>
  <si>
    <t>Business Establishment 24</t>
  </si>
  <si>
    <t>Business Establishment 25</t>
  </si>
  <si>
    <t>Business Establishment 26</t>
  </si>
  <si>
    <t>Business Establishment 27</t>
  </si>
  <si>
    <t>Business Establishment 28</t>
  </si>
  <si>
    <t>Business Establishment 29</t>
  </si>
  <si>
    <t>Business Establishment 30</t>
  </si>
  <si>
    <t>Business Establishment 31</t>
  </si>
  <si>
    <t>Business Establishment 32</t>
  </si>
  <si>
    <t>Business Establishment 33</t>
  </si>
  <si>
    <t>Business Establishment 34</t>
  </si>
  <si>
    <t>Business Establishment 35</t>
  </si>
  <si>
    <t>Business Establishment 36</t>
  </si>
  <si>
    <t>Business Establishment 37</t>
  </si>
  <si>
    <t>Business Establishment 38</t>
  </si>
  <si>
    <t>Business Establishment 39</t>
  </si>
  <si>
    <t>Business Establishment 40</t>
  </si>
  <si>
    <t>Business Establishment 41</t>
  </si>
  <si>
    <t>Business Establishment 42</t>
  </si>
  <si>
    <t>Business Establishment 43</t>
  </si>
  <si>
    <t>Business Establishment 44</t>
  </si>
  <si>
    <t>Business Establishment 45</t>
  </si>
  <si>
    <t>Business Establishment 46</t>
  </si>
  <si>
    <t>Business Establishment 47</t>
  </si>
  <si>
    <t>Business Establishment 48</t>
  </si>
  <si>
    <t>Business Establishment 49</t>
  </si>
  <si>
    <t>Business Establishment 50</t>
  </si>
  <si>
    <t>Business Establishment 51</t>
  </si>
  <si>
    <t>Business Establishment 52</t>
  </si>
  <si>
    <t>Business Establishment 53</t>
  </si>
  <si>
    <t>Business Establishment 54</t>
  </si>
  <si>
    <t>Business Establishment 55</t>
  </si>
  <si>
    <t>Business Establishment 56</t>
  </si>
  <si>
    <t>Business Establishment 57</t>
  </si>
  <si>
    <t>Business Establishment 58</t>
  </si>
  <si>
    <t>Business Establishment 59</t>
  </si>
  <si>
    <t>Business Establishment 60</t>
  </si>
  <si>
    <t>Business Establishment 61</t>
  </si>
  <si>
    <t>Business Establishment 62</t>
  </si>
  <si>
    <t>Business Establishment 63</t>
  </si>
  <si>
    <t>Business Establishment 64</t>
  </si>
  <si>
    <t>Business Establishment 65</t>
  </si>
  <si>
    <t>Business Establishment 66</t>
  </si>
  <si>
    <t>Business Establishment 67</t>
  </si>
  <si>
    <t>Business Establishment 68</t>
  </si>
  <si>
    <t>Business Establishment 69</t>
  </si>
  <si>
    <t>Business Establishment 70</t>
  </si>
  <si>
    <t>Business Establishment 71</t>
  </si>
  <si>
    <t>Business Establishment 72</t>
  </si>
  <si>
    <t>Business Establishment 73</t>
  </si>
  <si>
    <t>Business Establishment 74</t>
  </si>
  <si>
    <t>Business Establishment 75</t>
  </si>
  <si>
    <t>Outreach Activity Types</t>
  </si>
  <si>
    <t>Partner Type</t>
  </si>
  <si>
    <t>States</t>
  </si>
  <si>
    <t>Region</t>
  </si>
  <si>
    <t>Yes/No</t>
  </si>
  <si>
    <t>Y/N/U</t>
  </si>
  <si>
    <t>Years</t>
  </si>
  <si>
    <t>Sorted Outreach Activities</t>
  </si>
  <si>
    <t>Conference</t>
  </si>
  <si>
    <t>AK</t>
  </si>
  <si>
    <t>Region 10</t>
  </si>
  <si>
    <t>Curriculum</t>
  </si>
  <si>
    <t>Community Organization</t>
  </si>
  <si>
    <t>AL</t>
  </si>
  <si>
    <t>Region 4</t>
  </si>
  <si>
    <t>No</t>
  </si>
  <si>
    <t>Other</t>
  </si>
  <si>
    <t>AR</t>
  </si>
  <si>
    <t>Region 6</t>
  </si>
  <si>
    <t>Unknown</t>
  </si>
  <si>
    <t>AZ</t>
  </si>
  <si>
    <t>Region 9</t>
  </si>
  <si>
    <t>Podcast</t>
  </si>
  <si>
    <t>CA</t>
  </si>
  <si>
    <t>Social Media Content</t>
  </si>
  <si>
    <t>CO</t>
  </si>
  <si>
    <t>Region 8</t>
  </si>
  <si>
    <t>Tool/App Development</t>
  </si>
  <si>
    <t>CT</t>
  </si>
  <si>
    <t>Region 1</t>
  </si>
  <si>
    <t>DC</t>
  </si>
  <si>
    <t>Region 3</t>
  </si>
  <si>
    <t>DE</t>
  </si>
  <si>
    <t>FL</t>
  </si>
  <si>
    <t>GA</t>
  </si>
  <si>
    <t>GU</t>
  </si>
  <si>
    <t>HI</t>
  </si>
  <si>
    <t>IA</t>
  </si>
  <si>
    <t>Region 7</t>
  </si>
  <si>
    <t>ID</t>
  </si>
  <si>
    <t>IL</t>
  </si>
  <si>
    <t>Region 5</t>
  </si>
  <si>
    <t>IN</t>
  </si>
  <si>
    <t>KS</t>
  </si>
  <si>
    <t>KY</t>
  </si>
  <si>
    <t>LA</t>
  </si>
  <si>
    <t>MA</t>
  </si>
  <si>
    <t>MD</t>
  </si>
  <si>
    <t>ME</t>
  </si>
  <si>
    <t>MI</t>
  </si>
  <si>
    <t>MN</t>
  </si>
  <si>
    <t>MO</t>
  </si>
  <si>
    <t>MS</t>
  </si>
  <si>
    <t>MT</t>
  </si>
  <si>
    <t>NC</t>
  </si>
  <si>
    <t>ND</t>
  </si>
  <si>
    <t>NE</t>
  </si>
  <si>
    <t>NH</t>
  </si>
  <si>
    <t>NJ</t>
  </si>
  <si>
    <t>Region 2</t>
  </si>
  <si>
    <t>NM</t>
  </si>
  <si>
    <t>NV</t>
  </si>
  <si>
    <t>NY</t>
  </si>
  <si>
    <t>OH</t>
  </si>
  <si>
    <t>OK</t>
  </si>
  <si>
    <t>OR</t>
  </si>
  <si>
    <t>PA</t>
  </si>
  <si>
    <t>PR</t>
  </si>
  <si>
    <t>RI</t>
  </si>
  <si>
    <t>SC</t>
  </si>
  <si>
    <t>SD</t>
  </si>
  <si>
    <t>TN</t>
  </si>
  <si>
    <t>TX</t>
  </si>
  <si>
    <t>UT</t>
  </si>
  <si>
    <t>VA</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</si>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</sst>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
    <numFmt numFmtId="165" formatCode="[&lt;=9999999]###\-####;\(###\)\ ###\-####"/>
    <numFmt numFmtId="166" formatCode="mm/dd/yyyy"/>
    <numFmt numFmtId="167" formatCode="0."/>
  </numFmts>
  <fonts count="53">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b/>
      <sz val="13"/>
      <color theme="1"/>
      <name val="Calibri"/>
      <family val="2"/>
      <scheme val="minor"/>
    </font>
    <font>
      <sz val="11"/>
      <name val="Calibri"/>
      <family val="2"/>
      <scheme val="minor"/>
    </font>
    <font>
      <b/>
      <sz val="11"/>
      <name val="Calibri"/>
      <family val="2"/>
      <scheme val="minor"/>
    </font>
    <font>
      <b/>
      <vertAlign val="subscript"/>
      <sz val="11"/>
      <color theme="1"/>
      <name val="Calibri"/>
      <family val="2"/>
      <scheme val="minor"/>
    </font>
    <font>
      <b/>
      <sz val="10"/>
      <color theme="1"/>
      <name val="Calibri"/>
      <family val="2"/>
      <scheme val="minor"/>
    </font>
    <font>
      <strike/>
      <sz val="11"/>
      <color theme="1"/>
      <name val="Calibri"/>
      <family val="2"/>
      <scheme val="minor"/>
    </font>
    <font>
      <b/>
      <strike/>
      <sz val="11"/>
      <color theme="1"/>
      <name val="Calibri"/>
      <family val="2"/>
      <scheme val="minor"/>
    </font>
    <font>
      <b/>
      <strike/>
      <sz val="9"/>
      <color theme="1"/>
      <name val="Calibri"/>
      <family val="2"/>
      <scheme val="minor"/>
    </font>
    <font>
      <b/>
      <strike/>
      <sz val="12"/>
      <color theme="1"/>
      <name val="Calibri"/>
      <family val="2"/>
      <scheme val="minor"/>
    </font>
    <font>
      <u/>
      <sz val="11"/>
      <color theme="10"/>
      <name val="Calibri"/>
      <family val="2"/>
      <scheme val="minor"/>
    </font>
    <font>
      <b/>
      <sz val="11"/>
      <color rgb="FFFF0000"/>
      <name val="Calibri"/>
      <family val="2"/>
      <scheme val="minor"/>
    </font>
    <font>
      <sz val="11"/>
      <color theme="1"/>
      <name val="Calibri"/>
      <family val="2"/>
      <scheme val="minor"/>
    </font>
    <font>
      <sz val="8"/>
      <name val="Calibri"/>
      <family val="2"/>
      <scheme val="minor"/>
    </font>
    <font>
      <sz val="9"/>
      <color theme="1"/>
      <name val="Calibri"/>
      <family val="2"/>
      <scheme val="minor"/>
    </font>
    <font>
      <b/>
      <sz val="8"/>
      <color theme="1"/>
      <name val="Calibri"/>
      <family val="2"/>
      <scheme val="minor"/>
    </font>
    <font>
      <b/>
      <u/>
      <sz val="11"/>
      <color theme="10"/>
      <name val="Calibri"/>
      <family val="2"/>
      <scheme val="minor"/>
    </font>
    <font>
      <b/>
      <sz val="11"/>
      <color theme="10"/>
      <name val="Calibri"/>
      <family val="2"/>
      <scheme val="minor"/>
    </font>
    <font>
      <b/>
      <i/>
      <sz val="9"/>
      <color theme="1"/>
      <name val="Calibri"/>
      <family val="2"/>
      <scheme val="minor"/>
    </font>
    <font>
      <vertAlign val="subscript"/>
      <sz val="11"/>
      <color theme="1"/>
      <name val="Calibri"/>
      <family val="2"/>
      <scheme val="minor"/>
    </font>
    <font>
      <i/>
      <sz val="11"/>
      <color theme="1"/>
      <name val="Calibri"/>
      <family val="2"/>
      <scheme val="minor"/>
    </font>
    <font>
      <i/>
      <sz val="11"/>
      <color rgb="FF000000"/>
      <name val="Calibri"/>
      <family val="2"/>
      <scheme val="minor"/>
    </font>
    <font>
      <sz val="11"/>
      <color rgb="FF000000"/>
      <name val="Calibri"/>
      <family val="2"/>
      <scheme val="minor"/>
    </font>
    <font>
      <sz val="10"/>
      <color theme="1"/>
      <name val="Calibri"/>
      <family val="2"/>
      <scheme val="minor"/>
    </font>
    <font>
      <sz val="8"/>
      <color theme="1"/>
      <name val="Calibri"/>
      <family val="2"/>
      <scheme val="minor"/>
    </font>
    <font>
      <sz val="8"/>
      <color theme="0"/>
      <name val="Calibri"/>
      <family val="2"/>
      <scheme val="minor"/>
    </font>
    <font>
      <sz val="10.5"/>
      <color rgb="FFFFFF66"/>
      <name val="Calibri"/>
      <family val="2"/>
      <scheme val="minor"/>
    </font>
    <font>
      <b/>
      <i/>
      <sz val="11"/>
      <color theme="1"/>
      <name val="Calibri"/>
      <family val="2"/>
      <scheme val="minor"/>
    </font>
    <font>
      <strike/>
      <sz val="11"/>
      <name val="Calibri"/>
      <family val="2"/>
      <scheme val="minor"/>
    </font>
    <font>
      <sz val="10"/>
      <name val="Calibri"/>
      <family val="2"/>
      <scheme val="minor"/>
    </font>
    <font>
      <i/>
      <sz val="9"/>
      <name val="Calibri"/>
      <family val="2"/>
      <scheme val="minor"/>
    </font>
    <font>
      <sz val="11"/>
      <color rgb="FFEDEDED"/>
      <name val="Calibri"/>
      <family val="2"/>
      <scheme val="minor"/>
    </font>
    <font>
      <b/>
      <sz val="10"/>
      <name val="Calibri"/>
      <family val="2"/>
      <scheme val="minor"/>
    </font>
    <font>
      <i/>
      <sz val="9"/>
      <color theme="1"/>
      <name val="Calibri"/>
      <family val="2"/>
      <scheme val="minor"/>
    </font>
    <font>
      <sz val="11"/>
      <color theme="0"/>
      <name val="Calibri"/>
      <family val="2"/>
      <scheme val="minor"/>
    </font>
    <font>
      <sz val="9"/>
      <name val="Calibri"/>
      <family val="2"/>
      <scheme val="minor"/>
    </font>
    <font>
      <sz val="11"/>
      <color theme="10"/>
      <name val="Calibri"/>
      <family val="2"/>
      <scheme val="minor"/>
    </font>
    <font>
      <u/>
      <sz val="9"/>
      <color rgb="FF0070C0"/>
      <name val="Calibri"/>
      <family val="2"/>
      <scheme val="minor"/>
    </font>
    <font>
      <u/>
      <sz val="11"/>
      <color rgb="FF0070C0"/>
      <name val="Calibri"/>
      <family val="2"/>
      <scheme val="minor"/>
    </font>
    <font>
      <i/>
      <u/>
      <sz val="11"/>
      <color rgb="FF0070C0"/>
      <name val="Calibri"/>
      <family val="2"/>
      <scheme val="minor"/>
    </font>
    <font>
      <i/>
      <sz val="11"/>
      <name val="Calibri"/>
      <family val="2"/>
      <scheme val="minor"/>
    </font>
    <font>
      <i/>
      <sz val="10"/>
      <name val="Calibri"/>
      <family val="2"/>
      <scheme val="minor"/>
    </font>
    <font>
      <i/>
      <u/>
      <sz val="11"/>
      <color theme="10"/>
      <name val="Calibri"/>
      <family val="2"/>
      <scheme val="minor"/>
    </font>
    <font>
      <i/>
      <sz val="8"/>
      <color rgb="FFFFFFCC"/>
      <name val="Calibri"/>
      <family val="2"/>
      <scheme val="minor"/>
    </font>
    <font>
      <i/>
      <sz val="10.5"/>
      <color theme="1"/>
      <name val="Calibri"/>
      <family val="2"/>
      <scheme val="minor"/>
    </font>
  </fonts>
  <fills count="17">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2F2F2"/>
        <bgColor indexed="64"/>
      </patternFill>
    </fill>
    <fill>
      <patternFill patternType="solid">
        <fgColor theme="0"/>
        <bgColor indexed="64"/>
      </patternFill>
    </fill>
    <fill>
      <patternFill patternType="solid">
        <fgColor rgb="FFD9E1F2"/>
        <bgColor indexed="64"/>
      </patternFill>
    </fill>
    <fill>
      <patternFill patternType="solid">
        <fgColor theme="0" tint="-0.14999847407452621"/>
        <bgColor indexed="64"/>
      </patternFill>
    </fill>
    <fill>
      <patternFill patternType="solid">
        <fgColor rgb="FFEDEDED"/>
        <bgColor indexed="64"/>
      </patternFill>
    </fill>
    <fill>
      <patternFill patternType="solid">
        <fgColor rgb="FFD9D9D9"/>
        <bgColor indexed="64"/>
      </patternFill>
    </fill>
    <fill>
      <patternFill patternType="solid">
        <fgColor rgb="FFE2EFDA"/>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18" fillId="0" borderId="0" applyNumberFormat="0" applyFill="0" applyBorder="0" applyAlignment="0" applyProtection="0"/>
    <xf numFmtId="9" fontId="20" fillId="0" borderId="0" applyFont="0" applyFill="0" applyBorder="0" applyAlignment="0" applyProtection="0"/>
  </cellStyleXfs>
  <cellXfs count="463">
    <xf numFmtId="0" fontId="0" fillId="0" borderId="0" xfId="0"/>
    <xf numFmtId="0" fontId="0" fillId="0" borderId="0" xfId="0" applyAlignment="1">
      <alignment horizontal="center"/>
    </xf>
    <xf numFmtId="0" fontId="8" fillId="8" borderId="1" xfId="0" applyFont="1" applyFill="1" applyBorder="1" applyAlignment="1">
      <alignment horizontal="left" vertical="center" wrapText="1"/>
    </xf>
    <xf numFmtId="0" fontId="0" fillId="7" borderId="7" xfId="0" applyFill="1" applyBorder="1"/>
    <xf numFmtId="0" fontId="1" fillId="7" borderId="7" xfId="0" applyFont="1" applyFill="1" applyBorder="1"/>
    <xf numFmtId="0" fontId="0" fillId="7" borderId="13" xfId="0" applyFill="1" applyBorder="1"/>
    <xf numFmtId="0" fontId="0" fillId="9" borderId="12" xfId="0" applyFill="1" applyBorder="1"/>
    <xf numFmtId="0" fontId="0" fillId="9" borderId="13" xfId="0" applyFill="1" applyBorder="1"/>
    <xf numFmtId="0" fontId="0" fillId="9" borderId="7" xfId="0" applyFill="1" applyBorder="1"/>
    <xf numFmtId="0" fontId="0" fillId="9" borderId="2" xfId="0" applyFill="1" applyBorder="1" applyAlignment="1">
      <alignment horizontal="center" vertical="center" wrapText="1"/>
    </xf>
    <xf numFmtId="0" fontId="0" fillId="9" borderId="2" xfId="0" applyFill="1" applyBorder="1" applyAlignment="1">
      <alignment vertical="center" wrapText="1"/>
    </xf>
    <xf numFmtId="164" fontId="14" fillId="0" borderId="0" xfId="0" applyNumberFormat="1" applyFont="1" applyAlignment="1">
      <alignment vertical="center"/>
    </xf>
    <xf numFmtId="3" fontId="14" fillId="0" borderId="0" xfId="0" applyNumberFormat="1" applyFont="1" applyAlignment="1">
      <alignment vertical="center"/>
    </xf>
    <xf numFmtId="0" fontId="0" fillId="0" borderId="2" xfId="0" applyBorder="1"/>
    <xf numFmtId="0" fontId="0" fillId="0" borderId="2" xfId="0" applyBorder="1" applyAlignment="1">
      <alignment horizontal="center"/>
    </xf>
    <xf numFmtId="0" fontId="10" fillId="0" borderId="1" xfId="0" applyFont="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0" fontId="2" fillId="3" borderId="1" xfId="0" applyFont="1" applyFill="1" applyBorder="1" applyAlignment="1">
      <alignment horizontal="center" wrapText="1"/>
    </xf>
    <xf numFmtId="0" fontId="0" fillId="0" borderId="16" xfId="0" applyBorder="1"/>
    <xf numFmtId="0" fontId="0" fillId="0" borderId="17" xfId="0" applyBorder="1"/>
    <xf numFmtId="0" fontId="0" fillId="0" borderId="18" xfId="0" applyBorder="1"/>
    <xf numFmtId="0" fontId="0" fillId="0" borderId="16" xfId="0" applyBorder="1" applyAlignment="1">
      <alignment horizontal="center"/>
    </xf>
    <xf numFmtId="0" fontId="0" fillId="0" borderId="18" xfId="0" applyBorder="1" applyAlignment="1">
      <alignment horizontal="center"/>
    </xf>
    <xf numFmtId="0" fontId="0" fillId="0" borderId="17" xfId="0" applyBorder="1" applyAlignment="1">
      <alignment horizontal="center"/>
    </xf>
    <xf numFmtId="0" fontId="0" fillId="9" borderId="4" xfId="0" applyFill="1" applyBorder="1" applyAlignment="1">
      <alignment horizontal="center" vertical="center" wrapText="1"/>
    </xf>
    <xf numFmtId="0" fontId="0" fillId="9" borderId="4" xfId="0" applyFill="1" applyBorder="1" applyAlignment="1">
      <alignment vertical="top" wrapText="1"/>
    </xf>
    <xf numFmtId="0" fontId="0" fillId="9" borderId="11" xfId="0" applyFill="1" applyBorder="1"/>
    <xf numFmtId="0" fontId="0" fillId="10" borderId="4" xfId="0" applyFill="1" applyBorder="1"/>
    <xf numFmtId="0" fontId="15" fillId="0" borderId="0" xfId="0" applyFont="1" applyAlignment="1">
      <alignment horizontal="center" vertical="top"/>
    </xf>
    <xf numFmtId="0" fontId="15" fillId="0" borderId="0" xfId="0" applyFont="1" applyAlignment="1">
      <alignment vertical="center"/>
    </xf>
    <xf numFmtId="0" fontId="16" fillId="0" borderId="0" xfId="0" applyFont="1" applyAlignment="1">
      <alignment horizontal="center" vertical="center"/>
    </xf>
    <xf numFmtId="0" fontId="6" fillId="0" borderId="0" xfId="0" applyFont="1" applyAlignment="1">
      <alignment horizontal="center" vertical="center" wrapText="1"/>
    </xf>
    <xf numFmtId="0" fontId="14" fillId="0" borderId="0" xfId="0" applyFont="1"/>
    <xf numFmtId="0" fontId="14" fillId="0" borderId="0" xfId="0" applyFont="1" applyAlignment="1">
      <alignment vertical="center"/>
    </xf>
    <xf numFmtId="3" fontId="0" fillId="0" borderId="0" xfId="0" applyNumberFormat="1" applyAlignment="1">
      <alignment vertical="center" wrapText="1"/>
    </xf>
    <xf numFmtId="0" fontId="17" fillId="0" borderId="0" xfId="0" applyFont="1" applyAlignment="1">
      <alignment vertical="center"/>
    </xf>
    <xf numFmtId="0" fontId="9" fillId="0" borderId="0" xfId="0" applyFont="1" applyAlignment="1">
      <alignment horizontal="center"/>
    </xf>
    <xf numFmtId="0" fontId="10" fillId="0" borderId="0" xfId="0" applyFont="1" applyAlignment="1">
      <alignment horizontal="left" wrapText="1"/>
    </xf>
    <xf numFmtId="166" fontId="10" fillId="0" borderId="0" xfId="0" applyNumberFormat="1" applyFont="1" applyAlignment="1">
      <alignment horizontal="left"/>
    </xf>
    <xf numFmtId="0" fontId="0" fillId="9" borderId="9" xfId="0" applyFill="1" applyBorder="1"/>
    <xf numFmtId="0" fontId="2" fillId="10" borderId="9" xfId="0" applyFont="1" applyFill="1" applyBorder="1" applyAlignment="1">
      <alignment horizontal="center"/>
    </xf>
    <xf numFmtId="0" fontId="0" fillId="9" borderId="7" xfId="0" applyFill="1" applyBorder="1" applyAlignment="1">
      <alignment vertical="center" wrapText="1"/>
    </xf>
    <xf numFmtId="0" fontId="0" fillId="9" borderId="4" xfId="0" applyFill="1" applyBorder="1" applyAlignment="1">
      <alignment vertical="center" wrapText="1"/>
    </xf>
    <xf numFmtId="0" fontId="22" fillId="6" borderId="1" xfId="0" applyFont="1" applyFill="1" applyBorder="1" applyAlignment="1">
      <alignment horizontal="left" vertical="center" wrapText="1"/>
    </xf>
    <xf numFmtId="164" fontId="2" fillId="8" borderId="1" xfId="0" applyNumberFormat="1" applyFont="1" applyFill="1" applyBorder="1" applyAlignment="1">
      <alignment horizontal="right" vertical="center" wrapText="1" indent="1"/>
    </xf>
    <xf numFmtId="3" fontId="2" fillId="8" borderId="1" xfId="0" applyNumberFormat="1" applyFont="1" applyFill="1" applyBorder="1" applyAlignment="1">
      <alignment horizontal="right" vertical="center" wrapText="1" indent="1"/>
    </xf>
    <xf numFmtId="164" fontId="10" fillId="0" borderId="1" xfId="0" applyNumberFormat="1" applyFont="1" applyBorder="1" applyAlignment="1" applyProtection="1">
      <alignment horizontal="right" vertical="center" wrapText="1" indent="1"/>
      <protection locked="0"/>
    </xf>
    <xf numFmtId="3" fontId="10" fillId="0" borderId="1" xfId="0" applyNumberFormat="1" applyFont="1" applyBorder="1" applyAlignment="1" applyProtection="1">
      <alignment horizontal="right" vertical="center" wrapText="1" indent="1"/>
      <protection locked="0"/>
    </xf>
    <xf numFmtId="0" fontId="28" fillId="0" borderId="0" xfId="0" applyFont="1" applyAlignment="1">
      <alignment horizontal="right"/>
    </xf>
    <xf numFmtId="0" fontId="0" fillId="0" borderId="0" xfId="0" applyAlignment="1">
      <alignment vertical="center"/>
    </xf>
    <xf numFmtId="0" fontId="0" fillId="0" borderId="4" xfId="0" applyBorder="1"/>
    <xf numFmtId="0" fontId="6" fillId="3" borderId="1" xfId="0" applyFont="1" applyFill="1" applyBorder="1" applyAlignment="1">
      <alignment horizontal="center" wrapText="1"/>
    </xf>
    <xf numFmtId="0" fontId="0" fillId="8" borderId="13" xfId="0" applyFill="1" applyBorder="1"/>
    <xf numFmtId="0" fontId="0" fillId="8" borderId="2" xfId="0" applyFill="1" applyBorder="1"/>
    <xf numFmtId="0" fontId="0" fillId="8" borderId="11" xfId="0" applyFill="1" applyBorder="1"/>
    <xf numFmtId="0" fontId="0" fillId="0" borderId="9" xfId="0" applyBorder="1"/>
    <xf numFmtId="0" fontId="0" fillId="8" borderId="5" xfId="0" applyFill="1" applyBorder="1"/>
    <xf numFmtId="0" fontId="11" fillId="13" borderId="1" xfId="0" applyFont="1" applyFill="1" applyBorder="1" applyAlignment="1">
      <alignment horizontal="right"/>
    </xf>
    <xf numFmtId="0" fontId="2" fillId="13" borderId="1" xfId="0" applyFont="1" applyFill="1" applyBorder="1" applyAlignment="1">
      <alignment horizontal="right"/>
    </xf>
    <xf numFmtId="0" fontId="0" fillId="14" borderId="7" xfId="0" applyFill="1" applyBorder="1"/>
    <xf numFmtId="0" fontId="0" fillId="14" borderId="14" xfId="0" applyFill="1" applyBorder="1"/>
    <xf numFmtId="0" fontId="0" fillId="14" borderId="10" xfId="0" applyFill="1" applyBorder="1"/>
    <xf numFmtId="0" fontId="0" fillId="10" borderId="9" xfId="0" applyFill="1" applyBorder="1"/>
    <xf numFmtId="0" fontId="0" fillId="14" borderId="15" xfId="0" applyFill="1" applyBorder="1"/>
    <xf numFmtId="0" fontId="0" fillId="8" borderId="10" xfId="0" applyFill="1" applyBorder="1"/>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32" fillId="0" borderId="0" xfId="0" applyFont="1" applyAlignment="1">
      <alignment horizontal="center" vertical="center"/>
    </xf>
    <xf numFmtId="0" fontId="0" fillId="0" borderId="1" xfId="0" applyBorder="1" applyAlignment="1" applyProtection="1">
      <alignment horizontal="left" vertical="center" indent="1"/>
      <protection hidden="1"/>
    </xf>
    <xf numFmtId="0" fontId="2" fillId="8" borderId="1" xfId="0" applyFont="1" applyFill="1" applyBorder="1" applyAlignment="1">
      <alignment horizontal="right" vertical="center" wrapText="1" indent="1"/>
    </xf>
    <xf numFmtId="0" fontId="0" fillId="0" borderId="5" xfId="0" applyBorder="1" applyAlignment="1">
      <alignment horizontal="left" vertical="center" wrapText="1" indent="1"/>
    </xf>
    <xf numFmtId="0" fontId="10" fillId="0" borderId="8" xfId="0" applyFont="1" applyBorder="1" applyAlignment="1" applyProtection="1">
      <alignment horizontal="left" vertical="center" indent="1"/>
      <protection locked="0"/>
    </xf>
    <xf numFmtId="0" fontId="10" fillId="0" borderId="1" xfId="0" applyFont="1" applyBorder="1" applyAlignment="1" applyProtection="1">
      <alignment horizontal="left" vertical="center" indent="1"/>
      <protection locked="0"/>
    </xf>
    <xf numFmtId="165" fontId="10" fillId="0" borderId="1" xfId="0" applyNumberFormat="1" applyFont="1" applyBorder="1" applyAlignment="1" applyProtection="1">
      <alignment horizontal="left" vertical="center" indent="1"/>
      <protection locked="0"/>
    </xf>
    <xf numFmtId="0" fontId="33" fillId="0" borderId="0" xfId="0" applyFont="1" applyAlignment="1">
      <alignment horizontal="right" vertical="center"/>
    </xf>
    <xf numFmtId="0" fontId="33" fillId="0" borderId="0" xfId="0" applyFont="1" applyAlignment="1">
      <alignment horizontal="center" vertical="center"/>
    </xf>
    <xf numFmtId="14" fontId="10" fillId="0" borderId="1" xfId="0" applyNumberFormat="1" applyFont="1" applyBorder="1" applyAlignment="1" applyProtection="1">
      <alignment horizontal="left" vertical="center" indent="1"/>
      <protection locked="0"/>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19" fillId="0" borderId="0" xfId="0" applyFont="1" applyAlignment="1">
      <alignment horizontal="left" indent="1"/>
    </xf>
    <xf numFmtId="0" fontId="0" fillId="0" borderId="0" xfId="0" applyAlignment="1">
      <alignment wrapText="1"/>
    </xf>
    <xf numFmtId="167" fontId="0" fillId="0" borderId="0" xfId="0" applyNumberFormat="1"/>
    <xf numFmtId="14" fontId="0" fillId="0" borderId="0" xfId="0" applyNumberFormat="1" applyAlignment="1">
      <alignment horizontal="center"/>
    </xf>
    <xf numFmtId="1" fontId="0" fillId="0" borderId="0" xfId="0" applyNumberFormat="1"/>
    <xf numFmtId="0" fontId="9" fillId="8" borderId="15" xfId="0" applyFont="1" applyFill="1" applyBorder="1" applyAlignment="1">
      <alignment horizontal="left"/>
    </xf>
    <xf numFmtId="0" fontId="9" fillId="8" borderId="4" xfId="0" applyFont="1" applyFill="1" applyBorder="1" applyAlignment="1">
      <alignment horizontal="left"/>
    </xf>
    <xf numFmtId="14" fontId="5" fillId="8" borderId="4" xfId="0" applyNumberFormat="1" applyFont="1" applyFill="1" applyBorder="1" applyAlignment="1">
      <alignment horizontal="center"/>
    </xf>
    <xf numFmtId="0" fontId="9" fillId="8" borderId="4" xfId="0" applyFont="1" applyFill="1" applyBorder="1" applyAlignment="1">
      <alignment horizontal="left" wrapText="1"/>
    </xf>
    <xf numFmtId="0" fontId="0" fillId="8" borderId="13" xfId="0" applyFill="1" applyBorder="1" applyAlignment="1">
      <alignment vertical="top" wrapText="1"/>
    </xf>
    <xf numFmtId="0" fontId="9" fillId="8" borderId="10" xfId="0" applyFont="1" applyFill="1" applyBorder="1" applyAlignment="1">
      <alignment horizontal="left"/>
    </xf>
    <xf numFmtId="167" fontId="0" fillId="0" borderId="0" xfId="0" applyNumberFormat="1" applyAlignment="1">
      <alignment vertical="center"/>
    </xf>
    <xf numFmtId="0" fontId="11" fillId="13" borderId="1" xfId="0" applyFont="1" applyFill="1" applyBorder="1" applyAlignment="1">
      <alignment horizontal="right" vertical="center"/>
    </xf>
    <xf numFmtId="0" fontId="0" fillId="0" borderId="0" xfId="0" applyAlignment="1">
      <alignment vertical="center" wrapText="1"/>
    </xf>
    <xf numFmtId="0" fontId="2" fillId="13" borderId="1" xfId="0" applyFont="1" applyFill="1" applyBorder="1" applyAlignment="1">
      <alignment horizontal="right" vertical="center"/>
    </xf>
    <xf numFmtId="14" fontId="2" fillId="3" borderId="1" xfId="0" applyNumberFormat="1" applyFont="1" applyFill="1" applyBorder="1" applyAlignment="1">
      <alignment horizontal="center" wrapText="1"/>
    </xf>
    <xf numFmtId="1" fontId="2" fillId="3" borderId="1" xfId="0" applyNumberFormat="1" applyFont="1" applyFill="1" applyBorder="1" applyAlignment="1">
      <alignment horizontal="center" wrapText="1"/>
    </xf>
    <xf numFmtId="0" fontId="28" fillId="7" borderId="1" xfId="0" applyFont="1" applyFill="1" applyBorder="1" applyAlignment="1">
      <alignment vertical="center" wrapText="1"/>
    </xf>
    <xf numFmtId="0" fontId="28" fillId="7" borderId="1" xfId="0" applyFont="1" applyFill="1" applyBorder="1" applyAlignment="1">
      <alignment horizontal="left" vertical="center" indent="1"/>
    </xf>
    <xf numFmtId="14" fontId="28" fillId="7" borderId="1" xfId="0" applyNumberFormat="1" applyFont="1" applyFill="1" applyBorder="1" applyAlignment="1">
      <alignment horizontal="center" vertical="center"/>
    </xf>
    <xf numFmtId="0" fontId="28" fillId="7" borderId="1" xfId="0" applyFont="1" applyFill="1" applyBorder="1" applyAlignment="1">
      <alignment horizontal="left" vertical="center" wrapText="1" indent="1"/>
    </xf>
    <xf numFmtId="14" fontId="28" fillId="7" borderId="1" xfId="0" applyNumberFormat="1" applyFont="1" applyFill="1" applyBorder="1" applyAlignment="1">
      <alignment horizontal="center" vertical="center" wrapText="1"/>
    </xf>
    <xf numFmtId="167" fontId="35" fillId="0" borderId="0" xfId="0" applyNumberFormat="1" applyFont="1" applyAlignment="1">
      <alignment vertical="center" wrapText="1"/>
    </xf>
    <xf numFmtId="0" fontId="0" fillId="0" borderId="1" xfId="0" applyBorder="1" applyAlignment="1" applyProtection="1">
      <alignment vertical="center" wrapText="1"/>
      <protection locked="0"/>
    </xf>
    <xf numFmtId="0" fontId="0" fillId="0" borderId="1" xfId="0" applyBorder="1" applyAlignment="1" applyProtection="1">
      <alignment horizontal="left" vertical="center" wrapText="1" indent="1"/>
      <protection locked="0"/>
    </xf>
    <xf numFmtId="14"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2" fillId="3" borderId="1" xfId="0" applyNumberFormat="1" applyFont="1" applyFill="1" applyBorder="1" applyAlignment="1">
      <alignment wrapText="1"/>
    </xf>
    <xf numFmtId="3" fontId="28" fillId="7" borderId="1" xfId="0" applyNumberFormat="1" applyFont="1" applyFill="1" applyBorder="1" applyAlignment="1">
      <alignment horizontal="center" vertical="center"/>
    </xf>
    <xf numFmtId="3" fontId="28" fillId="7" borderId="1" xfId="0" applyNumberFormat="1" applyFont="1" applyFill="1" applyBorder="1" applyAlignment="1">
      <alignment vertical="center" wrapText="1"/>
    </xf>
    <xf numFmtId="3" fontId="28" fillId="7" borderId="1" xfId="0" applyNumberFormat="1" applyFont="1" applyFill="1" applyBorder="1" applyAlignment="1">
      <alignment vertical="center"/>
    </xf>
    <xf numFmtId="0" fontId="6" fillId="13" borderId="1" xfId="0" applyFont="1" applyFill="1" applyBorder="1" applyAlignment="1">
      <alignment horizontal="center" wrapText="1"/>
    </xf>
    <xf numFmtId="166" fontId="19" fillId="0" borderId="0" xfId="0" applyNumberFormat="1" applyFont="1"/>
    <xf numFmtId="0" fontId="2" fillId="6" borderId="4" xfId="0" applyFont="1" applyFill="1" applyBorder="1" applyAlignment="1">
      <alignment vertical="center" wrapText="1"/>
    </xf>
    <xf numFmtId="0" fontId="2" fillId="6" borderId="5" xfId="0" applyFont="1" applyFill="1" applyBorder="1" applyAlignment="1">
      <alignment vertical="center" wrapText="1"/>
    </xf>
    <xf numFmtId="0" fontId="9" fillId="14" borderId="2" xfId="0" applyFont="1" applyFill="1" applyBorder="1" applyAlignment="1">
      <alignment horizontal="left"/>
    </xf>
    <xf numFmtId="0" fontId="0" fillId="14" borderId="5" xfId="0" applyFill="1" applyBorder="1"/>
    <xf numFmtId="0" fontId="0" fillId="0" borderId="11" xfId="0" applyBorder="1" applyAlignment="1">
      <alignment vertical="top" wrapText="1"/>
    </xf>
    <xf numFmtId="0" fontId="0" fillId="0" borderId="12" xfId="0" applyBorder="1" applyAlignment="1">
      <alignment vertical="center" wrapText="1"/>
    </xf>
    <xf numFmtId="0" fontId="18" fillId="0" borderId="13" xfId="1" applyFill="1" applyBorder="1" applyAlignment="1">
      <alignment vertical="center" wrapText="1"/>
    </xf>
    <xf numFmtId="0" fontId="11" fillId="15" borderId="1" xfId="0" applyFont="1" applyFill="1" applyBorder="1" applyAlignment="1">
      <alignment horizontal="right" vertical="center" wrapText="1" indent="1"/>
    </xf>
    <xf numFmtId="0" fontId="2" fillId="0" borderId="0" xfId="0" applyFont="1" applyAlignment="1">
      <alignment horizontal="center"/>
    </xf>
    <xf numFmtId="0" fontId="13" fillId="3" borderId="1" xfId="0" applyFont="1" applyFill="1" applyBorder="1" applyAlignment="1">
      <alignment wrapText="1"/>
    </xf>
    <xf numFmtId="1" fontId="9" fillId="8" borderId="12" xfId="0" applyNumberFormat="1" applyFont="1" applyFill="1" applyBorder="1" applyAlignment="1">
      <alignment horizontal="left"/>
    </xf>
    <xf numFmtId="1" fontId="9" fillId="8" borderId="13" xfId="0" applyNumberFormat="1" applyFont="1" applyFill="1" applyBorder="1" applyAlignment="1">
      <alignment horizontal="left"/>
    </xf>
    <xf numFmtId="1" fontId="9" fillId="8" borderId="11" xfId="0" applyNumberFormat="1" applyFont="1" applyFill="1" applyBorder="1" applyAlignment="1">
      <alignment horizontal="left"/>
    </xf>
    <xf numFmtId="0" fontId="9" fillId="8" borderId="12" xfId="0" applyFont="1" applyFill="1" applyBorder="1" applyAlignment="1">
      <alignment horizontal="left" wrapText="1"/>
    </xf>
    <xf numFmtId="0" fontId="9" fillId="8" borderId="11" xfId="0" applyFont="1" applyFill="1" applyBorder="1" applyAlignment="1">
      <alignment horizontal="left" wrapText="1"/>
    </xf>
    <xf numFmtId="0" fontId="18" fillId="11" borderId="12" xfId="1" applyFill="1" applyBorder="1" applyAlignment="1">
      <alignment vertical="top" wrapText="1"/>
    </xf>
    <xf numFmtId="0" fontId="0" fillId="0" borderId="13" xfId="0" applyBorder="1" applyAlignment="1">
      <alignment vertical="top" wrapText="1"/>
    </xf>
    <xf numFmtId="0" fontId="10" fillId="0" borderId="2" xfId="0" applyFont="1" applyBorder="1" applyAlignment="1">
      <alignment vertical="top" wrapText="1"/>
    </xf>
    <xf numFmtId="0" fontId="3" fillId="13" borderId="8" xfId="0" applyFont="1" applyFill="1" applyBorder="1" applyAlignment="1">
      <alignment horizontal="right" vertical="center" wrapText="1" indent="1"/>
    </xf>
    <xf numFmtId="0" fontId="3" fillId="13" borderId="1" xfId="0" applyFont="1" applyFill="1" applyBorder="1" applyAlignment="1">
      <alignment horizontal="right" vertical="center" wrapText="1" indent="1"/>
    </xf>
    <xf numFmtId="0" fontId="3" fillId="13" borderId="1" xfId="0" applyFont="1" applyFill="1" applyBorder="1" applyAlignment="1">
      <alignment horizontal="right" wrapText="1" indent="1"/>
    </xf>
    <xf numFmtId="0" fontId="28" fillId="0" borderId="4" xfId="0" applyFont="1" applyBorder="1" applyAlignment="1">
      <alignment horizontal="right" vertical="top" wrapText="1"/>
    </xf>
    <xf numFmtId="3" fontId="28" fillId="7" borderId="1" xfId="0" applyNumberFormat="1" applyFont="1" applyFill="1" applyBorder="1" applyAlignment="1">
      <alignment horizontal="right" vertical="center" indent="3"/>
    </xf>
    <xf numFmtId="3" fontId="0" fillId="0" borderId="1" xfId="0" applyNumberFormat="1" applyBorder="1" applyAlignment="1" applyProtection="1">
      <alignment horizontal="right" vertical="center" wrapText="1" indent="3"/>
      <protection locked="0"/>
    </xf>
    <xf numFmtId="3" fontId="19" fillId="8" borderId="2" xfId="0" applyNumberFormat="1" applyFont="1" applyFill="1" applyBorder="1" applyAlignment="1" applyProtection="1">
      <alignment vertical="center" wrapText="1"/>
      <protection hidden="1"/>
    </xf>
    <xf numFmtId="3" fontId="19" fillId="8" borderId="0" xfId="0" applyNumberFormat="1" applyFont="1" applyFill="1" applyAlignment="1" applyProtection="1">
      <alignment vertical="center" wrapText="1"/>
      <protection hidden="1"/>
    </xf>
    <xf numFmtId="0" fontId="34" fillId="8" borderId="13" xfId="0" applyFont="1" applyFill="1" applyBorder="1" applyAlignment="1" applyProtection="1">
      <alignment horizontal="center"/>
      <protection hidden="1"/>
    </xf>
    <xf numFmtId="0" fontId="34" fillId="8" borderId="11" xfId="0" applyFont="1" applyFill="1" applyBorder="1" applyAlignment="1" applyProtection="1">
      <alignment horizontal="center"/>
      <protection hidden="1"/>
    </xf>
    <xf numFmtId="0" fontId="39" fillId="14" borderId="14" xfId="0" applyFont="1" applyFill="1" applyBorder="1"/>
    <xf numFmtId="0" fontId="10" fillId="0" borderId="2" xfId="0" applyFont="1" applyBorder="1" applyAlignment="1">
      <alignment horizontal="left" vertical="top" wrapText="1" indent="1"/>
    </xf>
    <xf numFmtId="0" fontId="9" fillId="14" borderId="4" xfId="0" applyFont="1" applyFill="1" applyBorder="1" applyAlignment="1">
      <alignment horizontal="left"/>
    </xf>
    <xf numFmtId="0" fontId="5" fillId="14" borderId="4" xfId="0" applyFont="1" applyFill="1" applyBorder="1" applyAlignment="1">
      <alignment horizontal="left"/>
    </xf>
    <xf numFmtId="0" fontId="2" fillId="8" borderId="7" xfId="0" applyFont="1" applyFill="1" applyBorder="1" applyAlignment="1">
      <alignment horizontal="right" vertical="center" wrapText="1" indent="1"/>
    </xf>
    <xf numFmtId="0" fontId="2" fillId="3" borderId="1" xfId="0" applyFont="1" applyFill="1" applyBorder="1" applyAlignment="1">
      <alignment wrapText="1"/>
    </xf>
    <xf numFmtId="0" fontId="0" fillId="0" borderId="0" xfId="0" applyProtection="1">
      <protection hidden="1"/>
    </xf>
    <xf numFmtId="0" fontId="0" fillId="12" borderId="14" xfId="0" applyFill="1" applyBorder="1" applyProtection="1">
      <protection hidden="1"/>
    </xf>
    <xf numFmtId="0" fontId="0" fillId="10" borderId="15" xfId="0" applyFill="1" applyBorder="1" applyProtection="1">
      <protection hidden="1"/>
    </xf>
    <xf numFmtId="0" fontId="0" fillId="10" borderId="4" xfId="0" applyFill="1" applyBorder="1" applyProtection="1">
      <protection hidden="1"/>
    </xf>
    <xf numFmtId="0" fontId="0" fillId="10" borderId="12" xfId="0" applyFill="1" applyBorder="1" applyProtection="1">
      <protection hidden="1"/>
    </xf>
    <xf numFmtId="0" fontId="0" fillId="9" borderId="7" xfId="0" applyFill="1" applyBorder="1" applyProtection="1">
      <protection hidden="1"/>
    </xf>
    <xf numFmtId="0" fontId="0" fillId="8" borderId="15" xfId="0" applyFill="1" applyBorder="1" applyProtection="1">
      <protection hidden="1"/>
    </xf>
    <xf numFmtId="0" fontId="0" fillId="8" borderId="9" xfId="0" applyFill="1" applyBorder="1" applyProtection="1">
      <protection hidden="1"/>
    </xf>
    <xf numFmtId="0" fontId="0" fillId="9" borderId="14" xfId="0" applyFill="1" applyBorder="1" applyProtection="1">
      <protection hidden="1"/>
    </xf>
    <xf numFmtId="0" fontId="0" fillId="8" borderId="7" xfId="0" applyFill="1" applyBorder="1" applyProtection="1">
      <protection hidden="1"/>
    </xf>
    <xf numFmtId="0" fontId="0" fillId="9" borderId="13" xfId="0" applyFill="1" applyBorder="1" applyProtection="1">
      <protection hidden="1"/>
    </xf>
    <xf numFmtId="0" fontId="0" fillId="8" borderId="10" xfId="0" applyFill="1" applyBorder="1" applyProtection="1">
      <protection hidden="1"/>
    </xf>
    <xf numFmtId="0" fontId="0" fillId="8" borderId="2" xfId="0" applyFill="1" applyBorder="1" applyProtection="1">
      <protection hidden="1"/>
    </xf>
    <xf numFmtId="0" fontId="0" fillId="8" borderId="11" xfId="0" applyFill="1" applyBorder="1" applyProtection="1">
      <protection hidden="1"/>
    </xf>
    <xf numFmtId="0" fontId="0" fillId="7" borderId="14" xfId="0" applyFill="1" applyBorder="1" applyAlignment="1" applyProtection="1">
      <alignment vertical="center"/>
      <protection hidden="1"/>
    </xf>
    <xf numFmtId="0" fontId="0" fillId="7" borderId="13" xfId="0" applyFill="1" applyBorder="1" applyAlignment="1" applyProtection="1">
      <alignment vertical="center"/>
      <protection hidden="1"/>
    </xf>
    <xf numFmtId="0" fontId="0" fillId="0" borderId="0" xfId="0" applyAlignment="1" applyProtection="1">
      <alignment vertical="center"/>
      <protection hidden="1"/>
    </xf>
    <xf numFmtId="0" fontId="0" fillId="10" borderId="14" xfId="0" applyFill="1" applyBorder="1" applyAlignment="1" applyProtection="1">
      <alignment vertical="center"/>
      <protection hidden="1"/>
    </xf>
    <xf numFmtId="0" fontId="0" fillId="7" borderId="14" xfId="0" applyFill="1" applyBorder="1" applyProtection="1">
      <protection hidden="1"/>
    </xf>
    <xf numFmtId="0" fontId="0" fillId="7" borderId="13" xfId="0" applyFill="1" applyBorder="1" applyProtection="1">
      <protection hidden="1"/>
    </xf>
    <xf numFmtId="0" fontId="0" fillId="10" borderId="13" xfId="0" applyFill="1" applyBorder="1" applyProtection="1">
      <protection hidden="1"/>
    </xf>
    <xf numFmtId="0" fontId="4" fillId="7" borderId="14" xfId="0" applyFont="1" applyFill="1" applyBorder="1" applyProtection="1">
      <protection hidden="1"/>
    </xf>
    <xf numFmtId="0" fontId="2" fillId="3" borderId="1" xfId="0" applyFont="1" applyFill="1" applyBorder="1" applyAlignment="1" applyProtection="1">
      <alignment horizontal="center" wrapText="1"/>
      <protection hidden="1"/>
    </xf>
    <xf numFmtId="0" fontId="11" fillId="3" borderId="1" xfId="0" applyFont="1" applyFill="1" applyBorder="1" applyAlignment="1" applyProtection="1">
      <alignment horizontal="center" wrapText="1"/>
      <protection hidden="1"/>
    </xf>
    <xf numFmtId="0" fontId="4" fillId="7" borderId="13" xfId="0" applyFont="1" applyFill="1" applyBorder="1" applyProtection="1">
      <protection hidden="1"/>
    </xf>
    <xf numFmtId="0" fontId="4" fillId="0" borderId="0" xfId="0" applyFont="1" applyProtection="1">
      <protection hidden="1"/>
    </xf>
    <xf numFmtId="0" fontId="2" fillId="0" borderId="1" xfId="0" applyFont="1" applyBorder="1" applyAlignment="1" applyProtection="1">
      <alignment horizontal="center" vertical="center"/>
      <protection hidden="1"/>
    </xf>
    <xf numFmtId="164" fontId="0" fillId="0" borderId="5" xfId="0" applyNumberFormat="1" applyBorder="1" applyAlignment="1" applyProtection="1">
      <alignment horizontal="right" vertical="center" wrapText="1" indent="1"/>
      <protection hidden="1"/>
    </xf>
    <xf numFmtId="3" fontId="0" fillId="0" borderId="1" xfId="0" applyNumberFormat="1" applyBorder="1" applyAlignment="1" applyProtection="1">
      <alignment horizontal="right" vertical="center" wrapText="1" indent="1"/>
      <protection hidden="1"/>
    </xf>
    <xf numFmtId="0" fontId="0" fillId="10" borderId="10" xfId="0" applyFill="1" applyBorder="1" applyProtection="1">
      <protection hidden="1"/>
    </xf>
    <xf numFmtId="0" fontId="0" fillId="10" borderId="2" xfId="0" applyFill="1" applyBorder="1" applyProtection="1">
      <protection hidden="1"/>
    </xf>
    <xf numFmtId="0" fontId="0" fillId="10" borderId="11" xfId="0" applyFill="1" applyBorder="1" applyProtection="1">
      <protection hidden="1"/>
    </xf>
    <xf numFmtId="0" fontId="0" fillId="0" borderId="14" xfId="0" applyBorder="1" applyProtection="1">
      <protection hidden="1"/>
    </xf>
    <xf numFmtId="0" fontId="0" fillId="0" borderId="13" xfId="0" applyBorder="1" applyProtection="1">
      <protection hidden="1"/>
    </xf>
    <xf numFmtId="0" fontId="0" fillId="12" borderId="3" xfId="0" applyFill="1" applyBorder="1" applyProtection="1">
      <protection hidden="1"/>
    </xf>
    <xf numFmtId="0" fontId="10" fillId="0" borderId="0" xfId="0" applyFont="1" applyAlignment="1" applyProtection="1">
      <alignment horizontal="center" vertical="center"/>
      <protection hidden="1"/>
    </xf>
    <xf numFmtId="0" fontId="0" fillId="0" borderId="14" xfId="0" applyBorder="1" applyAlignment="1" applyProtection="1">
      <alignment wrapText="1"/>
      <protection hidden="1"/>
    </xf>
    <xf numFmtId="0" fontId="0" fillId="0" borderId="13" xfId="0" applyBorder="1" applyAlignment="1" applyProtection="1">
      <alignment wrapText="1"/>
      <protection hidden="1"/>
    </xf>
    <xf numFmtId="9" fontId="10" fillId="0" borderId="1" xfId="2" applyFont="1" applyFill="1" applyBorder="1" applyAlignment="1" applyProtection="1">
      <alignment horizontal="right" vertical="center" wrapText="1" indent="1"/>
      <protection hidden="1"/>
    </xf>
    <xf numFmtId="0" fontId="0" fillId="0" borderId="10" xfId="0" applyBorder="1" applyProtection="1">
      <protection hidden="1"/>
    </xf>
    <xf numFmtId="0" fontId="0" fillId="0" borderId="2" xfId="0" applyBorder="1" applyProtection="1">
      <protection hidden="1"/>
    </xf>
    <xf numFmtId="0" fontId="0" fillId="0" borderId="4" xfId="0" applyBorder="1" applyProtection="1">
      <protection hidden="1"/>
    </xf>
    <xf numFmtId="0" fontId="0" fillId="0" borderId="11" xfId="0" applyBorder="1" applyProtection="1">
      <protection hidden="1"/>
    </xf>
    <xf numFmtId="0" fontId="2" fillId="8" borderId="1" xfId="0" applyFont="1" applyFill="1" applyBorder="1" applyAlignment="1">
      <alignment horizontal="center" vertical="center" wrapText="1"/>
    </xf>
    <xf numFmtId="0" fontId="9" fillId="8" borderId="9" xfId="0" applyFont="1" applyFill="1" applyBorder="1" applyAlignment="1">
      <alignment horizontal="left"/>
    </xf>
    <xf numFmtId="14" fontId="5" fillId="8" borderId="9" xfId="0" applyNumberFormat="1" applyFont="1" applyFill="1" applyBorder="1" applyAlignment="1">
      <alignment horizontal="center"/>
    </xf>
    <xf numFmtId="0" fontId="9" fillId="8" borderId="9" xfId="0" applyFont="1" applyFill="1" applyBorder="1" applyAlignment="1">
      <alignment horizontal="left" wrapText="1"/>
    </xf>
    <xf numFmtId="0" fontId="9" fillId="8" borderId="2" xfId="0" applyFont="1" applyFill="1" applyBorder="1" applyAlignment="1">
      <alignment horizontal="left"/>
    </xf>
    <xf numFmtId="14" fontId="5" fillId="8" borderId="2" xfId="0" applyNumberFormat="1" applyFont="1" applyFill="1" applyBorder="1" applyAlignment="1">
      <alignment horizontal="center"/>
    </xf>
    <xf numFmtId="0" fontId="9" fillId="8" borderId="2" xfId="0" applyFont="1" applyFill="1" applyBorder="1" applyAlignment="1">
      <alignment horizontal="left" wrapText="1"/>
    </xf>
    <xf numFmtId="167" fontId="2" fillId="0" borderId="15" xfId="0" applyNumberFormat="1" applyFont="1" applyBorder="1"/>
    <xf numFmtId="167" fontId="2" fillId="0" borderId="14" xfId="0" applyNumberFormat="1" applyFont="1" applyBorder="1"/>
    <xf numFmtId="167" fontId="2" fillId="0" borderId="10" xfId="0" applyNumberFormat="1" applyFont="1" applyBorder="1"/>
    <xf numFmtId="0" fontId="10" fillId="0" borderId="9" xfId="0" applyFont="1" applyBorder="1" applyAlignment="1">
      <alignment vertical="center" wrapText="1"/>
    </xf>
    <xf numFmtId="0" fontId="18" fillId="0" borderId="0" xfId="1" applyFill="1" applyBorder="1" applyAlignment="1">
      <alignment vertical="center" wrapText="1"/>
    </xf>
    <xf numFmtId="0" fontId="0" fillId="0" borderId="2" xfId="0" applyBorder="1" applyAlignment="1">
      <alignment vertical="top" wrapText="1"/>
    </xf>
    <xf numFmtId="167" fontId="2" fillId="0" borderId="3" xfId="0" applyNumberFormat="1" applyFont="1" applyBorder="1"/>
    <xf numFmtId="0" fontId="2" fillId="0" borderId="2" xfId="0" applyFont="1" applyBorder="1" applyAlignment="1">
      <alignment horizontal="center" vertical="center" wrapText="1"/>
    </xf>
    <xf numFmtId="0" fontId="10" fillId="0" borderId="12" xfId="0" applyFont="1" applyBorder="1" applyAlignment="1">
      <alignment vertical="top" wrapText="1"/>
    </xf>
    <xf numFmtId="0" fontId="10" fillId="0" borderId="13" xfId="0" applyFont="1" applyBorder="1" applyAlignment="1">
      <alignment vertical="top" wrapText="1"/>
    </xf>
    <xf numFmtId="0" fontId="10" fillId="0" borderId="11" xfId="0" applyFont="1" applyBorder="1" applyAlignment="1">
      <alignment vertical="top" wrapText="1"/>
    </xf>
    <xf numFmtId="166" fontId="0" fillId="0" borderId="1" xfId="0" applyNumberFormat="1" applyBorder="1" applyAlignment="1" applyProtection="1">
      <alignment horizontal="center" vertical="center" wrapText="1"/>
      <protection locked="0"/>
    </xf>
    <xf numFmtId="1" fontId="2" fillId="15" borderId="1" xfId="0" applyNumberFormat="1" applyFont="1" applyFill="1" applyBorder="1" applyAlignment="1" applyProtection="1">
      <alignment horizontal="center" vertical="center" wrapText="1"/>
      <protection hidden="1"/>
    </xf>
    <xf numFmtId="0" fontId="8" fillId="0" borderId="3" xfId="0" applyFont="1" applyBorder="1" applyAlignment="1" applyProtection="1">
      <alignment vertical="center"/>
      <protection hidden="1"/>
    </xf>
    <xf numFmtId="0" fontId="8" fillId="0" borderId="4" xfId="0" applyFont="1" applyBorder="1" applyAlignment="1" applyProtection="1">
      <alignment vertical="center"/>
      <protection hidden="1"/>
    </xf>
    <xf numFmtId="0" fontId="8" fillId="0" borderId="0" xfId="0" applyFont="1" applyAlignment="1" applyProtection="1">
      <alignment horizontal="left" vertical="center"/>
      <protection hidden="1"/>
    </xf>
    <xf numFmtId="0" fontId="0" fillId="0" borderId="14" xfId="0" applyBorder="1"/>
    <xf numFmtId="0" fontId="19" fillId="0" borderId="0" xfId="0" applyFont="1" applyAlignment="1" applyProtection="1">
      <alignment horizontal="left" indent="1"/>
      <protection hidden="1"/>
    </xf>
    <xf numFmtId="0" fontId="18" fillId="11" borderId="9" xfId="1" applyFill="1" applyBorder="1" applyAlignment="1">
      <alignment vertical="top" wrapText="1"/>
    </xf>
    <xf numFmtId="0" fontId="8" fillId="0" borderId="0" xfId="0" applyFont="1" applyAlignment="1" applyProtection="1">
      <alignment vertical="center"/>
      <protection hidden="1"/>
    </xf>
    <xf numFmtId="1" fontId="10" fillId="0" borderId="1" xfId="0" applyNumberFormat="1" applyFont="1" applyBorder="1" applyAlignment="1" applyProtection="1">
      <alignment horizontal="left" vertical="center" wrapText="1"/>
      <protection locked="0"/>
    </xf>
    <xf numFmtId="0" fontId="44" fillId="3" borderId="1" xfId="1" applyFont="1" applyFill="1" applyBorder="1" applyAlignment="1">
      <alignment horizontal="left" wrapText="1"/>
    </xf>
    <xf numFmtId="0" fontId="18" fillId="15" borderId="1" xfId="1" applyFill="1" applyBorder="1" applyAlignment="1" applyProtection="1">
      <alignment horizontal="right" vertical="center" wrapText="1" indent="1"/>
      <protection hidden="1"/>
    </xf>
    <xf numFmtId="0" fontId="6" fillId="13" borderId="1" xfId="0" applyFont="1" applyFill="1" applyBorder="1" applyAlignment="1">
      <alignment wrapText="1"/>
    </xf>
    <xf numFmtId="0" fontId="18" fillId="13" borderId="1" xfId="1" applyFill="1" applyBorder="1" applyAlignment="1">
      <alignment horizontal="right" vertical="center" wrapText="1" indent="1"/>
    </xf>
    <xf numFmtId="0" fontId="0" fillId="8" borderId="12" xfId="0" applyFill="1" applyBorder="1" applyProtection="1">
      <protection hidden="1"/>
    </xf>
    <xf numFmtId="0" fontId="10" fillId="0" borderId="0" xfId="0" applyFont="1" applyAlignment="1" applyProtection="1">
      <alignment horizontal="left" wrapText="1"/>
      <protection hidden="1"/>
    </xf>
    <xf numFmtId="0" fontId="2" fillId="8" borderId="7" xfId="0" applyFont="1" applyFill="1" applyBorder="1" applyAlignment="1" applyProtection="1">
      <alignment horizontal="right" vertical="center" wrapText="1" indent="1"/>
      <protection hidden="1"/>
    </xf>
    <xf numFmtId="0" fontId="0" fillId="8" borderId="13" xfId="0" applyFill="1" applyBorder="1" applyProtection="1">
      <protection hidden="1"/>
    </xf>
    <xf numFmtId="0" fontId="0" fillId="0" borderId="9" xfId="0" applyBorder="1" applyProtection="1">
      <protection hidden="1"/>
    </xf>
    <xf numFmtId="0" fontId="11" fillId="13" borderId="1" xfId="0" applyFont="1" applyFill="1" applyBorder="1" applyAlignment="1" applyProtection="1">
      <alignment horizontal="right"/>
      <protection hidden="1"/>
    </xf>
    <xf numFmtId="0" fontId="10" fillId="0" borderId="0" xfId="0" applyFont="1" applyAlignment="1" applyProtection="1">
      <alignment wrapText="1"/>
      <protection hidden="1"/>
    </xf>
    <xf numFmtId="0" fontId="2" fillId="13" borderId="1" xfId="0" applyFont="1" applyFill="1" applyBorder="1" applyAlignment="1" applyProtection="1">
      <alignment horizontal="right"/>
      <protection hidden="1"/>
    </xf>
    <xf numFmtId="0" fontId="9" fillId="5" borderId="4" xfId="0" applyFont="1" applyFill="1" applyBorder="1" applyAlignment="1" applyProtection="1">
      <alignment horizontal="center"/>
      <protection hidden="1"/>
    </xf>
    <xf numFmtId="0" fontId="9" fillId="5" borderId="5"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9" fillId="0" borderId="0" xfId="0" applyFont="1" applyProtection="1">
      <protection hidden="1"/>
    </xf>
    <xf numFmtId="0" fontId="3" fillId="13" borderId="8" xfId="0" applyFont="1" applyFill="1" applyBorder="1" applyAlignment="1" applyProtection="1">
      <alignment horizontal="right" vertical="center" wrapText="1" indent="1"/>
      <protection hidden="1"/>
    </xf>
    <xf numFmtId="0" fontId="18" fillId="13" borderId="1" xfId="1" applyFill="1" applyBorder="1" applyAlignment="1" applyProtection="1">
      <alignment horizontal="right" vertical="center" wrapText="1" indent="1"/>
      <protection hidden="1"/>
    </xf>
    <xf numFmtId="0" fontId="3" fillId="13" borderId="1" xfId="0" applyFont="1" applyFill="1" applyBorder="1" applyAlignment="1" applyProtection="1">
      <alignment horizontal="right" vertical="center" wrapText="1" indent="1"/>
      <protection hidden="1"/>
    </xf>
    <xf numFmtId="0" fontId="11" fillId="15" borderId="1" xfId="0" applyFont="1" applyFill="1" applyBorder="1" applyAlignment="1" applyProtection="1">
      <alignment horizontal="right" vertical="center" wrapText="1" indent="1"/>
      <protection hidden="1"/>
    </xf>
    <xf numFmtId="166" fontId="10" fillId="0" borderId="0" xfId="0" applyNumberFormat="1" applyFont="1" applyAlignment="1" applyProtection="1">
      <alignment horizontal="left"/>
      <protection hidden="1"/>
    </xf>
    <xf numFmtId="166" fontId="10" fillId="0" borderId="0" xfId="0" applyNumberFormat="1" applyFont="1" applyProtection="1">
      <protection hidden="1"/>
    </xf>
    <xf numFmtId="166" fontId="19" fillId="0" borderId="0" xfId="0" applyNumberFormat="1" applyFont="1" applyProtection="1">
      <protection hidden="1"/>
    </xf>
    <xf numFmtId="0" fontId="28" fillId="0" borderId="4" xfId="0" applyFont="1" applyBorder="1" applyAlignment="1" applyProtection="1">
      <alignment horizontal="right" vertical="top" wrapText="1"/>
      <protection hidden="1"/>
    </xf>
    <xf numFmtId="0" fontId="42"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0" fontId="0" fillId="8" borderId="4" xfId="0" applyFill="1" applyBorder="1" applyProtection="1">
      <protection hidden="1"/>
    </xf>
    <xf numFmtId="0" fontId="0" fillId="8" borderId="5" xfId="0" applyFill="1" applyBorder="1" applyProtection="1">
      <protection hidden="1"/>
    </xf>
    <xf numFmtId="0" fontId="22" fillId="6" borderId="1" xfId="0" applyFont="1" applyFill="1" applyBorder="1" applyAlignment="1" applyProtection="1">
      <alignment horizontal="left" vertical="center" wrapText="1"/>
      <protection hidden="1"/>
    </xf>
    <xf numFmtId="0" fontId="2" fillId="6" borderId="4" xfId="0" applyFont="1" applyFill="1" applyBorder="1" applyAlignment="1" applyProtection="1">
      <alignment vertical="center" wrapText="1"/>
      <protection hidden="1"/>
    </xf>
    <xf numFmtId="0" fontId="2" fillId="6" borderId="5" xfId="0" applyFont="1" applyFill="1" applyBorder="1" applyAlignment="1" applyProtection="1">
      <alignment vertical="center" wrapText="1"/>
      <protection hidden="1"/>
    </xf>
    <xf numFmtId="167" fontId="35" fillId="0" borderId="0" xfId="0" applyNumberFormat="1" applyFont="1" applyAlignment="1" applyProtection="1">
      <alignment vertical="center" wrapText="1"/>
      <protection hidden="1"/>
    </xf>
    <xf numFmtId="0" fontId="10" fillId="0" borderId="1" xfId="0" applyFont="1" applyBorder="1" applyAlignment="1" applyProtection="1">
      <alignment horizontal="left" vertical="center" wrapText="1"/>
      <protection hidden="1"/>
    </xf>
    <xf numFmtId="164" fontId="10" fillId="0" borderId="1" xfId="0" applyNumberFormat="1" applyFont="1" applyBorder="1" applyAlignment="1" applyProtection="1">
      <alignment horizontal="right" vertical="center" wrapText="1" indent="1"/>
      <protection hidden="1"/>
    </xf>
    <xf numFmtId="3" fontId="10" fillId="0" borderId="1" xfId="0" applyNumberFormat="1" applyFont="1" applyBorder="1" applyAlignment="1" applyProtection="1">
      <alignment horizontal="right" vertical="center" wrapText="1" indent="1"/>
      <protection hidden="1"/>
    </xf>
    <xf numFmtId="0" fontId="10" fillId="0" borderId="1" xfId="0" applyFont="1" applyBorder="1" applyAlignment="1" applyProtection="1">
      <alignment horizontal="center" vertical="center" wrapText="1"/>
      <protection hidden="1"/>
    </xf>
    <xf numFmtId="166" fontId="0" fillId="0" borderId="1" xfId="0" applyNumberFormat="1" applyBorder="1" applyAlignment="1" applyProtection="1">
      <alignment horizontal="center" vertical="center" wrapText="1"/>
      <protection hidden="1"/>
    </xf>
    <xf numFmtId="1" fontId="10" fillId="0" borderId="1" xfId="0" applyNumberFormat="1" applyFont="1" applyBorder="1" applyAlignment="1" applyProtection="1">
      <alignment vertical="center" wrapText="1"/>
      <protection hidden="1"/>
    </xf>
    <xf numFmtId="0" fontId="8" fillId="8" borderId="1" xfId="0" applyFont="1" applyFill="1" applyBorder="1" applyAlignment="1" applyProtection="1">
      <alignment horizontal="left" vertical="center" wrapText="1"/>
      <protection hidden="1"/>
    </xf>
    <xf numFmtId="164" fontId="2" fillId="8" borderId="1" xfId="0" applyNumberFormat="1" applyFont="1" applyFill="1" applyBorder="1" applyAlignment="1" applyProtection="1">
      <alignment horizontal="right" vertical="center" wrapText="1" indent="1"/>
      <protection hidden="1"/>
    </xf>
    <xf numFmtId="3" fontId="2" fillId="8" borderId="1" xfId="0" applyNumberFormat="1" applyFont="1" applyFill="1" applyBorder="1" applyAlignment="1" applyProtection="1">
      <alignment horizontal="right" vertical="center" wrapText="1" indent="1"/>
      <protection hidden="1"/>
    </xf>
    <xf numFmtId="3" fontId="19" fillId="8" borderId="3" xfId="0" applyNumberFormat="1" applyFont="1" applyFill="1" applyBorder="1" applyAlignment="1" applyProtection="1">
      <alignment horizontal="left" vertical="center" indent="1"/>
      <protection hidden="1"/>
    </xf>
    <xf numFmtId="3" fontId="2" fillId="8" borderId="4" xfId="0" applyNumberFormat="1" applyFont="1" applyFill="1" applyBorder="1" applyAlignment="1" applyProtection="1">
      <alignment horizontal="right" vertical="center" wrapText="1" indent="1"/>
      <protection hidden="1"/>
    </xf>
    <xf numFmtId="0" fontId="15" fillId="0" borderId="0" xfId="0" applyFont="1" applyAlignment="1" applyProtection="1">
      <alignment horizontal="center" vertical="top"/>
      <protection hidden="1"/>
    </xf>
    <xf numFmtId="0" fontId="15" fillId="0" borderId="0" xfId="0" applyFont="1" applyAlignment="1" applyProtection="1">
      <alignment vertical="center"/>
      <protection hidden="1"/>
    </xf>
    <xf numFmtId="0" fontId="33" fillId="0" borderId="0" xfId="0" applyFont="1" applyAlignment="1" applyProtection="1">
      <alignment horizontal="right" vertical="center"/>
      <protection hidden="1"/>
    </xf>
    <xf numFmtId="0" fontId="33" fillId="0" borderId="0" xfId="0" applyFont="1" applyAlignment="1" applyProtection="1">
      <alignment horizontal="center" vertical="center"/>
      <protection hidden="1"/>
    </xf>
    <xf numFmtId="0" fontId="33" fillId="0" borderId="0" xfId="0" applyFont="1" applyAlignment="1" applyProtection="1">
      <alignment vertical="center"/>
      <protection hidden="1"/>
    </xf>
    <xf numFmtId="0" fontId="16" fillId="0" borderId="0" xfId="0" applyFont="1" applyAlignment="1" applyProtection="1">
      <alignment horizontal="center" vertical="center"/>
      <protection hidden="1"/>
    </xf>
    <xf numFmtId="0" fontId="32" fillId="0" borderId="0" xfId="0" applyFont="1" applyAlignment="1" applyProtection="1">
      <alignment horizontal="center" vertical="center"/>
      <protection hidden="1"/>
    </xf>
    <xf numFmtId="0" fontId="32" fillId="0" borderId="0" xfId="0" applyFont="1" applyAlignment="1" applyProtection="1">
      <alignment vertical="center"/>
      <protection hidden="1"/>
    </xf>
    <xf numFmtId="0" fontId="14" fillId="0" borderId="0" xfId="0" applyFont="1" applyProtection="1">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vertical="center" wrapText="1"/>
      <protection hidden="1"/>
    </xf>
    <xf numFmtId="0" fontId="14" fillId="0" borderId="0" xfId="0" applyFont="1" applyAlignment="1" applyProtection="1">
      <alignment vertical="center"/>
      <protection hidden="1"/>
    </xf>
    <xf numFmtId="164" fontId="14" fillId="0" borderId="0" xfId="0" applyNumberFormat="1" applyFont="1" applyAlignment="1" applyProtection="1">
      <alignment vertical="center"/>
      <protection hidden="1"/>
    </xf>
    <xf numFmtId="3" fontId="14" fillId="0" borderId="0" xfId="0" applyNumberFormat="1" applyFont="1" applyAlignment="1" applyProtection="1">
      <alignment vertical="center"/>
      <protection hidden="1"/>
    </xf>
    <xf numFmtId="3" fontId="0" fillId="0" borderId="0" xfId="0" applyNumberFormat="1" applyAlignment="1" applyProtection="1">
      <alignment vertical="center" wrapText="1"/>
      <protection hidden="1"/>
    </xf>
    <xf numFmtId="0" fontId="17" fillId="0" borderId="0" xfId="0" applyFont="1" applyAlignment="1" applyProtection="1">
      <alignment vertical="center"/>
      <protection hidden="1"/>
    </xf>
    <xf numFmtId="0" fontId="51" fillId="8" borderId="15" xfId="0" applyFont="1" applyFill="1" applyBorder="1" applyProtection="1">
      <protection hidden="1"/>
    </xf>
    <xf numFmtId="0" fontId="48" fillId="8" borderId="9" xfId="0" applyFont="1" applyFill="1" applyBorder="1" applyProtection="1">
      <protection hidden="1"/>
    </xf>
    <xf numFmtId="0" fontId="7" fillId="5" borderId="3" xfId="0" applyFont="1" applyFill="1" applyBorder="1" applyProtection="1">
      <protection hidden="1"/>
    </xf>
    <xf numFmtId="0" fontId="2" fillId="5" borderId="4" xfId="0" applyFont="1" applyFill="1" applyBorder="1" applyProtection="1">
      <protection hidden="1"/>
    </xf>
    <xf numFmtId="0" fontId="2" fillId="5" borderId="5" xfId="0" applyFont="1" applyFill="1" applyBorder="1" applyProtection="1">
      <protection hidden="1"/>
    </xf>
    <xf numFmtId="0" fontId="52" fillId="5" borderId="4" xfId="0" applyFont="1" applyFill="1" applyBorder="1" applyAlignment="1" applyProtection="1">
      <alignment horizontal="left" indent="1"/>
      <protection hidden="1"/>
    </xf>
    <xf numFmtId="0" fontId="9" fillId="16" borderId="3" xfId="0" applyFont="1" applyFill="1" applyBorder="1" applyAlignment="1">
      <alignment horizontal="center"/>
    </xf>
    <xf numFmtId="0" fontId="0" fillId="16" borderId="4" xfId="0" applyFill="1" applyBorder="1"/>
    <xf numFmtId="0" fontId="0" fillId="16" borderId="5" xfId="0" applyFill="1" applyBorder="1"/>
    <xf numFmtId="0" fontId="7" fillId="5" borderId="1" xfId="0" applyFont="1" applyFill="1" applyBorder="1" applyAlignment="1">
      <alignment horizontal="left"/>
    </xf>
    <xf numFmtId="0" fontId="7" fillId="5" borderId="1" xfId="0" applyFont="1" applyFill="1" applyBorder="1" applyAlignment="1" applyProtection="1">
      <alignment horizontal="left"/>
      <protection hidden="1"/>
    </xf>
    <xf numFmtId="0" fontId="0" fillId="9" borderId="15" xfId="0" applyFill="1" applyBorder="1"/>
    <xf numFmtId="0" fontId="0" fillId="9" borderId="12" xfId="0" applyFill="1" applyBorder="1" applyAlignment="1">
      <alignment vertical="center" wrapText="1"/>
    </xf>
    <xf numFmtId="0" fontId="0" fillId="9" borderId="14" xfId="0" applyFill="1" applyBorder="1"/>
    <xf numFmtId="0" fontId="0" fillId="0" borderId="0" xfId="0" applyAlignment="1">
      <alignment vertical="top" wrapText="1"/>
    </xf>
    <xf numFmtId="0" fontId="10" fillId="0" borderId="0" xfId="0" applyFont="1" applyAlignment="1">
      <alignment vertical="top" wrapText="1"/>
    </xf>
    <xf numFmtId="0" fontId="0" fillId="9" borderId="14" xfId="0" applyFill="1" applyBorder="1" applyAlignment="1">
      <alignment horizontal="center"/>
    </xf>
    <xf numFmtId="167" fontId="2" fillId="0" borderId="0" xfId="0" applyNumberFormat="1" applyFont="1"/>
    <xf numFmtId="167" fontId="0" fillId="0" borderId="0" xfId="0" applyNumberFormat="1" applyAlignment="1">
      <alignment horizontal="right" vertical="top"/>
    </xf>
    <xf numFmtId="0" fontId="0" fillId="0" borderId="0" xfId="0" applyAlignment="1">
      <alignment vertical="top"/>
    </xf>
    <xf numFmtId="0" fontId="2" fillId="0" borderId="0" xfId="0" applyFont="1" applyAlignment="1">
      <alignment vertical="top"/>
    </xf>
    <xf numFmtId="0" fontId="0" fillId="9" borderId="10" xfId="0" applyFill="1" applyBorder="1"/>
    <xf numFmtId="3" fontId="19" fillId="8" borderId="15" xfId="0" applyNumberFormat="1" applyFont="1" applyFill="1" applyBorder="1" applyAlignment="1" applyProtection="1">
      <alignment vertical="center" wrapText="1"/>
      <protection hidden="1"/>
    </xf>
    <xf numFmtId="3" fontId="19" fillId="8" borderId="14" xfId="0" applyNumberFormat="1" applyFont="1" applyFill="1" applyBorder="1" applyAlignment="1" applyProtection="1">
      <alignment vertical="center" wrapText="1"/>
      <protection hidden="1"/>
    </xf>
    <xf numFmtId="3" fontId="19" fillId="8" borderId="10" xfId="0" applyNumberFormat="1" applyFont="1" applyFill="1" applyBorder="1" applyAlignment="1" applyProtection="1">
      <alignment vertical="center" wrapText="1"/>
      <protection hidden="1"/>
    </xf>
    <xf numFmtId="0" fontId="18" fillId="0" borderId="1" xfId="1" applyBorder="1" applyAlignment="1" applyProtection="1">
      <alignment horizontal="left" vertical="center" wrapText="1"/>
      <protection hidden="1"/>
    </xf>
    <xf numFmtId="0" fontId="7" fillId="13" borderId="6" xfId="0" applyFont="1" applyFill="1" applyBorder="1" applyAlignment="1">
      <alignment horizontal="center" vertical="center" wrapText="1"/>
    </xf>
    <xf numFmtId="165" fontId="0" fillId="0" borderId="1" xfId="0" applyNumberFormat="1" applyBorder="1" applyAlignment="1" applyProtection="1">
      <alignment horizontal="left" vertical="center" wrapText="1" indent="1"/>
      <protection locked="0"/>
    </xf>
    <xf numFmtId="0" fontId="18" fillId="0" borderId="1" xfId="1" applyBorder="1" applyAlignment="1" applyProtection="1">
      <alignment vertical="center" wrapText="1"/>
      <protection locked="0"/>
    </xf>
    <xf numFmtId="0" fontId="28" fillId="15" borderId="10" xfId="0" applyFont="1" applyFill="1" applyBorder="1" applyAlignment="1" applyProtection="1">
      <alignment horizontal="left" wrapText="1" indent="1"/>
      <protection hidden="1"/>
    </xf>
    <xf numFmtId="0" fontId="10" fillId="0" borderId="1" xfId="0" applyFont="1" applyBorder="1" applyAlignment="1">
      <alignment horizontal="center" vertical="center" wrapText="1"/>
    </xf>
    <xf numFmtId="165" fontId="28" fillId="7" borderId="1" xfId="0" applyNumberFormat="1" applyFont="1" applyFill="1" applyBorder="1" applyAlignment="1">
      <alignment horizontal="left" vertical="center" indent="1"/>
    </xf>
    <xf numFmtId="0" fontId="0" fillId="0" borderId="0" xfId="0" applyAlignment="1">
      <alignment horizontal="left" indent="1"/>
    </xf>
    <xf numFmtId="0" fontId="18" fillId="0" borderId="0" xfId="1" applyAlignment="1">
      <alignment horizontal="left" indent="1"/>
    </xf>
    <xf numFmtId="0" fontId="2" fillId="0" borderId="0" xfId="0" applyFont="1"/>
    <xf numFmtId="0" fontId="0" fillId="10" borderId="2" xfId="0" applyFill="1" applyBorder="1"/>
    <xf numFmtId="0" fontId="31" fillId="0" borderId="0" xfId="0" applyFont="1" applyAlignment="1">
      <alignment vertical="top" wrapText="1"/>
    </xf>
    <xf numFmtId="0" fontId="0" fillId="0" borderId="0" xfId="0" applyAlignment="1">
      <alignment horizontal="center"/>
    </xf>
    <xf numFmtId="0" fontId="8" fillId="0" borderId="14" xfId="0" applyFont="1" applyBorder="1" applyAlignment="1" applyProtection="1">
      <alignment horizontal="left" vertical="center"/>
      <protection hidden="1"/>
    </xf>
    <xf numFmtId="0" fontId="8" fillId="0" borderId="2" xfId="0" applyFont="1" applyBorder="1" applyAlignment="1" applyProtection="1">
      <alignment vertical="center"/>
      <protection hidden="1"/>
    </xf>
    <xf numFmtId="0" fontId="24" fillId="0" borderId="0" xfId="1" applyFont="1" applyFill="1" applyBorder="1" applyAlignment="1" applyProtection="1">
      <alignment horizontal="left" indent="1"/>
      <protection hidden="1"/>
    </xf>
    <xf numFmtId="0" fontId="24" fillId="0" borderId="0" xfId="1" applyFont="1" applyFill="1" applyBorder="1" applyAlignment="1" applyProtection="1">
      <alignment horizontal="left" indent="1"/>
    </xf>
    <xf numFmtId="0" fontId="0" fillId="9" borderId="7" xfId="0" applyFill="1" applyBorder="1" applyAlignment="1">
      <alignment horizontal="center"/>
    </xf>
    <xf numFmtId="0" fontId="2" fillId="8" borderId="6"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0" fillId="0" borderId="9" xfId="0" applyBorder="1" applyAlignment="1">
      <alignment horizontal="center"/>
    </xf>
    <xf numFmtId="0" fontId="0" fillId="0" borderId="0" xfId="0" applyAlignment="1">
      <alignment horizontal="center"/>
    </xf>
    <xf numFmtId="0" fontId="0" fillId="0" borderId="0" xfId="0" applyAlignment="1">
      <alignment horizontal="left" vertical="top" wrapText="1"/>
    </xf>
    <xf numFmtId="0" fontId="2" fillId="0" borderId="0" xfId="0" applyFont="1" applyAlignment="1"/>
    <xf numFmtId="0" fontId="31" fillId="0" borderId="0" xfId="0" applyFont="1" applyAlignment="1">
      <alignment vertical="top" wrapText="1"/>
    </xf>
    <xf numFmtId="0" fontId="31" fillId="9" borderId="4" xfId="0" applyFont="1" applyFill="1" applyBorder="1" applyAlignment="1">
      <alignment horizontal="right" vertical="center" wrapText="1"/>
    </xf>
    <xf numFmtId="0" fontId="9" fillId="5" borderId="3" xfId="0" applyFont="1" applyFill="1" applyBorder="1" applyAlignment="1">
      <alignment vertical="center" wrapText="1"/>
    </xf>
    <xf numFmtId="0" fontId="9" fillId="5" borderId="4" xfId="0" applyFont="1" applyFill="1" applyBorder="1" applyAlignment="1">
      <alignment vertical="center" wrapText="1"/>
    </xf>
    <xf numFmtId="0" fontId="18" fillId="0" borderId="2" xfId="1" applyFill="1" applyBorder="1" applyAlignment="1">
      <alignment horizontal="left" vertical="center" wrapText="1"/>
    </xf>
    <xf numFmtId="0" fontId="18" fillId="0" borderId="11" xfId="1" applyFill="1" applyBorder="1" applyAlignment="1">
      <alignment horizontal="left" vertical="center" wrapText="1"/>
    </xf>
    <xf numFmtId="0" fontId="0" fillId="10" borderId="2" xfId="0" applyFill="1" applyBorder="1" applyAlignment="1"/>
    <xf numFmtId="0" fontId="0" fillId="10" borderId="11" xfId="0" applyFill="1" applyBorder="1" applyAlignment="1"/>
    <xf numFmtId="0" fontId="8" fillId="0" borderId="11" xfId="0" applyFont="1" applyBorder="1" applyAlignment="1" applyProtection="1">
      <alignment horizontal="left" vertical="center"/>
      <protection hidden="1"/>
    </xf>
    <xf numFmtId="0" fontId="8" fillId="0" borderId="8"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4" xfId="0" applyFont="1" applyBorder="1" applyAlignment="1" applyProtection="1">
      <alignment horizontal="left" vertical="center"/>
      <protection hidden="1"/>
    </xf>
    <xf numFmtId="49" fontId="2" fillId="2" borderId="3" xfId="0" applyNumberFormat="1" applyFont="1" applyFill="1" applyBorder="1" applyAlignment="1" applyProtection="1">
      <alignment horizontal="center" vertical="center"/>
      <protection hidden="1"/>
    </xf>
    <xf numFmtId="49" fontId="2" fillId="2" borderId="4" xfId="0" applyNumberFormat="1" applyFont="1" applyFill="1" applyBorder="1" applyAlignment="1" applyProtection="1">
      <alignment horizontal="center" vertical="center"/>
      <protection hidden="1"/>
    </xf>
    <xf numFmtId="49" fontId="2" fillId="2" borderId="5" xfId="0" applyNumberFormat="1" applyFont="1" applyFill="1" applyBorder="1" applyAlignment="1" applyProtection="1">
      <alignment horizontal="center" vertical="center"/>
      <protection hidden="1"/>
    </xf>
    <xf numFmtId="0" fontId="2" fillId="8" borderId="14" xfId="0" applyFont="1" applyFill="1" applyBorder="1" applyAlignment="1" applyProtection="1">
      <alignment horizontal="center" vertical="center" wrapText="1"/>
      <protection hidden="1"/>
    </xf>
    <xf numFmtId="0" fontId="2" fillId="8" borderId="0" xfId="0" applyFont="1" applyFill="1" applyAlignment="1" applyProtection="1">
      <alignment horizontal="center" vertical="center" wrapText="1"/>
      <protection hidden="1"/>
    </xf>
    <xf numFmtId="0" fontId="2" fillId="0" borderId="3" xfId="0" applyFont="1" applyBorder="1" applyAlignment="1" applyProtection="1">
      <alignment horizontal="right" vertical="center"/>
      <protection hidden="1"/>
    </xf>
    <xf numFmtId="0" fontId="2" fillId="0" borderId="4" xfId="0" applyFont="1" applyBorder="1" applyAlignment="1" applyProtection="1">
      <alignment horizontal="right" vertical="center"/>
      <protection hidden="1"/>
    </xf>
    <xf numFmtId="0" fontId="2" fillId="0" borderId="5" xfId="0" applyFont="1" applyBorder="1" applyAlignment="1" applyProtection="1">
      <alignment horizontal="right" vertical="center"/>
      <protection hidden="1"/>
    </xf>
    <xf numFmtId="0" fontId="8" fillId="0" borderId="2" xfId="0" applyFont="1" applyBorder="1" applyAlignment="1" applyProtection="1">
      <alignment vertical="center"/>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9" fillId="12" borderId="9" xfId="0" applyFont="1" applyFill="1" applyBorder="1" applyAlignment="1" applyProtection="1">
      <alignment horizontal="left" vertical="center"/>
      <protection hidden="1"/>
    </xf>
    <xf numFmtId="0" fontId="9" fillId="12" borderId="12" xfId="0" applyFont="1" applyFill="1" applyBorder="1" applyAlignment="1" applyProtection="1">
      <alignment horizontal="left" vertical="center"/>
      <protection hidden="1"/>
    </xf>
    <xf numFmtId="0" fontId="2" fillId="3" borderId="10" xfId="0" applyFont="1" applyFill="1" applyBorder="1" applyAlignment="1" applyProtection="1">
      <alignment horizontal="center" wrapText="1"/>
      <protection hidden="1"/>
    </xf>
    <xf numFmtId="0" fontId="0" fillId="3" borderId="11" xfId="0" applyFill="1" applyBorder="1" applyAlignment="1" applyProtection="1">
      <alignment horizontal="center"/>
      <protection hidden="1"/>
    </xf>
    <xf numFmtId="0" fontId="11" fillId="0" borderId="3" xfId="0" applyFont="1" applyBorder="1" applyAlignment="1" applyProtection="1">
      <alignment horizontal="left" vertical="center" indent="1"/>
      <protection hidden="1"/>
    </xf>
    <xf numFmtId="0" fontId="11" fillId="0" borderId="4" xfId="0" applyFont="1" applyBorder="1" applyAlignment="1" applyProtection="1">
      <alignment horizontal="left" vertical="center" indent="1"/>
      <protection hidden="1"/>
    </xf>
    <xf numFmtId="0" fontId="11" fillId="0" borderId="5" xfId="0" applyFont="1" applyBorder="1" applyAlignment="1" applyProtection="1">
      <alignment horizontal="left" vertical="center" indent="1"/>
      <protection hidden="1"/>
    </xf>
    <xf numFmtId="0" fontId="2" fillId="10" borderId="11" xfId="0" applyFont="1" applyFill="1" applyBorder="1" applyAlignment="1" applyProtection="1">
      <alignment horizontal="center"/>
      <protection hidden="1"/>
    </xf>
    <xf numFmtId="0" fontId="2" fillId="10" borderId="1" xfId="0" applyFont="1" applyFill="1" applyBorder="1" applyAlignment="1" applyProtection="1">
      <alignment horizontal="center"/>
      <protection hidden="1"/>
    </xf>
    <xf numFmtId="0" fontId="2" fillId="10" borderId="3" xfId="0" applyFont="1" applyFill="1" applyBorder="1" applyAlignment="1" applyProtection="1">
      <alignment horizontal="center"/>
      <protection hidden="1"/>
    </xf>
    <xf numFmtId="0" fontId="2" fillId="3" borderId="6" xfId="0" applyFont="1" applyFill="1" applyBorder="1" applyAlignment="1" applyProtection="1">
      <alignment horizontal="center" wrapText="1"/>
      <protection hidden="1"/>
    </xf>
    <xf numFmtId="0" fontId="2" fillId="3" borderId="8" xfId="0" applyFont="1" applyFill="1" applyBorder="1" applyAlignment="1" applyProtection="1">
      <alignment horizontal="center" wrapText="1"/>
      <protection hidden="1"/>
    </xf>
    <xf numFmtId="0" fontId="0" fillId="0" borderId="0" xfId="0"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9" fillId="6" borderId="5" xfId="0" applyFont="1" applyFill="1" applyBorder="1" applyAlignment="1" applyProtection="1">
      <alignment horizontal="left" wrapText="1"/>
      <protection hidden="1"/>
    </xf>
    <xf numFmtId="0" fontId="9" fillId="6" borderId="1" xfId="0" applyFont="1" applyFill="1" applyBorder="1" applyAlignment="1" applyProtection="1">
      <alignment horizontal="left" wrapText="1"/>
      <protection hidden="1"/>
    </xf>
    <xf numFmtId="0" fontId="10" fillId="0" borderId="0" xfId="0" applyFont="1" applyAlignment="1" applyProtection="1">
      <alignment horizontal="left" vertical="center" wrapText="1"/>
      <protection hidden="1"/>
    </xf>
    <xf numFmtId="0" fontId="10" fillId="0" borderId="13" xfId="0" applyFont="1" applyBorder="1" applyAlignment="1" applyProtection="1">
      <alignment horizontal="left" vertical="center" wrapText="1"/>
      <protection hidden="1"/>
    </xf>
    <xf numFmtId="0" fontId="11" fillId="0" borderId="1" xfId="0" applyFont="1" applyBorder="1" applyAlignment="1" applyProtection="1">
      <alignment horizontal="left" vertical="center" wrapText="1" indent="1"/>
      <protection hidden="1"/>
    </xf>
    <xf numFmtId="0" fontId="0" fillId="11" borderId="3" xfId="0" applyFill="1" applyBorder="1" applyAlignment="1">
      <alignment horizontal="left" vertical="center" wrapText="1" indent="1"/>
    </xf>
    <xf numFmtId="0" fontId="0" fillId="11" borderId="4" xfId="0" applyFill="1" applyBorder="1" applyAlignment="1">
      <alignment horizontal="left" vertical="center" wrapText="1" indent="1"/>
    </xf>
    <xf numFmtId="0" fontId="0" fillId="11" borderId="5" xfId="0" applyFill="1" applyBorder="1" applyAlignment="1">
      <alignment horizontal="left" vertical="center" wrapText="1" indent="1"/>
    </xf>
    <xf numFmtId="0" fontId="11" fillId="0" borderId="3" xfId="0" applyFont="1" applyBorder="1" applyAlignment="1" applyProtection="1">
      <alignment horizontal="left" vertical="center" wrapText="1" indent="1"/>
      <protection hidden="1"/>
    </xf>
    <xf numFmtId="0" fontId="11" fillId="0" borderId="4" xfId="0" applyFont="1" applyBorder="1" applyAlignment="1" applyProtection="1">
      <alignment horizontal="left" vertical="center" wrapText="1" indent="1"/>
      <protection hidden="1"/>
    </xf>
    <xf numFmtId="0" fontId="11" fillId="0" borderId="5" xfId="0" applyFont="1" applyBorder="1" applyAlignment="1" applyProtection="1">
      <alignment horizontal="left" vertical="center" wrapText="1" indent="1"/>
      <protection hidden="1"/>
    </xf>
    <xf numFmtId="0" fontId="10" fillId="11" borderId="3" xfId="0" applyFont="1" applyFill="1" applyBorder="1" applyAlignment="1">
      <alignment horizontal="left" vertical="top" wrapText="1" indent="1"/>
    </xf>
    <xf numFmtId="0" fontId="10" fillId="11" borderId="4" xfId="0" applyFont="1" applyFill="1" applyBorder="1" applyAlignment="1">
      <alignment horizontal="left" vertical="top" wrapText="1" indent="1"/>
    </xf>
    <xf numFmtId="0" fontId="10" fillId="11" borderId="5" xfId="0" applyFont="1" applyFill="1" applyBorder="1" applyAlignment="1">
      <alignment horizontal="left" vertical="top" wrapText="1" indent="1"/>
    </xf>
    <xf numFmtId="0" fontId="10" fillId="0" borderId="3" xfId="0" applyFont="1" applyBorder="1" applyAlignment="1" applyProtection="1">
      <alignment horizontal="left" vertical="center" wrapText="1" indent="1"/>
      <protection hidden="1"/>
    </xf>
    <xf numFmtId="0" fontId="10" fillId="0" borderId="4" xfId="0" applyFont="1" applyBorder="1" applyAlignment="1" applyProtection="1">
      <alignment horizontal="left" vertical="center" wrapText="1" indent="1"/>
      <protection hidden="1"/>
    </xf>
    <xf numFmtId="0" fontId="10" fillId="0" borderId="5" xfId="0" applyFont="1" applyBorder="1" applyAlignment="1" applyProtection="1">
      <alignment horizontal="left" vertical="center" wrapText="1" indent="1"/>
      <protection hidden="1"/>
    </xf>
    <xf numFmtId="0" fontId="10" fillId="0" borderId="3" xfId="0" applyFont="1" applyBorder="1" applyAlignment="1" applyProtection="1">
      <alignment horizontal="left" vertical="top" wrapText="1" indent="1"/>
      <protection hidden="1"/>
    </xf>
    <xf numFmtId="0" fontId="10" fillId="0" borderId="4" xfId="0" applyFont="1" applyBorder="1" applyAlignment="1" applyProtection="1">
      <alignment horizontal="left" vertical="top" wrapText="1" indent="1"/>
      <protection hidden="1"/>
    </xf>
    <xf numFmtId="0" fontId="10" fillId="0" borderId="5" xfId="0" applyFont="1" applyBorder="1" applyAlignment="1" applyProtection="1">
      <alignment horizontal="left" vertical="top" wrapText="1" indent="1"/>
      <protection hidden="1"/>
    </xf>
    <xf numFmtId="0" fontId="2" fillId="0" borderId="3" xfId="0" applyFont="1" applyBorder="1" applyAlignment="1" applyProtection="1">
      <alignment horizontal="left" vertical="center" wrapText="1" indent="1"/>
      <protection hidden="1"/>
    </xf>
    <xf numFmtId="0" fontId="2" fillId="0" borderId="4" xfId="0" applyFont="1" applyBorder="1" applyAlignment="1" applyProtection="1">
      <alignment horizontal="left" vertical="center" wrapText="1" indent="1"/>
      <protection hidden="1"/>
    </xf>
    <xf numFmtId="0" fontId="2" fillId="0" borderId="5" xfId="0" applyFont="1" applyBorder="1" applyAlignment="1" applyProtection="1">
      <alignment horizontal="left" vertical="center" wrapText="1" indent="1"/>
      <protection hidden="1"/>
    </xf>
    <xf numFmtId="0" fontId="10" fillId="0" borderId="3" xfId="0" applyFont="1" applyBorder="1" applyAlignment="1" applyProtection="1">
      <alignment horizontal="left" vertical="center" indent="1"/>
      <protection hidden="1"/>
    </xf>
    <xf numFmtId="0" fontId="10" fillId="0" borderId="4" xfId="0" applyFont="1" applyBorder="1" applyAlignment="1" applyProtection="1">
      <alignment horizontal="left" vertical="center" indent="1"/>
      <protection hidden="1"/>
    </xf>
    <xf numFmtId="0" fontId="10" fillId="0" borderId="5" xfId="0" applyFont="1" applyBorder="1" applyAlignment="1" applyProtection="1">
      <alignment horizontal="left" vertical="center" indent="1"/>
      <protection hidden="1"/>
    </xf>
    <xf numFmtId="1" fontId="10" fillId="0" borderId="3" xfId="0" applyNumberFormat="1" applyFont="1" applyBorder="1" applyAlignment="1" applyProtection="1">
      <alignment horizontal="left" vertical="center" indent="1"/>
      <protection hidden="1"/>
    </xf>
    <xf numFmtId="1" fontId="10" fillId="0" borderId="4" xfId="0" applyNumberFormat="1" applyFont="1" applyBorder="1" applyAlignment="1" applyProtection="1">
      <alignment horizontal="left" vertical="center" indent="1"/>
      <protection hidden="1"/>
    </xf>
    <xf numFmtId="1" fontId="10" fillId="0" borderId="5" xfId="0" applyNumberFormat="1" applyFont="1" applyBorder="1" applyAlignment="1" applyProtection="1">
      <alignment horizontal="left" vertical="center" indent="1"/>
      <protection hidden="1"/>
    </xf>
    <xf numFmtId="0" fontId="24" fillId="0" borderId="14" xfId="1" applyFont="1" applyBorder="1" applyAlignment="1" applyProtection="1">
      <alignment horizontal="left" indent="1"/>
      <protection hidden="1"/>
    </xf>
    <xf numFmtId="0" fontId="24" fillId="0" borderId="0" xfId="1" applyFont="1" applyBorder="1" applyAlignment="1" applyProtection="1">
      <alignment horizontal="left" indent="1"/>
      <protection hidden="1"/>
    </xf>
    <xf numFmtId="0" fontId="24" fillId="0" borderId="14" xfId="1" applyFont="1" applyFill="1" applyBorder="1" applyAlignment="1" applyProtection="1">
      <alignment horizontal="left" indent="1"/>
      <protection hidden="1"/>
    </xf>
    <xf numFmtId="0" fontId="24" fillId="0" borderId="0" xfId="1" applyFont="1" applyFill="1" applyBorder="1" applyAlignment="1" applyProtection="1">
      <alignment horizontal="left" indent="1"/>
      <protection hidden="1"/>
    </xf>
    <xf numFmtId="0" fontId="10" fillId="0" borderId="3" xfId="0" applyFont="1" applyBorder="1" applyAlignment="1">
      <alignment horizontal="left" vertical="center" indent="1"/>
    </xf>
    <xf numFmtId="0" fontId="10" fillId="0" borderId="4" xfId="0" applyFont="1" applyBorder="1" applyAlignment="1">
      <alignment horizontal="left" vertical="center" indent="1"/>
    </xf>
    <xf numFmtId="0" fontId="10" fillId="0" borderId="5" xfId="0" applyFont="1" applyBorder="1" applyAlignment="1">
      <alignment horizontal="left" vertical="center" indent="1"/>
    </xf>
    <xf numFmtId="0" fontId="28" fillId="5" borderId="3" xfId="0" applyFont="1" applyFill="1" applyBorder="1" applyAlignment="1" applyProtection="1">
      <alignment horizontal="left" indent="1"/>
      <protection hidden="1"/>
    </xf>
    <xf numFmtId="0" fontId="28" fillId="5" borderId="4" xfId="0" applyFont="1" applyFill="1" applyBorder="1" applyAlignment="1" applyProtection="1">
      <alignment horizontal="left" indent="1"/>
      <protection hidden="1"/>
    </xf>
    <xf numFmtId="0" fontId="28" fillId="5" borderId="5" xfId="0" applyFont="1" applyFill="1" applyBorder="1" applyAlignment="1" applyProtection="1">
      <alignment horizontal="left" indent="1"/>
      <protection hidden="1"/>
    </xf>
    <xf numFmtId="0" fontId="30" fillId="0" borderId="3" xfId="0" applyFont="1" applyBorder="1" applyAlignment="1" applyProtection="1">
      <alignment horizontal="left" vertical="center" indent="1"/>
      <protection hidden="1"/>
    </xf>
    <xf numFmtId="0" fontId="30" fillId="0" borderId="4" xfId="0" applyFont="1" applyBorder="1" applyAlignment="1" applyProtection="1">
      <alignment horizontal="left" vertical="center" indent="1"/>
      <protection hidden="1"/>
    </xf>
    <xf numFmtId="0" fontId="30" fillId="0" borderId="5" xfId="0" applyFont="1" applyBorder="1" applyAlignment="1" applyProtection="1">
      <alignment horizontal="left" vertical="center" indent="1"/>
      <protection hidden="1"/>
    </xf>
    <xf numFmtId="166" fontId="10" fillId="0" borderId="3" xfId="0" applyNumberFormat="1" applyFont="1" applyBorder="1" applyAlignment="1" applyProtection="1">
      <alignment horizontal="left" vertical="center" indent="1"/>
      <protection hidden="1"/>
    </xf>
    <xf numFmtId="166" fontId="10" fillId="0" borderId="4" xfId="0" applyNumberFormat="1" applyFont="1" applyBorder="1" applyAlignment="1" applyProtection="1">
      <alignment horizontal="left" vertical="center" indent="1"/>
      <protection hidden="1"/>
    </xf>
    <xf numFmtId="166" fontId="10" fillId="0" borderId="5" xfId="0" applyNumberFormat="1" applyFont="1" applyBorder="1" applyAlignment="1" applyProtection="1">
      <alignment horizontal="left" vertical="center" indent="1"/>
      <protection hidden="1"/>
    </xf>
    <xf numFmtId="0" fontId="22" fillId="6" borderId="3" xfId="0" quotePrefix="1" applyFont="1" applyFill="1" applyBorder="1" applyAlignment="1" applyProtection="1">
      <alignment vertical="center" wrapText="1"/>
      <protection hidden="1"/>
    </xf>
    <xf numFmtId="0" fontId="22" fillId="6" borderId="4" xfId="0" quotePrefix="1" applyFont="1" applyFill="1" applyBorder="1" applyAlignment="1" applyProtection="1">
      <alignment vertical="center" wrapText="1"/>
      <protection hidden="1"/>
    </xf>
    <xf numFmtId="0" fontId="22" fillId="6" borderId="5" xfId="0" quotePrefix="1" applyFont="1" applyFill="1" applyBorder="1" applyAlignment="1" applyProtection="1">
      <alignment vertical="center" wrapText="1"/>
      <protection hidden="1"/>
    </xf>
    <xf numFmtId="0" fontId="2" fillId="3" borderId="1" xfId="0" applyFont="1" applyFill="1" applyBorder="1" applyAlignment="1">
      <alignment horizontal="center" vertical="center" wrapText="1"/>
    </xf>
    <xf numFmtId="0" fontId="2" fillId="13" borderId="3" xfId="0" applyFont="1" applyFill="1" applyBorder="1" applyAlignment="1">
      <alignment horizontal="center" vertical="center" wrapText="1"/>
    </xf>
    <xf numFmtId="0" fontId="2" fillId="13" borderId="4" xfId="0" applyFont="1" applyFill="1" applyBorder="1" applyAlignment="1">
      <alignment horizontal="center" vertical="center" wrapText="1"/>
    </xf>
    <xf numFmtId="0" fontId="2" fillId="13" borderId="5" xfId="0" applyFont="1" applyFill="1" applyBorder="1" applyAlignment="1">
      <alignment horizontal="center" vertical="center" wrapText="1"/>
    </xf>
    <xf numFmtId="0" fontId="2" fillId="13" borderId="1" xfId="0" applyFont="1" applyFill="1" applyBorder="1" applyAlignment="1">
      <alignment horizontal="center" vertical="center" wrapText="1"/>
    </xf>
    <xf numFmtId="49" fontId="13" fillId="3" borderId="6" xfId="0" applyNumberFormat="1" applyFont="1" applyFill="1" applyBorder="1" applyAlignment="1">
      <alignment horizontal="center" wrapText="1"/>
    </xf>
    <xf numFmtId="49" fontId="13" fillId="3" borderId="8" xfId="0" applyNumberFormat="1" applyFont="1" applyFill="1" applyBorder="1" applyAlignment="1">
      <alignment horizontal="center" wrapText="1"/>
    </xf>
    <xf numFmtId="49" fontId="40" fillId="3" borderId="6" xfId="0" applyNumberFormat="1" applyFont="1" applyFill="1" applyBorder="1" applyAlignment="1">
      <alignment horizontal="center" wrapText="1"/>
    </xf>
    <xf numFmtId="49" fontId="40" fillId="3" borderId="8" xfId="0" applyNumberFormat="1" applyFont="1" applyFill="1" applyBorder="1" applyAlignment="1">
      <alignment horizontal="center" wrapText="1"/>
    </xf>
    <xf numFmtId="3" fontId="19" fillId="8" borderId="14" xfId="0" applyNumberFormat="1" applyFont="1" applyFill="1" applyBorder="1" applyAlignment="1" applyProtection="1">
      <alignment horizontal="left" vertical="center" wrapText="1" indent="1"/>
      <protection hidden="1"/>
    </xf>
    <xf numFmtId="3" fontId="19" fillId="8" borderId="0" xfId="0" applyNumberFormat="1" applyFont="1" applyFill="1" applyAlignment="1" applyProtection="1">
      <alignment horizontal="left" vertical="center" wrapText="1" indent="1"/>
      <protection hidden="1"/>
    </xf>
    <xf numFmtId="3" fontId="19" fillId="8" borderId="10" xfId="0" applyNumberFormat="1" applyFont="1" applyFill="1" applyBorder="1" applyAlignment="1" applyProtection="1">
      <alignment horizontal="left" vertical="center" wrapText="1" indent="1"/>
      <protection hidden="1"/>
    </xf>
    <xf numFmtId="3" fontId="19" fillId="8" borderId="2" xfId="0" applyNumberFormat="1" applyFont="1" applyFill="1" applyBorder="1" applyAlignment="1" applyProtection="1">
      <alignment horizontal="left" vertical="center" wrapText="1" indent="1"/>
      <protection hidden="1"/>
    </xf>
    <xf numFmtId="49" fontId="2" fillId="3" borderId="3"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49" fontId="2" fillId="3" borderId="5" xfId="0" applyNumberFormat="1" applyFont="1" applyFill="1" applyBorder="1" applyAlignment="1">
      <alignment horizontal="center" vertical="center" wrapText="1"/>
    </xf>
    <xf numFmtId="0" fontId="10" fillId="0" borderId="3" xfId="0" applyFont="1" applyBorder="1" applyAlignment="1" applyProtection="1">
      <alignment horizontal="left" vertical="center" indent="1"/>
      <protection locked="0"/>
    </xf>
    <xf numFmtId="0" fontId="10" fillId="0" borderId="4" xfId="0" applyFont="1" applyBorder="1" applyAlignment="1" applyProtection="1">
      <alignment horizontal="left" vertical="center" indent="1"/>
      <protection locked="0"/>
    </xf>
    <xf numFmtId="0" fontId="10" fillId="0" borderId="5" xfId="0" applyFont="1" applyBorder="1" applyAlignment="1" applyProtection="1">
      <alignment horizontal="left" vertical="center" indent="1"/>
      <protection locked="0"/>
    </xf>
    <xf numFmtId="3" fontId="19" fillId="8" borderId="15" xfId="0" applyNumberFormat="1" applyFont="1" applyFill="1" applyBorder="1" applyAlignment="1" applyProtection="1">
      <alignment horizontal="left" vertical="center" indent="1"/>
      <protection hidden="1"/>
    </xf>
    <xf numFmtId="3" fontId="19" fillId="8" borderId="9" xfId="0" applyNumberFormat="1" applyFont="1" applyFill="1" applyBorder="1" applyAlignment="1" applyProtection="1">
      <alignment horizontal="left" vertical="center" indent="1"/>
      <protection hidden="1"/>
    </xf>
    <xf numFmtId="3" fontId="19" fillId="8" borderId="12" xfId="0" applyNumberFormat="1" applyFont="1" applyFill="1" applyBorder="1" applyAlignment="1" applyProtection="1">
      <alignment horizontal="left" vertical="center" indent="1"/>
      <protection hidden="1"/>
    </xf>
    <xf numFmtId="3" fontId="19" fillId="8" borderId="14" xfId="0" applyNumberFormat="1" applyFont="1" applyFill="1" applyBorder="1" applyAlignment="1" applyProtection="1">
      <alignment horizontal="left" vertical="center" indent="1"/>
      <protection hidden="1"/>
    </xf>
    <xf numFmtId="3" fontId="19" fillId="8" borderId="0" xfId="0" applyNumberFormat="1" applyFont="1" applyFill="1" applyAlignment="1" applyProtection="1">
      <alignment horizontal="left" vertical="center" indent="1"/>
      <protection hidden="1"/>
    </xf>
    <xf numFmtId="3" fontId="19" fillId="8" borderId="13" xfId="0" applyNumberFormat="1" applyFont="1" applyFill="1" applyBorder="1" applyAlignment="1" applyProtection="1">
      <alignment horizontal="left" vertical="center" indent="1"/>
      <protection hidden="1"/>
    </xf>
    <xf numFmtId="3" fontId="19" fillId="8" borderId="10" xfId="0" applyNumberFormat="1" applyFont="1" applyFill="1" applyBorder="1" applyAlignment="1" applyProtection="1">
      <alignment horizontal="left" vertical="center" indent="1"/>
      <protection hidden="1"/>
    </xf>
    <xf numFmtId="3" fontId="19" fillId="8" borderId="2" xfId="0" applyNumberFormat="1" applyFont="1" applyFill="1" applyBorder="1" applyAlignment="1" applyProtection="1">
      <alignment horizontal="left" vertical="center" indent="1"/>
      <protection hidden="1"/>
    </xf>
    <xf numFmtId="3" fontId="19" fillId="8" borderId="11" xfId="0" applyNumberFormat="1" applyFont="1" applyFill="1" applyBorder="1" applyAlignment="1" applyProtection="1">
      <alignment horizontal="left" vertical="center" indent="1"/>
      <protection hidden="1"/>
    </xf>
    <xf numFmtId="166" fontId="10" fillId="0" borderId="3" xfId="0" applyNumberFormat="1" applyFont="1" applyBorder="1" applyAlignment="1" applyProtection="1">
      <alignment horizontal="left" vertical="center" indent="1"/>
      <protection locked="0"/>
    </xf>
    <xf numFmtId="166" fontId="10" fillId="0" borderId="5" xfId="0" applyNumberFormat="1" applyFont="1" applyBorder="1" applyAlignment="1" applyProtection="1">
      <alignment horizontal="left" vertical="center" indent="1"/>
      <protection locked="0"/>
    </xf>
    <xf numFmtId="166" fontId="10" fillId="0" borderId="4" xfId="0" applyNumberFormat="1" applyFont="1" applyBorder="1" applyAlignment="1" applyProtection="1">
      <alignment horizontal="left" vertical="center" indent="1"/>
      <protection locked="0"/>
    </xf>
    <xf numFmtId="1" fontId="10" fillId="0" borderId="3" xfId="0" applyNumberFormat="1" applyFont="1" applyBorder="1" applyAlignment="1" applyProtection="1">
      <alignment horizontal="left" vertical="center" indent="1"/>
      <protection locked="0"/>
    </xf>
    <xf numFmtId="1" fontId="10" fillId="0" borderId="4" xfId="0" applyNumberFormat="1" applyFont="1" applyBorder="1" applyAlignment="1" applyProtection="1">
      <alignment horizontal="left" vertical="center" indent="1"/>
      <protection locked="0"/>
    </xf>
    <xf numFmtId="1" fontId="10" fillId="0" borderId="5" xfId="0" applyNumberFormat="1" applyFont="1" applyBorder="1" applyAlignment="1" applyProtection="1">
      <alignment horizontal="left" vertical="center" indent="1"/>
      <protection locked="0"/>
    </xf>
    <xf numFmtId="0" fontId="30" fillId="0" borderId="3" xfId="0" applyFont="1" applyBorder="1" applyAlignment="1" applyProtection="1">
      <alignment horizontal="left" vertical="center" indent="1"/>
      <protection locked="0"/>
    </xf>
    <xf numFmtId="0" fontId="30" fillId="0" borderId="4" xfId="0" applyFont="1" applyBorder="1" applyAlignment="1" applyProtection="1">
      <alignment horizontal="left" vertical="center" indent="1"/>
      <protection locked="0"/>
    </xf>
    <xf numFmtId="0" fontId="30" fillId="0" borderId="5" xfId="0" applyFont="1" applyBorder="1" applyAlignment="1" applyProtection="1">
      <alignment horizontal="left" vertical="center" indent="1"/>
      <protection locked="0"/>
    </xf>
    <xf numFmtId="0" fontId="10" fillId="0" borderId="3" xfId="0" applyFont="1" applyBorder="1" applyAlignment="1" applyProtection="1">
      <alignment horizontal="left" vertical="center" wrapText="1" indent="1"/>
      <protection locked="0"/>
    </xf>
    <xf numFmtId="0" fontId="10" fillId="0" borderId="4" xfId="0" applyFont="1" applyBorder="1" applyAlignment="1" applyProtection="1">
      <alignment horizontal="left" vertical="center" wrapText="1" indent="1"/>
      <protection locked="0"/>
    </xf>
    <xf numFmtId="0" fontId="10" fillId="0" borderId="5" xfId="0" applyFont="1" applyBorder="1" applyAlignment="1" applyProtection="1">
      <alignment horizontal="left" vertical="center" wrapText="1" indent="1"/>
      <protection locked="0"/>
    </xf>
    <xf numFmtId="0" fontId="22" fillId="6" borderId="3" xfId="0" quotePrefix="1" applyFont="1" applyFill="1" applyBorder="1" applyAlignment="1">
      <alignment vertical="center" wrapText="1"/>
    </xf>
    <xf numFmtId="0" fontId="22" fillId="6" borderId="4" xfId="0" quotePrefix="1" applyFont="1" applyFill="1" applyBorder="1" applyAlignment="1">
      <alignment vertical="center" wrapText="1"/>
    </xf>
    <xf numFmtId="0" fontId="22" fillId="6" borderId="5" xfId="0" quotePrefix="1" applyFont="1" applyFill="1" applyBorder="1" applyAlignment="1">
      <alignment vertical="center" wrapText="1"/>
    </xf>
    <xf numFmtId="0" fontId="24" fillId="0" borderId="14" xfId="1" applyFont="1" applyFill="1" applyBorder="1" applyAlignment="1" applyProtection="1">
      <alignment horizontal="left" indent="1"/>
    </xf>
    <xf numFmtId="0" fontId="24" fillId="0" borderId="0" xfId="1" applyFont="1" applyFill="1" applyBorder="1" applyAlignment="1" applyProtection="1">
      <alignment horizontal="left" indent="1"/>
    </xf>
    <xf numFmtId="0" fontId="24" fillId="0" borderId="14" xfId="1" applyFont="1" applyBorder="1" applyAlignment="1">
      <alignment horizontal="left" indent="1"/>
    </xf>
    <xf numFmtId="0" fontId="24" fillId="0" borderId="0" xfId="1" applyFont="1" applyBorder="1" applyAlignment="1">
      <alignment horizontal="left" inden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cellXfs>
  <cellStyles count="3">
    <cellStyle name="Hyperlink" xfId="1" builtinId="8"/>
    <cellStyle name="Normal" xfId="0" builtinId="0"/>
    <cellStyle name="Percent" xfId="2" builtinId="5"/>
  </cellStyles>
  <dxfs count="7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E2EFDA"/>
      <color rgb="FFEDEDED"/>
      <color rgb="FFBFBFBF"/>
      <color rgb="FFF2F2F2"/>
      <color rgb="FFFFFF66"/>
      <color rgb="FFDDEBF7"/>
      <color rgb="FFD9E1F2"/>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tyles" Target="styles.xml"/><Relationship Id="rId89"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ustomXml" Target="../customXml/item3.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theme" Target="theme/theme1.xml"/><Relationship Id="rId88" Type="http://schemas.openxmlformats.org/officeDocument/2006/relationships/customXml" Target="../customXml/item1.xml"/><Relationship Id="rId9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alcChain" Target="calcChain.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youtube.com/watch?v=4T1XMuoQnKo"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5" Type="http://schemas.openxmlformats.org/officeDocument/2006/relationships/printerSettings" Target="../printerSettings/printerSettings6.bin"/><Relationship Id="rId4" Type="http://schemas.openxmlformats.org/officeDocument/2006/relationships/hyperlink" Target="http://stateagency/casestudies/finetunemetalworks"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81.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epa.gov/p2/p2-financing" TargetMode="External"/><Relationship Id="rId2" Type="http://schemas.openxmlformats.org/officeDocument/2006/relationships/hyperlink" Target="https://www.epa.gov/frs/frs-query" TargetMode="External"/><Relationship Id="rId1" Type="http://schemas.openxmlformats.org/officeDocument/2006/relationships/hyperlink" Target="https://www.naics.com/search"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P41"/>
  <sheetViews>
    <sheetView showGridLines="0" showRowColHeaders="0" tabSelected="1" zoomScaleNormal="100" workbookViewId="0">
      <selection activeCell="B2" sqref="B2:E2"/>
    </sheetView>
  </sheetViews>
  <sheetFormatPr defaultRowHeight="14.45"/>
  <cols>
    <col min="1" max="1" width="3.5703125" customWidth="1"/>
    <col min="2" max="2" width="16.7109375" customWidth="1"/>
    <col min="3" max="3" width="2.7109375" customWidth="1"/>
    <col min="4" max="4" width="130.7109375" customWidth="1"/>
    <col min="5" max="5" width="2.7109375" customWidth="1"/>
    <col min="6" max="6" width="3.5703125" customWidth="1"/>
  </cols>
  <sheetData>
    <row r="1" spans="1:7" ht="30" customHeight="1">
      <c r="A1" s="289"/>
      <c r="B1" s="24"/>
      <c r="C1" s="24"/>
      <c r="D1" s="329" t="s">
        <v>0</v>
      </c>
      <c r="E1" s="329"/>
      <c r="F1" s="290"/>
      <c r="G1" s="315"/>
    </row>
    <row r="2" spans="1:7" ht="24" customHeight="1">
      <c r="A2" s="8"/>
      <c r="B2" s="330" t="s">
        <v>1</v>
      </c>
      <c r="C2" s="331"/>
      <c r="D2" s="331"/>
      <c r="E2" s="331"/>
      <c r="F2" s="41"/>
      <c r="G2" s="315"/>
    </row>
    <row r="3" spans="1:7" ht="17.25" customHeight="1">
      <c r="A3" s="291"/>
      <c r="B3" s="39"/>
      <c r="C3" s="39"/>
      <c r="D3" s="39"/>
      <c r="E3" s="39"/>
      <c r="F3" s="7"/>
    </row>
    <row r="4" spans="1:7" ht="110.1" customHeight="1">
      <c r="A4" s="291"/>
      <c r="B4" s="321" t="s">
        <v>2</v>
      </c>
      <c r="C4" s="198"/>
      <c r="D4" s="201" t="s">
        <v>3</v>
      </c>
      <c r="E4" s="119"/>
      <c r="F4" s="7"/>
    </row>
    <row r="5" spans="1:7" ht="15" customHeight="1">
      <c r="A5" s="291"/>
      <c r="B5" s="322"/>
      <c r="C5" s="199"/>
      <c r="D5" s="202" t="s">
        <v>4</v>
      </c>
      <c r="E5" s="120"/>
      <c r="F5" s="7"/>
    </row>
    <row r="6" spans="1:7" ht="6" customHeight="1">
      <c r="A6" s="291"/>
      <c r="B6" s="323"/>
      <c r="C6" s="200"/>
      <c r="D6" s="332"/>
      <c r="E6" s="333"/>
      <c r="F6" s="7"/>
    </row>
    <row r="7" spans="1:7" ht="18" customHeight="1">
      <c r="A7" s="291"/>
      <c r="B7" s="24"/>
      <c r="C7" s="9"/>
      <c r="D7" s="10"/>
      <c r="E7" s="42"/>
      <c r="F7" s="7"/>
    </row>
    <row r="8" spans="1:7" ht="339.95" customHeight="1">
      <c r="A8" s="8"/>
      <c r="B8" s="191" t="s">
        <v>5</v>
      </c>
      <c r="C8" s="204"/>
      <c r="D8" s="203" t="s">
        <v>6</v>
      </c>
      <c r="E8" s="118"/>
      <c r="F8" s="7"/>
    </row>
    <row r="9" spans="1:7" ht="15" customHeight="1">
      <c r="A9" s="291"/>
      <c r="B9" s="24"/>
      <c r="C9" s="24"/>
      <c r="D9" s="24"/>
      <c r="E9" s="25"/>
      <c r="F9" s="7"/>
    </row>
    <row r="10" spans="1:7" ht="22.5" customHeight="1">
      <c r="A10" s="320"/>
      <c r="B10" s="321" t="s">
        <v>7</v>
      </c>
      <c r="C10" s="198"/>
      <c r="D10" s="216" t="s">
        <v>8</v>
      </c>
      <c r="E10" s="129"/>
      <c r="F10" s="7"/>
    </row>
    <row r="11" spans="1:7" ht="85.5" customHeight="1">
      <c r="A11" s="320"/>
      <c r="B11" s="322"/>
      <c r="C11" s="199"/>
      <c r="D11" s="292" t="s">
        <v>9</v>
      </c>
      <c r="E11" s="130"/>
      <c r="F11" s="8"/>
    </row>
    <row r="12" spans="1:7" ht="82.5" customHeight="1">
      <c r="A12" s="320"/>
      <c r="B12" s="322"/>
      <c r="C12" s="199"/>
      <c r="D12" s="293" t="s">
        <v>10</v>
      </c>
      <c r="E12" s="293"/>
      <c r="F12" s="8"/>
    </row>
    <row r="13" spans="1:7" ht="114.75" customHeight="1">
      <c r="A13" s="320"/>
      <c r="B13" s="323"/>
      <c r="C13" s="200"/>
      <c r="D13" s="131" t="s">
        <v>11</v>
      </c>
      <c r="E13" s="131"/>
      <c r="F13" s="8"/>
    </row>
    <row r="14" spans="1:7" ht="15" customHeight="1">
      <c r="A14" s="291"/>
      <c r="B14" s="24"/>
      <c r="C14" s="24"/>
      <c r="D14" s="24"/>
      <c r="E14" s="25"/>
      <c r="F14" s="7"/>
    </row>
    <row r="15" spans="1:7">
      <c r="A15" s="294"/>
      <c r="B15" s="321" t="s">
        <v>12</v>
      </c>
      <c r="C15" s="295"/>
      <c r="D15" s="312" t="s">
        <v>13</v>
      </c>
      <c r="E15" s="206"/>
      <c r="F15" s="7"/>
    </row>
    <row r="16" spans="1:7" ht="29.1">
      <c r="A16" s="294"/>
      <c r="B16" s="322"/>
      <c r="C16" s="296">
        <v>1</v>
      </c>
      <c r="D16" s="292" t="s">
        <v>14</v>
      </c>
      <c r="E16" s="207"/>
      <c r="F16" s="7"/>
    </row>
    <row r="17" spans="1:6" ht="29.1">
      <c r="A17" s="294"/>
      <c r="B17" s="322"/>
      <c r="C17" s="296">
        <v>2</v>
      </c>
      <c r="D17" s="292" t="s">
        <v>15</v>
      </c>
      <c r="E17" s="207"/>
      <c r="F17" s="7"/>
    </row>
    <row r="18" spans="1:6" ht="29.1">
      <c r="A18" s="294"/>
      <c r="B18" s="322"/>
      <c r="C18" s="296">
        <v>3</v>
      </c>
      <c r="D18" s="292" t="s">
        <v>16</v>
      </c>
      <c r="E18" s="207"/>
      <c r="F18" s="7"/>
    </row>
    <row r="19" spans="1:6">
      <c r="A19" s="294"/>
      <c r="B19" s="322"/>
      <c r="C19" s="296">
        <v>4</v>
      </c>
      <c r="D19" s="292" t="s">
        <v>17</v>
      </c>
      <c r="E19" s="207"/>
      <c r="F19" s="7"/>
    </row>
    <row r="20" spans="1:6" ht="29.1">
      <c r="A20" s="294"/>
      <c r="B20" s="322"/>
      <c r="C20" s="296">
        <v>5</v>
      </c>
      <c r="D20" s="292" t="s">
        <v>18</v>
      </c>
      <c r="E20" s="207"/>
      <c r="F20" s="7"/>
    </row>
    <row r="21" spans="1:6" ht="19.5" customHeight="1">
      <c r="A21" s="294"/>
      <c r="B21" s="322"/>
      <c r="C21" s="296">
        <v>6</v>
      </c>
      <c r="D21" s="292" t="s">
        <v>19</v>
      </c>
      <c r="E21" s="207"/>
      <c r="F21" s="7"/>
    </row>
    <row r="22" spans="1:6">
      <c r="A22" s="294"/>
      <c r="B22" s="322"/>
      <c r="C22" s="296"/>
      <c r="D22" s="297"/>
      <c r="E22" s="207"/>
      <c r="F22" s="7"/>
    </row>
    <row r="23" spans="1:6">
      <c r="A23" s="294"/>
      <c r="B23" s="322"/>
      <c r="C23" s="296"/>
      <c r="D23" s="298" t="s">
        <v>20</v>
      </c>
      <c r="E23" s="207"/>
      <c r="F23" s="7"/>
    </row>
    <row r="24" spans="1:6">
      <c r="A24" s="294"/>
      <c r="B24" s="322"/>
      <c r="C24" s="296">
        <v>1</v>
      </c>
      <c r="D24" s="297" t="s">
        <v>21</v>
      </c>
      <c r="E24" s="207"/>
      <c r="F24" s="7"/>
    </row>
    <row r="25" spans="1:6">
      <c r="A25" s="294"/>
      <c r="B25" s="322"/>
      <c r="C25" s="296">
        <v>2</v>
      </c>
      <c r="D25" s="292" t="s">
        <v>22</v>
      </c>
      <c r="E25" s="207"/>
      <c r="F25" s="7"/>
    </row>
    <row r="26" spans="1:6" ht="29.1">
      <c r="A26" s="294"/>
      <c r="B26" s="322"/>
      <c r="C26" s="296">
        <v>3</v>
      </c>
      <c r="D26" s="292" t="s">
        <v>23</v>
      </c>
      <c r="E26" s="207"/>
      <c r="F26" s="7"/>
    </row>
    <row r="27" spans="1:6">
      <c r="A27" s="294"/>
      <c r="B27" s="322"/>
      <c r="C27" s="296"/>
      <c r="D27" s="292"/>
      <c r="E27" s="207"/>
      <c r="F27" s="7"/>
    </row>
    <row r="28" spans="1:6">
      <c r="A28" s="294"/>
      <c r="B28" s="322"/>
      <c r="C28" s="296"/>
      <c r="D28" s="298" t="s">
        <v>24</v>
      </c>
      <c r="E28" s="207"/>
      <c r="F28" s="7"/>
    </row>
    <row r="29" spans="1:6" ht="29.1">
      <c r="A29" s="294"/>
      <c r="B29" s="322"/>
      <c r="C29" s="296">
        <v>1</v>
      </c>
      <c r="D29" s="292" t="s">
        <v>25</v>
      </c>
      <c r="E29" s="207"/>
      <c r="F29" s="7"/>
    </row>
    <row r="30" spans="1:6">
      <c r="A30" s="294"/>
      <c r="B30" s="323"/>
      <c r="C30" s="205"/>
      <c r="D30" s="143"/>
      <c r="E30" s="208"/>
      <c r="F30" s="7"/>
    </row>
    <row r="31" spans="1:6">
      <c r="A31" s="299"/>
      <c r="B31" s="24"/>
      <c r="C31" s="24"/>
      <c r="D31" s="24"/>
      <c r="E31" s="25"/>
      <c r="F31" s="26"/>
    </row>
    <row r="32" spans="1:6">
      <c r="A32" s="324"/>
      <c r="F32" s="48" t="s">
        <v>26</v>
      </c>
    </row>
    <row r="33" spans="1:16" hidden="1">
      <c r="A33" s="325"/>
      <c r="B33" s="326" t="s">
        <v>27</v>
      </c>
      <c r="C33" s="326"/>
      <c r="D33" s="326"/>
      <c r="E33" s="326"/>
    </row>
    <row r="34" spans="1:16" hidden="1">
      <c r="B34" s="312" t="s">
        <v>28</v>
      </c>
      <c r="C34" s="312"/>
    </row>
    <row r="35" spans="1:16" ht="98.25" hidden="1" customHeight="1">
      <c r="B35" s="328" t="s">
        <v>29</v>
      </c>
      <c r="C35" s="328"/>
      <c r="D35" s="328"/>
      <c r="E35" s="328"/>
      <c r="F35" s="82"/>
    </row>
    <row r="36" spans="1:16" ht="15" customHeight="1">
      <c r="B36" s="326" t="s">
        <v>30</v>
      </c>
      <c r="C36" s="326"/>
      <c r="D36" s="326"/>
      <c r="E36" s="326"/>
      <c r="F36" s="292"/>
      <c r="G36" s="292"/>
      <c r="H36" s="292"/>
      <c r="I36" s="292"/>
      <c r="J36" s="292"/>
      <c r="K36" s="292"/>
      <c r="L36" s="292"/>
      <c r="M36" s="292"/>
      <c r="N36" s="292"/>
      <c r="O36" s="292"/>
      <c r="P36" s="292"/>
    </row>
    <row r="37" spans="1:16">
      <c r="B37" s="327" t="s">
        <v>28</v>
      </c>
      <c r="C37" s="327"/>
      <c r="D37" s="327"/>
      <c r="E37" s="327"/>
    </row>
    <row r="38" spans="1:16" ht="93" customHeight="1">
      <c r="B38" s="328" t="s">
        <v>31</v>
      </c>
      <c r="C38" s="328"/>
      <c r="D38" s="328"/>
      <c r="E38" s="328"/>
      <c r="F38" s="314"/>
      <c r="G38" s="314"/>
      <c r="H38" s="314"/>
      <c r="I38" s="314"/>
      <c r="J38" s="314"/>
      <c r="K38" s="314"/>
      <c r="L38" s="314"/>
      <c r="M38" s="314"/>
      <c r="N38" s="314"/>
      <c r="O38" s="314"/>
      <c r="P38" s="314"/>
    </row>
    <row r="39" spans="1:16">
      <c r="B39" s="82"/>
      <c r="C39" s="82"/>
      <c r="D39" s="82"/>
      <c r="E39" s="82"/>
      <c r="F39" s="82"/>
    </row>
    <row r="40" spans="1:16">
      <c r="B40" s="82"/>
      <c r="C40" s="82"/>
      <c r="D40" s="82"/>
      <c r="E40" s="82"/>
      <c r="F40" s="82"/>
    </row>
    <row r="41" spans="1:16" ht="14.45" customHeight="1"/>
  </sheetData>
  <sheetProtection algorithmName="SHA-512" hashValue="vmcTQUI8M5YEFtmQyysJnBCyYcQRn7K+SB95rZ2rrFZEApUdYWZYWzVjUiCAKMqfn33mAFU4PVKoC5TSMyFfgw==" saltValue="OjoWJFxLmbs1jqJG5mUUXg==" spinCount="100000" sheet="1" objects="1" scenarios="1"/>
  <mergeCells count="14">
    <mergeCell ref="B36:E36"/>
    <mergeCell ref="B37:E37"/>
    <mergeCell ref="B38:E38"/>
    <mergeCell ref="D1:E1"/>
    <mergeCell ref="B33:E33"/>
    <mergeCell ref="B35:E35"/>
    <mergeCell ref="B2:E2"/>
    <mergeCell ref="B4:B6"/>
    <mergeCell ref="D6:E6"/>
    <mergeCell ref="A12:A13"/>
    <mergeCell ref="B15:B30"/>
    <mergeCell ref="A32:A33"/>
    <mergeCell ref="B10:B13"/>
    <mergeCell ref="A10:A11"/>
  </mergeCells>
  <hyperlinks>
    <hyperlink ref="D5:E5" r:id="rId1" display="See https://www.epa.gov/p2/grant-reporting" xr:uid="{E905BDD3-0C4D-4F40-84E3-48EF69ADB7F5}"/>
    <hyperlink ref="D10:E10" r:id="rId2" display="Use EPA's P2 calculators to help measure environmental outcomes and economic performance related to pollution prevention activities." xr:uid="{5503E2C8-6029-4466-8BDD-1A3144583C5D}"/>
  </hyperlinks>
  <printOptions horizontalCentered="1"/>
  <pageMargins left="0.7" right="0.7" top="0.75" bottom="0.75" header="0.3" footer="0.3"/>
  <pageSetup scale="50"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D129-9AF0-4B57-95C7-21C08D90756D}">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v>
      </c>
      <c r="C1" s="213"/>
      <c r="D1" s="213"/>
      <c r="E1" s="213"/>
      <c r="F1" s="213"/>
      <c r="G1" s="213"/>
      <c r="H1" s="213"/>
      <c r="I1" s="213"/>
      <c r="J1" s="213"/>
      <c r="K1" s="213"/>
      <c r="L1" s="213"/>
      <c r="M1" s="213"/>
      <c r="N1" s="213"/>
      <c r="O1" s="213"/>
      <c r="P1" s="213"/>
      <c r="Q1" s="213"/>
      <c r="R1" s="213"/>
      <c r="S1" s="213"/>
    </row>
    <row r="2" spans="2:19" s="148" customFormat="1" ht="9" customHeight="1">
      <c r="B2" s="278" t="s">
        <v>250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JDNNND1i+6OfgKL8CUgneevmjmQPBB9dnbofsJjQjmvO52/DCzhGm8DZXc7num1WubdR+q1yG6wSrWHkG4dc3g==" saltValue="u22ZOr6Hhr32bNMTLr/8S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7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B95AA48-9368-4728-93EC-152F40D26A4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1EE747D-0FD1-420A-AAE1-CE80A4B0C63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9BA6962-618B-43FE-BD8E-D695022D3A05}"/>
    <dataValidation type="list" allowBlank="1" showDropDown="1" showInputMessage="1" showErrorMessage="1" error="Please enter Y or N." sqref="P26:P50" xr:uid="{326682FA-61CE-4933-963E-DEB917DAD112}">
      <formula1>Lookup_YesOrBlank</formula1>
    </dataValidation>
    <dataValidation type="list" allowBlank="1" showDropDown="1" showInputMessage="1" showErrorMessage="1" error="Please enter Y or N." sqref="R26:R50 K26:K50 P26:P50" xr:uid="{8F77CF64-9DE1-4EEF-92F8-32720008A006}">
      <formula1>Lookup_YesNo</formula1>
    </dataValidation>
    <dataValidation type="date" allowBlank="1" showInputMessage="1" showErrorMessage="1" error="Please enter a valid date (mm/dd/yyyy) _x000a_between 10/01/2022 and 09/30/2028." sqref="L26:L50" xr:uid="{D1E6699A-BAAC-4E69-A16B-A5FEDEF3170A}">
      <formula1>44835</formula1>
      <formula2>47026</formula2>
    </dataValidation>
    <dataValidation type="list" allowBlank="1" showInputMessage="1" showErrorMessage="1" promptTitle="Outreach Activity" prompt="Click on the drop-down arrow to the right." sqref="C18:H18" xr:uid="{DF951139-65BB-445E-AEFE-0ACDD92F6C4D}">
      <formula1>OFFSET(Outreach_Activities_Sorted,0,0,COUNTIF(Outreach_Activities_Sorted,"&lt;&gt;0"))</formula1>
    </dataValidation>
    <dataValidation type="list" allowBlank="1" showDropDown="1" showInputMessage="1" showErrorMessage="1" error="Please enter Yes, No, or Unknown." sqref="C16:H16" xr:uid="{3185D437-D4D8-4524-8BCD-FBB14DE6A691}">
      <formula1>Lookup_YesNoUnknown</formula1>
    </dataValidation>
    <dataValidation allowBlank="1" showInputMessage="1" showErrorMessage="1" prompt="Annualized reductions of green house gas emissions measured in metric tons of carbon dioxide equivalent (MTCO2e)." sqref="J25" xr:uid="{9442E27A-8DF5-43E2-90AF-7DBAF55C171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BB55B0F-53BC-4386-A5B6-BF0B46EEBB35}">
      <formula1>100</formula1>
      <formula2>999999</formula2>
    </dataValidation>
    <dataValidation type="date" operator="greaterThan" allowBlank="1" showInputMessage="1" showErrorMessage="1" errorTitle="Date Required" error="Please enter a date in mm/dd/yyyy format." sqref="C19:C20 D19 E19:E20 F19 G19:G20 H19" xr:uid="{EA051C34-5D27-4E32-9447-B895A097C452}">
      <formula1>36526</formula1>
    </dataValidation>
    <dataValidation allowBlank="1" showInputMessage="1" showErrorMessage="1" prompt="Either use the facility’s permit methodology or multiply wastewater gallons by 8.35 to get pounds and divide by 10,000 to eliminate water content." sqref="H25" xr:uid="{5FD5F3DD-86EC-438E-945F-507A488729D4}"/>
  </dataValidations>
  <hyperlinks>
    <hyperlink ref="B15" r:id="rId1" display="NAICS Code (3 to 6 digits) _x000a_NAICS Search (website)" xr:uid="{6692FA94-F423-44DE-8F8F-8E4D33CED490}"/>
    <hyperlink ref="B12" r:id="rId2" display="https://www.epa.gov/frs/frs-query" xr:uid="{67E3E0C5-67BD-4776-BF56-640B3183082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304A4F5-C694-442F-87B9-4F32E71BD83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9375B-4F3B-4313-9D99-E55D1A4C87E4}">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v>
      </c>
      <c r="C1" s="213"/>
      <c r="D1" s="213"/>
      <c r="E1" s="213"/>
      <c r="F1" s="213"/>
      <c r="G1" s="213"/>
      <c r="H1" s="213"/>
      <c r="I1" s="213"/>
      <c r="J1" s="213"/>
      <c r="K1" s="213"/>
      <c r="L1" s="213"/>
      <c r="M1" s="213"/>
      <c r="N1" s="213"/>
      <c r="O1" s="213"/>
      <c r="P1" s="213"/>
      <c r="Q1" s="213"/>
      <c r="R1" s="213"/>
      <c r="S1" s="213"/>
    </row>
    <row r="2" spans="2:19" s="148" customFormat="1" ht="9" customHeight="1">
      <c r="B2" s="278" t="s">
        <v>251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9Qi8ATSg0rKIQ/MpQ+/aZ1yFcVKCCPW+2G7M3x05lRWLm+cDZS+1CTHyn+YRtKyGujbBt20wXbvKW3FZGggwHQ==" saltValue="nFy4QnbWft3HGlHC6K+Cg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7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A44FA61-A4FF-4789-85DF-0563377AB6B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7CA2814-8609-4C5E-A96C-29ECFE0EEBB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9DD05F4-1045-4059-BFBC-32ED209464D1}"/>
    <dataValidation type="list" allowBlank="1" showDropDown="1" showInputMessage="1" showErrorMessage="1" error="Please enter Y or N." sqref="P26:P50" xr:uid="{4C5F39E9-CBD3-40E5-A79F-E2BEF0DBD6B2}">
      <formula1>Lookup_YesOrBlank</formula1>
    </dataValidation>
    <dataValidation type="list" allowBlank="1" showDropDown="1" showInputMessage="1" showErrorMessage="1" error="Please enter Y or N." sqref="R26:R50 K26:K50 P26:P50" xr:uid="{5D3055B2-A4DF-449E-8824-A3C905654F49}">
      <formula1>Lookup_YesNo</formula1>
    </dataValidation>
    <dataValidation type="date" allowBlank="1" showInputMessage="1" showErrorMessage="1" error="Please enter a valid date (mm/dd/yyyy) _x000a_between 10/01/2022 and 09/30/2028." sqref="L26:L50" xr:uid="{8AE1A0A7-B323-4253-B716-B24EC2AC80C1}">
      <formula1>44835</formula1>
      <formula2>47026</formula2>
    </dataValidation>
    <dataValidation type="list" allowBlank="1" showInputMessage="1" showErrorMessage="1" promptTitle="Outreach Activity" prompt="Click on the drop-down arrow to the right." sqref="C18:H18" xr:uid="{75B127DD-21E9-4A70-BC78-BE051E57E96E}">
      <formula1>OFFSET(Outreach_Activities_Sorted,0,0,COUNTIF(Outreach_Activities_Sorted,"&lt;&gt;0"))</formula1>
    </dataValidation>
    <dataValidation type="list" allowBlank="1" showDropDown="1" showInputMessage="1" showErrorMessage="1" error="Please enter Yes, No, or Unknown." sqref="C16:H16" xr:uid="{2D71FF38-D183-4BB6-941C-88D4E1EFEDDF}">
      <formula1>Lookup_YesNoUnknown</formula1>
    </dataValidation>
    <dataValidation allowBlank="1" showInputMessage="1" showErrorMessage="1" prompt="Annualized reductions of green house gas emissions measured in metric tons of carbon dioxide equivalent (MTCO2e)." sqref="J25" xr:uid="{BC4004DB-1639-4F71-BDE6-0D56D070A21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42A606B-D481-4F66-AD2C-EB00B54B0EB5}">
      <formula1>100</formula1>
      <formula2>999999</formula2>
    </dataValidation>
    <dataValidation type="date" operator="greaterThan" allowBlank="1" showInputMessage="1" showErrorMessage="1" errorTitle="Date Required" error="Please enter a date in mm/dd/yyyy format." sqref="C19:C20 D19 E19:E20 F19 G19:G20 H19" xr:uid="{2A3FBE59-C0CF-4AEA-B827-3AC8143C9840}">
      <formula1>36526</formula1>
    </dataValidation>
    <dataValidation allowBlank="1" showInputMessage="1" showErrorMessage="1" prompt="Either use the facility’s permit methodology or multiply wastewater gallons by 8.35 to get pounds and divide by 10,000 to eliminate water content." sqref="H25" xr:uid="{9C81FC02-E01B-482E-954C-79BE6ED54847}"/>
  </dataValidations>
  <hyperlinks>
    <hyperlink ref="B15" r:id="rId1" display="NAICS Code (3 to 6 digits) _x000a_NAICS Search (website)" xr:uid="{88EA8826-0BD4-4EA5-864F-32A935AEE5D2}"/>
    <hyperlink ref="B12" r:id="rId2" display="https://www.epa.gov/frs/frs-query" xr:uid="{4BD78879-B52F-4E30-8476-3676EB8C75B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98508DB-2BDC-42AC-9C90-0717A09D880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7E6B-C974-410B-9EDD-9679C84868C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v>
      </c>
      <c r="C1" s="213"/>
      <c r="D1" s="213"/>
      <c r="E1" s="213"/>
      <c r="F1" s="213"/>
      <c r="G1" s="213"/>
      <c r="H1" s="213"/>
      <c r="I1" s="213"/>
      <c r="J1" s="213"/>
      <c r="K1" s="213"/>
      <c r="L1" s="213"/>
      <c r="M1" s="213"/>
      <c r="N1" s="213"/>
      <c r="O1" s="213"/>
      <c r="P1" s="213"/>
      <c r="Q1" s="213"/>
      <c r="R1" s="213"/>
      <c r="S1" s="213"/>
    </row>
    <row r="2" spans="2:19" s="148" customFormat="1" ht="9" customHeight="1">
      <c r="B2" s="278" t="s">
        <v>252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KjSyXr8CPtdKwlZHNhPXbZ/S2GFG02U8Ei9ZkTPaT473AgaSeRN2Z0vUVRllNwBMPUF2Id9VdiD3HzOO7qqpBw==" saltValue="SgB1UYCMEfVt9hihIEGME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1899FD0-C4A5-4201-A1C6-E18AFDE2F89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686A477-E576-46EC-9EDC-121A39B7E2E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C86B9F8-0D16-4096-B012-338EA9D35A88}"/>
    <dataValidation type="list" allowBlank="1" showDropDown="1" showInputMessage="1" showErrorMessage="1" error="Please enter Y or N." sqref="P26:P50" xr:uid="{136256B0-D570-4A41-BE50-1E24307BD710}">
      <formula1>Lookup_YesOrBlank</formula1>
    </dataValidation>
    <dataValidation type="list" allowBlank="1" showDropDown="1" showInputMessage="1" showErrorMessage="1" error="Please enter Y or N." sqref="R26:R50 K26:K50 P26:P50" xr:uid="{E7FB95EE-1D63-4CC2-B22D-88077F2D8B6D}">
      <formula1>Lookup_YesNo</formula1>
    </dataValidation>
    <dataValidation type="date" allowBlank="1" showInputMessage="1" showErrorMessage="1" error="Please enter a valid date (mm/dd/yyyy) _x000a_between 10/01/2022 and 09/30/2028." sqref="L26:L50" xr:uid="{E7A74D76-B812-4785-AD23-C0556D470CB7}">
      <formula1>44835</formula1>
      <formula2>47026</formula2>
    </dataValidation>
    <dataValidation type="list" allowBlank="1" showInputMessage="1" showErrorMessage="1" promptTitle="Outreach Activity" prompt="Click on the drop-down arrow to the right." sqref="C18:H18" xr:uid="{7CF260A8-BD4A-427F-A9C1-99365794CDF1}">
      <formula1>OFFSET(Outreach_Activities_Sorted,0,0,COUNTIF(Outreach_Activities_Sorted,"&lt;&gt;0"))</formula1>
    </dataValidation>
    <dataValidation type="list" allowBlank="1" showDropDown="1" showInputMessage="1" showErrorMessage="1" error="Please enter Yes, No, or Unknown." sqref="C16:H16" xr:uid="{902909D6-270B-45FF-92BA-93BF02FCF528}">
      <formula1>Lookup_YesNoUnknown</formula1>
    </dataValidation>
    <dataValidation allowBlank="1" showInputMessage="1" showErrorMessage="1" prompt="Annualized reductions of green house gas emissions measured in metric tons of carbon dioxide equivalent (MTCO2e)." sqref="J25" xr:uid="{C0940D32-2F9F-4A6F-A5D0-4447F68C77A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DAE385F-DD3A-4226-8AB0-A699C19E83FC}">
      <formula1>100</formula1>
      <formula2>999999</formula2>
    </dataValidation>
    <dataValidation type="date" operator="greaterThan" allowBlank="1" showInputMessage="1" showErrorMessage="1" errorTitle="Date Required" error="Please enter a date in mm/dd/yyyy format." sqref="C19:C20 D19 E19:E20 F19 G19:G20 H19" xr:uid="{2D7C39E8-4BDE-4A62-8DEC-2A03107151FA}">
      <formula1>36526</formula1>
    </dataValidation>
    <dataValidation allowBlank="1" showInputMessage="1" showErrorMessage="1" prompt="Either use the facility’s permit methodology or multiply wastewater gallons by 8.35 to get pounds and divide by 10,000 to eliminate water content." sqref="H25" xr:uid="{587C09EE-03A5-4761-A7AA-8EA9D8BFCF1B}"/>
  </dataValidations>
  <hyperlinks>
    <hyperlink ref="B15" r:id="rId1" display="NAICS Code (3 to 6 digits) _x000a_NAICS Search (website)" xr:uid="{6FC031A5-3EB7-413F-913A-6E9DE46F3383}"/>
    <hyperlink ref="B12" r:id="rId2" display="https://www.epa.gov/frs/frs-query" xr:uid="{3FCBCDEC-C1B6-4A59-B7A1-8091527CCC3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3E2C8FE-4CC4-410E-A8FC-58554A2DDB1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DE4A8-05F9-4553-86FD-55B9B573EAF2}">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v>
      </c>
      <c r="C1" s="213"/>
      <c r="D1" s="213"/>
      <c r="E1" s="213"/>
      <c r="F1" s="213"/>
      <c r="G1" s="213"/>
      <c r="H1" s="213"/>
      <c r="I1" s="213"/>
      <c r="J1" s="213"/>
      <c r="K1" s="213"/>
      <c r="L1" s="213"/>
      <c r="M1" s="213"/>
      <c r="N1" s="213"/>
      <c r="O1" s="213"/>
      <c r="P1" s="213"/>
      <c r="Q1" s="213"/>
      <c r="R1" s="213"/>
      <c r="S1" s="213"/>
    </row>
    <row r="2" spans="2:19" s="148" customFormat="1" ht="9" customHeight="1">
      <c r="B2" s="278" t="s">
        <v>253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66uCuHxj7iER1yqedhd5/y6SBiQfchmvpl6HmLcMJ/sOiUDmgBu9FefzrrLUlUnrZJDWoxnTi9ZG9cZ/PHONKA==" saltValue="m6eZZhRZF5gr0R4vW7wnQ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AAD2D3B-51B9-426D-966E-FEFB6025B47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13D3B26-C55E-4BAF-9BDE-88490A56837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A1BE57E-324C-43C2-B9F0-166F90AB5E63}"/>
    <dataValidation type="list" allowBlank="1" showDropDown="1" showInputMessage="1" showErrorMessage="1" error="Please enter Y or N." sqref="P26:P50" xr:uid="{1D56A7AC-C5ED-4A05-B451-AF00C502C78F}">
      <formula1>Lookup_YesOrBlank</formula1>
    </dataValidation>
    <dataValidation type="list" allowBlank="1" showDropDown="1" showInputMessage="1" showErrorMessage="1" error="Please enter Y or N." sqref="R26:R50 K26:K50 P26:P50" xr:uid="{FE8903EC-B43A-4242-8F29-B3A23C65B477}">
      <formula1>Lookup_YesNo</formula1>
    </dataValidation>
    <dataValidation type="date" allowBlank="1" showInputMessage="1" showErrorMessage="1" error="Please enter a valid date (mm/dd/yyyy) _x000a_between 10/01/2022 and 09/30/2028." sqref="L26:L50" xr:uid="{4B6F61DA-6E58-4F27-9032-9887EFF35C9F}">
      <formula1>44835</formula1>
      <formula2>47026</formula2>
    </dataValidation>
    <dataValidation type="list" allowBlank="1" showInputMessage="1" showErrorMessage="1" promptTitle="Outreach Activity" prompt="Click on the drop-down arrow to the right." sqref="C18:H18" xr:uid="{6D311241-9D43-4AFF-A90C-5E660B77FAB2}">
      <formula1>OFFSET(Outreach_Activities_Sorted,0,0,COUNTIF(Outreach_Activities_Sorted,"&lt;&gt;0"))</formula1>
    </dataValidation>
    <dataValidation type="list" allowBlank="1" showDropDown="1" showInputMessage="1" showErrorMessage="1" error="Please enter Yes, No, or Unknown." sqref="C16:H16" xr:uid="{A7079A8F-AE47-4645-B9F3-66CB20C491C0}">
      <formula1>Lookup_YesNoUnknown</formula1>
    </dataValidation>
    <dataValidation allowBlank="1" showInputMessage="1" showErrorMessage="1" prompt="Annualized reductions of green house gas emissions measured in metric tons of carbon dioxide equivalent (MTCO2e)." sqref="J25" xr:uid="{903A262E-2972-445F-83DA-C1726D5FB72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5E5C0EE-0EE5-43B6-8D3B-AC7C0FB1101F}">
      <formula1>100</formula1>
      <formula2>999999</formula2>
    </dataValidation>
    <dataValidation type="date" operator="greaterThan" allowBlank="1" showInputMessage="1" showErrorMessage="1" errorTitle="Date Required" error="Please enter a date in mm/dd/yyyy format." sqref="C19:C20 D19 E19:E20 F19 G19:G20 H19" xr:uid="{E1338C81-21CC-4284-A4D6-72BB5B616170}">
      <formula1>36526</formula1>
    </dataValidation>
    <dataValidation allowBlank="1" showInputMessage="1" showErrorMessage="1" prompt="Either use the facility’s permit methodology or multiply wastewater gallons by 8.35 to get pounds and divide by 10,000 to eliminate water content." sqref="H25" xr:uid="{81F3FF3A-C136-49AC-A270-EEBD5917CB2B}"/>
  </dataValidations>
  <hyperlinks>
    <hyperlink ref="B15" r:id="rId1" display="NAICS Code (3 to 6 digits) _x000a_NAICS Search (website)" xr:uid="{86A9D0BE-E80A-4481-BE70-B3055B815629}"/>
    <hyperlink ref="B12" r:id="rId2" display="https://www.epa.gov/frs/frs-query" xr:uid="{21FB1759-6E07-44EF-A857-4EB73ADB3BB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319B83A-F313-4C73-B989-102DA2C01D0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AAD2-E181-4F76-B5F6-611550BCADF1}">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8</v>
      </c>
      <c r="C1" s="213"/>
      <c r="D1" s="213"/>
      <c r="E1" s="213"/>
      <c r="F1" s="213"/>
      <c r="G1" s="213"/>
      <c r="H1" s="213"/>
      <c r="I1" s="213"/>
      <c r="J1" s="213"/>
      <c r="K1" s="213"/>
      <c r="L1" s="213"/>
      <c r="M1" s="213"/>
      <c r="N1" s="213"/>
      <c r="O1" s="213"/>
      <c r="P1" s="213"/>
      <c r="Q1" s="213"/>
      <c r="R1" s="213"/>
      <c r="S1" s="213"/>
    </row>
    <row r="2" spans="2:19" s="148" customFormat="1" ht="9" customHeight="1">
      <c r="B2" s="278" t="s">
        <v>254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aLTU5LYyav5hLOikV0A3sESr1K85C7ATSBinIuSQWll+NEONsFPktrhz9VX+wk3SBoXz3YwJRnykTeT7k0FmLg==" saltValue="EYm+xbd3uFtL/PX3hRqh6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0AF32BE-180D-4630-AAF3-B19113D01CB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A79762D-B311-4452-BA0B-207B9B3271A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411849B-4385-46E8-9057-E77961E2179C}"/>
    <dataValidation type="list" allowBlank="1" showDropDown="1" showInputMessage="1" showErrorMessage="1" error="Please enter Y or N." sqref="P26:P50" xr:uid="{5D01187B-D8F8-4DCD-8D6E-52273D8B745D}">
      <formula1>Lookup_YesOrBlank</formula1>
    </dataValidation>
    <dataValidation type="list" allowBlank="1" showDropDown="1" showInputMessage="1" showErrorMessage="1" error="Please enter Y or N." sqref="R26:R50 K26:K50 P26:P50" xr:uid="{A4F5BEE3-772B-485F-ADE3-FDAEEEA9D088}">
      <formula1>Lookup_YesNo</formula1>
    </dataValidation>
    <dataValidation type="date" allowBlank="1" showInputMessage="1" showErrorMessage="1" error="Please enter a valid date (mm/dd/yyyy) _x000a_between 10/01/2022 and 09/30/2028." sqref="L26:L50" xr:uid="{1605ABBC-0DB1-4B00-922E-FF557E7BFC69}">
      <formula1>44835</formula1>
      <formula2>47026</formula2>
    </dataValidation>
    <dataValidation type="list" allowBlank="1" showInputMessage="1" showErrorMessage="1" promptTitle="Outreach Activity" prompt="Click on the drop-down arrow to the right." sqref="C18:H18" xr:uid="{8E711CC9-7042-4E62-9777-84F1084BCB21}">
      <formula1>OFFSET(Outreach_Activities_Sorted,0,0,COUNTIF(Outreach_Activities_Sorted,"&lt;&gt;0"))</formula1>
    </dataValidation>
    <dataValidation type="list" allowBlank="1" showDropDown="1" showInputMessage="1" showErrorMessage="1" error="Please enter Yes, No, or Unknown." sqref="C16:H16" xr:uid="{97921FE7-AAB8-4039-A00C-67AC0225EEF0}">
      <formula1>Lookup_YesNoUnknown</formula1>
    </dataValidation>
    <dataValidation allowBlank="1" showInputMessage="1" showErrorMessage="1" prompt="Annualized reductions of green house gas emissions measured in metric tons of carbon dioxide equivalent (MTCO2e)." sqref="J25" xr:uid="{10A398F1-5D77-463D-8111-E45D822FC62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19162E8-1E5A-4F93-868B-3FA2CB236985}">
      <formula1>100</formula1>
      <formula2>999999</formula2>
    </dataValidation>
    <dataValidation type="date" operator="greaterThan" allowBlank="1" showInputMessage="1" showErrorMessage="1" errorTitle="Date Required" error="Please enter a date in mm/dd/yyyy format." sqref="C19:C20 D19 E19:E20 F19 G19:G20 H19" xr:uid="{9B40F564-F81C-4E5C-81C0-70AB74766247}">
      <formula1>36526</formula1>
    </dataValidation>
    <dataValidation allowBlank="1" showInputMessage="1" showErrorMessage="1" prompt="Either use the facility’s permit methodology or multiply wastewater gallons by 8.35 to get pounds and divide by 10,000 to eliminate water content." sqref="H25" xr:uid="{54C9E18A-E626-4D96-A676-B6F6805D8D93}"/>
  </dataValidations>
  <hyperlinks>
    <hyperlink ref="B15" r:id="rId1" display="NAICS Code (3 to 6 digits) _x000a_NAICS Search (website)" xr:uid="{BE9FCAD3-EC04-473E-BFFD-23FF1D7343B3}"/>
    <hyperlink ref="B12" r:id="rId2" display="https://www.epa.gov/frs/frs-query" xr:uid="{919C9F39-9132-4C32-8700-4941068E21B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EB33093-1A28-4AFF-AC6C-3F78C9414E3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BB0C4-660B-4414-BAB5-9D7F9106529C}">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9</v>
      </c>
      <c r="C1" s="213"/>
      <c r="D1" s="213"/>
      <c r="E1" s="213"/>
      <c r="F1" s="213"/>
      <c r="G1" s="213"/>
      <c r="H1" s="213"/>
      <c r="I1" s="213"/>
      <c r="J1" s="213"/>
      <c r="K1" s="213"/>
      <c r="L1" s="213"/>
      <c r="M1" s="213"/>
      <c r="N1" s="213"/>
      <c r="O1" s="213"/>
      <c r="P1" s="213"/>
      <c r="Q1" s="213"/>
      <c r="R1" s="213"/>
      <c r="S1" s="213"/>
    </row>
    <row r="2" spans="2:19" s="148" customFormat="1" ht="9" customHeight="1">
      <c r="B2" s="278" t="s">
        <v>255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N4xGGJdQujEtSQektD1Qw1udiOhYGtA5zqQDyEeMyue/89Ws5QuY3ohQBYXZeovswPUQ0r1BIqMCgF1qbHGeJw==" saltValue="ovwC92gHn0wIz9++Q48Av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F4DE0C2-1337-4C35-8A4B-3919B4DFCD1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BEEDD2F-3C80-4C0B-B5E2-DE96E22D9613}"/>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A6017F0-F5D9-4443-A471-D130C1FBD2D3}"/>
    <dataValidation type="list" allowBlank="1" showDropDown="1" showInputMessage="1" showErrorMessage="1" error="Please enter Y or N." sqref="P26:P50" xr:uid="{CE109C6C-C61D-48DE-8277-604EB02261E7}">
      <formula1>Lookup_YesOrBlank</formula1>
    </dataValidation>
    <dataValidation type="list" allowBlank="1" showDropDown="1" showInputMessage="1" showErrorMessage="1" error="Please enter Y or N." sqref="R26:R50 K26:K50 P26:P50" xr:uid="{49F3A27A-96B8-4D40-883B-76198CC4F989}">
      <formula1>Lookup_YesNo</formula1>
    </dataValidation>
    <dataValidation type="date" allowBlank="1" showInputMessage="1" showErrorMessage="1" error="Please enter a valid date (mm/dd/yyyy) _x000a_between 10/01/2022 and 09/30/2028." sqref="L26:L50" xr:uid="{E34777BC-CEDA-4F3B-92EA-553C81523B77}">
      <formula1>44835</formula1>
      <formula2>47026</formula2>
    </dataValidation>
    <dataValidation type="list" allowBlank="1" showInputMessage="1" showErrorMessage="1" promptTitle="Outreach Activity" prompt="Click on the drop-down arrow to the right." sqref="C18:H18" xr:uid="{4735DFCB-775E-42DA-BAD1-97E3E47B4298}">
      <formula1>OFFSET(Outreach_Activities_Sorted,0,0,COUNTIF(Outreach_Activities_Sorted,"&lt;&gt;0"))</formula1>
    </dataValidation>
    <dataValidation type="list" allowBlank="1" showDropDown="1" showInputMessage="1" showErrorMessage="1" error="Please enter Yes, No, or Unknown." sqref="C16:H16" xr:uid="{FE2BF367-4187-4741-B33B-4ED4B5AC3F80}">
      <formula1>Lookup_YesNoUnknown</formula1>
    </dataValidation>
    <dataValidation allowBlank="1" showInputMessage="1" showErrorMessage="1" prompt="Annualized reductions of green house gas emissions measured in metric tons of carbon dioxide equivalent (MTCO2e)." sqref="J25" xr:uid="{0F4E5D46-EE9A-4685-8439-35D67119BCE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1C87207-8DDB-434E-AC57-4D513B3EE3FC}">
      <formula1>100</formula1>
      <formula2>999999</formula2>
    </dataValidation>
    <dataValidation type="date" operator="greaterThan" allowBlank="1" showInputMessage="1" showErrorMessage="1" errorTitle="Date Required" error="Please enter a date in mm/dd/yyyy format." sqref="C19:C20 D19 E19:E20 F19 G19:G20 H19" xr:uid="{39205DD6-6034-4D2A-9AE7-987E1F62A37B}">
      <formula1>36526</formula1>
    </dataValidation>
    <dataValidation allowBlank="1" showInputMessage="1" showErrorMessage="1" prompt="Either use the facility’s permit methodology or multiply wastewater gallons by 8.35 to get pounds and divide by 10,000 to eliminate water content." sqref="H25" xr:uid="{6C8FE915-60D2-4D56-B187-99E0C6979448}"/>
  </dataValidations>
  <hyperlinks>
    <hyperlink ref="B15" r:id="rId1" display="NAICS Code (3 to 6 digits) _x000a_NAICS Search (website)" xr:uid="{42715575-4F7C-40A9-B2CF-7CBC52760743}"/>
    <hyperlink ref="B12" r:id="rId2" display="https://www.epa.gov/frs/frs-query" xr:uid="{A592835B-7C2C-435A-96E6-CA1BBE36C11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A7D5C6B-0603-4670-97E1-7945BBB0710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715A4-B879-41CB-A677-3A5CDCAC8BEF}">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10</v>
      </c>
      <c r="C1" s="213"/>
      <c r="D1" s="213"/>
      <c r="E1" s="213"/>
      <c r="F1" s="213"/>
      <c r="G1" s="213"/>
      <c r="H1" s="213"/>
      <c r="I1" s="213"/>
      <c r="J1" s="213"/>
      <c r="K1" s="213"/>
      <c r="L1" s="213"/>
      <c r="M1" s="213"/>
      <c r="N1" s="213"/>
      <c r="O1" s="213"/>
      <c r="P1" s="213"/>
      <c r="Q1" s="213"/>
      <c r="R1" s="213"/>
      <c r="S1" s="213"/>
    </row>
    <row r="2" spans="2:19" s="148" customFormat="1" ht="9" customHeight="1">
      <c r="B2" s="278" t="s">
        <v>256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FRL+BbrXOPqNkyj5S5+aoXeEqZIk3wGESVnfXEetleuKiF0UAfDcj8K+MbxNFFK87eSkajo1r4lTdQHHraq4QQ==" saltValue="7ULiDkxqJhVcl1EemwoQ6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F1791D4-A003-4DBC-8420-47E2E4C17D5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3D1B20EC-DA3D-40C9-A7F2-CDA940E316B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7E4C3A6-84D6-42C5-83AE-F2C6CCCC4040}"/>
    <dataValidation type="list" allowBlank="1" showDropDown="1" showInputMessage="1" showErrorMessage="1" error="Please enter Y or N." sqref="P26:P50" xr:uid="{9DACBE23-FC9B-4896-AD87-7246739D794F}">
      <formula1>Lookup_YesOrBlank</formula1>
    </dataValidation>
    <dataValidation type="list" allowBlank="1" showDropDown="1" showInputMessage="1" showErrorMessage="1" error="Please enter Y or N." sqref="R26:R50 K26:K50 P26:P50" xr:uid="{FE652D6A-C526-43E6-ABF7-8F14AF9ADD0A}">
      <formula1>Lookup_YesNo</formula1>
    </dataValidation>
    <dataValidation type="date" allowBlank="1" showInputMessage="1" showErrorMessage="1" error="Please enter a valid date (mm/dd/yyyy) _x000a_between 10/01/2022 and 09/30/2028." sqref="L26:L50" xr:uid="{073F28D5-330D-45D3-9646-7201C6884200}">
      <formula1>44835</formula1>
      <formula2>47026</formula2>
    </dataValidation>
    <dataValidation type="list" allowBlank="1" showInputMessage="1" showErrorMessage="1" promptTitle="Outreach Activity" prompt="Click on the drop-down arrow to the right." sqref="C18:H18" xr:uid="{4F6B558E-7AE7-4A78-BB43-E673AF099867}">
      <formula1>OFFSET(Outreach_Activities_Sorted,0,0,COUNTIF(Outreach_Activities_Sorted,"&lt;&gt;0"))</formula1>
    </dataValidation>
    <dataValidation type="list" allowBlank="1" showDropDown="1" showInputMessage="1" showErrorMessage="1" error="Please enter Yes, No, or Unknown." sqref="C16:H16" xr:uid="{32D1AA81-098B-42C4-8A3F-86D54D2583FB}">
      <formula1>Lookup_YesNoUnknown</formula1>
    </dataValidation>
    <dataValidation allowBlank="1" showInputMessage="1" showErrorMessage="1" prompt="Annualized reductions of green house gas emissions measured in metric tons of carbon dioxide equivalent (MTCO2e)." sqref="J25" xr:uid="{0FBE6B98-9104-4B4B-88D3-BF49CBE6A6A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6A83A92-E671-4A06-9824-0F6B4F67709C}">
      <formula1>100</formula1>
      <formula2>999999</formula2>
    </dataValidation>
    <dataValidation type="date" operator="greaterThan" allowBlank="1" showInputMessage="1" showErrorMessage="1" errorTitle="Date Required" error="Please enter a date in mm/dd/yyyy format." sqref="C19:C20 D19 E19:E20 F19 G19:G20 H19" xr:uid="{18EEB365-6CAE-4B59-A9D5-8D85903D7284}">
      <formula1>36526</formula1>
    </dataValidation>
    <dataValidation allowBlank="1" showInputMessage="1" showErrorMessage="1" prompt="Either use the facility’s permit methodology or multiply wastewater gallons by 8.35 to get pounds and divide by 10,000 to eliminate water content." sqref="H25" xr:uid="{4CA13305-77A1-49FA-BD1A-F1F7907E84AA}"/>
  </dataValidations>
  <hyperlinks>
    <hyperlink ref="B15" r:id="rId1" display="NAICS Code (3 to 6 digits) _x000a_NAICS Search (website)" xr:uid="{7CCD26D2-F311-4B0D-B295-5CFFEB0457CC}"/>
    <hyperlink ref="B12" r:id="rId2" display="https://www.epa.gov/frs/frs-query" xr:uid="{2C26C1E2-1043-4DDC-9974-2094C1A1A51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4829E5E-45EB-4047-B444-DCB40AA8342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81AFB4-F87A-4631-A1A5-B4CE7A0D8D8E}">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11</v>
      </c>
      <c r="C1" s="213"/>
      <c r="D1" s="213"/>
      <c r="E1" s="213"/>
      <c r="F1" s="213"/>
      <c r="G1" s="213"/>
      <c r="H1" s="213"/>
      <c r="I1" s="213"/>
      <c r="J1" s="213"/>
      <c r="K1" s="213"/>
      <c r="L1" s="213"/>
      <c r="M1" s="213"/>
      <c r="N1" s="213"/>
      <c r="O1" s="213"/>
      <c r="P1" s="213"/>
      <c r="Q1" s="213"/>
      <c r="R1" s="213"/>
      <c r="S1" s="213"/>
    </row>
    <row r="2" spans="2:19" s="148" customFormat="1" ht="9" customHeight="1">
      <c r="B2" s="278" t="s">
        <v>257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xEgXvRqbf27cxE6M75/055+YKE+6HcLFq0NyuKw6RG4tkMNYKlPUZtgrWyhLq7mzW3XTIEGgiS7p6KvAxf1dMA==" saltValue="ci/maT85Wi2wOahs+SDOT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784069A-534D-459D-9528-AA6075385F3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CD96E2D-78FA-4F2F-8EF2-3DF54F155F8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3034C00-889E-4FAB-9410-C5D7448415F8}"/>
    <dataValidation type="list" allowBlank="1" showDropDown="1" showInputMessage="1" showErrorMessage="1" error="Please enter Y or N." sqref="P26:P50" xr:uid="{DA936198-7ECE-495B-A26A-23342FED0E78}">
      <formula1>Lookup_YesOrBlank</formula1>
    </dataValidation>
    <dataValidation type="list" allowBlank="1" showDropDown="1" showInputMessage="1" showErrorMessage="1" error="Please enter Y or N." sqref="R26:R50 K26:K50 P26:P50" xr:uid="{369C0025-9A14-432E-93A0-57A04827DB92}">
      <formula1>Lookup_YesNo</formula1>
    </dataValidation>
    <dataValidation type="date" allowBlank="1" showInputMessage="1" showErrorMessage="1" error="Please enter a valid date (mm/dd/yyyy) _x000a_between 10/01/2022 and 09/30/2028." sqref="L26:L50" xr:uid="{4C477611-47BD-4D59-B862-964C33C3FCE8}">
      <formula1>44835</formula1>
      <formula2>47026</formula2>
    </dataValidation>
    <dataValidation type="list" allowBlank="1" showInputMessage="1" showErrorMessage="1" promptTitle="Outreach Activity" prompt="Click on the drop-down arrow to the right." sqref="C18:H18" xr:uid="{1073E7BB-7DCC-4AD9-A9FC-23BA36DF395A}">
      <formula1>OFFSET(Outreach_Activities_Sorted,0,0,COUNTIF(Outreach_Activities_Sorted,"&lt;&gt;0"))</formula1>
    </dataValidation>
    <dataValidation type="list" allowBlank="1" showDropDown="1" showInputMessage="1" showErrorMessage="1" error="Please enter Yes, No, or Unknown." sqref="C16:H16" xr:uid="{E09D553A-B38D-47A6-8062-A17D175573DA}">
      <formula1>Lookup_YesNoUnknown</formula1>
    </dataValidation>
    <dataValidation allowBlank="1" showInputMessage="1" showErrorMessage="1" prompt="Annualized reductions of green house gas emissions measured in metric tons of carbon dioxide equivalent (MTCO2e)." sqref="J25" xr:uid="{4CCD3D89-7705-4900-97A7-D6AC3353E8B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4974E67-6776-4CD2-8FA8-E158A2B09537}">
      <formula1>100</formula1>
      <formula2>999999</formula2>
    </dataValidation>
    <dataValidation type="date" operator="greaterThan" allowBlank="1" showInputMessage="1" showErrorMessage="1" errorTitle="Date Required" error="Please enter a date in mm/dd/yyyy format." sqref="C19:C20 D19 E19:E20 F19 G19:G20 H19" xr:uid="{C063DBAE-F8CA-49F9-B9D5-C3569FD4B861}">
      <formula1>36526</formula1>
    </dataValidation>
    <dataValidation allowBlank="1" showInputMessage="1" showErrorMessage="1" prompt="Either use the facility’s permit methodology or multiply wastewater gallons by 8.35 to get pounds and divide by 10,000 to eliminate water content." sqref="H25" xr:uid="{FF8BD83A-4BB4-4476-867B-4ACB3A372032}"/>
  </dataValidations>
  <hyperlinks>
    <hyperlink ref="B15" r:id="rId1" display="NAICS Code (3 to 6 digits) _x000a_NAICS Search (website)" xr:uid="{5C97C4C3-C55D-4B0D-85E3-02E02E89A2AF}"/>
    <hyperlink ref="B12" r:id="rId2" display="https://www.epa.gov/frs/frs-query" xr:uid="{B9926871-6EE4-4E03-9D6F-30552E269C4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5AC4871-DB97-4543-A813-EBF1361BB41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C5569-B53C-467C-B61F-5DCB1643E371}">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12</v>
      </c>
      <c r="C1" s="213"/>
      <c r="D1" s="213"/>
      <c r="E1" s="213"/>
      <c r="F1" s="213"/>
      <c r="G1" s="213"/>
      <c r="H1" s="213"/>
      <c r="I1" s="213"/>
      <c r="J1" s="213"/>
      <c r="K1" s="213"/>
      <c r="L1" s="213"/>
      <c r="M1" s="213"/>
      <c r="N1" s="213"/>
      <c r="O1" s="213"/>
      <c r="P1" s="213"/>
      <c r="Q1" s="213"/>
      <c r="R1" s="213"/>
      <c r="S1" s="213"/>
    </row>
    <row r="2" spans="2:19" s="148" customFormat="1" ht="9" customHeight="1">
      <c r="B2" s="278" t="s">
        <v>258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VigOymHBdJ87HKVYwtk143F1KOnwEgp7CYCz9kNIKLr0mBtsxRrwci/gHMW2smRjooFg7LholCyxWiroaFOLvA==" saltValue="YxtZbJl8jly7FQAUTbYLs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04B6F99-B9D1-4ED9-8930-784D2ED4195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B43E35F-69A1-49E8-BAF6-7A701E9EEFE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E8DF1BD-0BBF-4976-A66D-976C2A80AD36}"/>
    <dataValidation type="list" allowBlank="1" showDropDown="1" showInputMessage="1" showErrorMessage="1" error="Please enter Y or N." sqref="P26:P50" xr:uid="{216AF6A5-7BF4-40B7-8350-CC9CF7C6DC99}">
      <formula1>Lookup_YesOrBlank</formula1>
    </dataValidation>
    <dataValidation type="list" allowBlank="1" showDropDown="1" showInputMessage="1" showErrorMessage="1" error="Please enter Y or N." sqref="R26:R50 K26:K50 P26:P50" xr:uid="{29101C73-1FB2-4AC0-88C4-D10A1314F7E6}">
      <formula1>Lookup_YesNo</formula1>
    </dataValidation>
    <dataValidation type="date" allowBlank="1" showInputMessage="1" showErrorMessage="1" error="Please enter a valid date (mm/dd/yyyy) _x000a_between 10/01/2022 and 09/30/2028." sqref="L26:L50" xr:uid="{E7F7B99D-2100-4614-A66E-32863DA0E630}">
      <formula1>44835</formula1>
      <formula2>47026</formula2>
    </dataValidation>
    <dataValidation type="list" allowBlank="1" showInputMessage="1" showErrorMessage="1" promptTitle="Outreach Activity" prompt="Click on the drop-down arrow to the right." sqref="C18:H18" xr:uid="{0AB43525-297F-4387-97F9-954A16ABC7DE}">
      <formula1>OFFSET(Outreach_Activities_Sorted,0,0,COUNTIF(Outreach_Activities_Sorted,"&lt;&gt;0"))</formula1>
    </dataValidation>
    <dataValidation type="list" allowBlank="1" showDropDown="1" showInputMessage="1" showErrorMessage="1" error="Please enter Yes, No, or Unknown." sqref="C16:H16" xr:uid="{26C2C2F0-1DAE-487E-B788-6DFDFFE9D4DA}">
      <formula1>Lookup_YesNoUnknown</formula1>
    </dataValidation>
    <dataValidation allowBlank="1" showInputMessage="1" showErrorMessage="1" prompt="Annualized reductions of green house gas emissions measured in metric tons of carbon dioxide equivalent (MTCO2e)." sqref="J25" xr:uid="{21186B8E-56B0-436C-9B89-568849E7D84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680F6E0-52C0-4052-8B23-D56393637AEB}">
      <formula1>100</formula1>
      <formula2>999999</formula2>
    </dataValidation>
    <dataValidation type="date" operator="greaterThan" allowBlank="1" showInputMessage="1" showErrorMessage="1" errorTitle="Date Required" error="Please enter a date in mm/dd/yyyy format." sqref="C19:C20 D19 E19:E20 F19 G19:G20 H19" xr:uid="{8A77C312-7ABA-456D-BDAC-D1B646FB0152}">
      <formula1>36526</formula1>
    </dataValidation>
    <dataValidation allowBlank="1" showInputMessage="1" showErrorMessage="1" prompt="Either use the facility’s permit methodology or multiply wastewater gallons by 8.35 to get pounds and divide by 10,000 to eliminate water content." sqref="H25" xr:uid="{18BD4EA1-0866-4037-BAEB-2DC4AB158CFE}"/>
  </dataValidations>
  <hyperlinks>
    <hyperlink ref="B15" r:id="rId1" display="NAICS Code (3 to 6 digits) _x000a_NAICS Search (website)" xr:uid="{7CAD1D16-5AAB-479B-8519-F4A578EFD85B}"/>
    <hyperlink ref="B12" r:id="rId2" display="https://www.epa.gov/frs/frs-query" xr:uid="{53F2CAC3-50D3-4912-9FD5-CE96F1A59DD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CEB1582-A0C9-4F04-B0D0-98D8B8596E6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538B3-A481-4FDC-A5CC-6F3E216FC99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13</v>
      </c>
      <c r="C1" s="213"/>
      <c r="D1" s="213"/>
      <c r="E1" s="213"/>
      <c r="F1" s="213"/>
      <c r="G1" s="213"/>
      <c r="H1" s="213"/>
      <c r="I1" s="213"/>
      <c r="J1" s="213"/>
      <c r="K1" s="213"/>
      <c r="L1" s="213"/>
      <c r="M1" s="213"/>
      <c r="N1" s="213"/>
      <c r="O1" s="213"/>
      <c r="P1" s="213"/>
      <c r="Q1" s="213"/>
      <c r="R1" s="213"/>
      <c r="S1" s="213"/>
    </row>
    <row r="2" spans="2:19" s="148" customFormat="1" ht="9" customHeight="1">
      <c r="B2" s="278" t="s">
        <v>259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eTaMWr+cCGtoXToJXu+ucW4VCKN+V4IpytCLaPQiiSzS5hJflOohvOZxOZoH6P5O47zGCSUCpLpwjYw1sFXDGA==" saltValue="i9rGKou4I4c9WBvig1nMh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27A7044-8AAC-4390-A8D7-387F8C18B5B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0FF0B3D-2048-46E9-806B-E1D0762D3FC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88F523B-B6D8-4E8A-BA25-D3707AB86C4C}"/>
    <dataValidation type="list" allowBlank="1" showDropDown="1" showInputMessage="1" showErrorMessage="1" error="Please enter Y or N." sqref="P26:P50" xr:uid="{7A901861-A74E-48DA-98B6-93F5F9ACB231}">
      <formula1>Lookup_YesOrBlank</formula1>
    </dataValidation>
    <dataValidation type="list" allowBlank="1" showDropDown="1" showInputMessage="1" showErrorMessage="1" error="Please enter Y or N." sqref="R26:R50 K26:K50 P26:P50" xr:uid="{E6236B7E-3CCF-47F7-919D-3F696E1FF5D5}">
      <formula1>Lookup_YesNo</formula1>
    </dataValidation>
    <dataValidation type="date" allowBlank="1" showInputMessage="1" showErrorMessage="1" error="Please enter a valid date (mm/dd/yyyy) _x000a_between 10/01/2022 and 09/30/2028." sqref="L26:L50" xr:uid="{09C948E6-D6A3-4BB0-8636-C693F32DBB47}">
      <formula1>44835</formula1>
      <formula2>47026</formula2>
    </dataValidation>
    <dataValidation type="list" allowBlank="1" showInputMessage="1" showErrorMessage="1" promptTitle="Outreach Activity" prompt="Click on the drop-down arrow to the right." sqref="C18:H18" xr:uid="{80714A7C-EA21-404C-98C4-D2E34640E16B}">
      <formula1>OFFSET(Outreach_Activities_Sorted,0,0,COUNTIF(Outreach_Activities_Sorted,"&lt;&gt;0"))</formula1>
    </dataValidation>
    <dataValidation type="list" allowBlank="1" showDropDown="1" showInputMessage="1" showErrorMessage="1" error="Please enter Yes, No, or Unknown." sqref="C16:H16" xr:uid="{153D9D9E-C990-46B4-8F1E-7D983229619A}">
      <formula1>Lookup_YesNoUnknown</formula1>
    </dataValidation>
    <dataValidation allowBlank="1" showInputMessage="1" showErrorMessage="1" prompt="Annualized reductions of green house gas emissions measured in metric tons of carbon dioxide equivalent (MTCO2e)." sqref="J25" xr:uid="{6BFE28B9-6420-45F5-B13F-7D12568ED90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FC1A38C-95B7-4518-810E-86398BAC9446}">
      <formula1>100</formula1>
      <formula2>999999</formula2>
    </dataValidation>
    <dataValidation type="date" operator="greaterThan" allowBlank="1" showInputMessage="1" showErrorMessage="1" errorTitle="Date Required" error="Please enter a date in mm/dd/yyyy format." sqref="C19:C20 D19 E19:E20 F19 G19:G20 H19" xr:uid="{A034A9AB-4D61-4108-A0D7-24ACFBE6CB18}">
      <formula1>36526</formula1>
    </dataValidation>
    <dataValidation allowBlank="1" showInputMessage="1" showErrorMessage="1" prompt="Either use the facility’s permit methodology or multiply wastewater gallons by 8.35 to get pounds and divide by 10,000 to eliminate water content." sqref="H25" xr:uid="{97C6371F-D166-4647-8E1C-5E7AB664E83E}"/>
  </dataValidations>
  <hyperlinks>
    <hyperlink ref="B15" r:id="rId1" display="NAICS Code (3 to 6 digits) _x000a_NAICS Search (website)" xr:uid="{7F67D79B-7293-4A0D-91B2-ABFAEEDB43B7}"/>
    <hyperlink ref="B12" r:id="rId2" display="https://www.epa.gov/frs/frs-query" xr:uid="{A7A77658-A428-4E1A-8D90-BDF750168BA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CA87D3B-C487-4C60-9A01-D6B47F9C75C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1:I90"/>
  <sheetViews>
    <sheetView showGridLines="0" zoomScaleNormal="100" zoomScaleSheetLayoutView="110" workbookViewId="0">
      <selection activeCell="D5" sqref="D5"/>
    </sheetView>
  </sheetViews>
  <sheetFormatPr defaultRowHeight="14.45"/>
  <cols>
    <col min="1" max="1" width="4.7109375" customWidth="1"/>
    <col min="2" max="2" width="2.7109375" customWidth="1"/>
    <col min="3" max="3" width="35.140625" customWidth="1"/>
    <col min="4" max="4" width="120.7109375" customWidth="1"/>
    <col min="5" max="5" width="2.7109375" customWidth="1"/>
    <col min="6" max="7" width="18" hidden="1" customWidth="1"/>
    <col min="8" max="8" width="18" style="310" bestFit="1" customWidth="1"/>
    <col min="9" max="9" width="18" bestFit="1" customWidth="1"/>
    <col min="10" max="10" width="9.85546875" bestFit="1" customWidth="1"/>
  </cols>
  <sheetData>
    <row r="1" spans="2:9" ht="20.100000000000001" customHeight="1">
      <c r="B1" s="336" t="str">
        <f>TemplateTitle</f>
        <v>P2 IIJA Communities EJ Grant Reporting Template</v>
      </c>
      <c r="C1" s="337"/>
      <c r="D1" s="337"/>
      <c r="E1" s="337"/>
      <c r="F1" s="338"/>
      <c r="G1" s="339"/>
    </row>
    <row r="2" spans="2:9" ht="11.25" customHeight="1">
      <c r="B2" s="60"/>
      <c r="C2" s="144"/>
      <c r="D2" s="145"/>
      <c r="E2" s="7"/>
      <c r="F2" s="214"/>
    </row>
    <row r="3" spans="2:9" ht="79.5" customHeight="1">
      <c r="B3" s="60"/>
      <c r="C3" s="70" t="s">
        <v>32</v>
      </c>
      <c r="D3" s="71" t="s">
        <v>33</v>
      </c>
      <c r="E3" s="59"/>
    </row>
    <row r="4" spans="2:9" ht="9" customHeight="1">
      <c r="B4" s="60"/>
      <c r="C4" s="116"/>
      <c r="D4" s="117"/>
      <c r="E4" s="8"/>
    </row>
    <row r="5" spans="2:9" ht="15" customHeight="1">
      <c r="B5" s="60"/>
      <c r="C5" s="65" t="s">
        <v>34</v>
      </c>
      <c r="D5" s="72"/>
      <c r="E5" s="3"/>
    </row>
    <row r="6" spans="2:9" ht="15" customHeight="1">
      <c r="B6" s="60"/>
      <c r="C6" s="66" t="s">
        <v>35</v>
      </c>
      <c r="D6" s="73"/>
      <c r="E6" s="3"/>
    </row>
    <row r="7" spans="2:9" ht="15" customHeight="1">
      <c r="B7" s="60"/>
      <c r="C7" s="66" t="s">
        <v>36</v>
      </c>
      <c r="D7" s="77"/>
      <c r="E7" s="3"/>
      <c r="I7" s="49"/>
    </row>
    <row r="8" spans="2:9" ht="15" customHeight="1">
      <c r="B8" s="60"/>
      <c r="C8" s="66" t="s">
        <v>37</v>
      </c>
      <c r="D8" s="73"/>
      <c r="E8" s="3"/>
    </row>
    <row r="9" spans="2:9" ht="15.75" customHeight="1">
      <c r="B9" s="60"/>
      <c r="C9" s="66" t="s">
        <v>38</v>
      </c>
      <c r="D9" s="74"/>
      <c r="E9" s="3"/>
    </row>
    <row r="10" spans="2:9" ht="15.75" customHeight="1">
      <c r="B10" s="60"/>
      <c r="C10" s="66" t="s">
        <v>39</v>
      </c>
      <c r="D10" s="73"/>
      <c r="E10" s="3"/>
    </row>
    <row r="11" spans="2:9" ht="15.75" customHeight="1">
      <c r="B11" s="60"/>
      <c r="C11" s="66" t="s">
        <v>40</v>
      </c>
      <c r="D11" s="73"/>
      <c r="E11" s="4"/>
    </row>
    <row r="12" spans="2:9">
      <c r="B12" s="61"/>
      <c r="C12" s="334"/>
      <c r="D12" s="334"/>
      <c r="E12" s="335"/>
    </row>
    <row r="13" spans="2:9" ht="36" customHeight="1">
      <c r="B13" s="50"/>
      <c r="C13" s="50"/>
      <c r="D13" s="50"/>
      <c r="E13" s="50"/>
    </row>
    <row r="14" spans="2:9" ht="16.5" customHeight="1">
      <c r="B14" s="63"/>
      <c r="C14" s="62"/>
      <c r="D14" s="40" t="s">
        <v>41</v>
      </c>
      <c r="E14" s="6"/>
    </row>
    <row r="15" spans="2:9">
      <c r="B15" s="142">
        <v>1</v>
      </c>
      <c r="C15" s="67" t="s">
        <v>42</v>
      </c>
      <c r="D15" s="69" t="str">
        <f t="shared" ref="D15:D78" ca="1" si="0">IFERROR(IF(F15=0,"",IF(G15=0,"{No Business Establishment Name Provided}",G15)),"")</f>
        <v/>
      </c>
      <c r="E15" s="7"/>
      <c r="F15" cm="1">
        <f t="array" aca="1" ref="F15" ca="1">INDIRECT("'"&amp;B15&amp;"'!Count_Assisted")</f>
        <v>0</v>
      </c>
      <c r="G15" cm="1">
        <f t="array" aca="1" ref="G15" ca="1">INDIRECT("'"&amp;B15&amp;"'!Business_Establishment")</f>
        <v>0</v>
      </c>
      <c r="H15" s="311" t="str">
        <f>HYPERLINK("#'"&amp;B15&amp;"'!Business_Establishment","Go to Tab")</f>
        <v>Go to Tab</v>
      </c>
    </row>
    <row r="16" spans="2:9">
      <c r="B16" s="142">
        <v>2</v>
      </c>
      <c r="C16" s="67" t="s">
        <v>43</v>
      </c>
      <c r="D16" s="69" t="str">
        <f t="shared" ca="1" si="0"/>
        <v/>
      </c>
      <c r="E16" s="7"/>
      <c r="F16" cm="1">
        <f t="array" aca="1" ref="F16" ca="1">INDIRECT("'"&amp;B16&amp;"'!Count_Assisted")</f>
        <v>0</v>
      </c>
      <c r="G16" cm="1">
        <f t="array" aca="1" ref="G16" ca="1">INDIRECT("'"&amp;B16&amp;"'!Business_Establishment")</f>
        <v>0</v>
      </c>
      <c r="H16" s="311" t="str">
        <f t="shared" ref="H16:H79" si="1">HYPERLINK("#'"&amp;B16&amp;"'!Business_Establishment","Go to Tab")</f>
        <v>Go to Tab</v>
      </c>
    </row>
    <row r="17" spans="2:8">
      <c r="B17" s="142">
        <v>3</v>
      </c>
      <c r="C17" s="67" t="s">
        <v>44</v>
      </c>
      <c r="D17" s="69" t="str">
        <f t="shared" ca="1" si="0"/>
        <v/>
      </c>
      <c r="E17" s="5"/>
      <c r="F17" cm="1">
        <f t="array" aca="1" ref="F17" ca="1">INDIRECT("'"&amp;B17&amp;"'!Count_Assisted")</f>
        <v>0</v>
      </c>
      <c r="G17" cm="1">
        <f t="array" aca="1" ref="G17" ca="1">INDIRECT("'"&amp;B17&amp;"'!Business_Establishment")</f>
        <v>0</v>
      </c>
      <c r="H17" s="311" t="str">
        <f t="shared" si="1"/>
        <v>Go to Tab</v>
      </c>
    </row>
    <row r="18" spans="2:8">
      <c r="B18" s="142">
        <v>4</v>
      </c>
      <c r="C18" s="67" t="s">
        <v>45</v>
      </c>
      <c r="D18" s="69" t="str">
        <f t="shared" ca="1" si="0"/>
        <v/>
      </c>
      <c r="E18" s="7"/>
      <c r="F18" cm="1">
        <f t="array" aca="1" ref="F18" ca="1">INDIRECT("'"&amp;B18&amp;"'!Count_Assisted")</f>
        <v>0</v>
      </c>
      <c r="G18" cm="1">
        <f t="array" aca="1" ref="G18" ca="1">INDIRECT("'"&amp;B18&amp;"'!Business_Establishment")</f>
        <v>0</v>
      </c>
      <c r="H18" s="311" t="str">
        <f t="shared" si="1"/>
        <v>Go to Tab</v>
      </c>
    </row>
    <row r="19" spans="2:8">
      <c r="B19" s="142">
        <v>5</v>
      </c>
      <c r="C19" s="67" t="s">
        <v>46</v>
      </c>
      <c r="D19" s="69" t="str">
        <f t="shared" ca="1" si="0"/>
        <v/>
      </c>
      <c r="E19" s="7"/>
      <c r="F19" cm="1">
        <f t="array" aca="1" ref="F19" ca="1">INDIRECT("'"&amp;B19&amp;"'!Count_Assisted")</f>
        <v>0</v>
      </c>
      <c r="G19" cm="1">
        <f t="array" aca="1" ref="G19" ca="1">INDIRECT("'"&amp;B19&amp;"'!Business_Establishment")</f>
        <v>0</v>
      </c>
      <c r="H19" s="311" t="str">
        <f t="shared" si="1"/>
        <v>Go to Tab</v>
      </c>
    </row>
    <row r="20" spans="2:8">
      <c r="B20" s="142">
        <v>6</v>
      </c>
      <c r="C20" s="67" t="s">
        <v>47</v>
      </c>
      <c r="D20" s="69" t="str">
        <f t="shared" ca="1" si="0"/>
        <v/>
      </c>
      <c r="E20" s="7"/>
      <c r="F20" cm="1">
        <f t="array" aca="1" ref="F20" ca="1">INDIRECT("'"&amp;B20&amp;"'!Count_Assisted")</f>
        <v>0</v>
      </c>
      <c r="G20" cm="1">
        <f t="array" aca="1" ref="G20" ca="1">INDIRECT("'"&amp;B20&amp;"'!Business_Establishment")</f>
        <v>0</v>
      </c>
      <c r="H20" s="311" t="str">
        <f t="shared" si="1"/>
        <v>Go to Tab</v>
      </c>
    </row>
    <row r="21" spans="2:8">
      <c r="B21" s="142">
        <v>7</v>
      </c>
      <c r="C21" s="67" t="s">
        <v>48</v>
      </c>
      <c r="D21" s="69" t="str">
        <f t="shared" ca="1" si="0"/>
        <v/>
      </c>
      <c r="E21" s="5"/>
      <c r="F21" cm="1">
        <f t="array" aca="1" ref="F21" ca="1">INDIRECT("'"&amp;B21&amp;"'!Count_Assisted")</f>
        <v>0</v>
      </c>
      <c r="G21" cm="1">
        <f t="array" aca="1" ref="G21" ca="1">INDIRECT("'"&amp;B21&amp;"'!Business_Establishment")</f>
        <v>0</v>
      </c>
      <c r="H21" s="311" t="str">
        <f t="shared" si="1"/>
        <v>Go to Tab</v>
      </c>
    </row>
    <row r="22" spans="2:8">
      <c r="B22" s="142">
        <v>8</v>
      </c>
      <c r="C22" s="67" t="s">
        <v>49</v>
      </c>
      <c r="D22" s="69" t="str">
        <f t="shared" ca="1" si="0"/>
        <v/>
      </c>
      <c r="E22" s="7"/>
      <c r="F22" cm="1">
        <f t="array" aca="1" ref="F22" ca="1">INDIRECT("'"&amp;B22&amp;"'!Count_Assisted")</f>
        <v>0</v>
      </c>
      <c r="G22" cm="1">
        <f t="array" aca="1" ref="G22" ca="1">INDIRECT("'"&amp;B22&amp;"'!Business_Establishment")</f>
        <v>0</v>
      </c>
      <c r="H22" s="311" t="str">
        <f t="shared" si="1"/>
        <v>Go to Tab</v>
      </c>
    </row>
    <row r="23" spans="2:8">
      <c r="B23" s="142">
        <v>9</v>
      </c>
      <c r="C23" s="67" t="s">
        <v>50</v>
      </c>
      <c r="D23" s="69" t="str">
        <f t="shared" ca="1" si="0"/>
        <v/>
      </c>
      <c r="E23" s="7"/>
      <c r="F23" cm="1">
        <f t="array" aca="1" ref="F23" ca="1">INDIRECT("'"&amp;B23&amp;"'!Count_Assisted")</f>
        <v>0</v>
      </c>
      <c r="G23" cm="1">
        <f t="array" aca="1" ref="G23" ca="1">INDIRECT("'"&amp;B23&amp;"'!Business_Establishment")</f>
        <v>0</v>
      </c>
      <c r="H23" s="311" t="str">
        <f t="shared" si="1"/>
        <v>Go to Tab</v>
      </c>
    </row>
    <row r="24" spans="2:8">
      <c r="B24" s="142">
        <v>10</v>
      </c>
      <c r="C24" s="67" t="s">
        <v>51</v>
      </c>
      <c r="D24" s="69" t="str">
        <f t="shared" ca="1" si="0"/>
        <v/>
      </c>
      <c r="E24" s="7"/>
      <c r="F24" cm="1">
        <f t="array" aca="1" ref="F24" ca="1">INDIRECT("'"&amp;B24&amp;"'!Count_Assisted")</f>
        <v>0</v>
      </c>
      <c r="G24" cm="1">
        <f t="array" aca="1" ref="G24" ca="1">INDIRECT("'"&amp;B24&amp;"'!Business_Establishment")</f>
        <v>0</v>
      </c>
      <c r="H24" s="311" t="str">
        <f t="shared" si="1"/>
        <v>Go to Tab</v>
      </c>
    </row>
    <row r="25" spans="2:8">
      <c r="B25" s="142">
        <v>11</v>
      </c>
      <c r="C25" s="67" t="s">
        <v>52</v>
      </c>
      <c r="D25" s="69" t="str">
        <f t="shared" ca="1" si="0"/>
        <v/>
      </c>
      <c r="E25" s="7"/>
      <c r="F25" cm="1">
        <f t="array" aca="1" ref="F25" ca="1">INDIRECT("'"&amp;B25&amp;"'!Count_Assisted")</f>
        <v>0</v>
      </c>
      <c r="G25" cm="1">
        <f t="array" aca="1" ref="G25" ca="1">INDIRECT("'"&amp;B25&amp;"'!Business_Establishment")</f>
        <v>0</v>
      </c>
      <c r="H25" s="311" t="str">
        <f t="shared" si="1"/>
        <v>Go to Tab</v>
      </c>
    </row>
    <row r="26" spans="2:8">
      <c r="B26" s="142">
        <v>12</v>
      </c>
      <c r="C26" s="67" t="s">
        <v>53</v>
      </c>
      <c r="D26" s="69" t="str">
        <f t="shared" ca="1" si="0"/>
        <v/>
      </c>
      <c r="E26" s="7"/>
      <c r="F26" cm="1">
        <f t="array" aca="1" ref="F26" ca="1">INDIRECT("'"&amp;B26&amp;"'!Count_Assisted")</f>
        <v>0</v>
      </c>
      <c r="G26" cm="1">
        <f t="array" aca="1" ref="G26" ca="1">INDIRECT("'"&amp;B26&amp;"'!Business_Establishment")</f>
        <v>0</v>
      </c>
      <c r="H26" s="311" t="str">
        <f t="shared" si="1"/>
        <v>Go to Tab</v>
      </c>
    </row>
    <row r="27" spans="2:8">
      <c r="B27" s="142">
        <v>13</v>
      </c>
      <c r="C27" s="67" t="s">
        <v>54</v>
      </c>
      <c r="D27" s="69" t="str">
        <f t="shared" ca="1" si="0"/>
        <v/>
      </c>
      <c r="E27" s="7"/>
      <c r="F27" cm="1">
        <f t="array" aca="1" ref="F27" ca="1">INDIRECT("'"&amp;B27&amp;"'!Count_Assisted")</f>
        <v>0</v>
      </c>
      <c r="G27" cm="1">
        <f t="array" aca="1" ref="G27" ca="1">INDIRECT("'"&amp;B27&amp;"'!Business_Establishment")</f>
        <v>0</v>
      </c>
      <c r="H27" s="311" t="str">
        <f t="shared" si="1"/>
        <v>Go to Tab</v>
      </c>
    </row>
    <row r="28" spans="2:8">
      <c r="B28" s="142">
        <v>14</v>
      </c>
      <c r="C28" s="67" t="s">
        <v>55</v>
      </c>
      <c r="D28" s="69" t="str">
        <f t="shared" ca="1" si="0"/>
        <v/>
      </c>
      <c r="E28" s="7"/>
      <c r="F28" cm="1">
        <f t="array" aca="1" ref="F28" ca="1">INDIRECT("'"&amp;B28&amp;"'!Count_Assisted")</f>
        <v>0</v>
      </c>
      <c r="G28" cm="1">
        <f t="array" aca="1" ref="G28" ca="1">INDIRECT("'"&amp;B28&amp;"'!Business_Establishment")</f>
        <v>0</v>
      </c>
      <c r="H28" s="311" t="str">
        <f t="shared" si="1"/>
        <v>Go to Tab</v>
      </c>
    </row>
    <row r="29" spans="2:8">
      <c r="B29" s="142">
        <v>15</v>
      </c>
      <c r="C29" s="67" t="s">
        <v>56</v>
      </c>
      <c r="D29" s="69" t="str">
        <f t="shared" ca="1" si="0"/>
        <v/>
      </c>
      <c r="E29" s="7"/>
      <c r="F29" cm="1">
        <f t="array" aca="1" ref="F29" ca="1">INDIRECT("'"&amp;B29&amp;"'!Count_Assisted")</f>
        <v>0</v>
      </c>
      <c r="G29" cm="1">
        <f t="array" aca="1" ref="G29" ca="1">INDIRECT("'"&amp;B29&amp;"'!Business_Establishment")</f>
        <v>0</v>
      </c>
      <c r="H29" s="311" t="str">
        <f t="shared" si="1"/>
        <v>Go to Tab</v>
      </c>
    </row>
    <row r="30" spans="2:8">
      <c r="B30" s="142">
        <v>16</v>
      </c>
      <c r="C30" s="67" t="s">
        <v>57</v>
      </c>
      <c r="D30" s="69" t="str">
        <f t="shared" ca="1" si="0"/>
        <v/>
      </c>
      <c r="E30" s="7"/>
      <c r="F30" cm="1">
        <f t="array" aca="1" ref="F30" ca="1">INDIRECT("'"&amp;B30&amp;"'!Count_Assisted")</f>
        <v>0</v>
      </c>
      <c r="G30" cm="1">
        <f t="array" aca="1" ref="G30" ca="1">INDIRECT("'"&amp;B30&amp;"'!Business_Establishment")</f>
        <v>0</v>
      </c>
      <c r="H30" s="311" t="str">
        <f t="shared" si="1"/>
        <v>Go to Tab</v>
      </c>
    </row>
    <row r="31" spans="2:8">
      <c r="B31" s="142">
        <v>17</v>
      </c>
      <c r="C31" s="67" t="s">
        <v>58</v>
      </c>
      <c r="D31" s="69" t="str">
        <f t="shared" ca="1" si="0"/>
        <v/>
      </c>
      <c r="E31" s="7"/>
      <c r="F31" cm="1">
        <f t="array" aca="1" ref="F31" ca="1">INDIRECT("'"&amp;B31&amp;"'!Count_Assisted")</f>
        <v>0</v>
      </c>
      <c r="G31" cm="1">
        <f t="array" aca="1" ref="G31" ca="1">INDIRECT("'"&amp;B31&amp;"'!Business_Establishment")</f>
        <v>0</v>
      </c>
      <c r="H31" s="311" t="str">
        <f t="shared" si="1"/>
        <v>Go to Tab</v>
      </c>
    </row>
    <row r="32" spans="2:8">
      <c r="B32" s="142">
        <v>18</v>
      </c>
      <c r="C32" s="67" t="s">
        <v>59</v>
      </c>
      <c r="D32" s="69" t="str">
        <f t="shared" ca="1" si="0"/>
        <v/>
      </c>
      <c r="E32" s="7"/>
      <c r="F32" cm="1">
        <f t="array" aca="1" ref="F32" ca="1">INDIRECT("'"&amp;B32&amp;"'!Count_Assisted")</f>
        <v>0</v>
      </c>
      <c r="G32" cm="1">
        <f t="array" aca="1" ref="G32" ca="1">INDIRECT("'"&amp;B32&amp;"'!Business_Establishment")</f>
        <v>0</v>
      </c>
      <c r="H32" s="311" t="str">
        <f t="shared" si="1"/>
        <v>Go to Tab</v>
      </c>
    </row>
    <row r="33" spans="2:8">
      <c r="B33" s="142">
        <v>19</v>
      </c>
      <c r="C33" s="67" t="s">
        <v>60</v>
      </c>
      <c r="D33" s="69" t="str">
        <f t="shared" ca="1" si="0"/>
        <v/>
      </c>
      <c r="E33" s="7"/>
      <c r="F33" cm="1">
        <f t="array" aca="1" ref="F33" ca="1">INDIRECT("'"&amp;B33&amp;"'!Count_Assisted")</f>
        <v>0</v>
      </c>
      <c r="G33" cm="1">
        <f t="array" aca="1" ref="G33" ca="1">INDIRECT("'"&amp;B33&amp;"'!Business_Establishment")</f>
        <v>0</v>
      </c>
      <c r="H33" s="311" t="str">
        <f t="shared" si="1"/>
        <v>Go to Tab</v>
      </c>
    </row>
    <row r="34" spans="2:8">
      <c r="B34" s="142">
        <v>20</v>
      </c>
      <c r="C34" s="67" t="s">
        <v>61</v>
      </c>
      <c r="D34" s="69" t="str">
        <f t="shared" ca="1" si="0"/>
        <v/>
      </c>
      <c r="E34" s="7"/>
      <c r="F34" cm="1">
        <f t="array" aca="1" ref="F34" ca="1">INDIRECT("'"&amp;B34&amp;"'!Count_Assisted")</f>
        <v>0</v>
      </c>
      <c r="G34" cm="1">
        <f t="array" aca="1" ref="G34" ca="1">INDIRECT("'"&amp;B34&amp;"'!Business_Establishment")</f>
        <v>0</v>
      </c>
      <c r="H34" s="311" t="str">
        <f t="shared" si="1"/>
        <v>Go to Tab</v>
      </c>
    </row>
    <row r="35" spans="2:8">
      <c r="B35" s="142">
        <v>21</v>
      </c>
      <c r="C35" s="67" t="s">
        <v>62</v>
      </c>
      <c r="D35" s="69" t="str">
        <f t="shared" ca="1" si="0"/>
        <v/>
      </c>
      <c r="E35" s="7"/>
      <c r="F35" cm="1">
        <f t="array" aca="1" ref="F35" ca="1">INDIRECT("'"&amp;B35&amp;"'!Count_Assisted")</f>
        <v>0</v>
      </c>
      <c r="G35" cm="1">
        <f t="array" aca="1" ref="G35" ca="1">INDIRECT("'"&amp;B35&amp;"'!Business_Establishment")</f>
        <v>0</v>
      </c>
      <c r="H35" s="311" t="str">
        <f t="shared" si="1"/>
        <v>Go to Tab</v>
      </c>
    </row>
    <row r="36" spans="2:8">
      <c r="B36" s="142">
        <v>22</v>
      </c>
      <c r="C36" s="67" t="s">
        <v>63</v>
      </c>
      <c r="D36" s="69" t="str">
        <f t="shared" ca="1" si="0"/>
        <v/>
      </c>
      <c r="E36" s="7"/>
      <c r="F36" cm="1">
        <f t="array" aca="1" ref="F36" ca="1">INDIRECT("'"&amp;B36&amp;"'!Count_Assisted")</f>
        <v>0</v>
      </c>
      <c r="G36" cm="1">
        <f t="array" aca="1" ref="G36" ca="1">INDIRECT("'"&amp;B36&amp;"'!Business_Establishment")</f>
        <v>0</v>
      </c>
      <c r="H36" s="311" t="str">
        <f t="shared" si="1"/>
        <v>Go to Tab</v>
      </c>
    </row>
    <row r="37" spans="2:8">
      <c r="B37" s="142">
        <v>23</v>
      </c>
      <c r="C37" s="67" t="s">
        <v>64</v>
      </c>
      <c r="D37" s="69" t="str">
        <f t="shared" ca="1" si="0"/>
        <v/>
      </c>
      <c r="E37" s="7"/>
      <c r="F37" cm="1">
        <f t="array" aca="1" ref="F37" ca="1">INDIRECT("'"&amp;B37&amp;"'!Count_Assisted")</f>
        <v>0</v>
      </c>
      <c r="G37" cm="1">
        <f t="array" aca="1" ref="G37" ca="1">INDIRECT("'"&amp;B37&amp;"'!Business_Establishment")</f>
        <v>0</v>
      </c>
      <c r="H37" s="311" t="str">
        <f t="shared" si="1"/>
        <v>Go to Tab</v>
      </c>
    </row>
    <row r="38" spans="2:8">
      <c r="B38" s="142">
        <v>24</v>
      </c>
      <c r="C38" s="67" t="s">
        <v>65</v>
      </c>
      <c r="D38" s="69" t="str">
        <f t="shared" ca="1" si="0"/>
        <v/>
      </c>
      <c r="E38" s="7"/>
      <c r="F38" cm="1">
        <f t="array" aca="1" ref="F38" ca="1">INDIRECT("'"&amp;B38&amp;"'!Count_Assisted")</f>
        <v>0</v>
      </c>
      <c r="G38" cm="1">
        <f t="array" aca="1" ref="G38" ca="1">INDIRECT("'"&amp;B38&amp;"'!Business_Establishment")</f>
        <v>0</v>
      </c>
      <c r="H38" s="311" t="str">
        <f t="shared" si="1"/>
        <v>Go to Tab</v>
      </c>
    </row>
    <row r="39" spans="2:8">
      <c r="B39" s="142">
        <v>25</v>
      </c>
      <c r="C39" s="67" t="s">
        <v>66</v>
      </c>
      <c r="D39" s="69" t="str">
        <f t="shared" ca="1" si="0"/>
        <v/>
      </c>
      <c r="E39" s="7"/>
      <c r="F39" cm="1">
        <f t="array" aca="1" ref="F39" ca="1">INDIRECT("'"&amp;B39&amp;"'!Count_Assisted")</f>
        <v>0</v>
      </c>
      <c r="G39" cm="1">
        <f t="array" aca="1" ref="G39" ca="1">INDIRECT("'"&amp;B39&amp;"'!Business_Establishment")</f>
        <v>0</v>
      </c>
      <c r="H39" s="311" t="str">
        <f t="shared" si="1"/>
        <v>Go to Tab</v>
      </c>
    </row>
    <row r="40" spans="2:8">
      <c r="B40" s="142">
        <v>26</v>
      </c>
      <c r="C40" s="67" t="s">
        <v>67</v>
      </c>
      <c r="D40" s="69" t="str">
        <f t="shared" ca="1" si="0"/>
        <v/>
      </c>
      <c r="E40" s="7"/>
      <c r="F40" cm="1">
        <f t="array" aca="1" ref="F40" ca="1">INDIRECT("'"&amp;B40&amp;"'!Count_Assisted")</f>
        <v>0</v>
      </c>
      <c r="G40" cm="1">
        <f t="array" aca="1" ref="G40" ca="1">INDIRECT("'"&amp;B40&amp;"'!Business_Establishment")</f>
        <v>0</v>
      </c>
      <c r="H40" s="311" t="str">
        <f t="shared" si="1"/>
        <v>Go to Tab</v>
      </c>
    </row>
    <row r="41" spans="2:8">
      <c r="B41" s="142">
        <v>27</v>
      </c>
      <c r="C41" s="67" t="s">
        <v>68</v>
      </c>
      <c r="D41" s="69" t="str">
        <f t="shared" ca="1" si="0"/>
        <v/>
      </c>
      <c r="E41" s="7"/>
      <c r="F41" cm="1">
        <f t="array" aca="1" ref="F41" ca="1">INDIRECT("'"&amp;B41&amp;"'!Count_Assisted")</f>
        <v>0</v>
      </c>
      <c r="G41" cm="1">
        <f t="array" aca="1" ref="G41" ca="1">INDIRECT("'"&amp;B41&amp;"'!Business_Establishment")</f>
        <v>0</v>
      </c>
      <c r="H41" s="311" t="str">
        <f t="shared" si="1"/>
        <v>Go to Tab</v>
      </c>
    </row>
    <row r="42" spans="2:8">
      <c r="B42" s="142">
        <v>28</v>
      </c>
      <c r="C42" s="67" t="s">
        <v>69</v>
      </c>
      <c r="D42" s="69" t="str">
        <f t="shared" ca="1" si="0"/>
        <v/>
      </c>
      <c r="E42" s="7"/>
      <c r="F42" cm="1">
        <f t="array" aca="1" ref="F42" ca="1">INDIRECT("'"&amp;B42&amp;"'!Count_Assisted")</f>
        <v>0</v>
      </c>
      <c r="G42" cm="1">
        <f t="array" aca="1" ref="G42" ca="1">INDIRECT("'"&amp;B42&amp;"'!Business_Establishment")</f>
        <v>0</v>
      </c>
      <c r="H42" s="311" t="str">
        <f t="shared" si="1"/>
        <v>Go to Tab</v>
      </c>
    </row>
    <row r="43" spans="2:8">
      <c r="B43" s="142">
        <v>29</v>
      </c>
      <c r="C43" s="67" t="s">
        <v>70</v>
      </c>
      <c r="D43" s="69" t="str">
        <f t="shared" ca="1" si="0"/>
        <v/>
      </c>
      <c r="E43" s="7"/>
      <c r="F43" cm="1">
        <f t="array" aca="1" ref="F43" ca="1">INDIRECT("'"&amp;B43&amp;"'!Count_Assisted")</f>
        <v>0</v>
      </c>
      <c r="G43" cm="1">
        <f t="array" aca="1" ref="G43" ca="1">INDIRECT("'"&amp;B43&amp;"'!Business_Establishment")</f>
        <v>0</v>
      </c>
      <c r="H43" s="311" t="str">
        <f t="shared" si="1"/>
        <v>Go to Tab</v>
      </c>
    </row>
    <row r="44" spans="2:8">
      <c r="B44" s="142">
        <v>30</v>
      </c>
      <c r="C44" s="67" t="s">
        <v>71</v>
      </c>
      <c r="D44" s="69" t="str">
        <f t="shared" ca="1" si="0"/>
        <v/>
      </c>
      <c r="E44" s="7"/>
      <c r="F44" cm="1">
        <f t="array" aca="1" ref="F44" ca="1">INDIRECT("'"&amp;B44&amp;"'!Count_Assisted")</f>
        <v>0</v>
      </c>
      <c r="G44" cm="1">
        <f t="array" aca="1" ref="G44" ca="1">INDIRECT("'"&amp;B44&amp;"'!Business_Establishment")</f>
        <v>0</v>
      </c>
      <c r="H44" s="311" t="str">
        <f t="shared" si="1"/>
        <v>Go to Tab</v>
      </c>
    </row>
    <row r="45" spans="2:8">
      <c r="B45" s="142">
        <v>31</v>
      </c>
      <c r="C45" s="67" t="s">
        <v>72</v>
      </c>
      <c r="D45" s="69" t="str">
        <f t="shared" ca="1" si="0"/>
        <v/>
      </c>
      <c r="E45" s="7"/>
      <c r="F45" cm="1">
        <f t="array" aca="1" ref="F45" ca="1">INDIRECT("'"&amp;B45&amp;"'!Count_Assisted")</f>
        <v>0</v>
      </c>
      <c r="G45" cm="1">
        <f t="array" aca="1" ref="G45" ca="1">INDIRECT("'"&amp;B45&amp;"'!Business_Establishment")</f>
        <v>0</v>
      </c>
      <c r="H45" s="311" t="str">
        <f t="shared" si="1"/>
        <v>Go to Tab</v>
      </c>
    </row>
    <row r="46" spans="2:8">
      <c r="B46" s="142">
        <v>32</v>
      </c>
      <c r="C46" s="67" t="s">
        <v>73</v>
      </c>
      <c r="D46" s="69" t="str">
        <f t="shared" ca="1" si="0"/>
        <v/>
      </c>
      <c r="E46" s="7"/>
      <c r="F46" cm="1">
        <f t="array" aca="1" ref="F46" ca="1">INDIRECT("'"&amp;B46&amp;"'!Count_Assisted")</f>
        <v>0</v>
      </c>
      <c r="G46" cm="1">
        <f t="array" aca="1" ref="G46" ca="1">INDIRECT("'"&amp;B46&amp;"'!Business_Establishment")</f>
        <v>0</v>
      </c>
      <c r="H46" s="311" t="str">
        <f t="shared" si="1"/>
        <v>Go to Tab</v>
      </c>
    </row>
    <row r="47" spans="2:8">
      <c r="B47" s="142">
        <v>33</v>
      </c>
      <c r="C47" s="67" t="s">
        <v>74</v>
      </c>
      <c r="D47" s="69" t="str">
        <f t="shared" ca="1" si="0"/>
        <v/>
      </c>
      <c r="E47" s="7"/>
      <c r="F47" cm="1">
        <f t="array" aca="1" ref="F47" ca="1">INDIRECT("'"&amp;B47&amp;"'!Count_Assisted")</f>
        <v>0</v>
      </c>
      <c r="G47" cm="1">
        <f t="array" aca="1" ref="G47" ca="1">INDIRECT("'"&amp;B47&amp;"'!Business_Establishment")</f>
        <v>0</v>
      </c>
      <c r="H47" s="311" t="str">
        <f t="shared" si="1"/>
        <v>Go to Tab</v>
      </c>
    </row>
    <row r="48" spans="2:8">
      <c r="B48" s="142">
        <v>34</v>
      </c>
      <c r="C48" s="67" t="s">
        <v>75</v>
      </c>
      <c r="D48" s="69" t="str">
        <f t="shared" ca="1" si="0"/>
        <v/>
      </c>
      <c r="E48" s="7"/>
      <c r="F48" cm="1">
        <f t="array" aca="1" ref="F48" ca="1">INDIRECT("'"&amp;B48&amp;"'!Count_Assisted")</f>
        <v>0</v>
      </c>
      <c r="G48" cm="1">
        <f t="array" aca="1" ref="G48" ca="1">INDIRECT("'"&amp;B48&amp;"'!Business_Establishment")</f>
        <v>0</v>
      </c>
      <c r="H48" s="311" t="str">
        <f t="shared" si="1"/>
        <v>Go to Tab</v>
      </c>
    </row>
    <row r="49" spans="2:8">
      <c r="B49" s="142">
        <v>35</v>
      </c>
      <c r="C49" s="67" t="s">
        <v>76</v>
      </c>
      <c r="D49" s="69" t="str">
        <f t="shared" ca="1" si="0"/>
        <v/>
      </c>
      <c r="E49" s="7"/>
      <c r="F49" cm="1">
        <f t="array" aca="1" ref="F49" ca="1">INDIRECT("'"&amp;B49&amp;"'!Count_Assisted")</f>
        <v>0</v>
      </c>
      <c r="G49" cm="1">
        <f t="array" aca="1" ref="G49" ca="1">INDIRECT("'"&amp;B49&amp;"'!Business_Establishment")</f>
        <v>0</v>
      </c>
      <c r="H49" s="311" t="str">
        <f t="shared" si="1"/>
        <v>Go to Tab</v>
      </c>
    </row>
    <row r="50" spans="2:8">
      <c r="B50" s="142">
        <v>36</v>
      </c>
      <c r="C50" s="67" t="s">
        <v>77</v>
      </c>
      <c r="D50" s="69" t="str">
        <f t="shared" ca="1" si="0"/>
        <v/>
      </c>
      <c r="E50" s="7"/>
      <c r="F50" cm="1">
        <f t="array" aca="1" ref="F50" ca="1">INDIRECT("'"&amp;B50&amp;"'!Count_Assisted")</f>
        <v>0</v>
      </c>
      <c r="G50" cm="1">
        <f t="array" aca="1" ref="G50" ca="1">INDIRECT("'"&amp;B50&amp;"'!Business_Establishment")</f>
        <v>0</v>
      </c>
      <c r="H50" s="311" t="str">
        <f t="shared" si="1"/>
        <v>Go to Tab</v>
      </c>
    </row>
    <row r="51" spans="2:8">
      <c r="B51" s="142">
        <v>37</v>
      </c>
      <c r="C51" s="67" t="s">
        <v>78</v>
      </c>
      <c r="D51" s="69" t="str">
        <f t="shared" ca="1" si="0"/>
        <v/>
      </c>
      <c r="E51" s="7"/>
      <c r="F51" cm="1">
        <f t="array" aca="1" ref="F51" ca="1">INDIRECT("'"&amp;B51&amp;"'!Count_Assisted")</f>
        <v>0</v>
      </c>
      <c r="G51" cm="1">
        <f t="array" aca="1" ref="G51" ca="1">INDIRECT("'"&amp;B51&amp;"'!Business_Establishment")</f>
        <v>0</v>
      </c>
      <c r="H51" s="311" t="str">
        <f t="shared" si="1"/>
        <v>Go to Tab</v>
      </c>
    </row>
    <row r="52" spans="2:8">
      <c r="B52" s="142">
        <v>38</v>
      </c>
      <c r="C52" s="67" t="s">
        <v>79</v>
      </c>
      <c r="D52" s="69" t="str">
        <f t="shared" ca="1" si="0"/>
        <v/>
      </c>
      <c r="E52" s="7"/>
      <c r="F52" cm="1">
        <f t="array" aca="1" ref="F52" ca="1">INDIRECT("'"&amp;B52&amp;"'!Count_Assisted")</f>
        <v>0</v>
      </c>
      <c r="G52" cm="1">
        <f t="array" aca="1" ref="G52" ca="1">INDIRECT("'"&amp;B52&amp;"'!Business_Establishment")</f>
        <v>0</v>
      </c>
      <c r="H52" s="311" t="str">
        <f t="shared" si="1"/>
        <v>Go to Tab</v>
      </c>
    </row>
    <row r="53" spans="2:8">
      <c r="B53" s="142">
        <v>39</v>
      </c>
      <c r="C53" s="67" t="s">
        <v>80</v>
      </c>
      <c r="D53" s="69" t="str">
        <f t="shared" ca="1" si="0"/>
        <v/>
      </c>
      <c r="E53" s="7"/>
      <c r="F53" cm="1">
        <f t="array" aca="1" ref="F53" ca="1">INDIRECT("'"&amp;B53&amp;"'!Count_Assisted")</f>
        <v>0</v>
      </c>
      <c r="G53" cm="1">
        <f t="array" aca="1" ref="G53" ca="1">INDIRECT("'"&amp;B53&amp;"'!Business_Establishment")</f>
        <v>0</v>
      </c>
      <c r="H53" s="311" t="str">
        <f t="shared" si="1"/>
        <v>Go to Tab</v>
      </c>
    </row>
    <row r="54" spans="2:8">
      <c r="B54" s="142">
        <v>40</v>
      </c>
      <c r="C54" s="67" t="s">
        <v>81</v>
      </c>
      <c r="D54" s="69" t="str">
        <f t="shared" ca="1" si="0"/>
        <v/>
      </c>
      <c r="E54" s="7"/>
      <c r="F54" cm="1">
        <f t="array" aca="1" ref="F54" ca="1">INDIRECT("'"&amp;B54&amp;"'!Count_Assisted")</f>
        <v>0</v>
      </c>
      <c r="G54" cm="1">
        <f t="array" aca="1" ref="G54" ca="1">INDIRECT("'"&amp;B54&amp;"'!Business_Establishment")</f>
        <v>0</v>
      </c>
      <c r="H54" s="311" t="str">
        <f t="shared" si="1"/>
        <v>Go to Tab</v>
      </c>
    </row>
    <row r="55" spans="2:8">
      <c r="B55" s="142">
        <v>41</v>
      </c>
      <c r="C55" s="67" t="s">
        <v>82</v>
      </c>
      <c r="D55" s="69" t="str">
        <f t="shared" ca="1" si="0"/>
        <v/>
      </c>
      <c r="E55" s="7"/>
      <c r="F55" cm="1">
        <f t="array" aca="1" ref="F55" ca="1">INDIRECT("'"&amp;B55&amp;"'!Count_Assisted")</f>
        <v>0</v>
      </c>
      <c r="G55" cm="1">
        <f t="array" aca="1" ref="G55" ca="1">INDIRECT("'"&amp;B55&amp;"'!Business_Establishment")</f>
        <v>0</v>
      </c>
      <c r="H55" s="311" t="str">
        <f t="shared" si="1"/>
        <v>Go to Tab</v>
      </c>
    </row>
    <row r="56" spans="2:8">
      <c r="B56" s="142">
        <v>42</v>
      </c>
      <c r="C56" s="67" t="s">
        <v>83</v>
      </c>
      <c r="D56" s="69" t="str">
        <f t="shared" ca="1" si="0"/>
        <v/>
      </c>
      <c r="E56" s="7"/>
      <c r="F56" cm="1">
        <f t="array" aca="1" ref="F56" ca="1">INDIRECT("'"&amp;B56&amp;"'!Count_Assisted")</f>
        <v>0</v>
      </c>
      <c r="G56" cm="1">
        <f t="array" aca="1" ref="G56" ca="1">INDIRECT("'"&amp;B56&amp;"'!Business_Establishment")</f>
        <v>0</v>
      </c>
      <c r="H56" s="311" t="str">
        <f t="shared" si="1"/>
        <v>Go to Tab</v>
      </c>
    </row>
    <row r="57" spans="2:8">
      <c r="B57" s="142">
        <v>43</v>
      </c>
      <c r="C57" s="67" t="s">
        <v>84</v>
      </c>
      <c r="D57" s="69" t="str">
        <f t="shared" ca="1" si="0"/>
        <v/>
      </c>
      <c r="E57" s="7"/>
      <c r="F57" cm="1">
        <f t="array" aca="1" ref="F57" ca="1">INDIRECT("'"&amp;B57&amp;"'!Count_Assisted")</f>
        <v>0</v>
      </c>
      <c r="G57" cm="1">
        <f t="array" aca="1" ref="G57" ca="1">INDIRECT("'"&amp;B57&amp;"'!Business_Establishment")</f>
        <v>0</v>
      </c>
      <c r="H57" s="311" t="str">
        <f t="shared" si="1"/>
        <v>Go to Tab</v>
      </c>
    </row>
    <row r="58" spans="2:8">
      <c r="B58" s="142">
        <v>44</v>
      </c>
      <c r="C58" s="67" t="s">
        <v>85</v>
      </c>
      <c r="D58" s="69" t="str">
        <f t="shared" ca="1" si="0"/>
        <v/>
      </c>
      <c r="E58" s="7"/>
      <c r="F58" cm="1">
        <f t="array" aca="1" ref="F58" ca="1">INDIRECT("'"&amp;B58&amp;"'!Count_Assisted")</f>
        <v>0</v>
      </c>
      <c r="G58" cm="1">
        <f t="array" aca="1" ref="G58" ca="1">INDIRECT("'"&amp;B58&amp;"'!Business_Establishment")</f>
        <v>0</v>
      </c>
      <c r="H58" s="311" t="str">
        <f t="shared" si="1"/>
        <v>Go to Tab</v>
      </c>
    </row>
    <row r="59" spans="2:8">
      <c r="B59" s="142">
        <v>45</v>
      </c>
      <c r="C59" s="67" t="s">
        <v>86</v>
      </c>
      <c r="D59" s="69" t="str">
        <f t="shared" ca="1" si="0"/>
        <v/>
      </c>
      <c r="E59" s="7"/>
      <c r="F59" cm="1">
        <f t="array" aca="1" ref="F59" ca="1">INDIRECT("'"&amp;B59&amp;"'!Count_Assisted")</f>
        <v>0</v>
      </c>
      <c r="G59" cm="1">
        <f t="array" aca="1" ref="G59" ca="1">INDIRECT("'"&amp;B59&amp;"'!Business_Establishment")</f>
        <v>0</v>
      </c>
      <c r="H59" s="311" t="str">
        <f t="shared" si="1"/>
        <v>Go to Tab</v>
      </c>
    </row>
    <row r="60" spans="2:8">
      <c r="B60" s="142">
        <v>46</v>
      </c>
      <c r="C60" s="67" t="s">
        <v>87</v>
      </c>
      <c r="D60" s="69" t="str">
        <f t="shared" ca="1" si="0"/>
        <v/>
      </c>
      <c r="E60" s="7"/>
      <c r="F60" cm="1">
        <f t="array" aca="1" ref="F60" ca="1">INDIRECT("'"&amp;B60&amp;"'!Count_Assisted")</f>
        <v>0</v>
      </c>
      <c r="G60" cm="1">
        <f t="array" aca="1" ref="G60" ca="1">INDIRECT("'"&amp;B60&amp;"'!Business_Establishment")</f>
        <v>0</v>
      </c>
      <c r="H60" s="311" t="str">
        <f t="shared" si="1"/>
        <v>Go to Tab</v>
      </c>
    </row>
    <row r="61" spans="2:8">
      <c r="B61" s="142">
        <v>47</v>
      </c>
      <c r="C61" s="67" t="s">
        <v>88</v>
      </c>
      <c r="D61" s="69" t="str">
        <f t="shared" ca="1" si="0"/>
        <v/>
      </c>
      <c r="E61" s="7"/>
      <c r="F61" cm="1">
        <f t="array" aca="1" ref="F61" ca="1">INDIRECT("'"&amp;B61&amp;"'!Count_Assisted")</f>
        <v>0</v>
      </c>
      <c r="G61" cm="1">
        <f t="array" aca="1" ref="G61" ca="1">INDIRECT("'"&amp;B61&amp;"'!Business_Establishment")</f>
        <v>0</v>
      </c>
      <c r="H61" s="311" t="str">
        <f t="shared" si="1"/>
        <v>Go to Tab</v>
      </c>
    </row>
    <row r="62" spans="2:8">
      <c r="B62" s="142">
        <v>48</v>
      </c>
      <c r="C62" s="67" t="s">
        <v>89</v>
      </c>
      <c r="D62" s="69" t="str">
        <f t="shared" ca="1" si="0"/>
        <v/>
      </c>
      <c r="E62" s="7"/>
      <c r="F62" cm="1">
        <f t="array" aca="1" ref="F62" ca="1">INDIRECT("'"&amp;B62&amp;"'!Count_Assisted")</f>
        <v>0</v>
      </c>
      <c r="G62" cm="1">
        <f t="array" aca="1" ref="G62" ca="1">INDIRECT("'"&amp;B62&amp;"'!Business_Establishment")</f>
        <v>0</v>
      </c>
      <c r="H62" s="311" t="str">
        <f t="shared" si="1"/>
        <v>Go to Tab</v>
      </c>
    </row>
    <row r="63" spans="2:8">
      <c r="B63" s="142">
        <v>49</v>
      </c>
      <c r="C63" s="67" t="s">
        <v>90</v>
      </c>
      <c r="D63" s="69" t="str">
        <f t="shared" ca="1" si="0"/>
        <v/>
      </c>
      <c r="E63" s="7"/>
      <c r="F63" cm="1">
        <f t="array" aca="1" ref="F63" ca="1">INDIRECT("'"&amp;B63&amp;"'!Count_Assisted")</f>
        <v>0</v>
      </c>
      <c r="G63" cm="1">
        <f t="array" aca="1" ref="G63" ca="1">INDIRECT("'"&amp;B63&amp;"'!Business_Establishment")</f>
        <v>0</v>
      </c>
      <c r="H63" s="311" t="str">
        <f t="shared" si="1"/>
        <v>Go to Tab</v>
      </c>
    </row>
    <row r="64" spans="2:8">
      <c r="B64" s="142">
        <v>50</v>
      </c>
      <c r="C64" s="67" t="s">
        <v>91</v>
      </c>
      <c r="D64" s="69" t="str">
        <f t="shared" ca="1" si="0"/>
        <v/>
      </c>
      <c r="E64" s="7"/>
      <c r="F64" cm="1">
        <f t="array" aca="1" ref="F64" ca="1">INDIRECT("'"&amp;B64&amp;"'!Count_Assisted")</f>
        <v>0</v>
      </c>
      <c r="G64" cm="1">
        <f t="array" aca="1" ref="G64" ca="1">INDIRECT("'"&amp;B64&amp;"'!Business_Establishment")</f>
        <v>0</v>
      </c>
      <c r="H64" s="311" t="str">
        <f t="shared" si="1"/>
        <v>Go to Tab</v>
      </c>
    </row>
    <row r="65" spans="2:8">
      <c r="B65" s="142">
        <v>51</v>
      </c>
      <c r="C65" s="67" t="s">
        <v>92</v>
      </c>
      <c r="D65" s="69" t="str">
        <f t="shared" ca="1" si="0"/>
        <v/>
      </c>
      <c r="E65" s="7"/>
      <c r="F65" cm="1">
        <f t="array" aca="1" ref="F65" ca="1">INDIRECT("'"&amp;B65&amp;"'!Count_Assisted")</f>
        <v>0</v>
      </c>
      <c r="G65" cm="1">
        <f t="array" aca="1" ref="G65" ca="1">INDIRECT("'"&amp;B65&amp;"'!Business_Establishment")</f>
        <v>0</v>
      </c>
      <c r="H65" s="311" t="str">
        <f t="shared" si="1"/>
        <v>Go to Tab</v>
      </c>
    </row>
    <row r="66" spans="2:8">
      <c r="B66" s="142">
        <v>52</v>
      </c>
      <c r="C66" s="67" t="s">
        <v>93</v>
      </c>
      <c r="D66" s="69" t="str">
        <f t="shared" ca="1" si="0"/>
        <v/>
      </c>
      <c r="E66" s="7"/>
      <c r="F66" cm="1">
        <f t="array" aca="1" ref="F66" ca="1">INDIRECT("'"&amp;B66&amp;"'!Count_Assisted")</f>
        <v>0</v>
      </c>
      <c r="G66" cm="1">
        <f t="array" aca="1" ref="G66" ca="1">INDIRECT("'"&amp;B66&amp;"'!Business_Establishment")</f>
        <v>0</v>
      </c>
      <c r="H66" s="311" t="str">
        <f t="shared" si="1"/>
        <v>Go to Tab</v>
      </c>
    </row>
    <row r="67" spans="2:8">
      <c r="B67" s="142">
        <v>53</v>
      </c>
      <c r="C67" s="67" t="s">
        <v>94</v>
      </c>
      <c r="D67" s="69" t="str">
        <f t="shared" ca="1" si="0"/>
        <v/>
      </c>
      <c r="E67" s="7"/>
      <c r="F67" cm="1">
        <f t="array" aca="1" ref="F67" ca="1">INDIRECT("'"&amp;B67&amp;"'!Count_Assisted")</f>
        <v>0</v>
      </c>
      <c r="G67" cm="1">
        <f t="array" aca="1" ref="G67" ca="1">INDIRECT("'"&amp;B67&amp;"'!Business_Establishment")</f>
        <v>0</v>
      </c>
      <c r="H67" s="311" t="str">
        <f t="shared" si="1"/>
        <v>Go to Tab</v>
      </c>
    </row>
    <row r="68" spans="2:8">
      <c r="B68" s="142">
        <v>54</v>
      </c>
      <c r="C68" s="67" t="s">
        <v>95</v>
      </c>
      <c r="D68" s="69" t="str">
        <f t="shared" ca="1" si="0"/>
        <v/>
      </c>
      <c r="E68" s="7"/>
      <c r="F68" cm="1">
        <f t="array" aca="1" ref="F68" ca="1">INDIRECT("'"&amp;B68&amp;"'!Count_Assisted")</f>
        <v>0</v>
      </c>
      <c r="G68" cm="1">
        <f t="array" aca="1" ref="G68" ca="1">INDIRECT("'"&amp;B68&amp;"'!Business_Establishment")</f>
        <v>0</v>
      </c>
      <c r="H68" s="311" t="str">
        <f t="shared" si="1"/>
        <v>Go to Tab</v>
      </c>
    </row>
    <row r="69" spans="2:8">
      <c r="B69" s="142">
        <v>55</v>
      </c>
      <c r="C69" s="67" t="s">
        <v>96</v>
      </c>
      <c r="D69" s="69" t="str">
        <f t="shared" ca="1" si="0"/>
        <v/>
      </c>
      <c r="E69" s="7"/>
      <c r="F69" cm="1">
        <f t="array" aca="1" ref="F69" ca="1">INDIRECT("'"&amp;B69&amp;"'!Count_Assisted")</f>
        <v>0</v>
      </c>
      <c r="G69" cm="1">
        <f t="array" aca="1" ref="G69" ca="1">INDIRECT("'"&amp;B69&amp;"'!Business_Establishment")</f>
        <v>0</v>
      </c>
      <c r="H69" s="311" t="str">
        <f t="shared" si="1"/>
        <v>Go to Tab</v>
      </c>
    </row>
    <row r="70" spans="2:8">
      <c r="B70" s="142">
        <v>56</v>
      </c>
      <c r="C70" s="67" t="s">
        <v>97</v>
      </c>
      <c r="D70" s="69" t="str">
        <f t="shared" ca="1" si="0"/>
        <v/>
      </c>
      <c r="E70" s="7"/>
      <c r="F70" cm="1">
        <f t="array" aca="1" ref="F70" ca="1">INDIRECT("'"&amp;B70&amp;"'!Count_Assisted")</f>
        <v>0</v>
      </c>
      <c r="G70" cm="1">
        <f t="array" aca="1" ref="G70" ca="1">INDIRECT("'"&amp;B70&amp;"'!Business_Establishment")</f>
        <v>0</v>
      </c>
      <c r="H70" s="311" t="str">
        <f t="shared" si="1"/>
        <v>Go to Tab</v>
      </c>
    </row>
    <row r="71" spans="2:8">
      <c r="B71" s="142">
        <v>57</v>
      </c>
      <c r="C71" s="67" t="s">
        <v>98</v>
      </c>
      <c r="D71" s="69" t="str">
        <f t="shared" ca="1" si="0"/>
        <v/>
      </c>
      <c r="E71" s="7"/>
      <c r="F71" cm="1">
        <f t="array" aca="1" ref="F71" ca="1">INDIRECT("'"&amp;B71&amp;"'!Count_Assisted")</f>
        <v>0</v>
      </c>
      <c r="G71" cm="1">
        <f t="array" aca="1" ref="G71" ca="1">INDIRECT("'"&amp;B71&amp;"'!Business_Establishment")</f>
        <v>0</v>
      </c>
      <c r="H71" s="311" t="str">
        <f t="shared" si="1"/>
        <v>Go to Tab</v>
      </c>
    </row>
    <row r="72" spans="2:8">
      <c r="B72" s="142">
        <v>58</v>
      </c>
      <c r="C72" s="67" t="s">
        <v>99</v>
      </c>
      <c r="D72" s="69" t="str">
        <f t="shared" ca="1" si="0"/>
        <v/>
      </c>
      <c r="E72" s="7"/>
      <c r="F72" cm="1">
        <f t="array" aca="1" ref="F72" ca="1">INDIRECT("'"&amp;B72&amp;"'!Count_Assisted")</f>
        <v>0</v>
      </c>
      <c r="G72" cm="1">
        <f t="array" aca="1" ref="G72" ca="1">INDIRECT("'"&amp;B72&amp;"'!Business_Establishment")</f>
        <v>0</v>
      </c>
      <c r="H72" s="311" t="str">
        <f t="shared" si="1"/>
        <v>Go to Tab</v>
      </c>
    </row>
    <row r="73" spans="2:8">
      <c r="B73" s="142">
        <v>59</v>
      </c>
      <c r="C73" s="67" t="s">
        <v>100</v>
      </c>
      <c r="D73" s="69" t="str">
        <f t="shared" ca="1" si="0"/>
        <v/>
      </c>
      <c r="E73" s="7"/>
      <c r="F73" cm="1">
        <f t="array" aca="1" ref="F73" ca="1">INDIRECT("'"&amp;B73&amp;"'!Count_Assisted")</f>
        <v>0</v>
      </c>
      <c r="G73" cm="1">
        <f t="array" aca="1" ref="G73" ca="1">INDIRECT("'"&amp;B73&amp;"'!Business_Establishment")</f>
        <v>0</v>
      </c>
      <c r="H73" s="311" t="str">
        <f t="shared" si="1"/>
        <v>Go to Tab</v>
      </c>
    </row>
    <row r="74" spans="2:8">
      <c r="B74" s="142">
        <v>60</v>
      </c>
      <c r="C74" s="67" t="s">
        <v>101</v>
      </c>
      <c r="D74" s="69" t="str">
        <f t="shared" ca="1" si="0"/>
        <v/>
      </c>
      <c r="E74" s="7"/>
      <c r="F74" cm="1">
        <f t="array" aca="1" ref="F74" ca="1">INDIRECT("'"&amp;B74&amp;"'!Count_Assisted")</f>
        <v>0</v>
      </c>
      <c r="G74" cm="1">
        <f t="array" aca="1" ref="G74" ca="1">INDIRECT("'"&amp;B74&amp;"'!Business_Establishment")</f>
        <v>0</v>
      </c>
      <c r="H74" s="311" t="str">
        <f t="shared" si="1"/>
        <v>Go to Tab</v>
      </c>
    </row>
    <row r="75" spans="2:8">
      <c r="B75" s="142">
        <v>61</v>
      </c>
      <c r="C75" s="67" t="s">
        <v>102</v>
      </c>
      <c r="D75" s="69" t="str">
        <f t="shared" ca="1" si="0"/>
        <v/>
      </c>
      <c r="E75" s="7"/>
      <c r="F75" cm="1">
        <f t="array" aca="1" ref="F75" ca="1">INDIRECT("'"&amp;B75&amp;"'!Count_Assisted")</f>
        <v>0</v>
      </c>
      <c r="G75" cm="1">
        <f t="array" aca="1" ref="G75" ca="1">INDIRECT("'"&amp;B75&amp;"'!Business_Establishment")</f>
        <v>0</v>
      </c>
      <c r="H75" s="311" t="str">
        <f t="shared" si="1"/>
        <v>Go to Tab</v>
      </c>
    </row>
    <row r="76" spans="2:8">
      <c r="B76" s="142">
        <v>62</v>
      </c>
      <c r="C76" s="67" t="s">
        <v>103</v>
      </c>
      <c r="D76" s="69" t="str">
        <f t="shared" ca="1" si="0"/>
        <v/>
      </c>
      <c r="E76" s="7"/>
      <c r="F76" cm="1">
        <f t="array" aca="1" ref="F76" ca="1">INDIRECT("'"&amp;B76&amp;"'!Count_Assisted")</f>
        <v>0</v>
      </c>
      <c r="G76" cm="1">
        <f t="array" aca="1" ref="G76" ca="1">INDIRECT("'"&amp;B76&amp;"'!Business_Establishment")</f>
        <v>0</v>
      </c>
      <c r="H76" s="311" t="str">
        <f t="shared" si="1"/>
        <v>Go to Tab</v>
      </c>
    </row>
    <row r="77" spans="2:8">
      <c r="B77" s="142">
        <v>63</v>
      </c>
      <c r="C77" s="67" t="s">
        <v>104</v>
      </c>
      <c r="D77" s="69" t="str">
        <f t="shared" ca="1" si="0"/>
        <v/>
      </c>
      <c r="E77" s="7"/>
      <c r="F77" cm="1">
        <f t="array" aca="1" ref="F77" ca="1">INDIRECT("'"&amp;B77&amp;"'!Count_Assisted")</f>
        <v>0</v>
      </c>
      <c r="G77" cm="1">
        <f t="array" aca="1" ref="G77" ca="1">INDIRECT("'"&amp;B77&amp;"'!Business_Establishment")</f>
        <v>0</v>
      </c>
      <c r="H77" s="311" t="str">
        <f t="shared" si="1"/>
        <v>Go to Tab</v>
      </c>
    </row>
    <row r="78" spans="2:8">
      <c r="B78" s="142">
        <v>64</v>
      </c>
      <c r="C78" s="67" t="s">
        <v>105</v>
      </c>
      <c r="D78" s="69" t="str">
        <f t="shared" ca="1" si="0"/>
        <v/>
      </c>
      <c r="E78" s="7"/>
      <c r="F78" cm="1">
        <f t="array" aca="1" ref="F78" ca="1">INDIRECT("'"&amp;B78&amp;"'!Count_Assisted")</f>
        <v>0</v>
      </c>
      <c r="G78" cm="1">
        <f t="array" aca="1" ref="G78" ca="1">INDIRECT("'"&amp;B78&amp;"'!Business_Establishment")</f>
        <v>0</v>
      </c>
      <c r="H78" s="311" t="str">
        <f t="shared" si="1"/>
        <v>Go to Tab</v>
      </c>
    </row>
    <row r="79" spans="2:8">
      <c r="B79" s="142">
        <v>65</v>
      </c>
      <c r="C79" s="67" t="s">
        <v>106</v>
      </c>
      <c r="D79" s="69" t="str">
        <f t="shared" ref="D79:D89" ca="1" si="2">IFERROR(IF(F79=0,"",IF(G79=0,"{No Business Establishment Name Provided}",G79)),"")</f>
        <v/>
      </c>
      <c r="E79" s="7"/>
      <c r="F79" cm="1">
        <f t="array" aca="1" ref="F79" ca="1">INDIRECT("'"&amp;B79&amp;"'!Count_Assisted")</f>
        <v>0</v>
      </c>
      <c r="G79" cm="1">
        <f t="array" aca="1" ref="G79" ca="1">INDIRECT("'"&amp;B79&amp;"'!Business_Establishment")</f>
        <v>0</v>
      </c>
      <c r="H79" s="311" t="str">
        <f t="shared" si="1"/>
        <v>Go to Tab</v>
      </c>
    </row>
    <row r="80" spans="2:8">
      <c r="B80" s="142">
        <v>66</v>
      </c>
      <c r="C80" s="67" t="s">
        <v>107</v>
      </c>
      <c r="D80" s="69" t="str">
        <f t="shared" ca="1" si="2"/>
        <v/>
      </c>
      <c r="E80" s="7"/>
      <c r="F80" cm="1">
        <f t="array" aca="1" ref="F80" ca="1">INDIRECT("'"&amp;B80&amp;"'!Count_Assisted")</f>
        <v>0</v>
      </c>
      <c r="G80" cm="1">
        <f t="array" aca="1" ref="G80" ca="1">INDIRECT("'"&amp;B80&amp;"'!Business_Establishment")</f>
        <v>0</v>
      </c>
      <c r="H80" s="311" t="str">
        <f t="shared" ref="H80:H89" si="3">HYPERLINK("#'"&amp;B80&amp;"'!Business_Establishment","Go to Tab")</f>
        <v>Go to Tab</v>
      </c>
    </row>
    <row r="81" spans="2:8">
      <c r="B81" s="142">
        <v>67</v>
      </c>
      <c r="C81" s="67" t="s">
        <v>108</v>
      </c>
      <c r="D81" s="69" t="str">
        <f t="shared" ca="1" si="2"/>
        <v/>
      </c>
      <c r="E81" s="7"/>
      <c r="F81" cm="1">
        <f t="array" aca="1" ref="F81" ca="1">INDIRECT("'"&amp;B81&amp;"'!Count_Assisted")</f>
        <v>0</v>
      </c>
      <c r="G81" cm="1">
        <f t="array" aca="1" ref="G81" ca="1">INDIRECT("'"&amp;B81&amp;"'!Business_Establishment")</f>
        <v>0</v>
      </c>
      <c r="H81" s="311" t="str">
        <f t="shared" si="3"/>
        <v>Go to Tab</v>
      </c>
    </row>
    <row r="82" spans="2:8">
      <c r="B82" s="142">
        <v>68</v>
      </c>
      <c r="C82" s="67" t="s">
        <v>109</v>
      </c>
      <c r="D82" s="69" t="str">
        <f t="shared" ca="1" si="2"/>
        <v/>
      </c>
      <c r="E82" s="7"/>
      <c r="F82" cm="1">
        <f t="array" aca="1" ref="F82" ca="1">INDIRECT("'"&amp;B82&amp;"'!Count_Assisted")</f>
        <v>0</v>
      </c>
      <c r="G82" cm="1">
        <f t="array" aca="1" ref="G82" ca="1">INDIRECT("'"&amp;B82&amp;"'!Business_Establishment")</f>
        <v>0</v>
      </c>
      <c r="H82" s="311" t="str">
        <f t="shared" si="3"/>
        <v>Go to Tab</v>
      </c>
    </row>
    <row r="83" spans="2:8">
      <c r="B83" s="142">
        <v>69</v>
      </c>
      <c r="C83" s="67" t="s">
        <v>110</v>
      </c>
      <c r="D83" s="69" t="str">
        <f t="shared" ca="1" si="2"/>
        <v/>
      </c>
      <c r="E83" s="7"/>
      <c r="F83" cm="1">
        <f t="array" aca="1" ref="F83" ca="1">INDIRECT("'"&amp;B83&amp;"'!Count_Assisted")</f>
        <v>0</v>
      </c>
      <c r="G83" cm="1">
        <f t="array" aca="1" ref="G83" ca="1">INDIRECT("'"&amp;B83&amp;"'!Business_Establishment")</f>
        <v>0</v>
      </c>
      <c r="H83" s="311" t="str">
        <f t="shared" si="3"/>
        <v>Go to Tab</v>
      </c>
    </row>
    <row r="84" spans="2:8">
      <c r="B84" s="142">
        <v>70</v>
      </c>
      <c r="C84" s="67" t="s">
        <v>111</v>
      </c>
      <c r="D84" s="69" t="str">
        <f t="shared" ca="1" si="2"/>
        <v/>
      </c>
      <c r="E84" s="7"/>
      <c r="F84" cm="1">
        <f t="array" aca="1" ref="F84" ca="1">INDIRECT("'"&amp;B84&amp;"'!Count_Assisted")</f>
        <v>0</v>
      </c>
      <c r="G84" cm="1">
        <f t="array" aca="1" ref="G84" ca="1">INDIRECT("'"&amp;B84&amp;"'!Business_Establishment")</f>
        <v>0</v>
      </c>
      <c r="H84" s="311" t="str">
        <f t="shared" si="3"/>
        <v>Go to Tab</v>
      </c>
    </row>
    <row r="85" spans="2:8">
      <c r="B85" s="142">
        <v>71</v>
      </c>
      <c r="C85" s="67" t="s">
        <v>112</v>
      </c>
      <c r="D85" s="69" t="str">
        <f t="shared" ca="1" si="2"/>
        <v/>
      </c>
      <c r="E85" s="7"/>
      <c r="F85" cm="1">
        <f t="array" aca="1" ref="F85" ca="1">INDIRECT("'"&amp;B85&amp;"'!Count_Assisted")</f>
        <v>0</v>
      </c>
      <c r="G85" cm="1">
        <f t="array" aca="1" ref="G85" ca="1">INDIRECT("'"&amp;B85&amp;"'!Business_Establishment")</f>
        <v>0</v>
      </c>
      <c r="H85" s="311" t="str">
        <f t="shared" si="3"/>
        <v>Go to Tab</v>
      </c>
    </row>
    <row r="86" spans="2:8">
      <c r="B86" s="142">
        <v>72</v>
      </c>
      <c r="C86" s="67" t="s">
        <v>113</v>
      </c>
      <c r="D86" s="69" t="str">
        <f t="shared" ca="1" si="2"/>
        <v/>
      </c>
      <c r="E86" s="7"/>
      <c r="F86" cm="1">
        <f t="array" aca="1" ref="F86" ca="1">INDIRECT("'"&amp;B86&amp;"'!Count_Assisted")</f>
        <v>0</v>
      </c>
      <c r="G86" cm="1">
        <f t="array" aca="1" ref="G86" ca="1">INDIRECT("'"&amp;B86&amp;"'!Business_Establishment")</f>
        <v>0</v>
      </c>
      <c r="H86" s="311" t="str">
        <f t="shared" si="3"/>
        <v>Go to Tab</v>
      </c>
    </row>
    <row r="87" spans="2:8">
      <c r="B87" s="142">
        <v>73</v>
      </c>
      <c r="C87" s="67" t="s">
        <v>114</v>
      </c>
      <c r="D87" s="69" t="str">
        <f t="shared" ca="1" si="2"/>
        <v/>
      </c>
      <c r="E87" s="7"/>
      <c r="F87" cm="1">
        <f t="array" aca="1" ref="F87" ca="1">INDIRECT("'"&amp;B87&amp;"'!Count_Assisted")</f>
        <v>0</v>
      </c>
      <c r="G87" cm="1">
        <f t="array" aca="1" ref="G87" ca="1">INDIRECT("'"&amp;B87&amp;"'!Business_Establishment")</f>
        <v>0</v>
      </c>
      <c r="H87" s="311" t="str">
        <f t="shared" si="3"/>
        <v>Go to Tab</v>
      </c>
    </row>
    <row r="88" spans="2:8">
      <c r="B88" s="142">
        <v>74</v>
      </c>
      <c r="C88" s="67" t="s">
        <v>115</v>
      </c>
      <c r="D88" s="69" t="str">
        <f t="shared" ca="1" si="2"/>
        <v/>
      </c>
      <c r="E88" s="7"/>
      <c r="F88" cm="1">
        <f t="array" aca="1" ref="F88" ca="1">INDIRECT("'"&amp;B88&amp;"'!Count_Assisted")</f>
        <v>0</v>
      </c>
      <c r="G88" cm="1">
        <f t="array" aca="1" ref="G88" ca="1">INDIRECT("'"&amp;B88&amp;"'!Business_Establishment")</f>
        <v>0</v>
      </c>
      <c r="H88" s="311" t="str">
        <f t="shared" si="3"/>
        <v>Go to Tab</v>
      </c>
    </row>
    <row r="89" spans="2:8">
      <c r="B89" s="142">
        <v>75</v>
      </c>
      <c r="C89" s="67" t="s">
        <v>116</v>
      </c>
      <c r="D89" s="69" t="str">
        <f t="shared" ca="1" si="2"/>
        <v/>
      </c>
      <c r="E89" s="7"/>
      <c r="F89" cm="1">
        <f t="array" aca="1" ref="F89" ca="1">INDIRECT("'"&amp;B89&amp;"'!Count_Assisted")</f>
        <v>0</v>
      </c>
      <c r="G89" cm="1">
        <f t="array" aca="1" ref="G89" ca="1">INDIRECT("'"&amp;B89&amp;"'!Business_Establishment")</f>
        <v>0</v>
      </c>
      <c r="H89" s="311" t="str">
        <f t="shared" si="3"/>
        <v>Go to Tab</v>
      </c>
    </row>
    <row r="90" spans="2:8">
      <c r="B90" s="61"/>
      <c r="C90" s="27"/>
      <c r="D90" s="313"/>
      <c r="E90" s="26"/>
    </row>
  </sheetData>
  <sheetProtection algorithmName="SHA-512" hashValue="YDWbvRUuXlNcxe7tY6z3jxUktqP9qGxtowTv89EM3KSJEW0E7h1HeOvr13ILXImAt44rzPsdKnHvNtHI0stizQ==" saltValue="n6tB6vXBzyoJhPxrfHw0DA==" spinCount="100000" sheet="1" objects="1" scenarios="1" formatCells="0" formatRows="0"/>
  <mergeCells count="2">
    <mergeCell ref="C12:E12"/>
    <mergeCell ref="B1:G1"/>
  </mergeCells>
  <phoneticPr fontId="21" type="noConversion"/>
  <dataValidations xWindow="549" yWindow="536" count="1">
    <dataValidation type="date" operator="greaterThan" allowBlank="1" showInputMessage="1" showErrorMessage="1" errorTitle="Date Required" error="Please enter a date in mm/dd/yyyy format." sqref="D7" xr:uid="{FD64A7EB-B0B2-458A-8063-8DEA821F4B39}">
      <formula1>36526</formula1>
    </dataValidation>
  </dataValidations>
  <printOptions horizontalCentered="1"/>
  <pageMargins left="0.7" right="0.7" top="0.75" bottom="0.75" header="0.3" footer="0.3"/>
  <pageSetup scale="67" fitToHeight="0"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BD78C-89DE-4811-BD95-EFB89BDCB332}">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14</v>
      </c>
      <c r="C1" s="213"/>
      <c r="D1" s="213"/>
      <c r="E1" s="213"/>
      <c r="F1" s="213"/>
      <c r="G1" s="213"/>
      <c r="H1" s="213"/>
      <c r="I1" s="213"/>
      <c r="J1" s="213"/>
      <c r="K1" s="213"/>
      <c r="L1" s="213"/>
      <c r="M1" s="213"/>
      <c r="N1" s="213"/>
      <c r="O1" s="213"/>
      <c r="P1" s="213"/>
      <c r="Q1" s="213"/>
      <c r="R1" s="213"/>
      <c r="S1" s="213"/>
    </row>
    <row r="2" spans="2:19" s="148" customFormat="1" ht="9" customHeight="1">
      <c r="B2" s="278" t="s">
        <v>260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9qU9qWzgsMt+1vSpIDuq0LTJaFBLNqa7puwgNpsaUFbiVu60UF3V0M7z7zIsSUJQojMF8/EU9Y8UdzGFusxlLQ==" saltValue="yrkxTA8km7GHqUFV8HEdy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AB59D14-1004-4AD1-AB19-EE3BA3B9409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7EC8F19-E8C2-4A79-8B42-F01DA37ABE2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2443B15-A11D-435D-AC1D-414A3A7442AC}"/>
    <dataValidation type="list" allowBlank="1" showDropDown="1" showInputMessage="1" showErrorMessage="1" error="Please enter Y or N." sqref="P26:P50" xr:uid="{B004CA2A-E841-4082-B8FD-481C25A63DB9}">
      <formula1>Lookup_YesOrBlank</formula1>
    </dataValidation>
    <dataValidation type="list" allowBlank="1" showDropDown="1" showInputMessage="1" showErrorMessage="1" error="Please enter Y or N." sqref="R26:R50 K26:K50 P26:P50" xr:uid="{0A61A9F5-FE63-48D1-91A3-91594DB97AA1}">
      <formula1>Lookup_YesNo</formula1>
    </dataValidation>
    <dataValidation type="date" allowBlank="1" showInputMessage="1" showErrorMessage="1" error="Please enter a valid date (mm/dd/yyyy) _x000a_between 10/01/2022 and 09/30/2028." sqref="L26:L50" xr:uid="{54904941-2703-4F37-96BF-2BAE0945EB69}">
      <formula1>44835</formula1>
      <formula2>47026</formula2>
    </dataValidation>
    <dataValidation type="list" allowBlank="1" showInputMessage="1" showErrorMessage="1" promptTitle="Outreach Activity" prompt="Click on the drop-down arrow to the right." sqref="C18:H18" xr:uid="{72673084-21C6-4373-88F4-5FE20FB54F2D}">
      <formula1>OFFSET(Outreach_Activities_Sorted,0,0,COUNTIF(Outreach_Activities_Sorted,"&lt;&gt;0"))</formula1>
    </dataValidation>
    <dataValidation type="list" allowBlank="1" showDropDown="1" showInputMessage="1" showErrorMessage="1" error="Please enter Yes, No, or Unknown." sqref="C16:H16" xr:uid="{FB67B7B4-0EF7-4280-81B8-37942E804083}">
      <formula1>Lookup_YesNoUnknown</formula1>
    </dataValidation>
    <dataValidation allowBlank="1" showInputMessage="1" showErrorMessage="1" prompt="Annualized reductions of green house gas emissions measured in metric tons of carbon dioxide equivalent (MTCO2e)." sqref="J25" xr:uid="{6338664B-5772-4366-86EE-32C2E843208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E839B99-D88D-470C-8D79-8DFBEF8E7DDA}">
      <formula1>100</formula1>
      <formula2>999999</formula2>
    </dataValidation>
    <dataValidation type="date" operator="greaterThan" allowBlank="1" showInputMessage="1" showErrorMessage="1" errorTitle="Date Required" error="Please enter a date in mm/dd/yyyy format." sqref="C19:C20 D19 E19:E20 F19 G19:G20 H19" xr:uid="{BB3CA15D-CD45-4172-9DFD-D236F18FDB70}">
      <formula1>36526</formula1>
    </dataValidation>
    <dataValidation allowBlank="1" showInputMessage="1" showErrorMessage="1" prompt="Either use the facility’s permit methodology or multiply wastewater gallons by 8.35 to get pounds and divide by 10,000 to eliminate water content." sqref="H25" xr:uid="{72E43B2B-EE34-44CE-A5E2-BEF719175E82}"/>
  </dataValidations>
  <hyperlinks>
    <hyperlink ref="B15" r:id="rId1" display="NAICS Code (3 to 6 digits) _x000a_NAICS Search (website)" xr:uid="{58807E52-4B37-4570-B3D5-69CB434250F0}"/>
    <hyperlink ref="B12" r:id="rId2" display="https://www.epa.gov/frs/frs-query" xr:uid="{FC3CCCE8-84B4-418D-93B1-E327FE8DDCF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5D41C18-A98C-4A7E-BF38-926EA9B5537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4EB97-270E-4536-8262-7B809BAE770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15</v>
      </c>
      <c r="C1" s="213"/>
      <c r="D1" s="213"/>
      <c r="E1" s="213"/>
      <c r="F1" s="213"/>
      <c r="G1" s="213"/>
      <c r="H1" s="213"/>
      <c r="I1" s="213"/>
      <c r="J1" s="213"/>
      <c r="K1" s="213"/>
      <c r="L1" s="213"/>
      <c r="M1" s="213"/>
      <c r="N1" s="213"/>
      <c r="O1" s="213"/>
      <c r="P1" s="213"/>
      <c r="Q1" s="213"/>
      <c r="R1" s="213"/>
      <c r="S1" s="213"/>
    </row>
    <row r="2" spans="2:19" s="148" customFormat="1" ht="9" customHeight="1">
      <c r="B2" s="278" t="s">
        <v>261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yvvUXAcTb7icjhXJLU+W1C777gx/DCPT8yXLSkfcpvsQj1h7BBUMOMh5G8Is+8uKqejmGU5cAHbvEVVBZxZVzg==" saltValue="cqPW5eETk4PoGFuMU1+zk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7F29A4A-7C75-43E2-8A2D-40B58875952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4A7DF74-E0E6-4DBE-A409-6E2D966945D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97BDB7C-72F5-48B1-B557-F604011FEF51}"/>
    <dataValidation type="list" allowBlank="1" showDropDown="1" showInputMessage="1" showErrorMessage="1" error="Please enter Y or N." sqref="P26:P50" xr:uid="{B8E75376-EC35-472E-8C23-B8E1A176322A}">
      <formula1>Lookup_YesOrBlank</formula1>
    </dataValidation>
    <dataValidation type="list" allowBlank="1" showDropDown="1" showInputMessage="1" showErrorMessage="1" error="Please enter Y or N." sqref="R26:R50 K26:K50 P26:P50" xr:uid="{35C24141-2F5F-4398-848C-F3242673549A}">
      <formula1>Lookup_YesNo</formula1>
    </dataValidation>
    <dataValidation type="date" allowBlank="1" showInputMessage="1" showErrorMessage="1" error="Please enter a valid date (mm/dd/yyyy) _x000a_between 10/01/2022 and 09/30/2028." sqref="L26:L50" xr:uid="{1A470F3C-A454-495C-9B64-7D90ADD08596}">
      <formula1>44835</formula1>
      <formula2>47026</formula2>
    </dataValidation>
    <dataValidation type="list" allowBlank="1" showInputMessage="1" showErrorMessage="1" promptTitle="Outreach Activity" prompt="Click on the drop-down arrow to the right." sqref="C18:H18" xr:uid="{58F102A6-707D-4045-816E-62190D77E0AC}">
      <formula1>OFFSET(Outreach_Activities_Sorted,0,0,COUNTIF(Outreach_Activities_Sorted,"&lt;&gt;0"))</formula1>
    </dataValidation>
    <dataValidation type="list" allowBlank="1" showDropDown="1" showInputMessage="1" showErrorMessage="1" error="Please enter Yes, No, or Unknown." sqref="C16:H16" xr:uid="{C0923443-5279-443F-995C-17D2AEDDCD96}">
      <formula1>Lookup_YesNoUnknown</formula1>
    </dataValidation>
    <dataValidation allowBlank="1" showInputMessage="1" showErrorMessage="1" prompt="Annualized reductions of green house gas emissions measured in metric tons of carbon dioxide equivalent (MTCO2e)." sqref="J25" xr:uid="{6CDE142C-8EFD-4634-9818-62EC58BEBAF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56C17B5-6DD8-4351-BFFE-4E61407DE67B}">
      <formula1>100</formula1>
      <formula2>999999</formula2>
    </dataValidation>
    <dataValidation type="date" operator="greaterThan" allowBlank="1" showInputMessage="1" showErrorMessage="1" errorTitle="Date Required" error="Please enter a date in mm/dd/yyyy format." sqref="C19:C20 D19 E19:E20 F19 G19:G20 H19" xr:uid="{0ECB5581-689C-4744-A789-D205B69FE3A1}">
      <formula1>36526</formula1>
    </dataValidation>
    <dataValidation allowBlank="1" showInputMessage="1" showErrorMessage="1" prompt="Either use the facility’s permit methodology or multiply wastewater gallons by 8.35 to get pounds and divide by 10,000 to eliminate water content." sqref="H25" xr:uid="{B56660C5-45AE-4516-9B03-65F42D2925E0}"/>
  </dataValidations>
  <hyperlinks>
    <hyperlink ref="B15" r:id="rId1" display="NAICS Code (3 to 6 digits) _x000a_NAICS Search (website)" xr:uid="{3F13D689-619F-40B1-A85F-9BBA4077CB45}"/>
    <hyperlink ref="B12" r:id="rId2" display="https://www.epa.gov/frs/frs-query" xr:uid="{2E6FB6E2-DBE7-4E62-B1E7-D8A37AA9ADC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948449C-0F0D-44A5-8A8C-804B6BC3AAD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6DA1D-A948-4A7D-B0DC-F474691BC19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16</v>
      </c>
      <c r="C1" s="213"/>
      <c r="D1" s="213"/>
      <c r="E1" s="213"/>
      <c r="F1" s="213"/>
      <c r="G1" s="213"/>
      <c r="H1" s="213"/>
      <c r="I1" s="213"/>
      <c r="J1" s="213"/>
      <c r="K1" s="213"/>
      <c r="L1" s="213"/>
      <c r="M1" s="213"/>
      <c r="N1" s="213"/>
      <c r="O1" s="213"/>
      <c r="P1" s="213"/>
      <c r="Q1" s="213"/>
      <c r="R1" s="213"/>
      <c r="S1" s="213"/>
    </row>
    <row r="2" spans="2:19" s="148" customFormat="1" ht="9" customHeight="1">
      <c r="B2" s="278" t="s">
        <v>262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qsHWvXtiaUBamnFHbLiWBZGxY7WsEDHwMRslSj/eJitvEUtEM66ci/0LYKsffuWJG0PmewfCoJcQwdFy0+487g==" saltValue="usMKrY1K1N0zKmbt0p4Hf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E972501-3F68-4AD0-B69B-89B5051F6BF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B8F2657-EAF0-41FF-922E-219FEE6D356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3E560DB-E229-45CC-BE78-80ED3E43ED6C}"/>
    <dataValidation type="list" allowBlank="1" showDropDown="1" showInputMessage="1" showErrorMessage="1" error="Please enter Y or N." sqref="P26:P50" xr:uid="{1F42F628-9439-404D-BE27-E39060AD06D6}">
      <formula1>Lookup_YesOrBlank</formula1>
    </dataValidation>
    <dataValidation type="list" allowBlank="1" showDropDown="1" showInputMessage="1" showErrorMessage="1" error="Please enter Y or N." sqref="R26:R50 K26:K50 P26:P50" xr:uid="{327C7143-F8E3-4FDE-B1A6-4EB81FE69680}">
      <formula1>Lookup_YesNo</formula1>
    </dataValidation>
    <dataValidation type="date" allowBlank="1" showInputMessage="1" showErrorMessage="1" error="Please enter a valid date (mm/dd/yyyy) _x000a_between 10/01/2022 and 09/30/2028." sqref="L26:L50" xr:uid="{BEE32FD3-0598-4B41-9F70-3A7CB93C0FA3}">
      <formula1>44835</formula1>
      <formula2>47026</formula2>
    </dataValidation>
    <dataValidation type="list" allowBlank="1" showInputMessage="1" showErrorMessage="1" promptTitle="Outreach Activity" prompt="Click on the drop-down arrow to the right." sqref="C18:H18" xr:uid="{7CA11F0E-9F59-4C36-8532-08FBAE74C8CF}">
      <formula1>OFFSET(Outreach_Activities_Sorted,0,0,COUNTIF(Outreach_Activities_Sorted,"&lt;&gt;0"))</formula1>
    </dataValidation>
    <dataValidation type="list" allowBlank="1" showDropDown="1" showInputMessage="1" showErrorMessage="1" error="Please enter Yes, No, or Unknown." sqref="C16:H16" xr:uid="{6F10C074-7BCD-49E4-A011-C3831D983EA4}">
      <formula1>Lookup_YesNoUnknown</formula1>
    </dataValidation>
    <dataValidation allowBlank="1" showInputMessage="1" showErrorMessage="1" prompt="Annualized reductions of green house gas emissions measured in metric tons of carbon dioxide equivalent (MTCO2e)." sqref="J25" xr:uid="{C9C27495-9C95-48CC-82FD-68CD43D4003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E14353E-B355-4DD8-B9A4-8745D32DE401}">
      <formula1>100</formula1>
      <formula2>999999</formula2>
    </dataValidation>
    <dataValidation type="date" operator="greaterThan" allowBlank="1" showInputMessage="1" showErrorMessage="1" errorTitle="Date Required" error="Please enter a date in mm/dd/yyyy format." sqref="C19:C20 D19 E19:E20 F19 G19:G20 H19" xr:uid="{7499BABC-D0CF-451A-A781-6C7873047896}">
      <formula1>36526</formula1>
    </dataValidation>
    <dataValidation allowBlank="1" showInputMessage="1" showErrorMessage="1" prompt="Either use the facility’s permit methodology or multiply wastewater gallons by 8.35 to get pounds and divide by 10,000 to eliminate water content." sqref="H25" xr:uid="{57491FD0-678C-46D3-A5DE-1F8B994B7567}"/>
  </dataValidations>
  <hyperlinks>
    <hyperlink ref="B15" r:id="rId1" display="NAICS Code (3 to 6 digits) _x000a_NAICS Search (website)" xr:uid="{F9C931BA-9F1C-4C76-A14C-AAA2A7709589}"/>
    <hyperlink ref="B12" r:id="rId2" display="https://www.epa.gov/frs/frs-query" xr:uid="{32BB7278-50EB-4B26-9FAB-60497B0D8A6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1119728-0C47-4E26-B2D3-989D07B4A3A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2E9DD-52EA-4FC9-BA22-5C4AE13EDEEA}">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17</v>
      </c>
      <c r="C1" s="213"/>
      <c r="D1" s="213"/>
      <c r="E1" s="213"/>
      <c r="F1" s="213"/>
      <c r="G1" s="213"/>
      <c r="H1" s="213"/>
      <c r="I1" s="213"/>
      <c r="J1" s="213"/>
      <c r="K1" s="213"/>
      <c r="L1" s="213"/>
      <c r="M1" s="213"/>
      <c r="N1" s="213"/>
      <c r="O1" s="213"/>
      <c r="P1" s="213"/>
      <c r="Q1" s="213"/>
      <c r="R1" s="213"/>
      <c r="S1" s="213"/>
    </row>
    <row r="2" spans="2:19" s="148" customFormat="1" ht="9" customHeight="1">
      <c r="B2" s="278" t="s">
        <v>263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BgJUnw0vtJV/Pu5E4g3vGmtkQXCorgL6oYmLMnHmsZSCWbJNOVQ0xQ8mq4oHiHzQa2kIG4Ndjo2zc9eFVuqm3w==" saltValue="x5yleOlQ0hrvm3Xf+hUWQ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7C93857-9D08-445B-BFFB-201472623E1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35C6831-FADB-403B-9277-B77D6F0EF3F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090BFBF-EFB9-4BC7-BA9B-A0D5ADDFBA9F}"/>
    <dataValidation type="list" allowBlank="1" showDropDown="1" showInputMessage="1" showErrorMessage="1" error="Please enter Y or N." sqref="P26:P50" xr:uid="{C5485B30-86FC-4D44-9DA1-BE8C91835E61}">
      <formula1>Lookup_YesOrBlank</formula1>
    </dataValidation>
    <dataValidation type="list" allowBlank="1" showDropDown="1" showInputMessage="1" showErrorMessage="1" error="Please enter Y or N." sqref="R26:R50 K26:K50 P26:P50" xr:uid="{495A2CD8-2859-474B-AE06-8E2D67998526}">
      <formula1>Lookup_YesNo</formula1>
    </dataValidation>
    <dataValidation type="date" allowBlank="1" showInputMessage="1" showErrorMessage="1" error="Please enter a valid date (mm/dd/yyyy) _x000a_between 10/01/2022 and 09/30/2028." sqref="L26:L50" xr:uid="{A66B9286-C1A1-4EB6-A56E-0ED7A56EFEC5}">
      <formula1>44835</formula1>
      <formula2>47026</formula2>
    </dataValidation>
    <dataValidation type="list" allowBlank="1" showInputMessage="1" showErrorMessage="1" promptTitle="Outreach Activity" prompt="Click on the drop-down arrow to the right." sqref="C18:H18" xr:uid="{F8D36869-2D31-416E-A0E3-C2B6EB312879}">
      <formula1>OFFSET(Outreach_Activities_Sorted,0,0,COUNTIF(Outreach_Activities_Sorted,"&lt;&gt;0"))</formula1>
    </dataValidation>
    <dataValidation type="list" allowBlank="1" showDropDown="1" showInputMessage="1" showErrorMessage="1" error="Please enter Yes, No, or Unknown." sqref="C16:H16" xr:uid="{BE529A27-DA39-4272-A356-3436B37422DD}">
      <formula1>Lookup_YesNoUnknown</formula1>
    </dataValidation>
    <dataValidation allowBlank="1" showInputMessage="1" showErrorMessage="1" prompt="Annualized reductions of green house gas emissions measured in metric tons of carbon dioxide equivalent (MTCO2e)." sqref="J25" xr:uid="{DE6B8B9C-D2A3-4C2F-B5E9-6BB739FB14E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54DF644-98CF-486D-8BB0-D017376FE4EA}">
      <formula1>100</formula1>
      <formula2>999999</formula2>
    </dataValidation>
    <dataValidation type="date" operator="greaterThan" allowBlank="1" showInputMessage="1" showErrorMessage="1" errorTitle="Date Required" error="Please enter a date in mm/dd/yyyy format." sqref="C19:C20 D19 E19:E20 F19 G19:G20 H19" xr:uid="{11EB35C8-3C21-45BD-B734-CBA7958D5EF9}">
      <formula1>36526</formula1>
    </dataValidation>
    <dataValidation allowBlank="1" showInputMessage="1" showErrorMessage="1" prompt="Either use the facility’s permit methodology or multiply wastewater gallons by 8.35 to get pounds and divide by 10,000 to eliminate water content." sqref="H25" xr:uid="{CA969363-D1DB-4045-B231-1B64055E4C28}"/>
  </dataValidations>
  <hyperlinks>
    <hyperlink ref="B15" r:id="rId1" display="NAICS Code (3 to 6 digits) _x000a_NAICS Search (website)" xr:uid="{B7D56498-6BB3-4361-A297-CC24CF74311D}"/>
    <hyperlink ref="B12" r:id="rId2" display="https://www.epa.gov/frs/frs-query" xr:uid="{58CDC9FC-E6AC-483D-B1AE-25AE7F4188F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F81AB19-B558-45BA-9FCC-60803F3539B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57FFE-8ED0-4F84-B0B8-5C003C68167E}">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18</v>
      </c>
      <c r="C1" s="213"/>
      <c r="D1" s="213"/>
      <c r="E1" s="213"/>
      <c r="F1" s="213"/>
      <c r="G1" s="213"/>
      <c r="H1" s="213"/>
      <c r="I1" s="213"/>
      <c r="J1" s="213"/>
      <c r="K1" s="213"/>
      <c r="L1" s="213"/>
      <c r="M1" s="213"/>
      <c r="N1" s="213"/>
      <c r="O1" s="213"/>
      <c r="P1" s="213"/>
      <c r="Q1" s="213"/>
      <c r="R1" s="213"/>
      <c r="S1" s="213"/>
    </row>
    <row r="2" spans="2:19" s="148" customFormat="1" ht="9" customHeight="1">
      <c r="B2" s="278" t="s">
        <v>264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qvWUDH9SNXnkqbcIPcRvlD2tkRCNkhuGXhjJf8SiDuvssBMoTdPWp6yStiYsLtgqHzVAFdHAoN0aikaeoaaONg==" saltValue="iLlGyFCFNktn9jUtVM2s9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275AFEA-3AF2-4DEC-BFE9-D90FEF3C5C1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38302BD-AEDA-49A3-9022-39E2F2167CE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708A9A0-B3F5-4722-8F63-FECFEFF5DAA7}"/>
    <dataValidation type="list" allowBlank="1" showDropDown="1" showInputMessage="1" showErrorMessage="1" error="Please enter Y or N." sqref="P26:P50" xr:uid="{919B4F50-4E3D-4B34-96D2-F18BBCDF705E}">
      <formula1>Lookup_YesOrBlank</formula1>
    </dataValidation>
    <dataValidation type="list" allowBlank="1" showDropDown="1" showInputMessage="1" showErrorMessage="1" error="Please enter Y or N." sqref="R26:R50 K26:K50 P26:P50" xr:uid="{C97A1ED4-E8E3-4F18-847A-C96049C5B180}">
      <formula1>Lookup_YesNo</formula1>
    </dataValidation>
    <dataValidation type="date" allowBlank="1" showInputMessage="1" showErrorMessage="1" error="Please enter a valid date (mm/dd/yyyy) _x000a_between 10/01/2022 and 09/30/2028." sqref="L26:L50" xr:uid="{A2ACE483-37A6-46DF-A059-8D2E5B8B2C78}">
      <formula1>44835</formula1>
      <formula2>47026</formula2>
    </dataValidation>
    <dataValidation type="list" allowBlank="1" showInputMessage="1" showErrorMessage="1" promptTitle="Outreach Activity" prompt="Click on the drop-down arrow to the right." sqref="C18:H18" xr:uid="{12032A83-E322-45EF-ACD4-8204D006C25D}">
      <formula1>OFFSET(Outreach_Activities_Sorted,0,0,COUNTIF(Outreach_Activities_Sorted,"&lt;&gt;0"))</formula1>
    </dataValidation>
    <dataValidation type="list" allowBlank="1" showDropDown="1" showInputMessage="1" showErrorMessage="1" error="Please enter Yes, No, or Unknown." sqref="C16:H16" xr:uid="{0E1702BC-7472-4C44-9B95-22A74314A219}">
      <formula1>Lookup_YesNoUnknown</formula1>
    </dataValidation>
    <dataValidation allowBlank="1" showInputMessage="1" showErrorMessage="1" prompt="Annualized reductions of green house gas emissions measured in metric tons of carbon dioxide equivalent (MTCO2e)." sqref="J25" xr:uid="{35670C76-A2BF-44C5-8BFE-23CDA833A9D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82D3416-9851-4FB0-A530-569F161C384A}">
      <formula1>100</formula1>
      <formula2>999999</formula2>
    </dataValidation>
    <dataValidation type="date" operator="greaterThan" allowBlank="1" showInputMessage="1" showErrorMessage="1" errorTitle="Date Required" error="Please enter a date in mm/dd/yyyy format." sqref="C19:C20 D19 E19:E20 F19 G19:G20 H19" xr:uid="{1D0495D3-7D8B-4141-9C96-B0432F2A323C}">
      <formula1>36526</formula1>
    </dataValidation>
    <dataValidation allowBlank="1" showInputMessage="1" showErrorMessage="1" prompt="Either use the facility’s permit methodology or multiply wastewater gallons by 8.35 to get pounds and divide by 10,000 to eliminate water content." sqref="H25" xr:uid="{80325958-66AF-400B-A759-2D05E9259699}"/>
  </dataValidations>
  <hyperlinks>
    <hyperlink ref="B15" r:id="rId1" display="NAICS Code (3 to 6 digits) _x000a_NAICS Search (website)" xr:uid="{501172EC-19F1-42FA-8DBD-7BFD37B280FF}"/>
    <hyperlink ref="B12" r:id="rId2" display="https://www.epa.gov/frs/frs-query" xr:uid="{72C3189B-EAAF-4998-976C-8769AD32484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1AA6A63-DC8C-4EC6-96DB-73CE44986E5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EADDB-8908-43FE-8E73-CC4E16D89464}">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19</v>
      </c>
      <c r="C1" s="213"/>
      <c r="D1" s="213"/>
      <c r="E1" s="213"/>
      <c r="F1" s="213"/>
      <c r="G1" s="213"/>
      <c r="H1" s="213"/>
      <c r="I1" s="213"/>
      <c r="J1" s="213"/>
      <c r="K1" s="213"/>
      <c r="L1" s="213"/>
      <c r="M1" s="213"/>
      <c r="N1" s="213"/>
      <c r="O1" s="213"/>
      <c r="P1" s="213"/>
      <c r="Q1" s="213"/>
      <c r="R1" s="213"/>
      <c r="S1" s="213"/>
    </row>
    <row r="2" spans="2:19" s="148" customFormat="1" ht="9" customHeight="1">
      <c r="B2" s="278" t="s">
        <v>265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ijYDPo+YMKJ3Qs7c0cXwCRtDd8CzZFkINDGNRQdrLOi0LsfvNJRaG+TlqtqwcGXGOPynfTrvPRK+t7w/SQEvAA==" saltValue="FCSM/FGHPZyBuNsAD2cb9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421FD13-A695-45BE-A9B8-27B516D6E3C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7A1BCFE-FEEC-4D87-8FF4-6C8043C7167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1F54853-56D0-437C-916C-87679D4F46FC}"/>
    <dataValidation type="list" allowBlank="1" showDropDown="1" showInputMessage="1" showErrorMessage="1" error="Please enter Y or N." sqref="P26:P50" xr:uid="{9D25E04B-6EF7-4AAF-9D84-B72BB9E33E16}">
      <formula1>Lookup_YesOrBlank</formula1>
    </dataValidation>
    <dataValidation type="list" allowBlank="1" showDropDown="1" showInputMessage="1" showErrorMessage="1" error="Please enter Y or N." sqref="R26:R50 K26:K50 P26:P50" xr:uid="{D7DE67B5-36C7-4C91-8127-401D0975AAC8}">
      <formula1>Lookup_YesNo</formula1>
    </dataValidation>
    <dataValidation type="date" allowBlank="1" showInputMessage="1" showErrorMessage="1" error="Please enter a valid date (mm/dd/yyyy) _x000a_between 10/01/2022 and 09/30/2028." sqref="L26:L50" xr:uid="{C1CC024A-E8BB-432F-8666-E18F58D2EA4F}">
      <formula1>44835</formula1>
      <formula2>47026</formula2>
    </dataValidation>
    <dataValidation type="list" allowBlank="1" showInputMessage="1" showErrorMessage="1" promptTitle="Outreach Activity" prompt="Click on the drop-down arrow to the right." sqref="C18:H18" xr:uid="{C2482AA6-4554-40E1-B89D-81DD5EADE4DA}">
      <formula1>OFFSET(Outreach_Activities_Sorted,0,0,COUNTIF(Outreach_Activities_Sorted,"&lt;&gt;0"))</formula1>
    </dataValidation>
    <dataValidation type="list" allowBlank="1" showDropDown="1" showInputMessage="1" showErrorMessage="1" error="Please enter Yes, No, or Unknown." sqref="C16:H16" xr:uid="{0A06621F-2F80-45E5-AF88-24138C3C6130}">
      <formula1>Lookup_YesNoUnknown</formula1>
    </dataValidation>
    <dataValidation allowBlank="1" showInputMessage="1" showErrorMessage="1" prompt="Annualized reductions of green house gas emissions measured in metric tons of carbon dioxide equivalent (MTCO2e)." sqref="J25" xr:uid="{092A6797-DADE-4E5B-93AD-2E01DD95F5B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56D1810-BF2A-4EFD-9F10-2BA212E54C56}">
      <formula1>100</formula1>
      <formula2>999999</formula2>
    </dataValidation>
    <dataValidation type="date" operator="greaterThan" allowBlank="1" showInputMessage="1" showErrorMessage="1" errorTitle="Date Required" error="Please enter a date in mm/dd/yyyy format." sqref="C19:C20 D19 E19:E20 F19 G19:G20 H19" xr:uid="{644B044B-182F-4252-98DE-E4217790D8BC}">
      <formula1>36526</formula1>
    </dataValidation>
    <dataValidation allowBlank="1" showInputMessage="1" showErrorMessage="1" prompt="Either use the facility’s permit methodology or multiply wastewater gallons by 8.35 to get pounds and divide by 10,000 to eliminate water content." sqref="H25" xr:uid="{FF1AAAB3-A0F5-45AF-9E8E-6B36754A2604}"/>
  </dataValidations>
  <hyperlinks>
    <hyperlink ref="B15" r:id="rId1" display="NAICS Code (3 to 6 digits) _x000a_NAICS Search (website)" xr:uid="{F5EC1A13-EDB9-4522-826E-819735D077FF}"/>
    <hyperlink ref="B12" r:id="rId2" display="https://www.epa.gov/frs/frs-query" xr:uid="{ADC0F7EC-998D-4D78-AE84-49781AE0878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DB4E9D3-F12D-41C8-A103-61815A88AAED}"/>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D9CA-A2E0-4F55-96A4-389944AB041F}">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20</v>
      </c>
      <c r="C1" s="213"/>
      <c r="D1" s="213"/>
      <c r="E1" s="213"/>
      <c r="F1" s="213"/>
      <c r="G1" s="213"/>
      <c r="H1" s="213"/>
      <c r="I1" s="213"/>
      <c r="J1" s="213"/>
      <c r="K1" s="213"/>
      <c r="L1" s="213"/>
      <c r="M1" s="213"/>
      <c r="N1" s="213"/>
      <c r="O1" s="213"/>
      <c r="P1" s="213"/>
      <c r="Q1" s="213"/>
      <c r="R1" s="213"/>
      <c r="S1" s="213"/>
    </row>
    <row r="2" spans="2:19" s="148" customFormat="1" ht="9" customHeight="1">
      <c r="B2" s="278" t="s">
        <v>266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WHTRKrW6czM1xgT3N7cSnc2iVqljLOawGoDwgLxrebzqrcCh3wbttuikZjZOzlAE+bFK1GGFT7oDBIjuRLcDCw==" saltValue="NuKX114kvufG+PDNKeofe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E36A464-E031-4E61-A402-AC614745F2D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9C376A8-3809-4E8F-A27F-5C12866F3B7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A42A2C1-0EF6-4B78-859F-65978FE26584}"/>
    <dataValidation type="list" allowBlank="1" showDropDown="1" showInputMessage="1" showErrorMessage="1" error="Please enter Y or N." sqref="P26:P50" xr:uid="{7E05B5DF-A6F4-4E17-99DF-27C17615DFA2}">
      <formula1>Lookup_YesOrBlank</formula1>
    </dataValidation>
    <dataValidation type="list" allowBlank="1" showDropDown="1" showInputMessage="1" showErrorMessage="1" error="Please enter Y or N." sqref="R26:R50 K26:K50 P26:P50" xr:uid="{6DD11B19-1090-4803-9482-13825BEABA60}">
      <formula1>Lookup_YesNo</formula1>
    </dataValidation>
    <dataValidation type="date" allowBlank="1" showInputMessage="1" showErrorMessage="1" error="Please enter a valid date (mm/dd/yyyy) _x000a_between 10/01/2022 and 09/30/2028." sqref="L26:L50" xr:uid="{B238F1D6-D3DD-4315-A149-620E76A26470}">
      <formula1>44835</formula1>
      <formula2>47026</formula2>
    </dataValidation>
    <dataValidation type="list" allowBlank="1" showInputMessage="1" showErrorMessage="1" promptTitle="Outreach Activity" prompt="Click on the drop-down arrow to the right." sqref="C18:H18" xr:uid="{772EE549-9AE1-4B6B-8E02-97B91B41298A}">
      <formula1>OFFSET(Outreach_Activities_Sorted,0,0,COUNTIF(Outreach_Activities_Sorted,"&lt;&gt;0"))</formula1>
    </dataValidation>
    <dataValidation type="list" allowBlank="1" showDropDown="1" showInputMessage="1" showErrorMessage="1" error="Please enter Yes, No, or Unknown." sqref="C16:H16" xr:uid="{7A2F5874-3ED0-475D-B99A-016081C10B3B}">
      <formula1>Lookup_YesNoUnknown</formula1>
    </dataValidation>
    <dataValidation allowBlank="1" showInputMessage="1" showErrorMessage="1" prompt="Annualized reductions of green house gas emissions measured in metric tons of carbon dioxide equivalent (MTCO2e)." sqref="J25" xr:uid="{CDA90F07-E69A-4C34-B06A-D9D3C29AA52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5C94E2A-77A5-409D-B8E4-85A36414306E}">
      <formula1>100</formula1>
      <formula2>999999</formula2>
    </dataValidation>
    <dataValidation type="date" operator="greaterThan" allowBlank="1" showInputMessage="1" showErrorMessage="1" errorTitle="Date Required" error="Please enter a date in mm/dd/yyyy format." sqref="C19:C20 D19 E19:E20 F19 G19:G20 H19" xr:uid="{A70F1C59-451C-483E-8B86-6E943D79AAA3}">
      <formula1>36526</formula1>
    </dataValidation>
    <dataValidation allowBlank="1" showInputMessage="1" showErrorMessage="1" prompt="Either use the facility’s permit methodology or multiply wastewater gallons by 8.35 to get pounds and divide by 10,000 to eliminate water content." sqref="H25" xr:uid="{CAF21F82-343B-4AAA-BED3-038E4CDBD133}"/>
  </dataValidations>
  <hyperlinks>
    <hyperlink ref="B15" r:id="rId1" display="NAICS Code (3 to 6 digits) _x000a_NAICS Search (website)" xr:uid="{F5CCC2EB-AD09-40FB-9558-283A3D231C0B}"/>
    <hyperlink ref="B12" r:id="rId2" display="https://www.epa.gov/frs/frs-query" xr:uid="{91708723-74F7-43F3-B78B-28806BCC012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1DF83BC-B1E6-481C-A978-D08E6948849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A023C-B6D2-497A-B370-78E781ADAE8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21</v>
      </c>
      <c r="C1" s="213"/>
      <c r="D1" s="213"/>
      <c r="E1" s="213"/>
      <c r="F1" s="213"/>
      <c r="G1" s="213"/>
      <c r="H1" s="213"/>
      <c r="I1" s="213"/>
      <c r="J1" s="213"/>
      <c r="K1" s="213"/>
      <c r="L1" s="213"/>
      <c r="M1" s="213"/>
      <c r="N1" s="213"/>
      <c r="O1" s="213"/>
      <c r="P1" s="213"/>
      <c r="Q1" s="213"/>
      <c r="R1" s="213"/>
      <c r="S1" s="213"/>
    </row>
    <row r="2" spans="2:19" s="148" customFormat="1" ht="9" customHeight="1">
      <c r="B2" s="278" t="s">
        <v>267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6JDSoSlzNu8e7xQUjXD/7gn8oH1++f+/zeJ7Hojt1A2MsR+WIiWGJAON9aiY6D3QVlojFkF7SM3hl55wnthSxA==" saltValue="46eScf209X8DnY70vFUEe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01EB97A-09CA-4093-AA35-EE98025253D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1473F84-2E1D-429F-99BA-FC6179DDACB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A6AF6C2-91E0-4F65-A5F1-B1DDF832F077}"/>
    <dataValidation type="list" allowBlank="1" showDropDown="1" showInputMessage="1" showErrorMessage="1" error="Please enter Y or N." sqref="P26:P50" xr:uid="{74B462AC-33AC-4BBE-A43F-C31885B0D31F}">
      <formula1>Lookup_YesOrBlank</formula1>
    </dataValidation>
    <dataValidation type="list" allowBlank="1" showDropDown="1" showInputMessage="1" showErrorMessage="1" error="Please enter Y or N." sqref="R26:R50 K26:K50 P26:P50" xr:uid="{F9B2D0AC-3DCE-492A-9166-2A1F15F49BD7}">
      <formula1>Lookup_YesNo</formula1>
    </dataValidation>
    <dataValidation type="date" allowBlank="1" showInputMessage="1" showErrorMessage="1" error="Please enter a valid date (mm/dd/yyyy) _x000a_between 10/01/2022 and 09/30/2028." sqref="L26:L50" xr:uid="{A91DB8FC-346B-4A57-8CBD-502C0D0564AE}">
      <formula1>44835</formula1>
      <formula2>47026</formula2>
    </dataValidation>
    <dataValidation type="list" allowBlank="1" showInputMessage="1" showErrorMessage="1" promptTitle="Outreach Activity" prompt="Click on the drop-down arrow to the right." sqref="C18:H18" xr:uid="{96691C24-7189-4569-A990-AE38D282AD7A}">
      <formula1>OFFSET(Outreach_Activities_Sorted,0,0,COUNTIF(Outreach_Activities_Sorted,"&lt;&gt;0"))</formula1>
    </dataValidation>
    <dataValidation type="list" allowBlank="1" showDropDown="1" showInputMessage="1" showErrorMessage="1" error="Please enter Yes, No, or Unknown." sqref="C16:H16" xr:uid="{E7F5E586-DE5B-4754-BB9B-EBF2A9635F9F}">
      <formula1>Lookup_YesNoUnknown</formula1>
    </dataValidation>
    <dataValidation allowBlank="1" showInputMessage="1" showErrorMessage="1" prompt="Annualized reductions of green house gas emissions measured in metric tons of carbon dioxide equivalent (MTCO2e)." sqref="J25" xr:uid="{7481C0CA-61F9-4574-955A-90A201072A7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7DA2775-6431-4D40-BB36-75059A2CFCE6}">
      <formula1>100</formula1>
      <formula2>999999</formula2>
    </dataValidation>
    <dataValidation type="date" operator="greaterThan" allowBlank="1" showInputMessage="1" showErrorMessage="1" errorTitle="Date Required" error="Please enter a date in mm/dd/yyyy format." sqref="C19:C20 D19 E19:E20 F19 G19:G20 H19" xr:uid="{32CCBEEA-6B0A-451A-A39B-9DAF8809EEAE}">
      <formula1>36526</formula1>
    </dataValidation>
    <dataValidation allowBlank="1" showInputMessage="1" showErrorMessage="1" prompt="Either use the facility’s permit methodology or multiply wastewater gallons by 8.35 to get pounds and divide by 10,000 to eliminate water content." sqref="H25" xr:uid="{89ED2B27-0F30-48F8-BE7B-80B2C83A2732}"/>
  </dataValidations>
  <hyperlinks>
    <hyperlink ref="B15" r:id="rId1" display="NAICS Code (3 to 6 digits) _x000a_NAICS Search (website)" xr:uid="{7282BED9-F35B-4C89-BA91-6B01CCC515AD}"/>
    <hyperlink ref="B12" r:id="rId2" display="https://www.epa.gov/frs/frs-query" xr:uid="{0442919C-803C-41FC-9056-D9A1CE7BBB6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09DDCA3-74C0-45F1-93F6-ADAF8051367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554AD-1CF1-4C5B-B193-7B10B3B4ECBA}">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22</v>
      </c>
      <c r="C1" s="213"/>
      <c r="D1" s="213"/>
      <c r="E1" s="213"/>
      <c r="F1" s="213"/>
      <c r="G1" s="213"/>
      <c r="H1" s="213"/>
      <c r="I1" s="213"/>
      <c r="J1" s="213"/>
      <c r="K1" s="213"/>
      <c r="L1" s="213"/>
      <c r="M1" s="213"/>
      <c r="N1" s="213"/>
      <c r="O1" s="213"/>
      <c r="P1" s="213"/>
      <c r="Q1" s="213"/>
      <c r="R1" s="213"/>
      <c r="S1" s="213"/>
    </row>
    <row r="2" spans="2:19" s="148" customFormat="1" ht="9" customHeight="1">
      <c r="B2" s="278" t="s">
        <v>268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mSer+2YhkuuGoEcDr4dpYYgVqNNwIaaJv8f5Y5DrGEnT62A4DQ93PIdOiEjuRGAxMetcXv5Glohol9Oeom5VeQ==" saltValue="AVeddw9Uh+M3kcf5fOjYB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83D4CC9-303C-4E46-923F-7EE6528C06F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3D7BE38-B7BD-4F4F-BD05-6B86975B6DB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21F527C-4C95-4164-ACE3-27743D727CC3}"/>
    <dataValidation type="list" allowBlank="1" showDropDown="1" showInputMessage="1" showErrorMessage="1" error="Please enter Y or N." sqref="P26:P50" xr:uid="{A7DF4F30-A951-4A86-A4DD-C249E70FDDF9}">
      <formula1>Lookup_YesOrBlank</formula1>
    </dataValidation>
    <dataValidation type="list" allowBlank="1" showDropDown="1" showInputMessage="1" showErrorMessage="1" error="Please enter Y or N." sqref="R26:R50 K26:K50 P26:P50" xr:uid="{849F465D-D05F-4646-8A25-4D7D98A620F8}">
      <formula1>Lookup_YesNo</formula1>
    </dataValidation>
    <dataValidation type="date" allowBlank="1" showInputMessage="1" showErrorMessage="1" error="Please enter a valid date (mm/dd/yyyy) _x000a_between 10/01/2022 and 09/30/2028." sqref="L26:L50" xr:uid="{274CB9A4-860E-40F0-957B-A5B2DE8537AF}">
      <formula1>44835</formula1>
      <formula2>47026</formula2>
    </dataValidation>
    <dataValidation type="list" allowBlank="1" showInputMessage="1" showErrorMessage="1" promptTitle="Outreach Activity" prompt="Click on the drop-down arrow to the right." sqref="C18:H18" xr:uid="{FFE6C78F-32CC-4D10-B737-2A72C19691DE}">
      <formula1>OFFSET(Outreach_Activities_Sorted,0,0,COUNTIF(Outreach_Activities_Sorted,"&lt;&gt;0"))</formula1>
    </dataValidation>
    <dataValidation type="list" allowBlank="1" showDropDown="1" showInputMessage="1" showErrorMessage="1" error="Please enter Yes, No, or Unknown." sqref="C16:H16" xr:uid="{00B8D1D3-AE8E-42F7-A864-6248D024E66F}">
      <formula1>Lookup_YesNoUnknown</formula1>
    </dataValidation>
    <dataValidation allowBlank="1" showInputMessage="1" showErrorMessage="1" prompt="Annualized reductions of green house gas emissions measured in metric tons of carbon dioxide equivalent (MTCO2e)." sqref="J25" xr:uid="{F1FDAE02-3C6C-412E-908E-5CA0E886C0A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FE601A9-7754-47B6-9E86-AFE8F705A68A}">
      <formula1>100</formula1>
      <formula2>999999</formula2>
    </dataValidation>
    <dataValidation type="date" operator="greaterThan" allowBlank="1" showInputMessage="1" showErrorMessage="1" errorTitle="Date Required" error="Please enter a date in mm/dd/yyyy format." sqref="C19:C20 D19 E19:E20 F19 G19:G20 H19" xr:uid="{06418B5B-0F7E-4F6A-9994-51DF145F1FD0}">
      <formula1>36526</formula1>
    </dataValidation>
    <dataValidation allowBlank="1" showInputMessage="1" showErrorMessage="1" prompt="Either use the facility’s permit methodology or multiply wastewater gallons by 8.35 to get pounds and divide by 10,000 to eliminate water content." sqref="H25" xr:uid="{8F792DAD-0D35-4B04-826C-C843C8BEBE4D}"/>
  </dataValidations>
  <hyperlinks>
    <hyperlink ref="B15" r:id="rId1" display="NAICS Code (3 to 6 digits) _x000a_NAICS Search (website)" xr:uid="{AC6B290A-1E78-411E-A422-C9B60D0253A9}"/>
    <hyperlink ref="B12" r:id="rId2" display="https://www.epa.gov/frs/frs-query" xr:uid="{568F8DE6-CE9D-4676-A2B1-618136A9317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1B05177-A4CF-4E7D-8176-AEF5C665A63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C0E01-8367-4485-8D93-604936D3CC0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23</v>
      </c>
      <c r="C1" s="213"/>
      <c r="D1" s="213"/>
      <c r="E1" s="213"/>
      <c r="F1" s="213"/>
      <c r="G1" s="213"/>
      <c r="H1" s="213"/>
      <c r="I1" s="213"/>
      <c r="J1" s="213"/>
      <c r="K1" s="213"/>
      <c r="L1" s="213"/>
      <c r="M1" s="213"/>
      <c r="N1" s="213"/>
      <c r="O1" s="213"/>
      <c r="P1" s="213"/>
      <c r="Q1" s="213"/>
      <c r="R1" s="213"/>
      <c r="S1" s="213"/>
    </row>
    <row r="2" spans="2:19" s="148" customFormat="1" ht="9" customHeight="1">
      <c r="B2" s="278" t="s">
        <v>269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FEMrAkefXjwk95vk0Ysa74PLjgaOm3wpPaAfJGidBztezU2BEAeaHfBthSCMkOOyKwF2pXHhruwP7SfNYfKgNQ==" saltValue="PpTjnZzBbNQFIeS2cor5E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EAC95BF-692B-4745-B8FF-F492703058C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F5FE881-A216-46AA-8A76-90DF1120B78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74AAC99-6BEE-42C8-978B-65D3942E58ED}"/>
    <dataValidation type="list" allowBlank="1" showDropDown="1" showInputMessage="1" showErrorMessage="1" error="Please enter Y or N." sqref="P26:P50" xr:uid="{BBD16D62-74A6-47DE-B6C4-A5915C255CB5}">
      <formula1>Lookup_YesOrBlank</formula1>
    </dataValidation>
    <dataValidation type="list" allowBlank="1" showDropDown="1" showInputMessage="1" showErrorMessage="1" error="Please enter Y or N." sqref="R26:R50 K26:K50 P26:P50" xr:uid="{DF42A835-25ED-4FFB-979D-6A9553B556FD}">
      <formula1>Lookup_YesNo</formula1>
    </dataValidation>
    <dataValidation type="date" allowBlank="1" showInputMessage="1" showErrorMessage="1" error="Please enter a valid date (mm/dd/yyyy) _x000a_between 10/01/2022 and 09/30/2028." sqref="L26:L50" xr:uid="{2811D0AD-0B29-477B-BB05-2CB409315240}">
      <formula1>44835</formula1>
      <formula2>47026</formula2>
    </dataValidation>
    <dataValidation type="list" allowBlank="1" showInputMessage="1" showErrorMessage="1" promptTitle="Outreach Activity" prompt="Click on the drop-down arrow to the right." sqref="C18:H18" xr:uid="{04CE6433-0243-4A42-865C-39CC1981A33A}">
      <formula1>OFFSET(Outreach_Activities_Sorted,0,0,COUNTIF(Outreach_Activities_Sorted,"&lt;&gt;0"))</formula1>
    </dataValidation>
    <dataValidation type="list" allowBlank="1" showDropDown="1" showInputMessage="1" showErrorMessage="1" error="Please enter Yes, No, or Unknown." sqref="C16:H16" xr:uid="{FD4BA17E-B452-4F23-9344-45010B21939A}">
      <formula1>Lookup_YesNoUnknown</formula1>
    </dataValidation>
    <dataValidation allowBlank="1" showInputMessage="1" showErrorMessage="1" prompt="Annualized reductions of green house gas emissions measured in metric tons of carbon dioxide equivalent (MTCO2e)." sqref="J25" xr:uid="{036F5B6D-A358-48EA-9D16-D5C16859D52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3C3E412-8601-45A9-A698-BE74CC3AAD0A}">
      <formula1>100</formula1>
      <formula2>999999</formula2>
    </dataValidation>
    <dataValidation type="date" operator="greaterThan" allowBlank="1" showInputMessage="1" showErrorMessage="1" errorTitle="Date Required" error="Please enter a date in mm/dd/yyyy format." sqref="C19:C20 D19 E19:E20 F19 G19:G20 H19" xr:uid="{10A8484B-9FC4-4390-8F79-FE499AA9A5C0}">
      <formula1>36526</formula1>
    </dataValidation>
    <dataValidation allowBlank="1" showInputMessage="1" showErrorMessage="1" prompt="Either use the facility’s permit methodology or multiply wastewater gallons by 8.35 to get pounds and divide by 10,000 to eliminate water content." sqref="H25" xr:uid="{1D88D49C-A36D-4F73-A5A9-9926CE038366}"/>
  </dataValidations>
  <hyperlinks>
    <hyperlink ref="B15" r:id="rId1" display="NAICS Code (3 to 6 digits) _x000a_NAICS Search (website)" xr:uid="{683EFBE7-23BC-45F4-A32E-D5C8DFEEFFF6}"/>
    <hyperlink ref="B12" r:id="rId2" display="https://www.epa.gov/frs/frs-query" xr:uid="{C3F28C51-8796-434F-9419-FAFD3064D1E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61752AC-14E2-465F-A777-2FA454BBEB3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1:N35"/>
  <sheetViews>
    <sheetView showGridLines="0" zoomScaleNormal="100" workbookViewId="0">
      <selection activeCell="F7" sqref="F7:L7"/>
    </sheetView>
  </sheetViews>
  <sheetFormatPr defaultColWidth="9.140625" defaultRowHeight="14.45"/>
  <cols>
    <col min="1" max="1" width="4.7109375" style="148" customWidth="1"/>
    <col min="2" max="2" width="2.7109375" style="148" customWidth="1"/>
    <col min="3" max="3" width="11.7109375" style="148" customWidth="1"/>
    <col min="4" max="12" width="14.7109375" style="148" customWidth="1"/>
    <col min="13" max="13" width="3.42578125" style="148" customWidth="1"/>
    <col min="14" max="16384" width="9.140625" style="148"/>
  </cols>
  <sheetData>
    <row r="1" spans="2:14" ht="20.100000000000001" customHeight="1">
      <c r="B1" s="348" t="str">
        <f>TemplateTitle</f>
        <v>P2 IIJA Communities EJ Grant Reporting Template</v>
      </c>
      <c r="C1" s="348"/>
      <c r="D1" s="348"/>
      <c r="E1" s="348"/>
      <c r="F1" s="348"/>
      <c r="G1" s="348"/>
      <c r="H1" s="348"/>
      <c r="I1" s="348"/>
      <c r="J1" s="348"/>
      <c r="K1" s="348"/>
      <c r="L1" s="348"/>
      <c r="M1" s="348"/>
    </row>
    <row r="2" spans="2:14" ht="23.25" customHeight="1">
      <c r="B2" s="149"/>
      <c r="C2" s="351" t="s">
        <v>117</v>
      </c>
      <c r="D2" s="351"/>
      <c r="E2" s="351"/>
      <c r="F2" s="351"/>
      <c r="G2" s="351"/>
      <c r="H2" s="351"/>
      <c r="I2" s="351"/>
      <c r="J2" s="351"/>
      <c r="K2" s="351"/>
      <c r="L2" s="351"/>
      <c r="M2" s="352"/>
    </row>
    <row r="3" spans="2:14" ht="10.5" customHeight="1">
      <c r="B3" s="150"/>
      <c r="C3" s="151"/>
      <c r="D3" s="151"/>
      <c r="E3" s="151"/>
      <c r="F3" s="151"/>
      <c r="G3" s="151"/>
      <c r="H3" s="151"/>
      <c r="I3" s="151"/>
      <c r="J3" s="151"/>
      <c r="K3" s="151"/>
      <c r="L3" s="151"/>
      <c r="M3" s="152"/>
    </row>
    <row r="4" spans="2:14" ht="9" customHeight="1">
      <c r="B4" s="153"/>
      <c r="C4" s="154"/>
      <c r="D4" s="155"/>
      <c r="E4" s="155"/>
      <c r="F4" s="155"/>
      <c r="G4" s="155"/>
      <c r="H4" s="155"/>
      <c r="I4" s="155"/>
      <c r="J4" s="155"/>
      <c r="K4" s="155"/>
      <c r="L4" s="155"/>
      <c r="M4" s="153"/>
    </row>
    <row r="5" spans="2:14" ht="39.950000000000003" customHeight="1">
      <c r="B5" s="156"/>
      <c r="C5" s="343" t="s">
        <v>32</v>
      </c>
      <c r="D5" s="344"/>
      <c r="E5" s="349" t="s">
        <v>118</v>
      </c>
      <c r="F5" s="350"/>
      <c r="G5" s="350"/>
      <c r="H5" s="350"/>
      <c r="I5" s="350"/>
      <c r="J5" s="350"/>
      <c r="K5" s="350"/>
      <c r="L5" s="157"/>
      <c r="M5" s="158"/>
    </row>
    <row r="6" spans="2:14" ht="9" customHeight="1">
      <c r="B6" s="156"/>
      <c r="C6" s="159"/>
      <c r="D6" s="160"/>
      <c r="E6" s="160"/>
      <c r="F6" s="160"/>
      <c r="G6" s="160"/>
      <c r="H6" s="160"/>
      <c r="I6" s="160"/>
      <c r="J6" s="160"/>
      <c r="K6" s="160"/>
      <c r="L6" s="161"/>
      <c r="M6" s="158"/>
    </row>
    <row r="7" spans="2:14" s="164" customFormat="1" ht="18.75" customHeight="1">
      <c r="B7" s="162"/>
      <c r="C7" s="345" t="s">
        <v>119</v>
      </c>
      <c r="D7" s="346"/>
      <c r="E7" s="347"/>
      <c r="F7" s="355" t="str">
        <f>IF('Grant Project Data'!D5&lt;&gt;"",'Grant Project Data'!D5,"")</f>
        <v/>
      </c>
      <c r="G7" s="356"/>
      <c r="H7" s="356"/>
      <c r="I7" s="356"/>
      <c r="J7" s="356"/>
      <c r="K7" s="356"/>
      <c r="L7" s="357"/>
      <c r="M7" s="163"/>
    </row>
    <row r="8" spans="2:14" s="164" customFormat="1" ht="18.75" customHeight="1">
      <c r="B8" s="165"/>
      <c r="C8" s="345" t="s">
        <v>120</v>
      </c>
      <c r="D8" s="346"/>
      <c r="E8" s="347"/>
      <c r="F8" s="355" t="str">
        <f>IF('Grant Project Data'!D6&lt;&gt;"",'Grant Project Data'!D6,"")</f>
        <v/>
      </c>
      <c r="G8" s="356"/>
      <c r="H8" s="356"/>
      <c r="I8" s="356"/>
      <c r="J8" s="356"/>
      <c r="K8" s="356"/>
      <c r="L8" s="357"/>
      <c r="M8" s="163"/>
    </row>
    <row r="9" spans="2:14" ht="8.25" customHeight="1">
      <c r="B9" s="166"/>
      <c r="C9" s="358"/>
      <c r="D9" s="359"/>
      <c r="E9" s="359"/>
      <c r="F9" s="359"/>
      <c r="G9" s="359"/>
      <c r="H9" s="359"/>
      <c r="I9" s="359"/>
      <c r="J9" s="359"/>
      <c r="K9" s="359"/>
      <c r="L9" s="360"/>
      <c r="M9" s="167"/>
    </row>
    <row r="10" spans="2:14" ht="15" customHeight="1">
      <c r="B10" s="166"/>
      <c r="C10" s="361" t="s">
        <v>121</v>
      </c>
      <c r="D10" s="353" t="s">
        <v>122</v>
      </c>
      <c r="E10" s="354"/>
      <c r="F10" s="340" t="s">
        <v>123</v>
      </c>
      <c r="G10" s="341"/>
      <c r="H10" s="341"/>
      <c r="I10" s="341"/>
      <c r="J10" s="341"/>
      <c r="K10" s="341"/>
      <c r="L10" s="342"/>
      <c r="M10" s="168"/>
    </row>
    <row r="11" spans="2:14" s="173" customFormat="1" ht="43.5">
      <c r="B11" s="169"/>
      <c r="C11" s="362"/>
      <c r="D11" s="170" t="s">
        <v>124</v>
      </c>
      <c r="E11" s="170" t="s">
        <v>125</v>
      </c>
      <c r="F11" s="170" t="s">
        <v>126</v>
      </c>
      <c r="G11" s="170" t="s">
        <v>127</v>
      </c>
      <c r="H11" s="170" t="s">
        <v>128</v>
      </c>
      <c r="I11" s="171" t="s">
        <v>129</v>
      </c>
      <c r="J11" s="171" t="s">
        <v>130</v>
      </c>
      <c r="K11" s="170" t="s">
        <v>131</v>
      </c>
      <c r="L11" s="171" t="s">
        <v>132</v>
      </c>
      <c r="M11" s="172"/>
      <c r="N11" s="148"/>
    </row>
    <row r="12" spans="2:14" ht="21.75" customHeight="1">
      <c r="B12" s="166"/>
      <c r="C12" s="174">
        <v>2023</v>
      </c>
      <c r="D12" s="175">
        <f>SUM('1'!C52,'2'!C52,'3'!C52,'4'!C52,'5'!C52,'6'!C52,'7'!C52,'8'!C52,'9'!C52,'10'!C52,'11'!C52,'12'!C52,'13'!C52,'14'!C52,'15'!C52,'16'!C52,'17'!C52,'18'!C52,'19'!C52,'20'!C52,'21'!C52,'22'!C52,'23'!C52,'24'!C52,'25'!C52,'26'!C52,'27'!C52,'28'!C52,'29'!C52,'30'!C52,'31'!C52,'32'!C52,'33'!C52,'34'!C52,'35'!C52,'36'!C52,'37'!C52,'38'!C52,'39'!C52,'40'!C52,'41'!C52,'42'!C52,'43'!C52,'44'!C52,'45'!C52,'46'!C52,'47'!C52,'48'!C52,'49'!C52,'50'!C52,'51'!C52,'52'!C52,'53'!C52,'54'!C52,'55'!C52,'56'!C52,'57'!C52,'58'!C52,'59'!C52,'60'!C52,'61'!C52,'62'!C52,'63'!C52,'64'!C52,'65'!C52,'66'!C52,'67'!C52,'68'!C52,'69'!C52,'70'!C52,'71'!C52,'72'!C52,'73'!C52,'74'!C52,'75'!C52)</f>
        <v>0</v>
      </c>
      <c r="E12" s="175">
        <f>SUM('1'!D52,'2'!D52,'3'!D52,'4'!D52,'5'!D52,'6'!D52,'7'!D52,'8'!D52,'9'!D52,'10'!D52,'11'!D52,'12'!D52,'13'!D52,'14'!D52,'15'!D52,'16'!D52,'17'!D52,'18'!D52,'19'!D52,'20'!D52,'21'!D52,'22'!D52,'23'!D52,'24'!D52,'25'!D52,'26'!D52,'27'!D52,'28'!D52,'29'!D52,'30'!D52,'31'!D52,'32'!D52,'33'!D52,'34'!D52,'35'!D52,'36'!D52,'37'!D52,'38'!D52,'39'!D52,'40'!D52,'41'!D52,'42'!D52,'43'!D52,'44'!D52,'45'!D52,'46'!D52,'47'!D52,'48'!D52,'49'!D52,'50'!D52,'51'!D52,'52'!D52,'53'!D52,'54'!D52,'55'!D52,'56'!D52,'57'!D52,'58'!D52,'59'!D52,'60'!D52,'61'!D52,'62'!D52,'63'!D52,'64'!D52,'65'!D52,'66'!D52,'67'!D52,'68'!D52,'69'!D52,'70'!D52,'71'!D52,'72'!D52,'73'!D52,'74'!D52,'75'!D52)</f>
        <v>0</v>
      </c>
      <c r="F12" s="176">
        <f>SUM('1'!E52,'2'!E52,'3'!E52,'4'!E52,'5'!E52,'6'!E52,'7'!E52,'8'!E52,'9'!E52,'10'!E52,'11'!E52,'12'!E52,'13'!E52,'14'!E52,'15'!E52,'16'!E52,'17'!E52,'18'!E52,'19'!E52,'20'!E52,'21'!E52,'22'!E52,'23'!E52,'24'!E52,'25'!E52,'26'!E52,'27'!E52,'28'!E52,'29'!E52,'30'!E52,'31'!E52,'32'!E52,'33'!E52,'34'!E52,'35'!E52,'36'!E52,'37'!E52,'38'!E52,'39'!E52,'40'!E52,'41'!E52,'42'!E52,'43'!E52,'44'!E52,'45'!E52,'46'!E52,'47'!E52,'48'!E52,'49'!E52,'50'!E52,'51'!E52,'52'!E52,'53'!E52,'54'!E52,'55'!E52,'56'!E52,'57'!E52,'58'!E52,'59'!E52,'60'!E52,'61'!E52,'62'!E52,'63'!E52,'64'!E52,'65'!E52,'66'!E52,'67'!E52,'68'!E52,'69'!E52,'70'!E52,'71'!E52,'72'!E52,'73'!E52,'74'!E52,'75'!E52)</f>
        <v>0</v>
      </c>
      <c r="G12" s="176">
        <f>SUM('1'!F52,'2'!F52,'3'!F52,'4'!F52,'5'!F52,'6'!F52,'7'!F52,'8'!F52,'9'!F52,'10'!F52,'11'!F52,'12'!F52,'13'!F52,'14'!F52,'15'!F52,'16'!F52,'17'!F52,'18'!F52,'19'!F52,'20'!F52,'21'!F52,'22'!F52,'23'!F52,'24'!F52,'25'!F52,'26'!F52,'27'!F52,'28'!F52,'29'!F52,'30'!F52,'31'!F52,'32'!F52,'33'!F52,'34'!F52,'35'!F52,'36'!F52,'37'!F52,'38'!F52,'39'!F52,'40'!F52,'41'!F52,'42'!F52,'43'!F52,'44'!F52,'45'!F52,'46'!F52,'47'!F52,'48'!F52,'49'!F52,'50'!F52,'51'!F52,'52'!F52,'53'!F52,'54'!F52,'55'!F52,'56'!F52,'57'!F52,'58'!F52,'59'!F52,'60'!F52,'61'!F52,'62'!F52,'63'!F52,'64'!F52,'65'!F52,'66'!F52,'67'!F52,'68'!F52,'69'!F52,'70'!F52,'71'!F52,'72'!F52,'73'!F52,'74'!F52,'75'!F52)</f>
        <v>0</v>
      </c>
      <c r="H12" s="176">
        <f>SUM('1'!G52,'2'!G52,'3'!G52,'4'!G52,'5'!G52,'6'!G52,'7'!G52,'8'!G52,'9'!G52,'10'!G52,'11'!G52,'12'!G52,'13'!G52,'14'!G52,'15'!G52,'16'!G52,'17'!G52,'18'!G52,'19'!G52,'20'!G52,'21'!G52,'22'!G52,'23'!G52,'24'!G52,'25'!G52,'26'!G52,'27'!G52,'28'!G52,'29'!G52,'30'!G52,'31'!G52,'32'!G52,'33'!G52,'34'!G52,'35'!G52,'36'!G52,'37'!G52,'38'!G52,'39'!G52,'40'!G52,'41'!G52,'42'!G52,'43'!G52,'44'!G52,'45'!G52,'46'!G52,'47'!G52,'48'!G52,'49'!G52,'50'!G52,'51'!G52,'52'!G52,'53'!G52,'54'!G52,'55'!G52,'56'!G52,'57'!G52,'58'!G52,'59'!G52,'60'!G52,'61'!G52,'62'!G52,'63'!G52,'64'!G52,'65'!G52,'66'!G52,'67'!G52,'68'!G52,'69'!G52,'70'!G52,'71'!G52,'72'!G52,'73'!G52,'74'!G52,'75'!G52)</f>
        <v>0</v>
      </c>
      <c r="I12" s="176">
        <f>SUM('1'!H52,'2'!H52,'3'!H52,'4'!H52,'5'!H52,'6'!H52,'7'!H52,'8'!H52,'9'!H52,'10'!H52,'11'!H52,'12'!H52,'13'!H52,'14'!H52,'15'!H52,'16'!H52,'17'!H52,'18'!H52,'19'!H52,'20'!H52,'21'!H52,'22'!H52,'23'!H52,'24'!H52,'25'!H52,'26'!H52,'27'!H52,'28'!H52,'29'!H52,'30'!H52,'31'!H52,'32'!H52,'33'!H52,'34'!H52,'35'!H52,'36'!H52,'37'!H52,'38'!H52,'39'!H52,'40'!H52,'41'!H52,'42'!H52,'43'!H52,'44'!H52,'45'!H52,'46'!H52,'47'!H52,'48'!H52,'49'!H52,'50'!H52,'51'!H52,'52'!H52,'53'!H52,'54'!H52,'55'!H52,'56'!H52,'57'!H52,'58'!H52,'59'!H52,'60'!H52,'61'!H52,'62'!H52,'63'!H52,'64'!H52,'65'!H52,'66'!H52,'67'!H52,'68'!H52,'69'!H52,'70'!H52,'71'!H52,'72'!H52,'73'!H52,'74'!H52,'75'!H52)</f>
        <v>0</v>
      </c>
      <c r="J12" s="176">
        <f>SUM('1'!I52,'2'!I52,'3'!I52,'4'!I52,'5'!I52,'6'!I52,'7'!I52,'8'!I52,'9'!I52,'10'!I52,'11'!I52,'12'!I52,'13'!I52,'14'!I52,'15'!I52,'16'!I52,'17'!I52,'18'!I52,'19'!I52,'20'!I52,'21'!I52,'22'!I52,'23'!I52,'24'!I52,'25'!I52,'26'!I52,'27'!I52,'28'!I52,'29'!I52,'30'!I52,'31'!I52,'32'!I52,'33'!I52,'34'!I52,'35'!I52,'36'!I52,'37'!I52,'38'!I52,'39'!I52,'40'!I52,'41'!I52,'42'!I52,'43'!I52,'44'!I52,'45'!I52,'46'!I52,'47'!I52,'48'!I52,'49'!I52,'50'!I52,'51'!I52,'52'!I52,'53'!I52,'54'!I52,'55'!I52,'56'!I52,'57'!I52,'58'!I52,'59'!I52,'60'!I52,'61'!I52,'62'!I52,'63'!I52,'64'!I52,'65'!I52,'66'!I52,'67'!I52,'68'!I52,'69'!I52,'70'!I52,'71'!I52,'72'!I52,'73'!I52,'74'!I52,'75'!I52)</f>
        <v>0</v>
      </c>
      <c r="K12" s="176">
        <f>SUM('1'!J52,'2'!J52,'3'!J52,'4'!J52,'5'!J52,'6'!J52,'7'!J52,'8'!J52,'9'!J52,'10'!J52,'11'!J52,'12'!J52,'13'!J52,'14'!J52,'15'!J52,'16'!J52,'17'!J52,'18'!J52,'19'!J52,'20'!J52,'21'!J52,'22'!J52,'23'!J52,'24'!J52,'25'!J52,'26'!J52,'27'!J52,'28'!J52,'29'!J52,'30'!J52,'31'!J52,'32'!J52,'33'!J52,'34'!J52,'35'!J52,'36'!J52,'37'!J52,'38'!J52,'39'!J52,'40'!J52,'41'!J52,'42'!J52,'43'!J52,'44'!J52,'45'!J52,'46'!J52,'47'!J52,'48'!J52,'49'!J52,'50'!J52,'51'!J52,'52'!J52,'53'!J52,'54'!J52,'55'!J52,'56'!J52,'57'!J52,'58'!J52,'59'!J52,'60'!J52,'61'!J52,'62'!J52,'63'!J52,'64'!J52,'65'!J52,'66'!J52,'67'!J52,'68'!J52,'69'!J52,'70'!J52,'71'!J52,'72'!J52,'73'!J52,'74'!J52,'75'!J52)</f>
        <v>0</v>
      </c>
      <c r="L12" s="176">
        <f>SUM(F12:I12)</f>
        <v>0</v>
      </c>
      <c r="M12" s="167"/>
    </row>
    <row r="13" spans="2:14" ht="21.75" customHeight="1">
      <c r="B13" s="166"/>
      <c r="C13" s="174">
        <v>2024</v>
      </c>
      <c r="D13" s="175">
        <f>SUM('1'!C53,'2'!C53,'3'!C53,'4'!C53,'5'!C53,'6'!C53,'7'!C53,'8'!C53,'9'!C53,'10'!C53,'11'!C53,'12'!C53,'13'!C53,'14'!C53,'15'!C53,'16'!C53,'17'!C53,'18'!C53,'19'!C53,'20'!C53,'21'!C53,'22'!C53,'23'!C53,'24'!C53,'25'!C53,'26'!C53,'27'!C53,'28'!C53,'29'!C53,'30'!C53,'31'!C53,'32'!C53,'33'!C53,'34'!C53,'35'!C53,'36'!C53,'37'!C53,'38'!C53,'39'!C53,'40'!C53,'41'!C53,'42'!C53,'43'!C53,'44'!C53,'45'!C53,'46'!C53,'47'!C53,'48'!C53,'49'!C53,'50'!C53,'51'!C53,'52'!C53,'53'!C53,'54'!C53,'55'!C53,'56'!C53,'57'!C53,'58'!C53,'59'!C53,'60'!C53,'61'!C53,'62'!C53,'63'!C53,'64'!C53,'65'!C53,'66'!C53,'67'!C53,'68'!C53,'69'!C53,'70'!C53,'71'!C53,'72'!C53,'73'!C53,'74'!C53,'75'!C53)</f>
        <v>0</v>
      </c>
      <c r="E13" s="175">
        <f>SUM('1'!D53,'2'!D53,'3'!D53,'4'!D53,'5'!D53,'6'!D53,'7'!D53,'8'!D53,'9'!D53,'10'!D53,'11'!D53,'12'!D53,'13'!D53,'14'!D53,'15'!D53,'16'!D53,'17'!D53,'18'!D53,'19'!D53,'20'!D53,'21'!D53,'22'!D53,'23'!D53,'24'!D53,'25'!D53,'26'!D53,'27'!D53,'28'!D53,'29'!D53,'30'!D53,'31'!D53,'32'!D53,'33'!D53,'34'!D53,'35'!D53,'36'!D53,'37'!D53,'38'!D53,'39'!D53,'40'!D53,'41'!D53,'42'!D53,'43'!D53,'44'!D53,'45'!D53,'46'!D53,'47'!D53,'48'!D53,'49'!D53,'50'!D53,'51'!D53,'52'!D53,'53'!D53,'54'!D53,'55'!D53,'56'!D53,'57'!D53,'58'!D53,'59'!D53,'60'!D53,'61'!D53,'62'!D53,'63'!D53,'64'!D53,'65'!D53,'66'!D53,'67'!D53,'68'!D53,'69'!D53,'70'!D53,'71'!D53,'72'!D53,'73'!D53,'74'!D53,'75'!D53)</f>
        <v>0</v>
      </c>
      <c r="F13" s="176">
        <f>SUM('1'!E53,'2'!E53,'3'!E53,'4'!E53,'5'!E53,'6'!E53,'7'!E53,'8'!E53,'9'!E53,'10'!E53,'11'!E53,'12'!E53,'13'!E53,'14'!E53,'15'!E53,'16'!E53,'17'!E53,'18'!E53,'19'!E53,'20'!E53,'21'!E53,'22'!E53,'23'!E53,'24'!E53,'25'!E53,'26'!E53,'27'!E53,'28'!E53,'29'!E53,'30'!E53,'31'!E53,'32'!E53,'33'!E53,'34'!E53,'35'!E53,'36'!E53,'37'!E53,'38'!E53,'39'!E53,'40'!E53,'41'!E53,'42'!E53,'43'!E53,'44'!E53,'45'!E53,'46'!E53,'47'!E53,'48'!E53,'49'!E53,'50'!E53,'51'!E53,'52'!E53,'53'!E53,'54'!E53,'55'!E53,'56'!E53,'57'!E53,'58'!E53,'59'!E53,'60'!E53,'61'!E53,'62'!E53,'63'!E53,'64'!E53,'65'!E53,'66'!E53,'67'!E53,'68'!E53,'69'!E53,'70'!E53,'71'!E53,'72'!E53,'73'!E53,'74'!E53,'75'!E53)</f>
        <v>0</v>
      </c>
      <c r="G13" s="176">
        <f>SUM('1'!F53,'2'!F53,'3'!F53,'4'!F53,'5'!F53,'6'!F53,'7'!F53,'8'!F53,'9'!F53,'10'!F53,'11'!F53,'12'!F53,'13'!F53,'14'!F53,'15'!F53,'16'!F53,'17'!F53,'18'!F53,'19'!F53,'20'!F53,'21'!F53,'22'!F53,'23'!F53,'24'!F53,'25'!F53,'26'!F53,'27'!F53,'28'!F53,'29'!F53,'30'!F53,'31'!F53,'32'!F53,'33'!F53,'34'!F53,'35'!F53,'36'!F53,'37'!F53,'38'!F53,'39'!F53,'40'!F53,'41'!F53,'42'!F53,'43'!F53,'44'!F53,'45'!F53,'46'!F53,'47'!F53,'48'!F53,'49'!F53,'50'!F53,'51'!F53,'52'!F53,'53'!F53,'54'!F53,'55'!F53,'56'!F53,'57'!F53,'58'!F53,'59'!F53,'60'!F53,'61'!F53,'62'!F53,'63'!F53,'64'!F53,'65'!F53,'66'!F53,'67'!F53,'68'!F53,'69'!F53,'70'!F53,'71'!F53,'72'!F53,'73'!F53,'74'!F53,'75'!F53)</f>
        <v>0</v>
      </c>
      <c r="H13" s="176">
        <f>SUM('1'!G53,'2'!G53,'3'!G53,'4'!G53,'5'!G53,'6'!G53,'7'!G53,'8'!G53,'9'!G53,'10'!G53,'11'!G53,'12'!G53,'13'!G53,'14'!G53,'15'!G53,'16'!G53,'17'!G53,'18'!G53,'19'!G53,'20'!G53,'21'!G53,'22'!G53,'23'!G53,'24'!G53,'25'!G53,'26'!G53,'27'!G53,'28'!G53,'29'!G53,'30'!G53,'31'!G53,'32'!G53,'33'!G53,'34'!G53,'35'!G53,'36'!G53,'37'!G53,'38'!G53,'39'!G53,'40'!G53,'41'!G53,'42'!G53,'43'!G53,'44'!G53,'45'!G53,'46'!G53,'47'!G53,'48'!G53,'49'!G53,'50'!G53,'51'!G53,'52'!G53,'53'!G53,'54'!G53,'55'!G53,'56'!G53,'57'!G53,'58'!G53,'59'!G53,'60'!G53,'61'!G53,'62'!G53,'63'!G53,'64'!G53,'65'!G53,'66'!G53,'67'!G53,'68'!G53,'69'!G53,'70'!G53,'71'!G53,'72'!G53,'73'!G53,'74'!G53,'75'!G53)</f>
        <v>0</v>
      </c>
      <c r="I13" s="176">
        <f>SUM('1'!H53,'2'!H53,'3'!H53,'4'!H53,'5'!H53,'6'!H53,'7'!H53,'8'!H53,'9'!H53,'10'!H53,'11'!H53,'12'!H53,'13'!H53,'14'!H53,'15'!H53,'16'!H53,'17'!H53,'18'!H53,'19'!H53,'20'!H53,'21'!H53,'22'!H53,'23'!H53,'24'!H53,'25'!H53,'26'!H53,'27'!H53,'28'!H53,'29'!H53,'30'!H53,'31'!H53,'32'!H53,'33'!H53,'34'!H53,'35'!H53,'36'!H53,'37'!H53,'38'!H53,'39'!H53,'40'!H53,'41'!H53,'42'!H53,'43'!H53,'44'!H53,'45'!H53,'46'!H53,'47'!H53,'48'!H53,'49'!H53,'50'!H53,'51'!H53,'52'!H53,'53'!H53,'54'!H53,'55'!H53,'56'!H53,'57'!H53,'58'!H53,'59'!H53,'60'!H53,'61'!H53,'62'!H53,'63'!H53,'64'!H53,'65'!H53,'66'!H53,'67'!H53,'68'!H53,'69'!H53,'70'!H53,'71'!H53,'72'!H53,'73'!H53,'74'!H53,'75'!H53)</f>
        <v>0</v>
      </c>
      <c r="J13" s="176">
        <f>SUM('1'!I53,'2'!I53,'3'!I53,'4'!I53,'5'!I53,'6'!I53,'7'!I53,'8'!I53,'9'!I53,'10'!I53,'11'!I53,'12'!I53,'13'!I53,'14'!I53,'15'!I53,'16'!I53,'17'!I53,'18'!I53,'19'!I53,'20'!I53,'21'!I53,'22'!I53,'23'!I53,'24'!I53,'25'!I53,'26'!I53,'27'!I53,'28'!I53,'29'!I53,'30'!I53,'31'!I53,'32'!I53,'33'!I53,'34'!I53,'35'!I53,'36'!I53,'37'!I53,'38'!I53,'39'!I53,'40'!I53,'41'!I53,'42'!I53,'43'!I53,'44'!I53,'45'!I53,'46'!I53,'47'!I53,'48'!I53,'49'!I53,'50'!I53,'51'!I53,'52'!I53,'53'!I53,'54'!I53,'55'!I53,'56'!I53,'57'!I53,'58'!I53,'59'!I53,'60'!I53,'61'!I53,'62'!I53,'63'!I53,'64'!I53,'65'!I53,'66'!I53,'67'!I53,'68'!I53,'69'!I53,'70'!I53,'71'!I53,'72'!I53,'73'!I53,'74'!I53,'75'!I53)</f>
        <v>0</v>
      </c>
      <c r="K13" s="176">
        <f>SUM('1'!J53,'2'!J53,'3'!J53,'4'!J53,'5'!J53,'6'!J53,'7'!J53,'8'!J53,'9'!J53,'10'!J53,'11'!J53,'12'!J53,'13'!J53,'14'!J53,'15'!J53,'16'!J53,'17'!J53,'18'!J53,'19'!J53,'20'!J53,'21'!J53,'22'!J53,'23'!J53,'24'!J53,'25'!J53,'26'!J53,'27'!J53,'28'!J53,'29'!J53,'30'!J53,'31'!J53,'32'!J53,'33'!J53,'34'!J53,'35'!J53,'36'!J53,'37'!J53,'38'!J53,'39'!J53,'40'!J53,'41'!J53,'42'!J53,'43'!J53,'44'!J53,'45'!J53,'46'!J53,'47'!J53,'48'!J53,'49'!J53,'50'!J53,'51'!J53,'52'!J53,'53'!J53,'54'!J53,'55'!J53,'56'!J53,'57'!J53,'58'!J53,'59'!J53,'60'!J53,'61'!J53,'62'!J53,'63'!J53,'64'!J53,'65'!J53,'66'!J53,'67'!J53,'68'!J53,'69'!J53,'70'!J53,'71'!J53,'72'!J53,'73'!J53,'74'!J53,'75'!J53)</f>
        <v>0</v>
      </c>
      <c r="L13" s="176">
        <f t="shared" ref="L13:L17" si="0">SUM(F13:I13)</f>
        <v>0</v>
      </c>
      <c r="M13" s="167"/>
    </row>
    <row r="14" spans="2:14" ht="21.75" customHeight="1">
      <c r="B14" s="166"/>
      <c r="C14" s="174">
        <v>2025</v>
      </c>
      <c r="D14" s="175">
        <f>SUM('1'!C54,'2'!C54,'3'!C54,'4'!C54,'5'!C54,'6'!C54,'7'!C54,'8'!C54,'9'!C54,'10'!C54,'11'!C54,'12'!C54,'13'!C54,'14'!C54,'15'!C54,'16'!C54,'17'!C54,'18'!C54,'19'!C54,'20'!C54,'21'!C54,'22'!C54,'23'!C54,'24'!C54,'25'!C54,'26'!C54,'27'!C54,'28'!C54,'29'!C54,'30'!C54,'31'!C54,'32'!C54,'33'!C54,'34'!C54,'35'!C54,'36'!C54,'37'!C54,'38'!C54,'39'!C54,'40'!C54,'41'!C54,'42'!C54,'43'!C54,'44'!C54,'45'!C54,'46'!C54,'47'!C54,'48'!C54,'49'!C54,'50'!C54,'51'!C54,'52'!C54,'53'!C54,'54'!C54,'55'!C54,'56'!C54,'57'!C54,'58'!C54,'59'!C54,'60'!C54,'61'!C54,'62'!C54,'63'!C54,'64'!C54,'65'!C54,'66'!C54,'67'!C54,'68'!C54,'69'!C54,'70'!C54,'71'!C54,'72'!C54,'73'!C54,'74'!C54,'75'!C54)</f>
        <v>0</v>
      </c>
      <c r="E14" s="175">
        <f>SUM('1'!D54,'2'!D54,'3'!D54,'4'!D54,'5'!D54,'6'!D54,'7'!D54,'8'!D54,'9'!D54,'10'!D54,'11'!D54,'12'!D54,'13'!D54,'14'!D54,'15'!D54,'16'!D54,'17'!D54,'18'!D54,'19'!D54,'20'!D54,'21'!D54,'22'!D54,'23'!D54,'24'!D54,'25'!D54,'26'!D54,'27'!D54,'28'!D54,'29'!D54,'30'!D54,'31'!D54,'32'!D54,'33'!D54,'34'!D54,'35'!D54,'36'!D54,'37'!D54,'38'!D54,'39'!D54,'40'!D54,'41'!D54,'42'!D54,'43'!D54,'44'!D54,'45'!D54,'46'!D54,'47'!D54,'48'!D54,'49'!D54,'50'!D54,'51'!D54,'52'!D54,'53'!D54,'54'!D54,'55'!D54,'56'!D54,'57'!D54,'58'!D54,'59'!D54,'60'!D54,'61'!D54,'62'!D54,'63'!D54,'64'!D54,'65'!D54,'66'!D54,'67'!D54,'68'!D54,'69'!D54,'70'!D54,'71'!D54,'72'!D54,'73'!D54,'74'!D54,'75'!D54)</f>
        <v>0</v>
      </c>
      <c r="F14" s="176">
        <f>SUM('1'!E54,'2'!E54,'3'!E54,'4'!E54,'5'!E54,'6'!E54,'7'!E54,'8'!E54,'9'!E54,'10'!E54,'11'!E54,'12'!E54,'13'!E54,'14'!E54,'15'!E54,'16'!E54,'17'!E54,'18'!E54,'19'!E54,'20'!E54,'21'!E54,'22'!E54,'23'!E54,'24'!E54,'25'!E54,'26'!E54,'27'!E54,'28'!E54,'29'!E54,'30'!E54,'31'!E54,'32'!E54,'33'!E54,'34'!E54,'35'!E54,'36'!E54,'37'!E54,'38'!E54,'39'!E54,'40'!E54,'41'!E54,'42'!E54,'43'!E54,'44'!E54,'45'!E54,'46'!E54,'47'!E54,'48'!E54,'49'!E54,'50'!E54,'51'!E54,'52'!E54,'53'!E54,'54'!E54,'55'!E54,'56'!E54,'57'!E54,'58'!E54,'59'!E54,'60'!E54,'61'!E54,'62'!E54,'63'!E54,'64'!E54,'65'!E54,'66'!E54,'67'!E54,'68'!E54,'69'!E54,'70'!E54,'71'!E54,'72'!E54,'73'!E54,'74'!E54,'75'!E54)</f>
        <v>0</v>
      </c>
      <c r="G14" s="176">
        <f>SUM('1'!F54,'2'!F54,'3'!F54,'4'!F54,'5'!F54,'6'!F54,'7'!F54,'8'!F54,'9'!F54,'10'!F54,'11'!F54,'12'!F54,'13'!F54,'14'!F54,'15'!F54,'16'!F54,'17'!F54,'18'!F54,'19'!F54,'20'!F54,'21'!F54,'22'!F54,'23'!F54,'24'!F54,'25'!F54,'26'!F54,'27'!F54,'28'!F54,'29'!F54,'30'!F54,'31'!F54,'32'!F54,'33'!F54,'34'!F54,'35'!F54,'36'!F54,'37'!F54,'38'!F54,'39'!F54,'40'!F54,'41'!F54,'42'!F54,'43'!F54,'44'!F54,'45'!F54,'46'!F54,'47'!F54,'48'!F54,'49'!F54,'50'!F54,'51'!F54,'52'!F54,'53'!F54,'54'!F54,'55'!F54,'56'!F54,'57'!F54,'58'!F54,'59'!F54,'60'!F54,'61'!F54,'62'!F54,'63'!F54,'64'!F54,'65'!F54,'66'!F54,'67'!F54,'68'!F54,'69'!F54,'70'!F54,'71'!F54,'72'!F54,'73'!F54,'74'!F54,'75'!F54)</f>
        <v>0</v>
      </c>
      <c r="H14" s="176">
        <f>SUM('1'!G54,'2'!G54,'3'!G54,'4'!G54,'5'!G54,'6'!G54,'7'!G54,'8'!G54,'9'!G54,'10'!G54,'11'!G54,'12'!G54,'13'!G54,'14'!G54,'15'!G54,'16'!G54,'17'!G54,'18'!G54,'19'!G54,'20'!G54,'21'!G54,'22'!G54,'23'!G54,'24'!G54,'25'!G54,'26'!G54,'27'!G54,'28'!G54,'29'!G54,'30'!G54,'31'!G54,'32'!G54,'33'!G54,'34'!G54,'35'!G54,'36'!G54,'37'!G54,'38'!G54,'39'!G54,'40'!G54,'41'!G54,'42'!G54,'43'!G54,'44'!G54,'45'!G54,'46'!G54,'47'!G54,'48'!G54,'49'!G54,'50'!G54,'51'!G54,'52'!G54,'53'!G54,'54'!G54,'55'!G54,'56'!G54,'57'!G54,'58'!G54,'59'!G54,'60'!G54,'61'!G54,'62'!G54,'63'!G54,'64'!G54,'65'!G54,'66'!G54,'67'!G54,'68'!G54,'69'!G54,'70'!G54,'71'!G54,'72'!G54,'73'!G54,'74'!G54,'75'!G54)</f>
        <v>0</v>
      </c>
      <c r="I14" s="176">
        <f>SUM('1'!H54,'2'!H54,'3'!H54,'4'!H54,'5'!H54,'6'!H54,'7'!H54,'8'!H54,'9'!H54,'10'!H54,'11'!H54,'12'!H54,'13'!H54,'14'!H54,'15'!H54,'16'!H54,'17'!H54,'18'!H54,'19'!H54,'20'!H54,'21'!H54,'22'!H54,'23'!H54,'24'!H54,'25'!H54,'26'!H54,'27'!H54,'28'!H54,'29'!H54,'30'!H54,'31'!H54,'32'!H54,'33'!H54,'34'!H54,'35'!H54,'36'!H54,'37'!H54,'38'!H54,'39'!H54,'40'!H54,'41'!H54,'42'!H54,'43'!H54,'44'!H54,'45'!H54,'46'!H54,'47'!H54,'48'!H54,'49'!H54,'50'!H54,'51'!H54,'52'!H54,'53'!H54,'54'!H54,'55'!H54,'56'!H54,'57'!H54,'58'!H54,'59'!H54,'60'!H54,'61'!H54,'62'!H54,'63'!H54,'64'!H54,'65'!H54,'66'!H54,'67'!H54,'68'!H54,'69'!H54,'70'!H54,'71'!H54,'72'!H54,'73'!H54,'74'!H54,'75'!H54)</f>
        <v>0</v>
      </c>
      <c r="J14" s="176">
        <f>SUM('1'!I54,'2'!I54,'3'!I54,'4'!I54,'5'!I54,'6'!I54,'7'!I54,'8'!I54,'9'!I54,'10'!I54,'11'!I54,'12'!I54,'13'!I54,'14'!I54,'15'!I54,'16'!I54,'17'!I54,'18'!I54,'19'!I54,'20'!I54,'21'!I54,'22'!I54,'23'!I54,'24'!I54,'25'!I54,'26'!I54,'27'!I54,'28'!I54,'29'!I54,'30'!I54,'31'!I54,'32'!I54,'33'!I54,'34'!I54,'35'!I54,'36'!I54,'37'!I54,'38'!I54,'39'!I54,'40'!I54,'41'!I54,'42'!I54,'43'!I54,'44'!I54,'45'!I54,'46'!I54,'47'!I54,'48'!I54,'49'!I54,'50'!I54,'51'!I54,'52'!I54,'53'!I54,'54'!I54,'55'!I54,'56'!I54,'57'!I54,'58'!I54,'59'!I54,'60'!I54,'61'!I54,'62'!I54,'63'!I54,'64'!I54,'65'!I54,'66'!I54,'67'!I54,'68'!I54,'69'!I54,'70'!I54,'71'!I54,'72'!I54,'73'!I54,'74'!I54,'75'!I54)</f>
        <v>0</v>
      </c>
      <c r="K14" s="176">
        <f>SUM('1'!J54,'2'!J54,'3'!J54,'4'!J54,'5'!J54,'6'!J54,'7'!J54,'8'!J54,'9'!J54,'10'!J54,'11'!J54,'12'!J54,'13'!J54,'14'!J54,'15'!J54,'16'!J54,'17'!J54,'18'!J54,'19'!J54,'20'!J54,'21'!J54,'22'!J54,'23'!J54,'24'!J54,'25'!J54,'26'!J54,'27'!J54,'28'!J54,'29'!J54,'30'!J54,'31'!J54,'32'!J54,'33'!J54,'34'!J54,'35'!J54,'36'!J54,'37'!J54,'38'!J54,'39'!J54,'40'!J54,'41'!J54,'42'!J54,'43'!J54,'44'!J54,'45'!J54,'46'!J54,'47'!J54,'48'!J54,'49'!J54,'50'!J54,'51'!J54,'52'!J54,'53'!J54,'54'!J54,'55'!J54,'56'!J54,'57'!J54,'58'!J54,'59'!J54,'60'!J54,'61'!J54,'62'!J54,'63'!J54,'64'!J54,'65'!J54,'66'!J54,'67'!J54,'68'!J54,'69'!J54,'70'!J54,'71'!J54,'72'!J54,'73'!J54,'74'!J54,'75'!J54)</f>
        <v>0</v>
      </c>
      <c r="L14" s="176">
        <f t="shared" si="0"/>
        <v>0</v>
      </c>
      <c r="M14" s="167"/>
    </row>
    <row r="15" spans="2:14" ht="21.75" customHeight="1">
      <c r="B15" s="166"/>
      <c r="C15" s="174">
        <v>2026</v>
      </c>
      <c r="D15" s="175">
        <f>SUM('1'!C55,'2'!C55,'3'!C55,'4'!C55,'5'!C55,'6'!C55,'7'!C55,'8'!C55,'9'!C55,'10'!C55,'11'!C55,'12'!C55,'13'!C55,'14'!C55,'15'!C55,'16'!C55,'17'!C55,'18'!C55,'19'!C55,'20'!C55,'21'!C55,'22'!C55,'23'!C55,'24'!C55,'25'!C55,'26'!C55,'27'!C55,'28'!C55,'29'!C55,'30'!C55,'31'!C55,'32'!C55,'33'!C55,'34'!C55,'35'!C55,'36'!C55,'37'!C55,'38'!C55,'39'!C55,'40'!C55,'41'!C55,'42'!C55,'43'!C55,'44'!C55,'45'!C55,'46'!C55,'47'!C55,'48'!C55,'49'!C55,'50'!C55,'51'!C55,'52'!C55,'53'!C55,'54'!C55,'55'!C55,'56'!C55,'57'!C55,'58'!C55,'59'!C55,'60'!C55,'61'!C55,'62'!C55,'63'!C55,'64'!C55,'65'!C55,'66'!C55,'67'!C55,'68'!C55,'69'!C55,'70'!C55,'71'!C55,'72'!C55,'73'!C55,'74'!C55,'75'!C55)</f>
        <v>0</v>
      </c>
      <c r="E15" s="175">
        <f>SUM('1'!D55,'2'!D55,'3'!D55,'4'!D55,'5'!D55,'6'!D55,'7'!D55,'8'!D55,'9'!D55,'10'!D55,'11'!D55,'12'!D55,'13'!D55,'14'!D55,'15'!D55,'16'!D55,'17'!D55,'18'!D55,'19'!D55,'20'!D55,'21'!D55,'22'!D55,'23'!D55,'24'!D55,'25'!D55,'26'!D55,'27'!D55,'28'!D55,'29'!D55,'30'!D55,'31'!D55,'32'!D55,'33'!D55,'34'!D55,'35'!D55,'36'!D55,'37'!D55,'38'!D55,'39'!D55,'40'!D55,'41'!D55,'42'!D55,'43'!D55,'44'!D55,'45'!D55,'46'!D55,'47'!D55,'48'!D55,'49'!D55,'50'!D55,'51'!D55,'52'!D55,'53'!D55,'54'!D55,'55'!D55,'56'!D55,'57'!D55,'58'!D55,'59'!D55,'60'!D55,'61'!D55,'62'!D55,'63'!D55,'64'!D55,'65'!D55,'66'!D55,'67'!D55,'68'!D55,'69'!D55,'70'!D55,'71'!D55,'72'!D55,'73'!D55,'74'!D55,'75'!D55)</f>
        <v>0</v>
      </c>
      <c r="F15" s="176">
        <f>SUM('1'!E55,'2'!E55,'3'!E55,'4'!E55,'5'!E55,'6'!E55,'7'!E55,'8'!E55,'9'!E55,'10'!E55,'11'!E55,'12'!E55,'13'!E55,'14'!E55,'15'!E55,'16'!E55,'17'!E55,'18'!E55,'19'!E55,'20'!E55,'21'!E55,'22'!E55,'23'!E55,'24'!E55,'25'!E55,'26'!E55,'27'!E55,'28'!E55,'29'!E55,'30'!E55,'31'!E55,'32'!E55,'33'!E55,'34'!E55,'35'!E55,'36'!E55,'37'!E55,'38'!E55,'39'!E55,'40'!E55,'41'!E55,'42'!E55,'43'!E55,'44'!E55,'45'!E55,'46'!E55,'47'!E55,'48'!E55,'49'!E55,'50'!E55,'51'!E55,'52'!E55,'53'!E55,'54'!E55,'55'!E55,'56'!E55,'57'!E55,'58'!E55,'59'!E55,'60'!E55,'61'!E55,'62'!E55,'63'!E55,'64'!E55,'65'!E55,'66'!E55,'67'!E55,'68'!E55,'69'!E55,'70'!E55,'71'!E55,'72'!E55,'73'!E55,'74'!E55,'75'!E55)</f>
        <v>0</v>
      </c>
      <c r="G15" s="176">
        <f>SUM('1'!F55,'2'!F55,'3'!F55,'4'!F55,'5'!F55,'6'!F55,'7'!F55,'8'!F55,'9'!F55,'10'!F55,'11'!F55,'12'!F55,'13'!F55,'14'!F55,'15'!F55,'16'!F55,'17'!F55,'18'!F55,'19'!F55,'20'!F55,'21'!F55,'22'!F55,'23'!F55,'24'!F55,'25'!F55,'26'!F55,'27'!F55,'28'!F55,'29'!F55,'30'!F55,'31'!F55,'32'!F55,'33'!F55,'34'!F55,'35'!F55,'36'!F55,'37'!F55,'38'!F55,'39'!F55,'40'!F55,'41'!F55,'42'!F55,'43'!F55,'44'!F55,'45'!F55,'46'!F55,'47'!F55,'48'!F55,'49'!F55,'50'!F55,'51'!F55,'52'!F55,'53'!F55,'54'!F55,'55'!F55,'56'!F55,'57'!F55,'58'!F55,'59'!F55,'60'!F55,'61'!F55,'62'!F55,'63'!F55,'64'!F55,'65'!F55,'66'!F55,'67'!F55,'68'!F55,'69'!F55,'70'!F55,'71'!F55,'72'!F55,'73'!F55,'74'!F55,'75'!F55)</f>
        <v>0</v>
      </c>
      <c r="H15" s="176">
        <f>SUM('1'!G55,'2'!G55,'3'!G55,'4'!G55,'5'!G55,'6'!G55,'7'!G55,'8'!G55,'9'!G55,'10'!G55,'11'!G55,'12'!G55,'13'!G55,'14'!G55,'15'!G55,'16'!G55,'17'!G55,'18'!G55,'19'!G55,'20'!G55,'21'!G55,'22'!G55,'23'!G55,'24'!G55,'25'!G55,'26'!G55,'27'!G55,'28'!G55,'29'!G55,'30'!G55,'31'!G55,'32'!G55,'33'!G55,'34'!G55,'35'!G55,'36'!G55,'37'!G55,'38'!G55,'39'!G55,'40'!G55,'41'!G55,'42'!G55,'43'!G55,'44'!G55,'45'!G55,'46'!G55,'47'!G55,'48'!G55,'49'!G55,'50'!G55,'51'!G55,'52'!G55,'53'!G55,'54'!G55,'55'!G55,'56'!G55,'57'!G55,'58'!G55,'59'!G55,'60'!G55,'61'!G55,'62'!G55,'63'!G55,'64'!G55,'65'!G55,'66'!G55,'67'!G55,'68'!G55,'69'!G55,'70'!G55,'71'!G55,'72'!G55,'73'!G55,'74'!G55,'75'!G55)</f>
        <v>0</v>
      </c>
      <c r="I15" s="176">
        <f>SUM('1'!H55,'2'!H55,'3'!H55,'4'!H55,'5'!H55,'6'!H55,'7'!H55,'8'!H55,'9'!H55,'10'!H55,'11'!H55,'12'!H55,'13'!H55,'14'!H55,'15'!H55,'16'!H55,'17'!H55,'18'!H55,'19'!H55,'20'!H55,'21'!H55,'22'!H55,'23'!H55,'24'!H55,'25'!H55,'26'!H55,'27'!H55,'28'!H55,'29'!H55,'30'!H55,'31'!H55,'32'!H55,'33'!H55,'34'!H55,'35'!H55,'36'!H55,'37'!H55,'38'!H55,'39'!H55,'40'!H55,'41'!H55,'42'!H55,'43'!H55,'44'!H55,'45'!H55,'46'!H55,'47'!H55,'48'!H55,'49'!H55,'50'!H55,'51'!H55,'52'!H55,'53'!H55,'54'!H55,'55'!H55,'56'!H55,'57'!H55,'58'!H55,'59'!H55,'60'!H55,'61'!H55,'62'!H55,'63'!H55,'64'!H55,'65'!H55,'66'!H55,'67'!H55,'68'!H55,'69'!H55,'70'!H55,'71'!H55,'72'!H55,'73'!H55,'74'!H55,'75'!H55)</f>
        <v>0</v>
      </c>
      <c r="J15" s="176">
        <f>SUM('1'!I55,'2'!I55,'3'!I55,'4'!I55,'5'!I55,'6'!I55,'7'!I55,'8'!I55,'9'!I55,'10'!I55,'11'!I55,'12'!I55,'13'!I55,'14'!I55,'15'!I55,'16'!I55,'17'!I55,'18'!I55,'19'!I55,'20'!I55,'21'!I55,'22'!I55,'23'!I55,'24'!I55,'25'!I55,'26'!I55,'27'!I55,'28'!I55,'29'!I55,'30'!I55,'31'!I55,'32'!I55,'33'!I55,'34'!I55,'35'!I55,'36'!I55,'37'!I55,'38'!I55,'39'!I55,'40'!I55,'41'!I55,'42'!I55,'43'!I55,'44'!I55,'45'!I55,'46'!I55,'47'!I55,'48'!I55,'49'!I55,'50'!I55,'51'!I55,'52'!I55,'53'!I55,'54'!I55,'55'!I55,'56'!I55,'57'!I55,'58'!I55,'59'!I55,'60'!I55,'61'!I55,'62'!I55,'63'!I55,'64'!I55,'65'!I55,'66'!I55,'67'!I55,'68'!I55,'69'!I55,'70'!I55,'71'!I55,'72'!I55,'73'!I55,'74'!I55,'75'!I55)</f>
        <v>0</v>
      </c>
      <c r="K15" s="176">
        <f>SUM('1'!J55,'2'!J55,'3'!J55,'4'!J55,'5'!J55,'6'!J55,'7'!J55,'8'!J55,'9'!J55,'10'!J55,'11'!J55,'12'!J55,'13'!J55,'14'!J55,'15'!J55,'16'!J55,'17'!J55,'18'!J55,'19'!J55,'20'!J55,'21'!J55,'22'!J55,'23'!J55,'24'!J55,'25'!J55,'26'!J55,'27'!J55,'28'!J55,'29'!J55,'30'!J55,'31'!J55,'32'!J55,'33'!J55,'34'!J55,'35'!J55,'36'!J55,'37'!J55,'38'!J55,'39'!J55,'40'!J55,'41'!J55,'42'!J55,'43'!J55,'44'!J55,'45'!J55,'46'!J55,'47'!J55,'48'!J55,'49'!J55,'50'!J55,'51'!J55,'52'!J55,'53'!J55,'54'!J55,'55'!J55,'56'!J55,'57'!J55,'58'!J55,'59'!J55,'60'!J55,'61'!J55,'62'!J55,'63'!J55,'64'!J55,'65'!J55,'66'!J55,'67'!J55,'68'!J55,'69'!J55,'70'!J55,'71'!J55,'72'!J55,'73'!J55,'74'!J55,'75'!J55)</f>
        <v>0</v>
      </c>
      <c r="L15" s="176">
        <f t="shared" si="0"/>
        <v>0</v>
      </c>
      <c r="M15" s="167"/>
    </row>
    <row r="16" spans="2:14" ht="21.75" customHeight="1">
      <c r="B16" s="166"/>
      <c r="C16" s="174">
        <v>2027</v>
      </c>
      <c r="D16" s="175">
        <f>SUM('1'!C56,'2'!C56,'3'!C56,'4'!C56,'5'!C56,'6'!C56,'7'!C56,'8'!C56,'9'!C56,'10'!C56,'11'!C56,'12'!C56,'13'!C56,'14'!C56,'15'!C56,'16'!C56,'17'!C56,'18'!C56,'19'!C56,'20'!C56,'21'!C56,'22'!C56,'23'!C56,'24'!C56,'25'!C56,'26'!C56,'27'!C56,'28'!C56,'29'!C56,'30'!C56,'31'!C56,'32'!C56,'33'!C56,'34'!C56,'35'!C56,'36'!C56,'37'!C56,'38'!C56,'39'!C56,'40'!C56,'41'!C56,'42'!C56,'43'!C56,'44'!C56,'45'!C56,'46'!C56,'47'!C56,'48'!C56,'49'!C56,'50'!C56,'51'!C56,'52'!C56,'53'!C56,'54'!C56,'55'!C56,'56'!C56,'57'!C56,'58'!C56,'59'!C56,'60'!C56,'61'!C56,'62'!C56,'63'!C56,'64'!C56,'65'!C56,'66'!C56,'67'!C56,'68'!C56,'69'!C56,'70'!C56,'71'!C56,'72'!C56,'73'!C56,'74'!C56,'75'!C56)</f>
        <v>0</v>
      </c>
      <c r="E16" s="175">
        <f>SUM('1'!D56,'2'!D56,'3'!D56,'4'!D56,'5'!D56,'6'!D56,'7'!D56,'8'!D56,'9'!D56,'10'!D56,'11'!D56,'12'!D56,'13'!D56,'14'!D56,'15'!D56,'16'!D56,'17'!D56,'18'!D56,'19'!D56,'20'!D56,'21'!D56,'22'!D56,'23'!D56,'24'!D56,'25'!D56,'26'!D56,'27'!D56,'28'!D56,'29'!D56,'30'!D56,'31'!D56,'32'!D56,'33'!D56,'34'!D56,'35'!D56,'36'!D56,'37'!D56,'38'!D56,'39'!D56,'40'!D56,'41'!D56,'42'!D56,'43'!D56,'44'!D56,'45'!D56,'46'!D56,'47'!D56,'48'!D56,'49'!D56,'50'!D56,'51'!D56,'52'!D56,'53'!D56,'54'!D56,'55'!D56,'56'!D56,'57'!D56,'58'!D56,'59'!D56,'60'!D56,'61'!D56,'62'!D56,'63'!D56,'64'!D56,'65'!D56,'66'!D56,'67'!D56,'68'!D56,'69'!D56,'70'!D56,'71'!D56,'72'!D56,'73'!D56,'74'!D56,'75'!D56)</f>
        <v>0</v>
      </c>
      <c r="F16" s="176">
        <f>SUM('1'!E56,'2'!E56,'3'!E56,'4'!E56,'5'!E56,'6'!E56,'7'!E56,'8'!E56,'9'!E56,'10'!E56,'11'!E56,'12'!E56,'13'!E56,'14'!E56,'15'!E56,'16'!E56,'17'!E56,'18'!E56,'19'!E56,'20'!E56,'21'!E56,'22'!E56,'23'!E56,'24'!E56,'25'!E56,'26'!E56,'27'!E56,'28'!E56,'29'!E56,'30'!E56,'31'!E56,'32'!E56,'33'!E56,'34'!E56,'35'!E56,'36'!E56,'37'!E56,'38'!E56,'39'!E56,'40'!E56,'41'!E56,'42'!E56,'43'!E56,'44'!E56,'45'!E56,'46'!E56,'47'!E56,'48'!E56,'49'!E56,'50'!E56,'51'!E56,'52'!E56,'53'!E56,'54'!E56,'55'!E56,'56'!E56,'57'!E56,'58'!E56,'59'!E56,'60'!E56,'61'!E56,'62'!E56,'63'!E56,'64'!E56,'65'!E56,'66'!E56,'67'!E56,'68'!E56,'69'!E56,'70'!E56,'71'!E56,'72'!E56,'73'!E56,'74'!E56,'75'!E56)</f>
        <v>0</v>
      </c>
      <c r="G16" s="176">
        <f>SUM('1'!F56,'2'!F56,'3'!F56,'4'!F56,'5'!F56,'6'!F56,'7'!F56,'8'!F56,'9'!F56,'10'!F56,'11'!F56,'12'!F56,'13'!F56,'14'!F56,'15'!F56,'16'!F56,'17'!F56,'18'!F56,'19'!F56,'20'!F56,'21'!F56,'22'!F56,'23'!F56,'24'!F56,'25'!F56,'26'!F56,'27'!F56,'28'!F56,'29'!F56,'30'!F56,'31'!F56,'32'!F56,'33'!F56,'34'!F56,'35'!F56,'36'!F56,'37'!F56,'38'!F56,'39'!F56,'40'!F56,'41'!F56,'42'!F56,'43'!F56,'44'!F56,'45'!F56,'46'!F56,'47'!F56,'48'!F56,'49'!F56,'50'!F56,'51'!F56,'52'!F56,'53'!F56,'54'!F56,'55'!F56,'56'!F56,'57'!F56,'58'!F56,'59'!F56,'60'!F56,'61'!F56,'62'!F56,'63'!F56,'64'!F56,'65'!F56,'66'!F56,'67'!F56,'68'!F56,'69'!F56,'70'!F56,'71'!F56,'72'!F56,'73'!F56,'74'!F56,'75'!F56)</f>
        <v>0</v>
      </c>
      <c r="H16" s="176">
        <f>SUM('1'!G56,'2'!G56,'3'!G56,'4'!G56,'5'!G56,'6'!G56,'7'!G56,'8'!G56,'9'!G56,'10'!G56,'11'!G56,'12'!G56,'13'!G56,'14'!G56,'15'!G56,'16'!G56,'17'!G56,'18'!G56,'19'!G56,'20'!G56,'21'!G56,'22'!G56,'23'!G56,'24'!G56,'25'!G56,'26'!G56,'27'!G56,'28'!G56,'29'!G56,'30'!G56,'31'!G56,'32'!G56,'33'!G56,'34'!G56,'35'!G56,'36'!G56,'37'!G56,'38'!G56,'39'!G56,'40'!G56,'41'!G56,'42'!G56,'43'!G56,'44'!G56,'45'!G56,'46'!G56,'47'!G56,'48'!G56,'49'!G56,'50'!G56,'51'!G56,'52'!G56,'53'!G56,'54'!G56,'55'!G56,'56'!G56,'57'!G56,'58'!G56,'59'!G56,'60'!G56,'61'!G56,'62'!G56,'63'!G56,'64'!G56,'65'!G56,'66'!G56,'67'!G56,'68'!G56,'69'!G56,'70'!G56,'71'!G56,'72'!G56,'73'!G56,'74'!G56,'75'!G56)</f>
        <v>0</v>
      </c>
      <c r="I16" s="176">
        <f>SUM('1'!H56,'2'!H56,'3'!H56,'4'!H56,'5'!H56,'6'!H56,'7'!H56,'8'!H56,'9'!H56,'10'!H56,'11'!H56,'12'!H56,'13'!H56,'14'!H56,'15'!H56,'16'!H56,'17'!H56,'18'!H56,'19'!H56,'20'!H56,'21'!H56,'22'!H56,'23'!H56,'24'!H56,'25'!H56,'26'!H56,'27'!H56,'28'!H56,'29'!H56,'30'!H56,'31'!H56,'32'!H56,'33'!H56,'34'!H56,'35'!H56,'36'!H56,'37'!H56,'38'!H56,'39'!H56,'40'!H56,'41'!H56,'42'!H56,'43'!H56,'44'!H56,'45'!H56,'46'!H56,'47'!H56,'48'!H56,'49'!H56,'50'!H56,'51'!H56,'52'!H56,'53'!H56,'54'!H56,'55'!H56,'56'!H56,'57'!H56,'58'!H56,'59'!H56,'60'!H56,'61'!H56,'62'!H56,'63'!H56,'64'!H56,'65'!H56,'66'!H56,'67'!H56,'68'!H56,'69'!H56,'70'!H56,'71'!H56,'72'!H56,'73'!H56,'74'!H56,'75'!H56)</f>
        <v>0</v>
      </c>
      <c r="J16" s="176">
        <f>SUM('1'!I56,'2'!I56,'3'!I56,'4'!I56,'5'!I56,'6'!I56,'7'!I56,'8'!I56,'9'!I56,'10'!I56,'11'!I56,'12'!I56,'13'!I56,'14'!I56,'15'!I56,'16'!I56,'17'!I56,'18'!I56,'19'!I56,'20'!I56,'21'!I56,'22'!I56,'23'!I56,'24'!I56,'25'!I56,'26'!I56,'27'!I56,'28'!I56,'29'!I56,'30'!I56,'31'!I56,'32'!I56,'33'!I56,'34'!I56,'35'!I56,'36'!I56,'37'!I56,'38'!I56,'39'!I56,'40'!I56,'41'!I56,'42'!I56,'43'!I56,'44'!I56,'45'!I56,'46'!I56,'47'!I56,'48'!I56,'49'!I56,'50'!I56,'51'!I56,'52'!I56,'53'!I56,'54'!I56,'55'!I56,'56'!I56,'57'!I56,'58'!I56,'59'!I56,'60'!I56,'61'!I56,'62'!I56,'63'!I56,'64'!I56,'65'!I56,'66'!I56,'67'!I56,'68'!I56,'69'!I56,'70'!I56,'71'!I56,'72'!I56,'73'!I56,'74'!I56,'75'!I56)</f>
        <v>0</v>
      </c>
      <c r="K16" s="176">
        <f>SUM('1'!J56,'2'!J56,'3'!J56,'4'!J56,'5'!J56,'6'!J56,'7'!J56,'8'!J56,'9'!J56,'10'!J56,'11'!J56,'12'!J56,'13'!J56,'14'!J56,'15'!J56,'16'!J56,'17'!J56,'18'!J56,'19'!J56,'20'!J56,'21'!J56,'22'!J56,'23'!J56,'24'!J56,'25'!J56,'26'!J56,'27'!J56,'28'!J56,'29'!J56,'30'!J56,'31'!J56,'32'!J56,'33'!J56,'34'!J56,'35'!J56,'36'!J56,'37'!J56,'38'!J56,'39'!J56,'40'!J56,'41'!J56,'42'!J56,'43'!J56,'44'!J56,'45'!J56,'46'!J56,'47'!J56,'48'!J56,'49'!J56,'50'!J56,'51'!J56,'52'!J56,'53'!J56,'54'!J56,'55'!J56,'56'!J56,'57'!J56,'58'!J56,'59'!J56,'60'!J56,'61'!J56,'62'!J56,'63'!J56,'64'!J56,'65'!J56,'66'!J56,'67'!J56,'68'!J56,'69'!J56,'70'!J56,'71'!J56,'72'!J56,'73'!J56,'74'!J56,'75'!J56)</f>
        <v>0</v>
      </c>
      <c r="L16" s="176">
        <f t="shared" si="0"/>
        <v>0</v>
      </c>
      <c r="M16" s="167"/>
    </row>
    <row r="17" spans="2:13" ht="21.75" customHeight="1">
      <c r="B17" s="166"/>
      <c r="C17" s="174">
        <v>2028</v>
      </c>
      <c r="D17" s="175">
        <f>SUM('1'!C57,'2'!C57,'3'!C57,'4'!C57,'5'!C57,'6'!C57,'7'!C57,'8'!C57,'9'!C57,'10'!C57,'11'!C57,'12'!C57,'13'!C57,'14'!C57,'15'!C57,'16'!C57,'17'!C57,'18'!C57,'19'!C57,'20'!C57,'21'!C57,'22'!C57,'23'!C57,'24'!C57,'25'!C57,'26'!C57,'27'!C57,'28'!C57,'29'!C57,'30'!C57,'31'!C57,'32'!C57,'33'!C57,'34'!C57,'35'!C57,'36'!C57,'37'!C57,'38'!C57,'39'!C57,'40'!C57,'41'!C57,'42'!C57,'43'!C57,'44'!C57,'45'!C57,'46'!C57,'47'!C57,'48'!C57,'49'!C57,'50'!C57,'51'!C57,'52'!C57,'53'!C57,'54'!C57,'55'!C57,'56'!C57,'57'!C57,'58'!C57,'59'!C57,'60'!C57,'61'!C57,'62'!C57,'63'!C57,'64'!C57,'65'!C57,'66'!C57,'67'!C57,'68'!C57,'69'!C57,'70'!C57,'71'!C57,'72'!C57,'73'!C57,'74'!C57,'75'!C57)</f>
        <v>0</v>
      </c>
      <c r="E17" s="175">
        <f>SUM('1'!D57,'2'!D57,'3'!D57,'4'!D57,'5'!D57,'6'!D57,'7'!D57,'8'!D57,'9'!D57,'10'!D57,'11'!D57,'12'!D57,'13'!D57,'14'!D57,'15'!D57,'16'!D57,'17'!D57,'18'!D57,'19'!D57,'20'!D57,'21'!D57,'22'!D57,'23'!D57,'24'!D57,'25'!D57,'26'!D57,'27'!D57,'28'!D57,'29'!D57,'30'!D57,'31'!D57,'32'!D57,'33'!D57,'34'!D57,'35'!D57,'36'!D57,'37'!D57,'38'!D57,'39'!D57,'40'!D57,'41'!D57,'42'!D57,'43'!D57,'44'!D57,'45'!D57,'46'!D57,'47'!D57,'48'!D57,'49'!D57,'50'!D57,'51'!D57,'52'!D57,'53'!D57,'54'!D57,'55'!D57,'56'!D57,'57'!D57,'58'!D57,'59'!D57,'60'!D57,'61'!D57,'62'!D57,'63'!D57,'64'!D57,'65'!D57,'66'!D57,'67'!D57,'68'!D57,'69'!D57,'70'!D57,'71'!D57,'72'!D57,'73'!D57,'74'!D57,'75'!D57)</f>
        <v>0</v>
      </c>
      <c r="F17" s="176">
        <f>SUM('1'!E57,'2'!E57,'3'!E57,'4'!E57,'5'!E57,'6'!E57,'7'!E57,'8'!E57,'9'!E57,'10'!E57,'11'!E57,'12'!E57,'13'!E57,'14'!E57,'15'!E57,'16'!E57,'17'!E57,'18'!E57,'19'!E57,'20'!E57,'21'!E57,'22'!E57,'23'!E57,'24'!E57,'25'!E57,'26'!E57,'27'!E57,'28'!E57,'29'!E57,'30'!E57,'31'!E57,'32'!E57,'33'!E57,'34'!E57,'35'!E57,'36'!E57,'37'!E57,'38'!E57,'39'!E57,'40'!E57,'41'!E57,'42'!E57,'43'!E57,'44'!E57,'45'!E57,'46'!E57,'47'!E57,'48'!E57,'49'!E57,'50'!E57,'51'!E57,'52'!E57,'53'!E57,'54'!E57,'55'!E57,'56'!E57,'57'!E57,'58'!E57,'59'!E57,'60'!E57,'61'!E57,'62'!E57,'63'!E57,'64'!E57,'65'!E57,'66'!E57,'67'!E57,'68'!E57,'69'!E57,'70'!E57,'71'!E57,'72'!E57,'73'!E57,'74'!E57,'75'!E57)</f>
        <v>0</v>
      </c>
      <c r="G17" s="176">
        <f>SUM('1'!F57,'2'!F57,'3'!F57,'4'!F57,'5'!F57,'6'!F57,'7'!F57,'8'!F57,'9'!F57,'10'!F57,'11'!F57,'12'!F57,'13'!F57,'14'!F57,'15'!F57,'16'!F57,'17'!F57,'18'!F57,'19'!F57,'20'!F57,'21'!F57,'22'!F57,'23'!F57,'24'!F57,'25'!F57,'26'!F57,'27'!F57,'28'!F57,'29'!F57,'30'!F57,'31'!F57,'32'!F57,'33'!F57,'34'!F57,'35'!F57,'36'!F57,'37'!F57,'38'!F57,'39'!F57,'40'!F57,'41'!F57,'42'!F57,'43'!F57,'44'!F57,'45'!F57,'46'!F57,'47'!F57,'48'!F57,'49'!F57,'50'!F57,'51'!F57,'52'!F57,'53'!F57,'54'!F57,'55'!F57,'56'!F57,'57'!F57,'58'!F57,'59'!F57,'60'!F57,'61'!F57,'62'!F57,'63'!F57,'64'!F57,'65'!F57,'66'!F57,'67'!F57,'68'!F57,'69'!F57,'70'!F57,'71'!F57,'72'!F57,'73'!F57,'74'!F57,'75'!F57)</f>
        <v>0</v>
      </c>
      <c r="H17" s="176">
        <f>SUM('1'!G57,'2'!G57,'3'!G57,'4'!G57,'5'!G57,'6'!G57,'7'!G57,'8'!G57,'9'!G57,'10'!G57,'11'!G57,'12'!G57,'13'!G57,'14'!G57,'15'!G57,'16'!G57,'17'!G57,'18'!G57,'19'!G57,'20'!G57,'21'!G57,'22'!G57,'23'!G57,'24'!G57,'25'!G57,'26'!G57,'27'!G57,'28'!G57,'29'!G57,'30'!G57,'31'!G57,'32'!G57,'33'!G57,'34'!G57,'35'!G57,'36'!G57,'37'!G57,'38'!G57,'39'!G57,'40'!G57,'41'!G57,'42'!G57,'43'!G57,'44'!G57,'45'!G57,'46'!G57,'47'!G57,'48'!G57,'49'!G57,'50'!G57,'51'!G57,'52'!G57,'53'!G57,'54'!G57,'55'!G57,'56'!G57,'57'!G57,'58'!G57,'59'!G57,'60'!G57,'61'!G57,'62'!G57,'63'!G57,'64'!G57,'65'!G57,'66'!G57,'67'!G57,'68'!G57,'69'!G57,'70'!G57,'71'!G57,'72'!G57,'73'!G57,'74'!G57,'75'!G57)</f>
        <v>0</v>
      </c>
      <c r="I17" s="176">
        <f>SUM('1'!H57,'2'!H57,'3'!H57,'4'!H57,'5'!H57,'6'!H57,'7'!H57,'8'!H57,'9'!H57,'10'!H57,'11'!H57,'12'!H57,'13'!H57,'14'!H57,'15'!H57,'16'!H57,'17'!H57,'18'!H57,'19'!H57,'20'!H57,'21'!H57,'22'!H57,'23'!H57,'24'!H57,'25'!H57,'26'!H57,'27'!H57,'28'!H57,'29'!H57,'30'!H57,'31'!H57,'32'!H57,'33'!H57,'34'!H57,'35'!H57,'36'!H57,'37'!H57,'38'!H57,'39'!H57,'40'!H57,'41'!H57,'42'!H57,'43'!H57,'44'!H57,'45'!H57,'46'!H57,'47'!H57,'48'!H57,'49'!H57,'50'!H57,'51'!H57,'52'!H57,'53'!H57,'54'!H57,'55'!H57,'56'!H57,'57'!H57,'58'!H57,'59'!H57,'60'!H57,'61'!H57,'62'!H57,'63'!H57,'64'!H57,'65'!H57,'66'!H57,'67'!H57,'68'!H57,'69'!H57,'70'!H57,'71'!H57,'72'!H57,'73'!H57,'74'!H57,'75'!H57)</f>
        <v>0</v>
      </c>
      <c r="J17" s="176">
        <f>SUM('1'!I57,'2'!I57,'3'!I57,'4'!I57,'5'!I57,'6'!I57,'7'!I57,'8'!I57,'9'!I57,'10'!I57,'11'!I57,'12'!I57,'13'!I57,'14'!I57,'15'!I57,'16'!I57,'17'!I57,'18'!I57,'19'!I57,'20'!I57,'21'!I57,'22'!I57,'23'!I57,'24'!I57,'25'!I57,'26'!I57,'27'!I57,'28'!I57,'29'!I57,'30'!I57,'31'!I57,'32'!I57,'33'!I57,'34'!I57,'35'!I57,'36'!I57,'37'!I57,'38'!I57,'39'!I57,'40'!I57,'41'!I57,'42'!I57,'43'!I57,'44'!I57,'45'!I57,'46'!I57,'47'!I57,'48'!I57,'49'!I57,'50'!I57,'51'!I57,'52'!I57,'53'!I57,'54'!I57,'55'!I57,'56'!I57,'57'!I57,'58'!I57,'59'!I57,'60'!I57,'61'!I57,'62'!I57,'63'!I57,'64'!I57,'65'!I57,'66'!I57,'67'!I57,'68'!I57,'69'!I57,'70'!I57,'71'!I57,'72'!I57,'73'!I57,'74'!I57,'75'!I57)</f>
        <v>0</v>
      </c>
      <c r="K17" s="176">
        <f>SUM('1'!J57,'2'!J57,'3'!J57,'4'!J57,'5'!J57,'6'!J57,'7'!J57,'8'!J57,'9'!J57,'10'!J57,'11'!J57,'12'!J57,'13'!J57,'14'!J57,'15'!J57,'16'!J57,'17'!J57,'18'!J57,'19'!J57,'20'!J57,'21'!J57,'22'!J57,'23'!J57,'24'!J57,'25'!J57,'26'!J57,'27'!J57,'28'!J57,'29'!J57,'30'!J57,'31'!J57,'32'!J57,'33'!J57,'34'!J57,'35'!J57,'36'!J57,'37'!J57,'38'!J57,'39'!J57,'40'!J57,'41'!J57,'42'!J57,'43'!J57,'44'!J57,'45'!J57,'46'!J57,'47'!J57,'48'!J57,'49'!J57,'50'!J57,'51'!J57,'52'!J57,'53'!J57,'54'!J57,'55'!J57,'56'!J57,'57'!J57,'58'!J57,'59'!J57,'60'!J57,'61'!J57,'62'!J57,'63'!J57,'64'!J57,'65'!J57,'66'!J57,'67'!J57,'68'!J57,'69'!J57,'70'!J57,'71'!J57,'72'!J57,'73'!J57,'74'!J57,'75'!J57)</f>
        <v>0</v>
      </c>
      <c r="L17" s="176">
        <f t="shared" si="0"/>
        <v>0</v>
      </c>
      <c r="M17" s="167"/>
    </row>
    <row r="18" spans="2:13" ht="10.5" customHeight="1">
      <c r="B18" s="177"/>
      <c r="C18" s="178"/>
      <c r="D18" s="178"/>
      <c r="E18" s="178"/>
      <c r="F18" s="178"/>
      <c r="G18" s="178"/>
      <c r="H18" s="178"/>
      <c r="I18" s="178"/>
      <c r="J18" s="178"/>
      <c r="K18" s="178"/>
      <c r="L18" s="178"/>
      <c r="M18" s="179"/>
    </row>
    <row r="19" spans="2:13">
      <c r="B19" s="180"/>
      <c r="M19" s="181"/>
    </row>
    <row r="20" spans="2:13" ht="17.25" customHeight="1">
      <c r="B20" s="182"/>
      <c r="C20" s="365" t="s">
        <v>133</v>
      </c>
      <c r="D20" s="366"/>
      <c r="E20" s="366"/>
      <c r="F20" s="366"/>
      <c r="G20" s="366"/>
      <c r="H20" s="366"/>
      <c r="I20" s="366"/>
      <c r="J20" s="366"/>
      <c r="K20" s="366"/>
      <c r="L20" s="366"/>
      <c r="M20" s="366"/>
    </row>
    <row r="21" spans="2:13">
      <c r="B21" s="180"/>
      <c r="C21" s="164"/>
      <c r="D21" s="164"/>
      <c r="E21" s="164"/>
      <c r="F21" s="164"/>
      <c r="G21" s="164"/>
      <c r="H21" s="164"/>
      <c r="I21" s="164"/>
      <c r="J21" s="164"/>
      <c r="K21" s="164"/>
      <c r="L21" s="183"/>
      <c r="M21" s="181"/>
    </row>
    <row r="22" spans="2:13" ht="18" customHeight="1">
      <c r="B22" s="184"/>
      <c r="C22" s="367" t="s">
        <v>134</v>
      </c>
      <c r="D22" s="367"/>
      <c r="E22" s="367"/>
      <c r="F22" s="367"/>
      <c r="G22" s="367"/>
      <c r="H22" s="367"/>
      <c r="I22" s="367"/>
      <c r="J22" s="367"/>
      <c r="K22" s="368"/>
      <c r="L22" s="253">
        <f>COUNTA(Partner_Organizations)</f>
        <v>0</v>
      </c>
      <c r="M22" s="185"/>
    </row>
    <row r="23" spans="2:13">
      <c r="B23" s="180"/>
      <c r="C23" s="164"/>
      <c r="D23" s="164"/>
      <c r="E23" s="164"/>
      <c r="F23" s="164"/>
      <c r="G23" s="164"/>
      <c r="H23" s="164"/>
      <c r="I23" s="164"/>
      <c r="J23" s="164"/>
      <c r="K23" s="164"/>
      <c r="L23" s="183"/>
      <c r="M23" s="181"/>
    </row>
    <row r="24" spans="2:13" ht="18" customHeight="1">
      <c r="B24" s="184"/>
      <c r="C24" s="367" t="s">
        <v>135</v>
      </c>
      <c r="D24" s="367"/>
      <c r="E24" s="367"/>
      <c r="F24" s="367"/>
      <c r="G24" s="367"/>
      <c r="H24" s="367"/>
      <c r="I24" s="367"/>
      <c r="J24" s="367"/>
      <c r="K24" s="368"/>
      <c r="L24" s="253">
        <f>COUNTA(Outreach_Activities)</f>
        <v>0</v>
      </c>
      <c r="M24" s="185"/>
    </row>
    <row r="25" spans="2:13">
      <c r="B25" s="180"/>
      <c r="C25" s="164"/>
      <c r="D25" s="164"/>
      <c r="E25" s="164"/>
      <c r="F25" s="164"/>
      <c r="G25" s="164"/>
      <c r="H25" s="164"/>
      <c r="I25" s="164"/>
      <c r="J25" s="164"/>
      <c r="K25" s="164"/>
      <c r="L25" s="183"/>
      <c r="M25" s="181"/>
    </row>
    <row r="26" spans="2:13" ht="18" customHeight="1">
      <c r="B26" s="184"/>
      <c r="C26" s="367" t="s">
        <v>136</v>
      </c>
      <c r="D26" s="367"/>
      <c r="E26" s="367"/>
      <c r="F26" s="367"/>
      <c r="G26" s="367"/>
      <c r="H26" s="367"/>
      <c r="I26" s="367"/>
      <c r="J26" s="367"/>
      <c r="K26" s="368"/>
      <c r="L26" s="253">
        <f>SUM('Outreach Activities'!F15:F64)</f>
        <v>0</v>
      </c>
      <c r="M26" s="185"/>
    </row>
    <row r="27" spans="2:13">
      <c r="B27" s="180"/>
      <c r="C27" s="164"/>
      <c r="D27" s="164"/>
      <c r="E27" s="164"/>
      <c r="F27" s="164"/>
      <c r="G27" s="164"/>
      <c r="H27" s="164"/>
      <c r="I27" s="164"/>
      <c r="J27" s="164"/>
      <c r="K27" s="164"/>
      <c r="L27" s="183"/>
      <c r="M27" s="181"/>
    </row>
    <row r="28" spans="2:13" ht="18" customHeight="1">
      <c r="B28" s="184"/>
      <c r="C28" s="367" t="s">
        <v>137</v>
      </c>
      <c r="D28" s="367"/>
      <c r="E28" s="367"/>
      <c r="F28" s="367"/>
      <c r="G28" s="367"/>
      <c r="H28" s="367"/>
      <c r="I28" s="367"/>
      <c r="J28" s="367"/>
      <c r="K28" s="368"/>
      <c r="L28" s="253">
        <f>SUM('1'!Count_Assisted,'2'!Count_Assisted,'3'!Count_Assisted,'4'!Count_Assisted,'5'!Count_Assisted,'6'!Count_Assisted,'7'!Count_Assisted,'8'!Count_Assisted,'9'!Count_Assisted,'10'!Count_Assisted,'11'!Count_Assisted,'12'!Count_Assisted,'13'!Count_Assisted,'14'!Count_Assisted,'15'!Count_Assisted,'16'!Count_Assisted,'17'!Count_Assisted,'18'!Count_Assisted,'19'!Count_Assisted,'20'!Count_Assisted,'21'!Count_Assisted,'22'!Count_Assisted,'23'!Count_Assisted,'24'!Count_Assisted,'25'!Count_Assisted,'26'!Count_Assisted,'27'!Count_Assisted,'28'!Count_Assisted,'29'!Count_Assisted,'30'!Count_Assisted,'31'!Count_Assisted,'32'!Count_Assisted,'33'!Count_Assisted,'34'!Count_Assisted,'35'!Count_Assisted,'36'!Count_Assisted,'37'!Count_Assisted,'38'!Count_Assisted,'39'!Count_Assisted,'40'!Count_Assisted,'41'!Count_Assisted,'42'!Count_Assisted,'43'!Count_Assisted,'44'!Count_Assisted,'45'!Count_Assisted,'46'!Count_Assisted,'47'!Count_Assisted,'48'!Count_Assisted,'49'!Count_Assisted,'50'!Count_Assisted,'51'!Count_Assisted,'52'!Count_Assisted,'53'!Count_Assisted,'54'!Count_Assisted,'55'!Count_Assisted,'56'!Count_Assisted,'57'!Count_Assisted,'58'!Count_Assisted,'59'!Count_Assisted,'60'!Count_Assisted,'61'!Count_Assisted,'62'!Count_Assisted,'63'!Count_Assisted,'64'!Count_Assisted,'65'!Count_Assisted,'66'!Count_Assisted,'67'!Count_Assisted,'68'!Count_Assisted,'69'!Count_Assisted,'70'!Count_Assisted,'71'!Count_Assisted,'72'!Count_Assisted,'73'!Count_Assisted,'74'!Count_Assisted,'75'!Count_Assisted)</f>
        <v>0</v>
      </c>
      <c r="M28" s="185"/>
    </row>
    <row r="29" spans="2:13">
      <c r="B29" s="180"/>
      <c r="C29" s="164"/>
      <c r="D29" s="164"/>
      <c r="E29" s="164"/>
      <c r="F29" s="164"/>
      <c r="G29" s="164"/>
      <c r="H29" s="164"/>
      <c r="I29" s="164"/>
      <c r="J29" s="164"/>
      <c r="K29" s="164"/>
      <c r="L29" s="183"/>
      <c r="M29" s="181"/>
    </row>
    <row r="30" spans="2:13" ht="32.25" customHeight="1">
      <c r="B30" s="180"/>
      <c r="C30" s="367" t="s">
        <v>138</v>
      </c>
      <c r="D30" s="367"/>
      <c r="E30" s="367"/>
      <c r="F30" s="367"/>
      <c r="G30" s="367"/>
      <c r="H30" s="367"/>
      <c r="I30" s="367"/>
      <c r="J30" s="367"/>
      <c r="K30" s="368"/>
      <c r="L30" s="186">
        <f>IF(Aggr_Assisted &gt;0, SUM('1'!Count_FollowUp,'2'!Count_FollowUp,'3'!Count_FollowUp,'4'!Count_FollowUp,'5'!Count_FollowUp,'6'!Count_FollowUp,'7'!Count_FollowUp,'8'!Count_FollowUp,'9'!Count_FollowUp,'10'!Count_FollowUp,'11'!Count_FollowUp,'12'!Count_FollowUp,'13'!Count_FollowUp,'14'!Count_FollowUp,'15'!Count_FollowUp,'16'!Count_FollowUp,'17'!Count_FollowUp,'18'!Count_FollowUp,'19'!Count_FollowUp,'20'!Count_FollowUp,'21'!Count_FollowUp,'22'!Count_FollowUp,'23'!Count_FollowUp,'24'!Count_FollowUp,'25'!Count_FollowUp,'26'!Count_FollowUp,'27'!Count_FollowUp,'28'!Count_FollowUp,'29'!Count_FollowUp,'30'!Count_FollowUp,'31'!Count_FollowUp,'32'!Count_FollowUp,'33'!Count_FollowUp,'34'!Count_FollowUp,'35'!Count_FollowUp,'36'!Count_FollowUp,'37'!Count_FollowUp,'38'!Count_FollowUp,'39'!Count_FollowUp,'40'!Count_FollowUp,'41'!Count_FollowUp,'42'!Count_FollowUp,'43'!Count_FollowUp,'44'!Count_FollowUp,'45'!Count_FollowUp,'46'!Count_FollowUp,'47'!Count_FollowUp,'48'!Count_FollowUp,'49'!Count_FollowUp,'50'!Count_FollowUp,'51'!Count_FollowUp,'52'!Count_FollowUp,'53'!Count_FollowUp,'54'!Count_FollowUp,'55'!Count_FollowUp,'56'!Count_FollowUp,'57'!Count_FollowUp,'58'!Count_FollowUp,'59'!Count_FollowUp,'60'!Count_FollowUp,'61'!Count_FollowUp,'62'!Count_FollowUp,'63'!Count_FollowUp,'64'!Count_FollowUp,'65'!Count_FollowUp,'66'!Count_FollowUp,'67'!Count_FollowUp,'68'!Count_FollowUp,'69'!Count_FollowUp,'70'!Count_FollowUp,'71'!Count_FollowUp,'72'!Count_FollowUp,'73'!Count_FollowUp,'74'!Count_FollowUp,'75'!Count_FollowUp)/Aggr_Assisted,0)</f>
        <v>0</v>
      </c>
      <c r="M30" s="181"/>
    </row>
    <row r="31" spans="2:13">
      <c r="B31" s="180"/>
      <c r="C31" s="164"/>
      <c r="D31" s="164"/>
      <c r="E31" s="164"/>
      <c r="F31" s="164"/>
      <c r="G31" s="164"/>
      <c r="H31" s="164"/>
      <c r="I31" s="164"/>
      <c r="J31" s="164"/>
      <c r="K31" s="164"/>
      <c r="L31" s="183"/>
      <c r="M31" s="181"/>
    </row>
    <row r="32" spans="2:13" ht="30" customHeight="1">
      <c r="B32" s="180"/>
      <c r="C32" s="363" t="s">
        <v>139</v>
      </c>
      <c r="D32" s="363"/>
      <c r="E32" s="363"/>
      <c r="F32" s="363"/>
      <c r="G32" s="363"/>
      <c r="H32" s="363"/>
      <c r="I32" s="363"/>
      <c r="J32" s="363"/>
      <c r="K32" s="364"/>
      <c r="L32" s="186">
        <f>IF(Aggr_Assisted &gt;0, SUM('1'!Count_Implemented,'2'!Count_Implemented,'3'!Count_Implemented,'4'!Count_Implemented,'5'!Count_Implemented,'6'!Count_Implemented,'7'!Count_Implemented,'8'!Count_Implemented,'9'!Count_Implemented,'10'!Count_Implemented,'11'!Count_Implemented,'12'!Count_Implemented,'13'!Count_Implemented,'14'!Count_Implemented,'15'!Count_Implemented,'16'!Count_Implemented,'17'!Count_Implemented,'18'!Count_Implemented,'19'!Count_Implemented,'20'!Count_Implemented,'21'!Count_Implemented,'22'!Count_Implemented,'23'!Count_Implemented,'24'!Count_Implemented,'25'!Count_Implemented,'26'!Count_Implemented,'27'!Count_Implemented,'28'!Count_Implemented,'29'!Count_Implemented,'30'!Count_Implemented,'31'!Count_Implemented,'32'!Count_Implemented,'33'!Count_Implemented,'34'!Count_Implemented,'35'!Count_Implemented,'36'!Count_Implemented,'37'!Count_Implemented,'38'!Count_Implemented,'39'!Count_Implemented,'40'!Count_Implemented,'41'!Count_Implemented,'42'!Count_Implemented,'43'!Count_Implemented,'44'!Count_Implemented,'45'!Count_Implemented,'46'!Count_Implemented,'47'!Count_Implemented,'48'!Count_Implemented,'49'!Count_Implemented,'50'!Count_Implemented,'51'!Count_Implemented,'52'!Count_Implemented,'53'!Count_Implemented,'54'!Count_Implemented,'55'!Count_Implemented,'56'!Count_Implemented,'57'!Count_Implemented,'58'!Count_Implemented,'59'!Count_Implemented,'60'!Count_Implemented,'61'!Count_Implemented,'62'!Count_Implemented,'63'!Count_Implemented,'64'!Count_Implemented,'65'!Count_Implemented,'66'!Count_Implemented,'67'!Count_Implemented,'68'!Count_Implemented,'69'!Count_Implemented,'70'!Count_Implemented,'71'!Count_Implemented,'72'!Count_Implemented,'73'!Count_Implemented,'74'!Count_Implemented,'75'!Count_Implemented)/Aggr_Assisted,0)</f>
        <v>0</v>
      </c>
      <c r="M32" s="181"/>
    </row>
    <row r="33" spans="2:13">
      <c r="B33" s="180"/>
      <c r="C33" s="164"/>
      <c r="D33" s="164"/>
      <c r="E33" s="164"/>
      <c r="F33" s="164"/>
      <c r="G33" s="164"/>
      <c r="H33" s="164"/>
      <c r="I33" s="164"/>
      <c r="J33" s="164"/>
      <c r="K33" s="164"/>
      <c r="L33" s="183"/>
      <c r="M33" s="181"/>
    </row>
    <row r="34" spans="2:13" ht="18" customHeight="1">
      <c r="B34" s="180"/>
      <c r="C34" s="363" t="s">
        <v>140</v>
      </c>
      <c r="D34" s="363"/>
      <c r="E34" s="363"/>
      <c r="F34" s="363"/>
      <c r="G34" s="363"/>
      <c r="H34" s="363"/>
      <c r="I34" s="363"/>
      <c r="J34" s="363"/>
      <c r="K34" s="364"/>
      <c r="L34" s="253">
        <f>SUM('1'!Count_CaseStudies,'2'!Count_CaseStudies,'3'!Count_CaseStudies,'4'!Count_CaseStudies,'5'!Count_CaseStudies,'6'!Count_CaseStudies,'7'!Count_CaseStudies,'8'!Count_CaseStudies,'9'!Count_CaseStudies,'10'!Count_CaseStudies,'11'!Count_CaseStudies,'12'!Count_CaseStudies,'13'!Count_CaseStudies,'14'!Count_CaseStudies,'15'!Count_CaseStudies,'16'!Count_CaseStudies,'17'!Count_CaseStudies,'18'!Count_CaseStudies,'19'!Count_CaseStudies,'20'!Count_CaseStudies,'21'!Count_CaseStudies,'22'!Count_CaseStudies,'23'!Count_CaseStudies,'24'!Count_CaseStudies,'25'!Count_CaseStudies,'26'!Count_CaseStudies,'27'!Count_CaseStudies,'28'!Count_CaseStudies,'29'!Count_CaseStudies,'30'!Count_CaseStudies,'31'!Count_CaseStudies,'32'!Count_CaseStudies,'33'!Count_CaseStudies,'34'!Count_CaseStudies,'35'!Count_CaseStudies,'36'!Count_CaseStudies,'37'!Count_CaseStudies,'38'!Count_CaseStudies,'39'!Count_CaseStudies,'40'!Count_CaseStudies,'41'!Count_CaseStudies,'42'!Count_CaseStudies,'43'!Count_CaseStudies,'44'!Count_CaseStudies,'45'!Count_CaseStudies,'46'!Count_CaseStudies,'47'!Count_CaseStudies,'48'!Count_CaseStudies,'49'!Count_CaseStudies,'50'!Count_CaseStudies,'51'!Count_CaseStudies,'52'!Count_CaseStudies,'53'!Count_CaseStudies,'54'!Count_CaseStudies,'55'!Count_CaseStudies,'56'!Count_CaseStudies,'57'!Count_CaseStudies,'58'!Count_CaseStudies,'59'!Count_CaseStudies,'60'!Count_CaseStudies,'61'!Count_CaseStudies,'62'!Count_CaseStudies,'63'!Count_CaseStudies,'64'!Count_CaseStudies,'65'!Count_CaseStudies,'66'!Count_CaseStudies,'67'!Count_CaseStudies,'68'!Count_CaseStudies,'69'!Count_CaseStudies,'70'!Count_CaseStudies,'71'!Count_CaseStudies,'72'!Count_CaseStudies,'73'!Count_CaseStudies,'74'!Count_CaseStudies,'75'!Count_CaseStudies)</f>
        <v>0</v>
      </c>
      <c r="M34" s="181"/>
    </row>
    <row r="35" spans="2:13">
      <c r="B35" s="187"/>
      <c r="C35" s="188"/>
      <c r="D35" s="188"/>
      <c r="E35" s="188"/>
      <c r="F35" s="188"/>
      <c r="G35" s="188"/>
      <c r="H35" s="188"/>
      <c r="I35" s="188"/>
      <c r="J35" s="188"/>
      <c r="K35" s="188"/>
      <c r="L35" s="189"/>
      <c r="M35" s="190"/>
    </row>
  </sheetData>
  <sheetProtection algorithmName="SHA-512" hashValue="K6Kr6ZhdnueARFw9Ruzm0Kle6TWhLce7rf4UCdr/gp/C39bJhv3xYWyRP28PaaCB6NppHkScIMf+NTe0Mmxm4g==" saltValue="R3o3FisXYYN9FhbZ6KYxag==" spinCount="100000" sheet="1" objects="1" scenarios="1"/>
  <mergeCells count="20">
    <mergeCell ref="C34:K34"/>
    <mergeCell ref="C20:M20"/>
    <mergeCell ref="C28:K28"/>
    <mergeCell ref="C30:K30"/>
    <mergeCell ref="C32:K32"/>
    <mergeCell ref="C24:K24"/>
    <mergeCell ref="C26:K26"/>
    <mergeCell ref="C22:K22"/>
    <mergeCell ref="F10:L10"/>
    <mergeCell ref="C5:D5"/>
    <mergeCell ref="C7:E7"/>
    <mergeCell ref="C8:E8"/>
    <mergeCell ref="B1:M1"/>
    <mergeCell ref="E5:K5"/>
    <mergeCell ref="C2:M2"/>
    <mergeCell ref="D10:E10"/>
    <mergeCell ref="F7:L7"/>
    <mergeCell ref="F8:L8"/>
    <mergeCell ref="C9:L9"/>
    <mergeCell ref="C10:C11"/>
  </mergeCells>
  <dataValidations count="1">
    <dataValidation allowBlank="1" showInputMessage="1" showErrorMessage="1" prompt="Total reduction in pounds of hazardous materials used and hazardous substances, pollutants and contaminants released at each business establishment." sqref="L11" xr:uid="{1F5820D5-904E-432D-92D9-C217881269C4}"/>
  </dataValidations>
  <printOptions horizontalCentered="1"/>
  <pageMargins left="0.7" right="0.7" top="0.75" bottom="0.75" header="0.3" footer="0.3"/>
  <pageSetup scale="58" orientation="portrait" r:id="rId1"/>
  <headerFooter>
    <oddHeader>&amp;C&amp;16&amp;F</oddHeader>
    <oddFooter>&amp;C&amp;P of &amp;N</oddFooter>
  </headerFooter>
  <ignoredErrors>
    <ignoredError sqref="L26"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A2AA2-A910-4906-AF6A-182872D2399D}">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24</v>
      </c>
      <c r="C1" s="213"/>
      <c r="D1" s="213"/>
      <c r="E1" s="213"/>
      <c r="F1" s="213"/>
      <c r="G1" s="213"/>
      <c r="H1" s="213"/>
      <c r="I1" s="213"/>
      <c r="J1" s="213"/>
      <c r="K1" s="213"/>
      <c r="L1" s="213"/>
      <c r="M1" s="213"/>
      <c r="N1" s="213"/>
      <c r="O1" s="213"/>
      <c r="P1" s="213"/>
      <c r="Q1" s="213"/>
      <c r="R1" s="213"/>
      <c r="S1" s="213"/>
    </row>
    <row r="2" spans="2:19" s="148" customFormat="1" ht="9" customHeight="1">
      <c r="B2" s="278" t="s">
        <v>270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iZ+kpyPRjr2I85l41+T9VX8JGnzqh6y4gPYLAvdtRWOYnEU3d3rjMtTIJST7+cC78KMmYhMwMqohHkXIpuALGQ==" saltValue="vdiSHj1OO3NgtMqmbI/3p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DF3546E-0FCE-489A-8736-816195277A2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54E3A13-37A2-4EB2-99AD-374CD12F3FD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1D385321-A3A9-41CF-9C52-C961E343B08A}"/>
    <dataValidation type="list" allowBlank="1" showDropDown="1" showInputMessage="1" showErrorMessage="1" error="Please enter Y or N." sqref="P26:P50" xr:uid="{D78571CC-3A38-458B-B699-DDB2979899FE}">
      <formula1>Lookup_YesOrBlank</formula1>
    </dataValidation>
    <dataValidation type="list" allowBlank="1" showDropDown="1" showInputMessage="1" showErrorMessage="1" error="Please enter Y or N." sqref="R26:R50 K26:K50 P26:P50" xr:uid="{BC1E95D9-F8E6-4230-A934-38FE721DD2F6}">
      <formula1>Lookup_YesNo</formula1>
    </dataValidation>
    <dataValidation type="date" allowBlank="1" showInputMessage="1" showErrorMessage="1" error="Please enter a valid date (mm/dd/yyyy) _x000a_between 10/01/2022 and 09/30/2028." sqref="L26:L50" xr:uid="{AA8C3CFD-0155-4A7C-94B2-C18A528A98EA}">
      <formula1>44835</formula1>
      <formula2>47026</formula2>
    </dataValidation>
    <dataValidation type="list" allowBlank="1" showInputMessage="1" showErrorMessage="1" promptTitle="Outreach Activity" prompt="Click on the drop-down arrow to the right." sqref="C18:H18" xr:uid="{6A2FF202-6142-4F70-BA1C-CF3E5C61A813}">
      <formula1>OFFSET(Outreach_Activities_Sorted,0,0,COUNTIF(Outreach_Activities_Sorted,"&lt;&gt;0"))</formula1>
    </dataValidation>
    <dataValidation type="list" allowBlank="1" showDropDown="1" showInputMessage="1" showErrorMessage="1" error="Please enter Yes, No, or Unknown." sqref="C16:H16" xr:uid="{6FB009F2-5C87-4E3E-8A99-448BAB6B4FB8}">
      <formula1>Lookup_YesNoUnknown</formula1>
    </dataValidation>
    <dataValidation allowBlank="1" showInputMessage="1" showErrorMessage="1" prompt="Annualized reductions of green house gas emissions measured in metric tons of carbon dioxide equivalent (MTCO2e)." sqref="J25" xr:uid="{77E5359B-9162-449B-82B0-0B7D3B66690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48A628F-2D41-4951-9832-76A4BC075649}">
      <formula1>100</formula1>
      <formula2>999999</formula2>
    </dataValidation>
    <dataValidation type="date" operator="greaterThan" allowBlank="1" showInputMessage="1" showErrorMessage="1" errorTitle="Date Required" error="Please enter a date in mm/dd/yyyy format." sqref="C19:C20 D19 E19:E20 F19 G19:G20 H19" xr:uid="{0957A361-C42A-4047-91F9-503B641CC446}">
      <formula1>36526</formula1>
    </dataValidation>
    <dataValidation allowBlank="1" showInputMessage="1" showErrorMessage="1" prompt="Either use the facility’s permit methodology or multiply wastewater gallons by 8.35 to get pounds and divide by 10,000 to eliminate water content." sqref="H25" xr:uid="{6A9AD71F-E360-48EF-8839-D4A3B1989D70}"/>
  </dataValidations>
  <hyperlinks>
    <hyperlink ref="B15" r:id="rId1" display="NAICS Code (3 to 6 digits) _x000a_NAICS Search (website)" xr:uid="{7FE9B616-923E-47BE-AB00-D80265AF44DC}"/>
    <hyperlink ref="B12" r:id="rId2" display="https://www.epa.gov/frs/frs-query" xr:uid="{AB87A9D2-BBA8-4AD5-9C6D-C2519BC2A39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72D1BDD-7C4C-49D3-BC75-B7A44346082D}"/>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85DB3-CF68-4933-BCB1-6B7540C3A01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25</v>
      </c>
      <c r="C1" s="213"/>
      <c r="D1" s="213"/>
      <c r="E1" s="213"/>
      <c r="F1" s="213"/>
      <c r="G1" s="213"/>
      <c r="H1" s="213"/>
      <c r="I1" s="213"/>
      <c r="J1" s="213"/>
      <c r="K1" s="213"/>
      <c r="L1" s="213"/>
      <c r="M1" s="213"/>
      <c r="N1" s="213"/>
      <c r="O1" s="213"/>
      <c r="P1" s="213"/>
      <c r="Q1" s="213"/>
      <c r="R1" s="213"/>
      <c r="S1" s="213"/>
    </row>
    <row r="2" spans="2:19" s="148" customFormat="1" ht="9" customHeight="1">
      <c r="B2" s="278" t="s">
        <v>271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HuYgqfsrXyL3DcCOKqB5yr+j9sCwmVUs/FuXLaA7BIXBCju8ZEqOtd2tEn8zNJy+FbKm7hDeNXtYOlBLumW42Q==" saltValue="43LAyAmtoitzFGFE8GAqo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84F84DD-EEAE-4979-B974-D7D16DC6410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D5C0FE3-F1D0-4080-9EA3-06FC394A190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1E4D3AD-C2D5-4EB7-953C-8F1D6C3E37B3}"/>
    <dataValidation type="list" allowBlank="1" showDropDown="1" showInputMessage="1" showErrorMessage="1" error="Please enter Y or N." sqref="P26:P50" xr:uid="{95E48256-4A86-48E8-8B02-EA38DCFE3992}">
      <formula1>Lookup_YesOrBlank</formula1>
    </dataValidation>
    <dataValidation type="list" allowBlank="1" showDropDown="1" showInputMessage="1" showErrorMessage="1" error="Please enter Y or N." sqref="R26:R50 K26:K50 P26:P50" xr:uid="{2CE93D20-E310-4384-B173-1BBD3CF53E2C}">
      <formula1>Lookup_YesNo</formula1>
    </dataValidation>
    <dataValidation type="date" allowBlank="1" showInputMessage="1" showErrorMessage="1" error="Please enter a valid date (mm/dd/yyyy) _x000a_between 10/01/2022 and 09/30/2028." sqref="L26:L50" xr:uid="{42C69B26-5410-48F7-91EC-4B622C5A0083}">
      <formula1>44835</formula1>
      <formula2>47026</formula2>
    </dataValidation>
    <dataValidation type="list" allowBlank="1" showInputMessage="1" showErrorMessage="1" promptTitle="Outreach Activity" prompt="Click on the drop-down arrow to the right." sqref="C18:H18" xr:uid="{8A43F5DB-4C6B-4512-AB7E-7A4F6677DBD5}">
      <formula1>OFFSET(Outreach_Activities_Sorted,0,0,COUNTIF(Outreach_Activities_Sorted,"&lt;&gt;0"))</formula1>
    </dataValidation>
    <dataValidation type="list" allowBlank="1" showDropDown="1" showInputMessage="1" showErrorMessage="1" error="Please enter Yes, No, or Unknown." sqref="C16:H16" xr:uid="{6EAC7704-8DAD-4BA3-8841-F3D6F5B979B5}">
      <formula1>Lookup_YesNoUnknown</formula1>
    </dataValidation>
    <dataValidation allowBlank="1" showInputMessage="1" showErrorMessage="1" prompt="Annualized reductions of green house gas emissions measured in metric tons of carbon dioxide equivalent (MTCO2e)." sqref="J25" xr:uid="{66760BA4-CE26-4656-A951-AD57D5EA4B9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EF50703-8197-41A6-A980-27B46EF4BB7A}">
      <formula1>100</formula1>
      <formula2>999999</formula2>
    </dataValidation>
    <dataValidation type="date" operator="greaterThan" allowBlank="1" showInputMessage="1" showErrorMessage="1" errorTitle="Date Required" error="Please enter a date in mm/dd/yyyy format." sqref="C19:C20 D19 E19:E20 F19 G19:G20 H19" xr:uid="{9E8A953E-D223-4544-9DDA-18E59F6CEA10}">
      <formula1>36526</formula1>
    </dataValidation>
    <dataValidation allowBlank="1" showInputMessage="1" showErrorMessage="1" prompt="Either use the facility’s permit methodology or multiply wastewater gallons by 8.35 to get pounds and divide by 10,000 to eliminate water content." sqref="H25" xr:uid="{1FBE2E8A-B3A3-45C9-B633-58B23C0F08D8}"/>
  </dataValidations>
  <hyperlinks>
    <hyperlink ref="B15" r:id="rId1" display="NAICS Code (3 to 6 digits) _x000a_NAICS Search (website)" xr:uid="{5E1C60E3-2C51-4523-8F51-270107CD7B41}"/>
    <hyperlink ref="B12" r:id="rId2" display="https://www.epa.gov/frs/frs-query" xr:uid="{36CE3F03-2FA3-47E2-A795-224CCED30B5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3FDB7E6-8E41-4AD4-AC64-1E08248146E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BCFF-00CC-41F0-A41A-944632A9D706}">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26</v>
      </c>
      <c r="C1" s="213"/>
      <c r="D1" s="213"/>
      <c r="E1" s="213"/>
      <c r="F1" s="213"/>
      <c r="G1" s="213"/>
      <c r="H1" s="213"/>
      <c r="I1" s="213"/>
      <c r="J1" s="213"/>
      <c r="K1" s="213"/>
      <c r="L1" s="213"/>
      <c r="M1" s="213"/>
      <c r="N1" s="213"/>
      <c r="O1" s="213"/>
      <c r="P1" s="213"/>
      <c r="Q1" s="213"/>
      <c r="R1" s="213"/>
      <c r="S1" s="213"/>
    </row>
    <row r="2" spans="2:19" s="148" customFormat="1" ht="9" customHeight="1">
      <c r="B2" s="278" t="s">
        <v>272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OjKZKIh3+iT2ryV9u8nR5Y0Ev1njPNetyGw69bPQL4SRzS8WI8W4HQGe2D3opL8mMZf4oNuwVRHEla0c1fEmFQ==" saltValue="5ssHEKearJKKwuT7TvLfE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1705325-6116-452A-B27F-757A03CB563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5375531-7076-45BD-A097-DB8F8E3A146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0548DA9-AE89-4715-89A2-53AB32278DD9}"/>
    <dataValidation type="list" allowBlank="1" showDropDown="1" showInputMessage="1" showErrorMessage="1" error="Please enter Y or N." sqref="P26:P50" xr:uid="{DC96BC30-7C7F-47FC-B64E-3DE44B717AF1}">
      <formula1>Lookup_YesOrBlank</formula1>
    </dataValidation>
    <dataValidation type="list" allowBlank="1" showDropDown="1" showInputMessage="1" showErrorMessage="1" error="Please enter Y or N." sqref="R26:R50 K26:K50 P26:P50" xr:uid="{89047AFB-B35D-4214-A562-118E19FD5105}">
      <formula1>Lookup_YesNo</formula1>
    </dataValidation>
    <dataValidation type="date" allowBlank="1" showInputMessage="1" showErrorMessage="1" error="Please enter a valid date (mm/dd/yyyy) _x000a_between 10/01/2022 and 09/30/2028." sqref="L26:L50" xr:uid="{287A9076-00EA-4F1D-B86F-E2E9AA8A70E0}">
      <formula1>44835</formula1>
      <formula2>47026</formula2>
    </dataValidation>
    <dataValidation type="list" allowBlank="1" showInputMessage="1" showErrorMessage="1" promptTitle="Outreach Activity" prompt="Click on the drop-down arrow to the right." sqref="C18:H18" xr:uid="{19672506-DC57-4F08-8EE6-AB64BEAFF9B9}">
      <formula1>OFFSET(Outreach_Activities_Sorted,0,0,COUNTIF(Outreach_Activities_Sorted,"&lt;&gt;0"))</formula1>
    </dataValidation>
    <dataValidation type="list" allowBlank="1" showDropDown="1" showInputMessage="1" showErrorMessage="1" error="Please enter Yes, No, or Unknown." sqref="C16:H16" xr:uid="{659427CE-891B-4C42-B012-DC603227B7F5}">
      <formula1>Lookup_YesNoUnknown</formula1>
    </dataValidation>
    <dataValidation allowBlank="1" showInputMessage="1" showErrorMessage="1" prompt="Annualized reductions of green house gas emissions measured in metric tons of carbon dioxide equivalent (MTCO2e)." sqref="J25" xr:uid="{D36F46B2-3BCB-4598-9A6B-56F18EA450D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AAC6B19-1F55-4CCB-82B7-7075DD043B02}">
      <formula1>100</formula1>
      <formula2>999999</formula2>
    </dataValidation>
    <dataValidation type="date" operator="greaterThan" allowBlank="1" showInputMessage="1" showErrorMessage="1" errorTitle="Date Required" error="Please enter a date in mm/dd/yyyy format." sqref="C19:C20 D19 E19:E20 F19 G19:G20 H19" xr:uid="{D54DAA9B-3251-4495-9406-1FE73F13BBB8}">
      <formula1>36526</formula1>
    </dataValidation>
    <dataValidation allowBlank="1" showInputMessage="1" showErrorMessage="1" prompt="Either use the facility’s permit methodology or multiply wastewater gallons by 8.35 to get pounds and divide by 10,000 to eliminate water content." sqref="H25" xr:uid="{905DB838-9EC7-4E1E-9022-A1CB2D84E4DD}"/>
  </dataValidations>
  <hyperlinks>
    <hyperlink ref="B15" r:id="rId1" display="NAICS Code (3 to 6 digits) _x000a_NAICS Search (website)" xr:uid="{FA6705F5-4A2C-4333-B93A-5D745A0517D4}"/>
    <hyperlink ref="B12" r:id="rId2" display="https://www.epa.gov/frs/frs-query" xr:uid="{8AED6769-E138-4070-927A-188DE1489D2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41823EA-9373-4DE1-BC42-83214A5CA66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1440E-7B62-43AE-9C72-25733E789FD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27</v>
      </c>
      <c r="C1" s="213"/>
      <c r="D1" s="213"/>
      <c r="E1" s="213"/>
      <c r="F1" s="213"/>
      <c r="G1" s="213"/>
      <c r="H1" s="213"/>
      <c r="I1" s="213"/>
      <c r="J1" s="213"/>
      <c r="K1" s="213"/>
      <c r="L1" s="213"/>
      <c r="M1" s="213"/>
      <c r="N1" s="213"/>
      <c r="O1" s="213"/>
      <c r="P1" s="213"/>
      <c r="Q1" s="213"/>
      <c r="R1" s="213"/>
      <c r="S1" s="213"/>
    </row>
    <row r="2" spans="2:19" s="148" customFormat="1" ht="9" customHeight="1">
      <c r="B2" s="278" t="s">
        <v>273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9/Nw1oBWZYBQap90zYxMgXEJLRV5ELjlCiwtVZJU3IYEPm4rvVDzj4dsLIWpWOoMJIab3L0GCsn7A6jTygqw2w==" saltValue="8kV81/zcBfJHIOTq+eQKm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56DB81C-FEBA-4D9B-A9B7-DEB47A8D272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CED00E6-0C10-447B-AA2C-6A5B330BBFD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AB134FB-58DD-4B38-A15D-62CC040816E1}"/>
    <dataValidation type="list" allowBlank="1" showDropDown="1" showInputMessage="1" showErrorMessage="1" error="Please enter Y or N." sqref="P26:P50" xr:uid="{D0F2E43D-A46A-4E66-B53D-B3F316293DE1}">
      <formula1>Lookup_YesOrBlank</formula1>
    </dataValidation>
    <dataValidation type="list" allowBlank="1" showDropDown="1" showInputMessage="1" showErrorMessage="1" error="Please enter Y or N." sqref="R26:R50 K26:K50 P26:P50" xr:uid="{6A1C373A-FC7F-4A01-8714-C60D478C15BB}">
      <formula1>Lookup_YesNo</formula1>
    </dataValidation>
    <dataValidation type="date" allowBlank="1" showInputMessage="1" showErrorMessage="1" error="Please enter a valid date (mm/dd/yyyy) _x000a_between 10/01/2022 and 09/30/2028." sqref="L26:L50" xr:uid="{9BBD3177-A03C-446E-98AC-57D488AC7EA8}">
      <formula1>44835</formula1>
      <formula2>47026</formula2>
    </dataValidation>
    <dataValidation type="list" allowBlank="1" showInputMessage="1" showErrorMessage="1" promptTitle="Outreach Activity" prompt="Click on the drop-down arrow to the right." sqref="C18:H18" xr:uid="{7EFA30A2-8B57-49B4-9E76-6B4C092E0221}">
      <formula1>OFFSET(Outreach_Activities_Sorted,0,0,COUNTIF(Outreach_Activities_Sorted,"&lt;&gt;0"))</formula1>
    </dataValidation>
    <dataValidation type="list" allowBlank="1" showDropDown="1" showInputMessage="1" showErrorMessage="1" error="Please enter Yes, No, or Unknown." sqref="C16:H16" xr:uid="{41F4819F-D3CA-4D52-A26C-9D7FAB3ADF3B}">
      <formula1>Lookup_YesNoUnknown</formula1>
    </dataValidation>
    <dataValidation allowBlank="1" showInputMessage="1" showErrorMessage="1" prompt="Annualized reductions of green house gas emissions measured in metric tons of carbon dioxide equivalent (MTCO2e)." sqref="J25" xr:uid="{ACF5AA97-8B36-4346-91EC-16BE8921E00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E247CDA-89BE-4AE7-8DB3-44BEC63ED4B4}">
      <formula1>100</formula1>
      <formula2>999999</formula2>
    </dataValidation>
    <dataValidation type="date" operator="greaterThan" allowBlank="1" showInputMessage="1" showErrorMessage="1" errorTitle="Date Required" error="Please enter a date in mm/dd/yyyy format." sqref="C19:C20 D19 E19:E20 F19 G19:G20 H19" xr:uid="{6DE13FF9-564E-4D6A-BD45-9AE6F9A30C31}">
      <formula1>36526</formula1>
    </dataValidation>
    <dataValidation allowBlank="1" showInputMessage="1" showErrorMessage="1" prompt="Either use the facility’s permit methodology or multiply wastewater gallons by 8.35 to get pounds and divide by 10,000 to eliminate water content." sqref="H25" xr:uid="{1F7628DA-AE53-416E-8046-02D88CD4B704}"/>
  </dataValidations>
  <hyperlinks>
    <hyperlink ref="B15" r:id="rId1" display="NAICS Code (3 to 6 digits) _x000a_NAICS Search (website)" xr:uid="{6F171789-B27E-49F7-9CA3-84C6858EF8AE}"/>
    <hyperlink ref="B12" r:id="rId2" display="https://www.epa.gov/frs/frs-query" xr:uid="{0F10C589-AB10-4936-B9E4-C865DAD1C98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9397D1D-8452-4226-9DB1-7E460A9BD22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FF950-20E2-4FE0-8196-8989C692FAE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28</v>
      </c>
      <c r="C1" s="213"/>
      <c r="D1" s="213"/>
      <c r="E1" s="213"/>
      <c r="F1" s="213"/>
      <c r="G1" s="213"/>
      <c r="H1" s="213"/>
      <c r="I1" s="213"/>
      <c r="J1" s="213"/>
      <c r="K1" s="213"/>
      <c r="L1" s="213"/>
      <c r="M1" s="213"/>
      <c r="N1" s="213"/>
      <c r="O1" s="213"/>
      <c r="P1" s="213"/>
      <c r="Q1" s="213"/>
      <c r="R1" s="213"/>
      <c r="S1" s="213"/>
    </row>
    <row r="2" spans="2:19" s="148" customFormat="1" ht="9" customHeight="1">
      <c r="B2" s="278" t="s">
        <v>274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5HDY3A2QnCv8cI6u9gv0/Aq0FTjeo4zH0QrHFbrdjKnj9g7S9SglVVTytnBC2iRDrXR/cc64IqMJdORg/XiMig==" saltValue="PBj9C9R60XJEI2cLHeRls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D526156-D862-49FA-8C6D-1FD30A6036A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29E0B47-B30A-4101-8CE7-C0A88063D01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3E233C2-A8BB-4F2A-9F96-03C008BB0181}"/>
    <dataValidation type="list" allowBlank="1" showDropDown="1" showInputMessage="1" showErrorMessage="1" error="Please enter Y or N." sqref="P26:P50" xr:uid="{561C66D9-0897-4A70-87C7-E450487518C8}">
      <formula1>Lookup_YesOrBlank</formula1>
    </dataValidation>
    <dataValidation type="list" allowBlank="1" showDropDown="1" showInputMessage="1" showErrorMessage="1" error="Please enter Y or N." sqref="R26:R50 K26:K50 P26:P50" xr:uid="{00C57A29-5794-4FB3-BE44-AF013205C9C0}">
      <formula1>Lookup_YesNo</formula1>
    </dataValidation>
    <dataValidation type="date" allowBlank="1" showInputMessage="1" showErrorMessage="1" error="Please enter a valid date (mm/dd/yyyy) _x000a_between 10/01/2022 and 09/30/2028." sqref="L26:L50" xr:uid="{871EE8C5-B519-47AB-8DA8-26B3E80E046C}">
      <formula1>44835</formula1>
      <formula2>47026</formula2>
    </dataValidation>
    <dataValidation type="list" allowBlank="1" showInputMessage="1" showErrorMessage="1" promptTitle="Outreach Activity" prompt="Click on the drop-down arrow to the right." sqref="C18:H18" xr:uid="{3F27E541-756D-46EE-AC34-9B03D855628C}">
      <formula1>OFFSET(Outreach_Activities_Sorted,0,0,COUNTIF(Outreach_Activities_Sorted,"&lt;&gt;0"))</formula1>
    </dataValidation>
    <dataValidation type="list" allowBlank="1" showDropDown="1" showInputMessage="1" showErrorMessage="1" error="Please enter Yes, No, or Unknown." sqref="C16:H16" xr:uid="{3229F6C9-A765-42D3-9149-EE5283A80DFA}">
      <formula1>Lookup_YesNoUnknown</formula1>
    </dataValidation>
    <dataValidation allowBlank="1" showInputMessage="1" showErrorMessage="1" prompt="Annualized reductions of green house gas emissions measured in metric tons of carbon dioxide equivalent (MTCO2e)." sqref="J25" xr:uid="{0279AE50-6F43-4D2D-A348-57699E10EEE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B39705A8-16CC-4DF9-B568-F1FE370D299E}">
      <formula1>100</formula1>
      <formula2>999999</formula2>
    </dataValidation>
    <dataValidation type="date" operator="greaterThan" allowBlank="1" showInputMessage="1" showErrorMessage="1" errorTitle="Date Required" error="Please enter a date in mm/dd/yyyy format." sqref="C19:C20 D19 E19:E20 F19 G19:G20 H19" xr:uid="{F8EFFADA-30DF-473D-A2E2-E0C96FD71F8F}">
      <formula1>36526</formula1>
    </dataValidation>
    <dataValidation allowBlank="1" showInputMessage="1" showErrorMessage="1" prompt="Either use the facility’s permit methodology or multiply wastewater gallons by 8.35 to get pounds and divide by 10,000 to eliminate water content." sqref="H25" xr:uid="{CAE29C47-617F-4639-B952-D68DC195C7E8}"/>
  </dataValidations>
  <hyperlinks>
    <hyperlink ref="B15" r:id="rId1" display="NAICS Code (3 to 6 digits) _x000a_NAICS Search (website)" xr:uid="{4AD98090-264C-4E31-B3EA-1CFAB2992CD1}"/>
    <hyperlink ref="B12" r:id="rId2" display="https://www.epa.gov/frs/frs-query" xr:uid="{D31E6098-8C11-49C7-BEB3-F21BD0A654F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1FBE33E-7AE3-41AD-95DD-2D69D3DFB18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E3598-86CB-4807-8932-003FCC82157A}">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29</v>
      </c>
      <c r="C1" s="213"/>
      <c r="D1" s="213"/>
      <c r="E1" s="213"/>
      <c r="F1" s="213"/>
      <c r="G1" s="213"/>
      <c r="H1" s="213"/>
      <c r="I1" s="213"/>
      <c r="J1" s="213"/>
      <c r="K1" s="213"/>
      <c r="L1" s="213"/>
      <c r="M1" s="213"/>
      <c r="N1" s="213"/>
      <c r="O1" s="213"/>
      <c r="P1" s="213"/>
      <c r="Q1" s="213"/>
      <c r="R1" s="213"/>
      <c r="S1" s="213"/>
    </row>
    <row r="2" spans="2:19" s="148" customFormat="1" ht="9" customHeight="1">
      <c r="B2" s="278" t="s">
        <v>275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mrkV4Anf4HkOqfKapOBNbIboDmqqMnDUoKOnIcKgoTylFd0rVgNQYFfWciLg4B+BYwgaLPImznmJ2/8zeqP8sA==" saltValue="ZQKSVXJJDKHIhcQUVDSjw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DCDD8C0-F298-4BBB-BA0F-AAFBDC67B0A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A8882DF-5AC1-4534-AD98-503E3AE0B27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94D8CA2-BAA0-49E0-A2FE-A3FA947D20EA}"/>
    <dataValidation type="list" allowBlank="1" showDropDown="1" showInputMessage="1" showErrorMessage="1" error="Please enter Y or N." sqref="P26:P50" xr:uid="{62B5EBBA-1166-4FF7-B773-98780021CC7C}">
      <formula1>Lookup_YesOrBlank</formula1>
    </dataValidation>
    <dataValidation type="list" allowBlank="1" showDropDown="1" showInputMessage="1" showErrorMessage="1" error="Please enter Y or N." sqref="R26:R50 K26:K50 P26:P50" xr:uid="{22F3048B-2131-4DB2-A844-92F91364F1A6}">
      <formula1>Lookup_YesNo</formula1>
    </dataValidation>
    <dataValidation type="date" allowBlank="1" showInputMessage="1" showErrorMessage="1" error="Please enter a valid date (mm/dd/yyyy) _x000a_between 10/01/2022 and 09/30/2028." sqref="L26:L50" xr:uid="{BB319488-DDBD-4361-A91B-F6C4EBE3DC93}">
      <formula1>44835</formula1>
      <formula2>47026</formula2>
    </dataValidation>
    <dataValidation type="list" allowBlank="1" showInputMessage="1" showErrorMessage="1" promptTitle="Outreach Activity" prompt="Click on the drop-down arrow to the right." sqref="C18:H18" xr:uid="{694F7058-6EA3-414C-BB3D-988649B9DCDF}">
      <formula1>OFFSET(Outreach_Activities_Sorted,0,0,COUNTIF(Outreach_Activities_Sorted,"&lt;&gt;0"))</formula1>
    </dataValidation>
    <dataValidation type="list" allowBlank="1" showDropDown="1" showInputMessage="1" showErrorMessage="1" error="Please enter Yes, No, or Unknown." sqref="C16:H16" xr:uid="{B87C2E40-0750-4BD7-9DA1-ED7D02E8E041}">
      <formula1>Lookup_YesNoUnknown</formula1>
    </dataValidation>
    <dataValidation allowBlank="1" showInputMessage="1" showErrorMessage="1" prompt="Annualized reductions of green house gas emissions measured in metric tons of carbon dioxide equivalent (MTCO2e)." sqref="J25" xr:uid="{8A668B11-7F11-4692-B26D-1038F7C5121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5969CE4-B078-4E17-A0B3-8DDCEBD19CE7}">
      <formula1>100</formula1>
      <formula2>999999</formula2>
    </dataValidation>
    <dataValidation type="date" operator="greaterThan" allowBlank="1" showInputMessage="1" showErrorMessage="1" errorTitle="Date Required" error="Please enter a date in mm/dd/yyyy format." sqref="C19:C20 D19 E19:E20 F19 G19:G20 H19" xr:uid="{AF4EF5DA-9FAD-4646-ADE4-961A3E8B0A23}">
      <formula1>36526</formula1>
    </dataValidation>
    <dataValidation allowBlank="1" showInputMessage="1" showErrorMessage="1" prompt="Either use the facility’s permit methodology or multiply wastewater gallons by 8.35 to get pounds and divide by 10,000 to eliminate water content." sqref="H25" xr:uid="{164ECC0B-C4BD-46DC-AB70-D9675396BF43}"/>
  </dataValidations>
  <hyperlinks>
    <hyperlink ref="B15" r:id="rId1" display="NAICS Code (3 to 6 digits) _x000a_NAICS Search (website)" xr:uid="{77503D7B-1F3F-4848-9499-236328ACC05C}"/>
    <hyperlink ref="B12" r:id="rId2" display="https://www.epa.gov/frs/frs-query" xr:uid="{B5ADFCAB-FF37-468B-A6CC-20E98E2D757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352B7E8-B995-4DA3-A78C-6ECCC1A885A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9887C-6CE4-4705-B5A1-2F0F5F8F0B0B}">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30</v>
      </c>
      <c r="C1" s="213"/>
      <c r="D1" s="213"/>
      <c r="E1" s="213"/>
      <c r="F1" s="213"/>
      <c r="G1" s="213"/>
      <c r="H1" s="213"/>
      <c r="I1" s="213"/>
      <c r="J1" s="213"/>
      <c r="K1" s="213"/>
      <c r="L1" s="213"/>
      <c r="M1" s="213"/>
      <c r="N1" s="213"/>
      <c r="O1" s="213"/>
      <c r="P1" s="213"/>
      <c r="Q1" s="213"/>
      <c r="R1" s="213"/>
      <c r="S1" s="213"/>
    </row>
    <row r="2" spans="2:19" s="148" customFormat="1" ht="9" customHeight="1">
      <c r="B2" s="278" t="s">
        <v>276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CGDTkFwzyxUwL10N1MuBoY5C47A/D2BJPOMzCiOSEjEboD99L6u1eWckOTz+knhLLhyYCyf3YZ8XpM7GB4lxiw==" saltValue="1VOYzr5VgZCvi0M4HLtZt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51D4B20-FD38-4AC7-9C16-863BF80D06A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AD016D0-EF4E-46C1-8C15-8C5AB89CEC2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E4DFC72-D069-42A5-830B-495E547D2493}"/>
    <dataValidation type="list" allowBlank="1" showDropDown="1" showInputMessage="1" showErrorMessage="1" error="Please enter Y or N." sqref="P26:P50" xr:uid="{0DCEEBB3-8591-4BE6-9A03-1C509E36E162}">
      <formula1>Lookup_YesOrBlank</formula1>
    </dataValidation>
    <dataValidation type="list" allowBlank="1" showDropDown="1" showInputMessage="1" showErrorMessage="1" error="Please enter Y or N." sqref="R26:R50 K26:K50 P26:P50" xr:uid="{23B4DDF5-8F58-4C36-AF8A-02795C0B850A}">
      <formula1>Lookup_YesNo</formula1>
    </dataValidation>
    <dataValidation type="date" allowBlank="1" showInputMessage="1" showErrorMessage="1" error="Please enter a valid date (mm/dd/yyyy) _x000a_between 10/01/2022 and 09/30/2028." sqref="L26:L50" xr:uid="{E6FF141E-1168-4715-B016-4869A863D08E}">
      <formula1>44835</formula1>
      <formula2>47026</formula2>
    </dataValidation>
    <dataValidation type="list" allowBlank="1" showInputMessage="1" showErrorMessage="1" promptTitle="Outreach Activity" prompt="Click on the drop-down arrow to the right." sqref="C18:H18" xr:uid="{B9376DFA-B331-48D2-83A0-516C9288FFAD}">
      <formula1>OFFSET(Outreach_Activities_Sorted,0,0,COUNTIF(Outreach_Activities_Sorted,"&lt;&gt;0"))</formula1>
    </dataValidation>
    <dataValidation type="list" allowBlank="1" showDropDown="1" showInputMessage="1" showErrorMessage="1" error="Please enter Yes, No, or Unknown." sqref="C16:H16" xr:uid="{F13EB594-F5C7-4ED4-AA47-76EB65F0A0A7}">
      <formula1>Lookup_YesNoUnknown</formula1>
    </dataValidation>
    <dataValidation allowBlank="1" showInputMessage="1" showErrorMessage="1" prompt="Annualized reductions of green house gas emissions measured in metric tons of carbon dioxide equivalent (MTCO2e)." sqref="J25" xr:uid="{4C72EEE0-0A09-4FEB-988B-9DB559B755A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467E8CB-5CE9-446E-A45A-2A1987054B44}">
      <formula1>100</formula1>
      <formula2>999999</formula2>
    </dataValidation>
    <dataValidation type="date" operator="greaterThan" allowBlank="1" showInputMessage="1" showErrorMessage="1" errorTitle="Date Required" error="Please enter a date in mm/dd/yyyy format." sqref="C19:C20 D19 E19:E20 F19 G19:G20 H19" xr:uid="{E9D2F90F-AD41-496C-B2C7-87E6A19A1901}">
      <formula1>36526</formula1>
    </dataValidation>
    <dataValidation allowBlank="1" showInputMessage="1" showErrorMessage="1" prompt="Either use the facility’s permit methodology or multiply wastewater gallons by 8.35 to get pounds and divide by 10,000 to eliminate water content." sqref="H25" xr:uid="{A1ABA68C-ED74-4557-8FFE-BD8EDB692305}"/>
  </dataValidations>
  <hyperlinks>
    <hyperlink ref="B15" r:id="rId1" display="NAICS Code (3 to 6 digits) _x000a_NAICS Search (website)" xr:uid="{B49020AF-8F0C-44C8-A2CD-24FB926B047E}"/>
    <hyperlink ref="B12" r:id="rId2" display="https://www.epa.gov/frs/frs-query" xr:uid="{8B2CF167-3DAF-4E9E-94D5-07B1363593F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BB953C6-653A-4ECE-9D74-6C7F7B43D1A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4FC09-0DFF-4A23-8569-8685C374D27B}">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31</v>
      </c>
      <c r="C1" s="213"/>
      <c r="D1" s="213"/>
      <c r="E1" s="213"/>
      <c r="F1" s="213"/>
      <c r="G1" s="213"/>
      <c r="H1" s="213"/>
      <c r="I1" s="213"/>
      <c r="J1" s="213"/>
      <c r="K1" s="213"/>
      <c r="L1" s="213"/>
      <c r="M1" s="213"/>
      <c r="N1" s="213"/>
      <c r="O1" s="213"/>
      <c r="P1" s="213"/>
      <c r="Q1" s="213"/>
      <c r="R1" s="213"/>
      <c r="S1" s="213"/>
    </row>
    <row r="2" spans="2:19" s="148" customFormat="1" ht="9" customHeight="1">
      <c r="B2" s="278" t="s">
        <v>277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2rc3u08fVFByza+yiZoGJ7IMINUHLLsdturUKMr8WtIEZN0NYCAsHcZap37JNZBAJzLxQuvouHXor/gS0ps9Wg==" saltValue="toOTbPSCW1y0+R+Uol1Hi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C667A45-AB24-43F4-A9DF-4D1895C2C2B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5844120-22C4-45CF-849E-61C2853D406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DCFBB56-7A81-46AF-A9CA-647EF7EA5799}"/>
    <dataValidation type="list" allowBlank="1" showDropDown="1" showInputMessage="1" showErrorMessage="1" error="Please enter Y or N." sqref="P26:P50" xr:uid="{FD236713-759A-4664-ACDC-75940C53B1C7}">
      <formula1>Lookup_YesOrBlank</formula1>
    </dataValidation>
    <dataValidation type="list" allowBlank="1" showDropDown="1" showInputMessage="1" showErrorMessage="1" error="Please enter Y or N." sqref="R26:R50 K26:K50 P26:P50" xr:uid="{1935AF3C-94D1-4F41-B90C-95DE2718C7FF}">
      <formula1>Lookup_YesNo</formula1>
    </dataValidation>
    <dataValidation type="date" allowBlank="1" showInputMessage="1" showErrorMessage="1" error="Please enter a valid date (mm/dd/yyyy) _x000a_between 10/01/2022 and 09/30/2028." sqref="L26:L50" xr:uid="{02C05833-1C06-4D91-BA25-B0029FD171A3}">
      <formula1>44835</formula1>
      <formula2>47026</formula2>
    </dataValidation>
    <dataValidation type="list" allowBlank="1" showInputMessage="1" showErrorMessage="1" promptTitle="Outreach Activity" prompt="Click on the drop-down arrow to the right." sqref="C18:H18" xr:uid="{997A836B-D4E4-4877-A7DA-2B6AC8A72D12}">
      <formula1>OFFSET(Outreach_Activities_Sorted,0,0,COUNTIF(Outreach_Activities_Sorted,"&lt;&gt;0"))</formula1>
    </dataValidation>
    <dataValidation type="list" allowBlank="1" showDropDown="1" showInputMessage="1" showErrorMessage="1" error="Please enter Yes, No, or Unknown." sqref="C16:H16" xr:uid="{9CCD8F83-EDA6-495F-AA53-48FDA46CC4A5}">
      <formula1>Lookup_YesNoUnknown</formula1>
    </dataValidation>
    <dataValidation allowBlank="1" showInputMessage="1" showErrorMessage="1" prompt="Annualized reductions of green house gas emissions measured in metric tons of carbon dioxide equivalent (MTCO2e)." sqref="J25" xr:uid="{347DC9AF-2E03-4DCB-BEB4-4672DAB2776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8959770-705A-4613-AB9B-97710525AB5C}">
      <formula1>100</formula1>
      <formula2>999999</formula2>
    </dataValidation>
    <dataValidation type="date" operator="greaterThan" allowBlank="1" showInputMessage="1" showErrorMessage="1" errorTitle="Date Required" error="Please enter a date in mm/dd/yyyy format." sqref="C19:C20 D19 E19:E20 F19 G19:G20 H19" xr:uid="{37C47167-1617-44CC-8DAE-6A9985B4BC62}">
      <formula1>36526</formula1>
    </dataValidation>
    <dataValidation allowBlank="1" showInputMessage="1" showErrorMessage="1" prompt="Either use the facility’s permit methodology or multiply wastewater gallons by 8.35 to get pounds and divide by 10,000 to eliminate water content." sqref="H25" xr:uid="{B8102552-06C0-4AA3-86E6-E9137C4EF68C}"/>
  </dataValidations>
  <hyperlinks>
    <hyperlink ref="B15" r:id="rId1" display="NAICS Code (3 to 6 digits) _x000a_NAICS Search (website)" xr:uid="{855AD62B-FE82-48B1-A4A9-02704D96F697}"/>
    <hyperlink ref="B12" r:id="rId2" display="https://www.epa.gov/frs/frs-query" xr:uid="{2903AD8B-F345-462E-8262-D5B738A9EAD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BEE368D-2C9D-4265-8908-D29F810BB39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9BD7A-E4EE-4363-9590-9C0AB1B207DC}">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32</v>
      </c>
      <c r="C1" s="213"/>
      <c r="D1" s="213"/>
      <c r="E1" s="213"/>
      <c r="F1" s="213"/>
      <c r="G1" s="213"/>
      <c r="H1" s="213"/>
      <c r="I1" s="213"/>
      <c r="J1" s="213"/>
      <c r="K1" s="213"/>
      <c r="L1" s="213"/>
      <c r="M1" s="213"/>
      <c r="N1" s="213"/>
      <c r="O1" s="213"/>
      <c r="P1" s="213"/>
      <c r="Q1" s="213"/>
      <c r="R1" s="213"/>
      <c r="S1" s="213"/>
    </row>
    <row r="2" spans="2:19" s="148" customFormat="1" ht="9" customHeight="1">
      <c r="B2" s="278" t="s">
        <v>278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wNHxj4uiemoBiLkXmGqUKUXXpxjigZEPQ8PjZFxo0AQ+hpNzCiVlBUlVRbWq0rg87AsuK150FP5j22B8KRx8Ug==" saltValue="8ul63mbrTZXzhLDAReQHQ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8BD85C2-0D77-4363-980A-7C13160AC6D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A300690-7033-4B13-9627-11324123CF8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3AB3174-955D-412A-AD23-A184D07B4158}"/>
    <dataValidation type="list" allowBlank="1" showDropDown="1" showInputMessage="1" showErrorMessage="1" error="Please enter Y or N." sqref="P26:P50" xr:uid="{264B8589-EE5B-479A-8231-321020FFA702}">
      <formula1>Lookup_YesOrBlank</formula1>
    </dataValidation>
    <dataValidation type="list" allowBlank="1" showDropDown="1" showInputMessage="1" showErrorMessage="1" error="Please enter Y or N." sqref="R26:R50 K26:K50 P26:P50" xr:uid="{5825B426-A263-4C7A-B7AA-5E95EA600120}">
      <formula1>Lookup_YesNo</formula1>
    </dataValidation>
    <dataValidation type="date" allowBlank="1" showInputMessage="1" showErrorMessage="1" error="Please enter a valid date (mm/dd/yyyy) _x000a_between 10/01/2022 and 09/30/2028." sqref="L26:L50" xr:uid="{443D8A14-4966-43ED-85E2-33C347E6DFF9}">
      <formula1>44835</formula1>
      <formula2>47026</formula2>
    </dataValidation>
    <dataValidation type="list" allowBlank="1" showInputMessage="1" showErrorMessage="1" promptTitle="Outreach Activity" prompt="Click on the drop-down arrow to the right." sqref="C18:H18" xr:uid="{2DC01061-371D-4D5F-80FE-A15E0ED26A0E}">
      <formula1>OFFSET(Outreach_Activities_Sorted,0,0,COUNTIF(Outreach_Activities_Sorted,"&lt;&gt;0"))</formula1>
    </dataValidation>
    <dataValidation type="list" allowBlank="1" showDropDown="1" showInputMessage="1" showErrorMessage="1" error="Please enter Yes, No, or Unknown." sqref="C16:H16" xr:uid="{9232C987-BB7A-4EC0-A813-24086972A245}">
      <formula1>Lookup_YesNoUnknown</formula1>
    </dataValidation>
    <dataValidation allowBlank="1" showInputMessage="1" showErrorMessage="1" prompt="Annualized reductions of green house gas emissions measured in metric tons of carbon dioxide equivalent (MTCO2e)." sqref="J25" xr:uid="{6D539A7E-32C9-4C6D-8CBB-40FA71027DF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D8E5787-DFE6-4C98-8B8E-ABC777C5630D}">
      <formula1>100</formula1>
      <formula2>999999</formula2>
    </dataValidation>
    <dataValidation type="date" operator="greaterThan" allowBlank="1" showInputMessage="1" showErrorMessage="1" errorTitle="Date Required" error="Please enter a date in mm/dd/yyyy format." sqref="C19:C20 D19 E19:E20 F19 G19:G20 H19" xr:uid="{884D56ED-D357-48CB-8EC6-BDEE5E170263}">
      <formula1>36526</formula1>
    </dataValidation>
    <dataValidation allowBlank="1" showInputMessage="1" showErrorMessage="1" prompt="Either use the facility’s permit methodology or multiply wastewater gallons by 8.35 to get pounds and divide by 10,000 to eliminate water content." sqref="H25" xr:uid="{352DFC3A-9DAC-4AD4-AF7C-C8F82AB71D05}"/>
  </dataValidations>
  <hyperlinks>
    <hyperlink ref="B15" r:id="rId1" display="NAICS Code (3 to 6 digits) _x000a_NAICS Search (website)" xr:uid="{9D2C8A6A-A5DD-48A3-91D6-638036F3BD22}"/>
    <hyperlink ref="B12" r:id="rId2" display="https://www.epa.gov/frs/frs-query" xr:uid="{6F2271C0-C2EB-4D42-A0E0-CC420EF0329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6A0BBDE-DC9C-4224-95C6-5166EB57E2B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448148-2926-492C-B3C4-6EE3ABDA3D1D}">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33</v>
      </c>
      <c r="C1" s="213"/>
      <c r="D1" s="213"/>
      <c r="E1" s="213"/>
      <c r="F1" s="213"/>
      <c r="G1" s="213"/>
      <c r="H1" s="213"/>
      <c r="I1" s="213"/>
      <c r="J1" s="213"/>
      <c r="K1" s="213"/>
      <c r="L1" s="213"/>
      <c r="M1" s="213"/>
      <c r="N1" s="213"/>
      <c r="O1" s="213"/>
      <c r="P1" s="213"/>
      <c r="Q1" s="213"/>
      <c r="R1" s="213"/>
      <c r="S1" s="213"/>
    </row>
    <row r="2" spans="2:19" s="148" customFormat="1" ht="9" customHeight="1">
      <c r="B2" s="278" t="s">
        <v>279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x7xfRUX4F3//ZdmcNXFD2RpUnK9YwwWThpGrOgn4+a+Cn0MWMc5yNNq++zi3t1Hl3DsbHaQpxxGMNMGbEV3SrA==" saltValue="4LAQ2ApXPx8a83IGrU/q8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4398BFC-8149-4D76-862A-D7189FA319F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8CBB27A-E885-4463-AFA5-9C0CA579104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7A6B33D-CA36-41A7-A07B-078B7C65B8E4}"/>
    <dataValidation type="list" allowBlank="1" showDropDown="1" showInputMessage="1" showErrorMessage="1" error="Please enter Y or N." sqref="P26:P50" xr:uid="{0B05A961-8E7E-4165-9B38-1FDB3801E3C1}">
      <formula1>Lookup_YesOrBlank</formula1>
    </dataValidation>
    <dataValidation type="list" allowBlank="1" showDropDown="1" showInputMessage="1" showErrorMessage="1" error="Please enter Y or N." sqref="R26:R50 K26:K50 P26:P50" xr:uid="{A85CFFF6-A0FF-4793-B59A-A18E7DA9CAC8}">
      <formula1>Lookup_YesNo</formula1>
    </dataValidation>
    <dataValidation type="date" allowBlank="1" showInputMessage="1" showErrorMessage="1" error="Please enter a valid date (mm/dd/yyyy) _x000a_between 10/01/2022 and 09/30/2028." sqref="L26:L50" xr:uid="{73867C73-D9D9-42B7-9748-337804C145A5}">
      <formula1>44835</formula1>
      <formula2>47026</formula2>
    </dataValidation>
    <dataValidation type="list" allowBlank="1" showInputMessage="1" showErrorMessage="1" promptTitle="Outreach Activity" prompt="Click on the drop-down arrow to the right." sqref="C18:H18" xr:uid="{723A7D25-8C9A-40F6-BB46-6A6DE2EF86BB}">
      <formula1>OFFSET(Outreach_Activities_Sorted,0,0,COUNTIF(Outreach_Activities_Sorted,"&lt;&gt;0"))</formula1>
    </dataValidation>
    <dataValidation type="list" allowBlank="1" showDropDown="1" showInputMessage="1" showErrorMessage="1" error="Please enter Yes, No, or Unknown." sqref="C16:H16" xr:uid="{0E42A5E7-7F79-478D-8EB3-87D572AAFF6E}">
      <formula1>Lookup_YesNoUnknown</formula1>
    </dataValidation>
    <dataValidation allowBlank="1" showInputMessage="1" showErrorMessage="1" prompt="Annualized reductions of green house gas emissions measured in metric tons of carbon dioxide equivalent (MTCO2e)." sqref="J25" xr:uid="{82C8C51A-3AE2-4990-9AC3-5E88B54270F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887BE2E-D42B-47BD-8DE5-918B42018BF4}">
      <formula1>100</formula1>
      <formula2>999999</formula2>
    </dataValidation>
    <dataValidation type="date" operator="greaterThan" allowBlank="1" showInputMessage="1" showErrorMessage="1" errorTitle="Date Required" error="Please enter a date in mm/dd/yyyy format." sqref="C19:C20 D19 E19:E20 F19 G19:G20 H19" xr:uid="{2C2A61F3-CB8E-45B6-BE5C-AD2A1E7F6C64}">
      <formula1>36526</formula1>
    </dataValidation>
    <dataValidation allowBlank="1" showInputMessage="1" showErrorMessage="1" prompt="Either use the facility’s permit methodology or multiply wastewater gallons by 8.35 to get pounds and divide by 10,000 to eliminate water content." sqref="H25" xr:uid="{288F50C3-6983-4145-A169-83F18CBD4A4C}"/>
  </dataValidations>
  <hyperlinks>
    <hyperlink ref="B15" r:id="rId1" display="NAICS Code (3 to 6 digits) _x000a_NAICS Search (website)" xr:uid="{A4F6DF3C-D7C0-4115-823D-6E96E383D9F6}"/>
    <hyperlink ref="B12" r:id="rId2" display="https://www.epa.gov/frs/frs-query" xr:uid="{A258311F-2A29-41A4-ADD3-29E31A67F0A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6C3A99C-F288-4FB8-B154-428ADD8D550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5599E-225D-44BC-8581-F814650C040B}">
  <sheetPr codeName="Sheet4">
    <tabColor theme="4" tint="0.79998168889431442"/>
    <pageSetUpPr fitToPage="1"/>
  </sheetPr>
  <dimension ref="A1:G20"/>
  <sheetViews>
    <sheetView showGridLines="0" zoomScaleNormal="100" workbookViewId="0">
      <pane xSplit="2" ySplit="9" topLeftCell="C10" activePane="bottomRight" state="frozen"/>
      <selection pane="bottomRight" activeCell="B11" sqref="B11"/>
      <selection pane="bottomLeft" activeCell="B2" sqref="B2:E2"/>
      <selection pane="topRight" activeCell="B2" sqref="B2:E2"/>
    </sheetView>
  </sheetViews>
  <sheetFormatPr defaultRowHeight="14.45"/>
  <cols>
    <col min="1" max="1" width="4.7109375" style="83" customWidth="1"/>
    <col min="2" max="2" width="60.7109375" customWidth="1"/>
    <col min="3" max="3" width="24.7109375" customWidth="1"/>
    <col min="4" max="4" width="60.7109375" style="84" customWidth="1"/>
    <col min="5" max="5" width="21.140625" style="82" bestFit="1" customWidth="1"/>
    <col min="6" max="6" width="22.85546875" customWidth="1"/>
    <col min="7" max="7" width="18.7109375" style="85" customWidth="1"/>
  </cols>
  <sheetData>
    <row r="1" spans="1:7" ht="20.100000000000001" customHeight="1">
      <c r="B1" s="211" t="str">
        <f>TemplateTitle</f>
        <v>P2 IIJA Communities EJ Grant Reporting Template</v>
      </c>
      <c r="C1" s="212"/>
      <c r="D1" s="212"/>
      <c r="E1" s="212"/>
      <c r="F1" s="212"/>
      <c r="G1" s="317"/>
    </row>
    <row r="2" spans="1:7" ht="6" customHeight="1">
      <c r="B2" s="86"/>
      <c r="C2" s="87"/>
      <c r="D2" s="88"/>
      <c r="E2" s="89"/>
      <c r="F2" s="87"/>
      <c r="G2" s="124"/>
    </row>
    <row r="3" spans="1:7" ht="39.950000000000003" customHeight="1">
      <c r="B3" s="146" t="s">
        <v>141</v>
      </c>
      <c r="C3" s="370" t="s">
        <v>142</v>
      </c>
      <c r="D3" s="371"/>
      <c r="E3" s="371"/>
      <c r="F3" s="372"/>
      <c r="G3" s="125"/>
    </row>
    <row r="4" spans="1:7" ht="6" customHeight="1">
      <c r="B4" s="91"/>
      <c r="C4" s="87"/>
      <c r="D4" s="88"/>
      <c r="E4" s="89"/>
      <c r="F4" s="87"/>
      <c r="G4" s="126"/>
    </row>
    <row r="5" spans="1:7" ht="8.1" customHeight="1"/>
    <row r="6" spans="1:7" s="49" customFormat="1" ht="18" customHeight="1">
      <c r="A6" s="92"/>
      <c r="B6" s="93" t="s">
        <v>119</v>
      </c>
      <c r="C6" s="369" t="str">
        <f>IF('Grant Project Data'!D5&lt;&gt;"",'Grant Project Data'!D5,"")</f>
        <v/>
      </c>
      <c r="D6" s="369"/>
      <c r="E6" s="369"/>
      <c r="F6" s="369"/>
      <c r="G6" s="369"/>
    </row>
    <row r="7" spans="1:7" s="49" customFormat="1" ht="18" customHeight="1">
      <c r="A7" s="92"/>
      <c r="B7" s="95" t="s">
        <v>120</v>
      </c>
      <c r="C7" s="369" t="str">
        <f>IF('Grant Project Data'!D6&lt;&gt;"",'Grant Project Data'!D6,"")</f>
        <v/>
      </c>
      <c r="D7" s="369"/>
      <c r="E7" s="369"/>
      <c r="F7" s="369"/>
      <c r="G7" s="369"/>
    </row>
    <row r="8" spans="1:7" ht="8.1" customHeight="1"/>
    <row r="9" spans="1:7" ht="43.5">
      <c r="B9" s="147" t="s">
        <v>143</v>
      </c>
      <c r="C9" s="17" t="s">
        <v>144</v>
      </c>
      <c r="D9" s="108" t="s">
        <v>145</v>
      </c>
      <c r="E9" s="17" t="s">
        <v>146</v>
      </c>
      <c r="F9" s="17" t="s">
        <v>147</v>
      </c>
      <c r="G9" s="97" t="s">
        <v>148</v>
      </c>
    </row>
    <row r="10" spans="1:7" s="49" customFormat="1" ht="29.1">
      <c r="A10" s="92"/>
      <c r="B10" s="98" t="s">
        <v>149</v>
      </c>
      <c r="C10" s="109" t="s">
        <v>150</v>
      </c>
      <c r="D10" s="110" t="s">
        <v>151</v>
      </c>
      <c r="E10" s="111" t="s">
        <v>152</v>
      </c>
      <c r="F10" s="111" t="s">
        <v>153</v>
      </c>
      <c r="G10" s="309">
        <v>2125551212</v>
      </c>
    </row>
    <row r="11" spans="1:7" s="94" customFormat="1">
      <c r="A11" s="103">
        <v>1</v>
      </c>
      <c r="B11" s="104"/>
      <c r="C11" s="107"/>
      <c r="D11" s="104"/>
      <c r="E11" s="104"/>
      <c r="F11" s="306"/>
      <c r="G11" s="305"/>
    </row>
    <row r="12" spans="1:7" s="94" customFormat="1">
      <c r="A12" s="103">
        <v>2</v>
      </c>
      <c r="B12" s="104"/>
      <c r="C12" s="107"/>
      <c r="D12" s="104"/>
      <c r="E12" s="104"/>
      <c r="F12" s="104"/>
      <c r="G12" s="305"/>
    </row>
    <row r="13" spans="1:7" s="94" customFormat="1">
      <c r="A13" s="103">
        <v>3</v>
      </c>
      <c r="B13" s="104"/>
      <c r="C13" s="107"/>
      <c r="D13" s="104"/>
      <c r="E13" s="104"/>
      <c r="F13" s="104"/>
      <c r="G13" s="305"/>
    </row>
    <row r="14" spans="1:7" s="94" customFormat="1">
      <c r="A14" s="103">
        <v>4</v>
      </c>
      <c r="B14" s="104"/>
      <c r="C14" s="107"/>
      <c r="D14" s="104"/>
      <c r="E14" s="104"/>
      <c r="F14" s="104"/>
      <c r="G14" s="305"/>
    </row>
    <row r="15" spans="1:7" s="94" customFormat="1">
      <c r="A15" s="103">
        <v>5</v>
      </c>
      <c r="B15" s="104"/>
      <c r="C15" s="107"/>
      <c r="D15" s="104"/>
      <c r="E15" s="104"/>
      <c r="F15" s="104"/>
      <c r="G15" s="305"/>
    </row>
    <row r="16" spans="1:7" s="94" customFormat="1">
      <c r="A16" s="103">
        <v>6</v>
      </c>
      <c r="B16" s="104"/>
      <c r="C16" s="107"/>
      <c r="D16" s="104"/>
      <c r="E16" s="104"/>
      <c r="F16" s="104"/>
      <c r="G16" s="305"/>
    </row>
    <row r="17" spans="1:7" s="94" customFormat="1">
      <c r="A17" s="103">
        <v>7</v>
      </c>
      <c r="B17" s="104"/>
      <c r="C17" s="107"/>
      <c r="D17" s="104"/>
      <c r="E17" s="104"/>
      <c r="F17" s="104"/>
      <c r="G17" s="305"/>
    </row>
    <row r="18" spans="1:7" s="94" customFormat="1">
      <c r="A18" s="103">
        <v>8</v>
      </c>
      <c r="B18" s="104"/>
      <c r="C18" s="107"/>
      <c r="D18" s="104"/>
      <c r="E18" s="104"/>
      <c r="F18" s="104"/>
      <c r="G18" s="305"/>
    </row>
    <row r="19" spans="1:7" s="94" customFormat="1">
      <c r="A19" s="103">
        <v>9</v>
      </c>
      <c r="B19" s="104"/>
      <c r="C19" s="107"/>
      <c r="D19" s="104"/>
      <c r="E19" s="104"/>
      <c r="F19" s="104"/>
      <c r="G19" s="305"/>
    </row>
    <row r="20" spans="1:7" s="94" customFormat="1">
      <c r="A20" s="103">
        <v>10</v>
      </c>
      <c r="B20" s="104"/>
      <c r="C20" s="107"/>
      <c r="D20" s="104"/>
      <c r="E20" s="104"/>
      <c r="F20" s="104"/>
      <c r="G20" s="305"/>
    </row>
  </sheetData>
  <sheetProtection algorithmName="SHA-512" hashValue="XLPz/GJ0VppgokwDtHsuqQMO7o5pVtjdTMxcCXnzKn2KQIcIacyWFBgYits3AtcWDGZTRrbiMlEahxJThKEMCQ==" saltValue="P4CKTlXph+w1rMrPGvl2GA==" spinCount="100000" sheet="1" objects="1" scenarios="1" formatCells="0" formatRows="0"/>
  <mergeCells count="3">
    <mergeCell ref="C6:G6"/>
    <mergeCell ref="C7:G7"/>
    <mergeCell ref="C3:F3"/>
  </mergeCells>
  <dataValidations count="1">
    <dataValidation type="list" allowBlank="1" showInputMessage="1" showErrorMessage="1" sqref="C11:C20" xr:uid="{55E14BD0-F1FF-48F3-B0EB-E995E75638FE}">
      <formula1>Lookup_PartnerType</formula1>
    </dataValidation>
  </dataValidations>
  <printOptions horizontalCentered="1"/>
  <pageMargins left="0.7" right="0.7" top="0.75" bottom="0.75" header="0.3" footer="0.3"/>
  <pageSetup scale="57" fitToHeight="0" orientation="landscape" r:id="rId1"/>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56053-E6C1-4A87-A53D-6EA03DCE889B}">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34</v>
      </c>
      <c r="C1" s="213"/>
      <c r="D1" s="213"/>
      <c r="E1" s="213"/>
      <c r="F1" s="213"/>
      <c r="G1" s="213"/>
      <c r="H1" s="213"/>
      <c r="I1" s="213"/>
      <c r="J1" s="213"/>
      <c r="K1" s="213"/>
      <c r="L1" s="213"/>
      <c r="M1" s="213"/>
      <c r="N1" s="213"/>
      <c r="O1" s="213"/>
      <c r="P1" s="213"/>
      <c r="Q1" s="213"/>
      <c r="R1" s="213"/>
      <c r="S1" s="213"/>
    </row>
    <row r="2" spans="2:19" s="148" customFormat="1" ht="9" customHeight="1">
      <c r="B2" s="278" t="s">
        <v>280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yx1IH72Y/WmQOCYKAldcYsLnygvub+5HSvwHEKCRF0mLXhz2bS1uqraETMuJqM7gf5l8VSIqRvxCJUayY2N8Hw==" saltValue="q+5nffj+6PLbFVFxftCf5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594F8BB-7596-44B7-959A-56E8E365FFA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DB0EEC4-6DF8-4014-BBB5-6ABD95E00B0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0687744-332F-4E53-A63D-AAA56FBABD92}"/>
    <dataValidation type="list" allowBlank="1" showDropDown="1" showInputMessage="1" showErrorMessage="1" error="Please enter Y or N." sqref="P26:P50" xr:uid="{12EDDD4D-579D-44EE-9820-8540F84EC225}">
      <formula1>Lookup_YesOrBlank</formula1>
    </dataValidation>
    <dataValidation type="list" allowBlank="1" showDropDown="1" showInputMessage="1" showErrorMessage="1" error="Please enter Y or N." sqref="R26:R50 K26:K50 P26:P50" xr:uid="{62C16833-CAF6-45EE-8BD6-2CFD9FF485F3}">
      <formula1>Lookup_YesNo</formula1>
    </dataValidation>
    <dataValidation type="date" allowBlank="1" showInputMessage="1" showErrorMessage="1" error="Please enter a valid date (mm/dd/yyyy) _x000a_between 10/01/2022 and 09/30/2028." sqref="L26:L50" xr:uid="{F9392DD0-2E22-4846-B077-51272D5D06FA}">
      <formula1>44835</formula1>
      <formula2>47026</formula2>
    </dataValidation>
    <dataValidation type="list" allowBlank="1" showInputMessage="1" showErrorMessage="1" promptTitle="Outreach Activity" prompt="Click on the drop-down arrow to the right." sqref="C18:H18" xr:uid="{1D39B622-973A-4240-BA1B-01FC87A04D77}">
      <formula1>OFFSET(Outreach_Activities_Sorted,0,0,COUNTIF(Outreach_Activities_Sorted,"&lt;&gt;0"))</formula1>
    </dataValidation>
    <dataValidation type="list" allowBlank="1" showDropDown="1" showInputMessage="1" showErrorMessage="1" error="Please enter Yes, No, or Unknown." sqref="C16:H16" xr:uid="{E78354DB-FD14-473E-9A4B-E6ADFB5B9AA9}">
      <formula1>Lookup_YesNoUnknown</formula1>
    </dataValidation>
    <dataValidation allowBlank="1" showInputMessage="1" showErrorMessage="1" prompt="Annualized reductions of green house gas emissions measured in metric tons of carbon dioxide equivalent (MTCO2e)." sqref="J25" xr:uid="{6AB116E9-7FBC-4530-8E8F-F9B36702B89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E65D601-51DA-4FD2-B98C-10A940004BB8}">
      <formula1>100</formula1>
      <formula2>999999</formula2>
    </dataValidation>
    <dataValidation type="date" operator="greaterThan" allowBlank="1" showInputMessage="1" showErrorMessage="1" errorTitle="Date Required" error="Please enter a date in mm/dd/yyyy format." sqref="C19:C20 D19 E19:E20 F19 G19:G20 H19" xr:uid="{8C4D61F7-5EE2-467C-8EC6-7167F52B2749}">
      <formula1>36526</formula1>
    </dataValidation>
    <dataValidation allowBlank="1" showInputMessage="1" showErrorMessage="1" prompt="Either use the facility’s permit methodology or multiply wastewater gallons by 8.35 to get pounds and divide by 10,000 to eliminate water content." sqref="H25" xr:uid="{499983F1-85BC-4CDB-9304-60632522BE9D}"/>
  </dataValidations>
  <hyperlinks>
    <hyperlink ref="B15" r:id="rId1" display="NAICS Code (3 to 6 digits) _x000a_NAICS Search (website)" xr:uid="{852FBCEA-110F-4CF4-B52B-0ACFCDF4660E}"/>
    <hyperlink ref="B12" r:id="rId2" display="https://www.epa.gov/frs/frs-query" xr:uid="{8081F431-F551-4C47-B851-1DCC8B067FB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C5032CFF-7A5D-44E7-A032-BE91209E874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2D3F6-B393-4BC2-AC29-66FCB76C31D7}">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35</v>
      </c>
      <c r="C1" s="213"/>
      <c r="D1" s="213"/>
      <c r="E1" s="213"/>
      <c r="F1" s="213"/>
      <c r="G1" s="213"/>
      <c r="H1" s="213"/>
      <c r="I1" s="213"/>
      <c r="J1" s="213"/>
      <c r="K1" s="213"/>
      <c r="L1" s="213"/>
      <c r="M1" s="213"/>
      <c r="N1" s="213"/>
      <c r="O1" s="213"/>
      <c r="P1" s="213"/>
      <c r="Q1" s="213"/>
      <c r="R1" s="213"/>
      <c r="S1" s="213"/>
    </row>
    <row r="2" spans="2:19" s="148" customFormat="1" ht="9" customHeight="1">
      <c r="B2" s="278" t="s">
        <v>281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D0QKnC+wyV5pJO+j6fT8YGgVncfW+XZ8U7dwAu+qd3tRnHf9L1aBr06b5+rczeBu/0a7vlsl6qml7Du97MLV9Q==" saltValue="Kgut1BCRAZwXvi3NNt4nM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0D468E3-E69F-4716-A5FC-E2F66E09942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3626E6C-B2DE-49C2-9E22-F01FE6BEACA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8F50AAB-C0DA-4EF7-9239-67BBE3C6FA48}"/>
    <dataValidation type="list" allowBlank="1" showDropDown="1" showInputMessage="1" showErrorMessage="1" error="Please enter Y or N." sqref="P26:P50" xr:uid="{64B9AD36-36FC-402F-AD0C-E88E0D793AF1}">
      <formula1>Lookup_YesOrBlank</formula1>
    </dataValidation>
    <dataValidation type="list" allowBlank="1" showDropDown="1" showInputMessage="1" showErrorMessage="1" error="Please enter Y or N." sqref="R26:R50 K26:K50 P26:P50" xr:uid="{D4EC416F-6F74-4580-93D3-96EE32C455B5}">
      <formula1>Lookup_YesNo</formula1>
    </dataValidation>
    <dataValidation type="date" allowBlank="1" showInputMessage="1" showErrorMessage="1" error="Please enter a valid date (mm/dd/yyyy) _x000a_between 10/01/2022 and 09/30/2028." sqref="L26:L50" xr:uid="{A5397261-D66A-499C-9615-0B05A69476DF}">
      <formula1>44835</formula1>
      <formula2>47026</formula2>
    </dataValidation>
    <dataValidation type="list" allowBlank="1" showInputMessage="1" showErrorMessage="1" promptTitle="Outreach Activity" prompt="Click on the drop-down arrow to the right." sqref="C18:H18" xr:uid="{25CC9402-C97B-4CDE-872F-D0492FBE87A4}">
      <formula1>OFFSET(Outreach_Activities_Sorted,0,0,COUNTIF(Outreach_Activities_Sorted,"&lt;&gt;0"))</formula1>
    </dataValidation>
    <dataValidation type="list" allowBlank="1" showDropDown="1" showInputMessage="1" showErrorMessage="1" error="Please enter Yes, No, or Unknown." sqref="C16:H16" xr:uid="{A222CFB4-DC92-42D6-988C-EE00ABF5BD8C}">
      <formula1>Lookup_YesNoUnknown</formula1>
    </dataValidation>
    <dataValidation allowBlank="1" showInputMessage="1" showErrorMessage="1" prompt="Annualized reductions of green house gas emissions measured in metric tons of carbon dioxide equivalent (MTCO2e)." sqref="J25" xr:uid="{095938A2-39C2-4A02-BE4C-C3A1AC93E67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D5AC627-8562-4E7E-BD50-567BD72FE592}">
      <formula1>100</formula1>
      <formula2>999999</formula2>
    </dataValidation>
    <dataValidation type="date" operator="greaterThan" allowBlank="1" showInputMessage="1" showErrorMessage="1" errorTitle="Date Required" error="Please enter a date in mm/dd/yyyy format." sqref="C19:C20 D19 E19:E20 F19 G19:G20 H19" xr:uid="{89944652-785A-47FF-BAF1-8FE14660E172}">
      <formula1>36526</formula1>
    </dataValidation>
    <dataValidation allowBlank="1" showInputMessage="1" showErrorMessage="1" prompt="Either use the facility’s permit methodology or multiply wastewater gallons by 8.35 to get pounds and divide by 10,000 to eliminate water content." sqref="H25" xr:uid="{A0FFCBEE-A750-4008-80B2-485D424D5FC0}"/>
  </dataValidations>
  <hyperlinks>
    <hyperlink ref="B15" r:id="rId1" display="NAICS Code (3 to 6 digits) _x000a_NAICS Search (website)" xr:uid="{B0A2BAD4-E037-41CF-9509-7AF529B4AB57}"/>
    <hyperlink ref="B12" r:id="rId2" display="https://www.epa.gov/frs/frs-query" xr:uid="{B55C6D34-BA12-4FB0-8421-A606873141D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346B3FE3-8B59-4466-B37B-714289BB8CC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3D651-FB58-42AB-9E2B-297251BE7ABE}">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36</v>
      </c>
      <c r="C1" s="213"/>
      <c r="D1" s="213"/>
      <c r="E1" s="213"/>
      <c r="F1" s="213"/>
      <c r="G1" s="213"/>
      <c r="H1" s="213"/>
      <c r="I1" s="213"/>
      <c r="J1" s="213"/>
      <c r="K1" s="213"/>
      <c r="L1" s="213"/>
      <c r="M1" s="213"/>
      <c r="N1" s="213"/>
      <c r="O1" s="213"/>
      <c r="P1" s="213"/>
      <c r="Q1" s="213"/>
      <c r="R1" s="213"/>
      <c r="S1" s="213"/>
    </row>
    <row r="2" spans="2:19" s="148" customFormat="1" ht="9" customHeight="1">
      <c r="B2" s="278" t="s">
        <v>282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1ExPADUH4NyAfuxwSV3S4kNwo1yb1oBiMbFLJHp1cDxvn0a1x1IPeIHVxpRW7jOmxScpTKqrAthYzxY7zVLobQ==" saltValue="CRSkUvfRndyJ451EtbYFf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AC34CDC-E08E-4526-B332-34F75C42C65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29FB308-4473-4412-9836-2CED79D43BF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D1DD672-E0CD-40EC-9A5D-CCE2BE7799EA}"/>
    <dataValidation type="list" allowBlank="1" showDropDown="1" showInputMessage="1" showErrorMessage="1" error="Please enter Y or N." sqref="P26:P50" xr:uid="{71B2F074-F77A-4C94-93B3-923F6C653FEC}">
      <formula1>Lookup_YesOrBlank</formula1>
    </dataValidation>
    <dataValidation type="list" allowBlank="1" showDropDown="1" showInputMessage="1" showErrorMessage="1" error="Please enter Y or N." sqref="R26:R50 K26:K50 P26:P50" xr:uid="{2AD5FB2C-1F21-41AF-9D57-633E2DDE9944}">
      <formula1>Lookup_YesNo</formula1>
    </dataValidation>
    <dataValidation type="date" allowBlank="1" showInputMessage="1" showErrorMessage="1" error="Please enter a valid date (mm/dd/yyyy) _x000a_between 10/01/2022 and 09/30/2028." sqref="L26:L50" xr:uid="{A47C94BC-4540-4573-A9B1-572399113E73}">
      <formula1>44835</formula1>
      <formula2>47026</formula2>
    </dataValidation>
    <dataValidation type="list" allowBlank="1" showInputMessage="1" showErrorMessage="1" promptTitle="Outreach Activity" prompt="Click on the drop-down arrow to the right." sqref="C18:H18" xr:uid="{1114E1DD-7B1A-435B-9FBA-997B0201B64A}">
      <formula1>OFFSET(Outreach_Activities_Sorted,0,0,COUNTIF(Outreach_Activities_Sorted,"&lt;&gt;0"))</formula1>
    </dataValidation>
    <dataValidation type="list" allowBlank="1" showDropDown="1" showInputMessage="1" showErrorMessage="1" error="Please enter Yes, No, or Unknown." sqref="C16:H16" xr:uid="{2BE2454D-2EBA-4D8F-B233-4BC1B79A2016}">
      <formula1>Lookup_YesNoUnknown</formula1>
    </dataValidation>
    <dataValidation allowBlank="1" showInputMessage="1" showErrorMessage="1" prompt="Annualized reductions of green house gas emissions measured in metric tons of carbon dioxide equivalent (MTCO2e)." sqref="J25" xr:uid="{8297EC21-DE7D-4E81-BC4F-C1D1DD5882C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9CA4EC7-FD07-4DFD-846E-5D58C9563283}">
      <formula1>100</formula1>
      <formula2>999999</formula2>
    </dataValidation>
    <dataValidation type="date" operator="greaterThan" allowBlank="1" showInputMessage="1" showErrorMessage="1" errorTitle="Date Required" error="Please enter a date in mm/dd/yyyy format." sqref="C19:C20 D19 E19:E20 F19 G19:G20 H19" xr:uid="{05AC068A-CB27-41FE-AFB7-4BFC32F9DDCF}">
      <formula1>36526</formula1>
    </dataValidation>
    <dataValidation allowBlank="1" showInputMessage="1" showErrorMessage="1" prompt="Either use the facility’s permit methodology or multiply wastewater gallons by 8.35 to get pounds and divide by 10,000 to eliminate water content." sqref="H25" xr:uid="{CD8B59A7-5D04-42F8-AE4F-6CD453F275DE}"/>
  </dataValidations>
  <hyperlinks>
    <hyperlink ref="B15" r:id="rId1" display="NAICS Code (3 to 6 digits) _x000a_NAICS Search (website)" xr:uid="{B313A311-D257-49C0-AA3E-A82250DA024C}"/>
    <hyperlink ref="B12" r:id="rId2" display="https://www.epa.gov/frs/frs-query" xr:uid="{C2B97579-EDDA-46D2-ADFC-7E9AC18F99B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AFE1DF6-03F6-419A-B290-EDF0EFB4252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EC882-2328-481D-8CF6-BB1361DD9F60}">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37</v>
      </c>
      <c r="C1" s="213"/>
      <c r="D1" s="213"/>
      <c r="E1" s="213"/>
      <c r="F1" s="213"/>
      <c r="G1" s="213"/>
      <c r="H1" s="213"/>
      <c r="I1" s="213"/>
      <c r="J1" s="213"/>
      <c r="K1" s="213"/>
      <c r="L1" s="213"/>
      <c r="M1" s="213"/>
      <c r="N1" s="213"/>
      <c r="O1" s="213"/>
      <c r="P1" s="213"/>
      <c r="Q1" s="213"/>
      <c r="R1" s="213"/>
      <c r="S1" s="213"/>
    </row>
    <row r="2" spans="2:19" s="148" customFormat="1" ht="9" customHeight="1">
      <c r="B2" s="278" t="s">
        <v>283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5TDxSg0vfXZR4nN1IeaTRRRdudc4AJs4IF7vf4kF45j7e12hm+wZikI4S071ftTAzGmV01LCnTbUBRL/t/IIhg==" saltValue="fQ9YkNmowKBuf83z2Sa+m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F64076D-1A4A-41C1-940F-E53D71F69AE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A327A908-2D1D-49F3-A8F7-1FF7E59E9E0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2587265B-11BC-4B59-B855-3F74CA02DDD8}"/>
    <dataValidation type="list" allowBlank="1" showDropDown="1" showInputMessage="1" showErrorMessage="1" error="Please enter Y or N." sqref="P26:P50" xr:uid="{0A097419-AE64-4A3F-A3F7-557A45FC2221}">
      <formula1>Lookup_YesOrBlank</formula1>
    </dataValidation>
    <dataValidation type="list" allowBlank="1" showDropDown="1" showInputMessage="1" showErrorMessage="1" error="Please enter Y or N." sqref="R26:R50 K26:K50 P26:P50" xr:uid="{09560A95-DE66-4402-9E61-278F204637DD}">
      <formula1>Lookup_YesNo</formula1>
    </dataValidation>
    <dataValidation type="date" allowBlank="1" showInputMessage="1" showErrorMessage="1" error="Please enter a valid date (mm/dd/yyyy) _x000a_between 10/01/2022 and 09/30/2028." sqref="L26:L50" xr:uid="{B69CD307-83B0-4B5D-971B-6092B75CDC4D}">
      <formula1>44835</formula1>
      <formula2>47026</formula2>
    </dataValidation>
    <dataValidation type="list" allowBlank="1" showInputMessage="1" showErrorMessage="1" promptTitle="Outreach Activity" prompt="Click on the drop-down arrow to the right." sqref="C18:H18" xr:uid="{1D16510D-25DA-4CC3-A657-7B43C74EF7D7}">
      <formula1>OFFSET(Outreach_Activities_Sorted,0,0,COUNTIF(Outreach_Activities_Sorted,"&lt;&gt;0"))</formula1>
    </dataValidation>
    <dataValidation type="list" allowBlank="1" showDropDown="1" showInputMessage="1" showErrorMessage="1" error="Please enter Yes, No, or Unknown." sqref="C16:H16" xr:uid="{A00107F3-4399-4326-974E-F950962BA5A3}">
      <formula1>Lookup_YesNoUnknown</formula1>
    </dataValidation>
    <dataValidation allowBlank="1" showInputMessage="1" showErrorMessage="1" prompt="Annualized reductions of green house gas emissions measured in metric tons of carbon dioxide equivalent (MTCO2e)." sqref="J25" xr:uid="{99117187-90CB-4664-AFEA-4397B21F0D7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AE35780-64C6-40B7-8B9D-98C49E662059}">
      <formula1>100</formula1>
      <formula2>999999</formula2>
    </dataValidation>
    <dataValidation type="date" operator="greaterThan" allowBlank="1" showInputMessage="1" showErrorMessage="1" errorTitle="Date Required" error="Please enter a date in mm/dd/yyyy format." sqref="C19:C20 D19 E19:E20 F19 G19:G20 H19" xr:uid="{E49D4F68-891E-4E06-A289-28AA923D9581}">
      <formula1>36526</formula1>
    </dataValidation>
    <dataValidation allowBlank="1" showInputMessage="1" showErrorMessage="1" prompt="Either use the facility’s permit methodology or multiply wastewater gallons by 8.35 to get pounds and divide by 10,000 to eliminate water content." sqref="H25" xr:uid="{0BB368F3-C851-4562-8638-E0AA167293A9}"/>
  </dataValidations>
  <hyperlinks>
    <hyperlink ref="B15" r:id="rId1" display="NAICS Code (3 to 6 digits) _x000a_NAICS Search (website)" xr:uid="{266F3945-E05B-4E99-A990-803255B51364}"/>
    <hyperlink ref="B12" r:id="rId2" display="https://www.epa.gov/frs/frs-query" xr:uid="{EAA8002C-E748-4C4B-A567-0B8435F3476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ACBA06BE-791A-42BF-9488-08341D02DDB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18233-E66C-4288-A993-1874802163E7}">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38</v>
      </c>
      <c r="C1" s="213"/>
      <c r="D1" s="213"/>
      <c r="E1" s="213"/>
      <c r="F1" s="213"/>
      <c r="G1" s="213"/>
      <c r="H1" s="213"/>
      <c r="I1" s="213"/>
      <c r="J1" s="213"/>
      <c r="K1" s="213"/>
      <c r="L1" s="213"/>
      <c r="M1" s="213"/>
      <c r="N1" s="213"/>
      <c r="O1" s="213"/>
      <c r="P1" s="213"/>
      <c r="Q1" s="213"/>
      <c r="R1" s="213"/>
      <c r="S1" s="213"/>
    </row>
    <row r="2" spans="2:19" s="148" customFormat="1" ht="9" customHeight="1">
      <c r="B2" s="278" t="s">
        <v>284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DDPJOuNOFREVv8OFDZKdECZPrfjoBI5+R4zIs28fnpRnFSVKgg5yCVs3afUBastulgY+jNYpZMV9CUbmS4J7SA==" saltValue="CQKKFLDZKp5nty9Y69Hu8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512B4AA-D263-4136-A3BC-D47B3EBF5A7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A984BE8-DF26-49C1-AED7-5ECFFDE09C4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ED3975B-5BBB-405A-99B9-836707E365A6}"/>
    <dataValidation type="list" allowBlank="1" showDropDown="1" showInputMessage="1" showErrorMessage="1" error="Please enter Y or N." sqref="P26:P50" xr:uid="{CA798DB5-49F8-4D1D-9371-36AFB6DCE2FA}">
      <formula1>Lookup_YesOrBlank</formula1>
    </dataValidation>
    <dataValidation type="list" allowBlank="1" showDropDown="1" showInputMessage="1" showErrorMessage="1" error="Please enter Y or N." sqref="R26:R50 K26:K50 P26:P50" xr:uid="{F9C914C6-CF6E-478B-AC79-8A47576AB62C}">
      <formula1>Lookup_YesNo</formula1>
    </dataValidation>
    <dataValidation type="date" allowBlank="1" showInputMessage="1" showErrorMessage="1" error="Please enter a valid date (mm/dd/yyyy) _x000a_between 10/01/2022 and 09/30/2028." sqref="L26:L50" xr:uid="{B0097B3C-B730-4E3A-92B3-8B2D666592E1}">
      <formula1>44835</formula1>
      <formula2>47026</formula2>
    </dataValidation>
    <dataValidation type="list" allowBlank="1" showInputMessage="1" showErrorMessage="1" promptTitle="Outreach Activity" prompt="Click on the drop-down arrow to the right." sqref="C18:H18" xr:uid="{479C9B3F-9355-45DC-9F8F-AB4FC85DDF92}">
      <formula1>OFFSET(Outreach_Activities_Sorted,0,0,COUNTIF(Outreach_Activities_Sorted,"&lt;&gt;0"))</formula1>
    </dataValidation>
    <dataValidation type="list" allowBlank="1" showDropDown="1" showInputMessage="1" showErrorMessage="1" error="Please enter Yes, No, or Unknown." sqref="C16:H16" xr:uid="{2BA574C1-2930-4DB9-ACE1-73D3D1C66168}">
      <formula1>Lookup_YesNoUnknown</formula1>
    </dataValidation>
    <dataValidation allowBlank="1" showInputMessage="1" showErrorMessage="1" prompt="Annualized reductions of green house gas emissions measured in metric tons of carbon dioxide equivalent (MTCO2e)." sqref="J25" xr:uid="{867C95BA-A465-4324-8944-A0B4EAAF4EA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EDA0325-0A67-4464-A172-10A88F124D1B}">
      <formula1>100</formula1>
      <formula2>999999</formula2>
    </dataValidation>
    <dataValidation type="date" operator="greaterThan" allowBlank="1" showInputMessage="1" showErrorMessage="1" errorTitle="Date Required" error="Please enter a date in mm/dd/yyyy format." sqref="C19:C20 D19 E19:E20 F19 G19:G20 H19" xr:uid="{AC01DAC1-76AD-44C3-ADE6-6FE545E57410}">
      <formula1>36526</formula1>
    </dataValidation>
    <dataValidation allowBlank="1" showInputMessage="1" showErrorMessage="1" prompt="Either use the facility’s permit methodology or multiply wastewater gallons by 8.35 to get pounds and divide by 10,000 to eliminate water content." sqref="H25" xr:uid="{A903F354-A311-4EA9-A563-4E8888744774}"/>
  </dataValidations>
  <hyperlinks>
    <hyperlink ref="B15" r:id="rId1" display="NAICS Code (3 to 6 digits) _x000a_NAICS Search (website)" xr:uid="{1200B657-92FE-40CA-BC0A-3D4ABE88822A}"/>
    <hyperlink ref="B12" r:id="rId2" display="https://www.epa.gov/frs/frs-query" xr:uid="{D4ECA5E5-E89E-48B4-A252-FA6C5BF31F0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38346C5-8AD2-49D3-9328-22531E5B5338}"/>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0158A-1801-4037-8AD6-D6821537CDEC}">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39</v>
      </c>
      <c r="C1" s="213"/>
      <c r="D1" s="213"/>
      <c r="E1" s="213"/>
      <c r="F1" s="213"/>
      <c r="G1" s="213"/>
      <c r="H1" s="213"/>
      <c r="I1" s="213"/>
      <c r="J1" s="213"/>
      <c r="K1" s="213"/>
      <c r="L1" s="213"/>
      <c r="M1" s="213"/>
      <c r="N1" s="213"/>
      <c r="O1" s="213"/>
      <c r="P1" s="213"/>
      <c r="Q1" s="213"/>
      <c r="R1" s="213"/>
      <c r="S1" s="213"/>
    </row>
    <row r="2" spans="2:19" s="148" customFormat="1" ht="9" customHeight="1">
      <c r="B2" s="278" t="s">
        <v>285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fJWaYa64GDvl/Yvl9wmJVUItvge25kqpn3OZbA28lj0vcqV21zz2tgYSnJWsljpvry6sH6BIftzSDgq//w1MiQ==" saltValue="zE2KcbCSOQEA3zMdgTnPN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89D1885-2C44-4410-8201-1187D07DAC5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7A86A3A-894C-414D-B38F-2D934FEA227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78418B0-3D53-4108-A82E-A6EA9CD12F82}"/>
    <dataValidation type="list" allowBlank="1" showDropDown="1" showInputMessage="1" showErrorMessage="1" error="Please enter Y or N." sqref="P26:P50" xr:uid="{DA624F88-6F73-4D41-B143-63C89A6DB7C7}">
      <formula1>Lookup_YesOrBlank</formula1>
    </dataValidation>
    <dataValidation type="list" allowBlank="1" showDropDown="1" showInputMessage="1" showErrorMessage="1" error="Please enter Y or N." sqref="R26:R50 K26:K50 P26:P50" xr:uid="{E332A625-4DF1-43A8-8C8C-57DBE2580D11}">
      <formula1>Lookup_YesNo</formula1>
    </dataValidation>
    <dataValidation type="date" allowBlank="1" showInputMessage="1" showErrorMessage="1" error="Please enter a valid date (mm/dd/yyyy) _x000a_between 10/01/2022 and 09/30/2028." sqref="L26:L50" xr:uid="{9C8B9334-40E3-4D8D-A3B7-F8869B66055C}">
      <formula1>44835</formula1>
      <formula2>47026</formula2>
    </dataValidation>
    <dataValidation type="list" allowBlank="1" showInputMessage="1" showErrorMessage="1" promptTitle="Outreach Activity" prompt="Click on the drop-down arrow to the right." sqref="C18:H18" xr:uid="{048466A4-BDD0-4786-AD45-2F0673106EC8}">
      <formula1>OFFSET(Outreach_Activities_Sorted,0,0,COUNTIF(Outreach_Activities_Sorted,"&lt;&gt;0"))</formula1>
    </dataValidation>
    <dataValidation type="list" allowBlank="1" showDropDown="1" showInputMessage="1" showErrorMessage="1" error="Please enter Yes, No, or Unknown." sqref="C16:H16" xr:uid="{C26A1EEA-A7A1-4DC7-8182-8F8AB69EE4BD}">
      <formula1>Lookup_YesNoUnknown</formula1>
    </dataValidation>
    <dataValidation allowBlank="1" showInputMessage="1" showErrorMessage="1" prompt="Annualized reductions of green house gas emissions measured in metric tons of carbon dioxide equivalent (MTCO2e)." sqref="J25" xr:uid="{797C9B31-4A2D-4E1F-986F-FC72B28384B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7D87F64-0432-4C02-99A0-9952306F83A2}">
      <formula1>100</formula1>
      <formula2>999999</formula2>
    </dataValidation>
    <dataValidation type="date" operator="greaterThan" allowBlank="1" showInputMessage="1" showErrorMessage="1" errorTitle="Date Required" error="Please enter a date in mm/dd/yyyy format." sqref="C19:C20 D19 E19:E20 F19 G19:G20 H19" xr:uid="{447CF097-0ACA-48E1-9C4F-18BAB1E33B32}">
      <formula1>36526</formula1>
    </dataValidation>
    <dataValidation allowBlank="1" showInputMessage="1" showErrorMessage="1" prompt="Either use the facility’s permit methodology or multiply wastewater gallons by 8.35 to get pounds and divide by 10,000 to eliminate water content." sqref="H25" xr:uid="{68EBB64D-8872-49CD-BC0A-958E0F3EA9AC}"/>
  </dataValidations>
  <hyperlinks>
    <hyperlink ref="B15" r:id="rId1" display="NAICS Code (3 to 6 digits) _x000a_NAICS Search (website)" xr:uid="{41F88D0F-823F-4B4F-90F5-B9DB5A67F3D2}"/>
    <hyperlink ref="B12" r:id="rId2" display="https://www.epa.gov/frs/frs-query" xr:uid="{02C6D647-33FF-49ED-B8FF-AFE20D22FA8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53D5F5A-46FE-4604-AF72-269F05E05C5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DC0EA-D414-43B4-AD55-05F7559ECC6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40</v>
      </c>
      <c r="C1" s="213"/>
      <c r="D1" s="213"/>
      <c r="E1" s="213"/>
      <c r="F1" s="213"/>
      <c r="G1" s="213"/>
      <c r="H1" s="213"/>
      <c r="I1" s="213"/>
      <c r="J1" s="213"/>
      <c r="K1" s="213"/>
      <c r="L1" s="213"/>
      <c r="M1" s="213"/>
      <c r="N1" s="213"/>
      <c r="O1" s="213"/>
      <c r="P1" s="213"/>
      <c r="Q1" s="213"/>
      <c r="R1" s="213"/>
      <c r="S1" s="213"/>
    </row>
    <row r="2" spans="2:19" s="148" customFormat="1" ht="9" customHeight="1">
      <c r="B2" s="278" t="s">
        <v>286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NPpzityI9jy5MXRgeR4dDjVIxLy8ptTC7Ab430d8gr2jHq1C6OBFpBwW4JOo0ganrVsQ9/rSPBE7Sb0XRl2e2Q==" saltValue="ZbQrT0JVS6KDaVlvH1pwa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E58677A-BEFA-4955-817D-A7582D5BAC7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48FC5F8-8350-4AAD-9D2A-3A1753392BD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E6719BB-4FB6-4D5B-9E78-791885E4C623}"/>
    <dataValidation type="list" allowBlank="1" showDropDown="1" showInputMessage="1" showErrorMessage="1" error="Please enter Y or N." sqref="P26:P50" xr:uid="{7C50710A-56B5-41C4-929B-20B7DA2E1698}">
      <formula1>Lookup_YesOrBlank</formula1>
    </dataValidation>
    <dataValidation type="list" allowBlank="1" showDropDown="1" showInputMessage="1" showErrorMessage="1" error="Please enter Y or N." sqref="R26:R50 K26:K50 P26:P50" xr:uid="{F890E732-E664-46DF-B75F-B1989E9643DD}">
      <formula1>Lookup_YesNo</formula1>
    </dataValidation>
    <dataValidation type="date" allowBlank="1" showInputMessage="1" showErrorMessage="1" error="Please enter a valid date (mm/dd/yyyy) _x000a_between 10/01/2022 and 09/30/2028." sqref="L26:L50" xr:uid="{8E10C3A2-46D6-46C2-80B2-F8987FFB5627}">
      <formula1>44835</formula1>
      <formula2>47026</formula2>
    </dataValidation>
    <dataValidation type="list" allowBlank="1" showInputMessage="1" showErrorMessage="1" promptTitle="Outreach Activity" prompt="Click on the drop-down arrow to the right." sqref="C18:H18" xr:uid="{A935491D-8249-4FB1-8593-03FC370289B1}">
      <formula1>OFFSET(Outreach_Activities_Sorted,0,0,COUNTIF(Outreach_Activities_Sorted,"&lt;&gt;0"))</formula1>
    </dataValidation>
    <dataValidation type="list" allowBlank="1" showDropDown="1" showInputMessage="1" showErrorMessage="1" error="Please enter Yes, No, or Unknown." sqref="C16:H16" xr:uid="{F1D4C39D-79E0-4498-B5CB-D292D4E59107}">
      <formula1>Lookup_YesNoUnknown</formula1>
    </dataValidation>
    <dataValidation allowBlank="1" showInputMessage="1" showErrorMessage="1" prompt="Annualized reductions of green house gas emissions measured in metric tons of carbon dioxide equivalent (MTCO2e)." sqref="J25" xr:uid="{CD497CE3-06E4-42C0-87BB-376334A80C9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80E8AC6-37D9-4032-83D2-337F442CB4F7}">
      <formula1>100</formula1>
      <formula2>999999</formula2>
    </dataValidation>
    <dataValidation type="date" operator="greaterThan" allowBlank="1" showInputMessage="1" showErrorMessage="1" errorTitle="Date Required" error="Please enter a date in mm/dd/yyyy format." sqref="C19:C20 D19 E19:E20 F19 G19:G20 H19" xr:uid="{7F9F0996-1DA2-41CE-9FC1-45F9E7352B31}">
      <formula1>36526</formula1>
    </dataValidation>
    <dataValidation allowBlank="1" showInputMessage="1" showErrorMessage="1" prompt="Either use the facility’s permit methodology or multiply wastewater gallons by 8.35 to get pounds and divide by 10,000 to eliminate water content." sqref="H25" xr:uid="{F8565C5E-CA18-47B6-BD7F-8251B3EEDA5E}"/>
  </dataValidations>
  <hyperlinks>
    <hyperlink ref="B15" r:id="rId1" display="NAICS Code (3 to 6 digits) _x000a_NAICS Search (website)" xr:uid="{FAD69E7E-AB82-46F7-9561-77224CAB6969}"/>
    <hyperlink ref="B12" r:id="rId2" display="https://www.epa.gov/frs/frs-query" xr:uid="{CC012DE4-98AB-4087-8D8E-1C8B056C10B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1669619-DE44-4200-AB21-8F9E1CFEA32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02898-0DA8-4395-B1B9-36C3DAE5E16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41</v>
      </c>
      <c r="C1" s="213"/>
      <c r="D1" s="213"/>
      <c r="E1" s="213"/>
      <c r="F1" s="213"/>
      <c r="G1" s="213"/>
      <c r="H1" s="213"/>
      <c r="I1" s="213"/>
      <c r="J1" s="213"/>
      <c r="K1" s="213"/>
      <c r="L1" s="213"/>
      <c r="M1" s="213"/>
      <c r="N1" s="213"/>
      <c r="O1" s="213"/>
      <c r="P1" s="213"/>
      <c r="Q1" s="213"/>
      <c r="R1" s="213"/>
      <c r="S1" s="213"/>
    </row>
    <row r="2" spans="2:19" s="148" customFormat="1" ht="9" customHeight="1">
      <c r="B2" s="278" t="s">
        <v>287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xDs38/T9Dy+FmCAGiCv2nI+23NfJebwHGvy64rzKv7URipIIALl1NYmgztCywFPoO/MalL8cVWCvT4tuecW/7Q==" saltValue="uxmpHJUxUZrdl7L8Bb2td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41CB6C9-E478-45BC-967F-B1FAE8075F8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83BF142-24CA-4D3A-8833-7E222909B2DB}"/>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A74AE05-4E47-44A9-B96A-672C7C23493F}"/>
    <dataValidation type="list" allowBlank="1" showDropDown="1" showInputMessage="1" showErrorMessage="1" error="Please enter Y or N." sqref="P26:P50" xr:uid="{E3C4217F-3650-4F3D-94FF-9B39C60C6B02}">
      <formula1>Lookup_YesOrBlank</formula1>
    </dataValidation>
    <dataValidation type="list" allowBlank="1" showDropDown="1" showInputMessage="1" showErrorMessage="1" error="Please enter Y or N." sqref="R26:R50 K26:K50 P26:P50" xr:uid="{AE470AD2-9DFD-476C-A579-796C4BC3A897}">
      <formula1>Lookup_YesNo</formula1>
    </dataValidation>
    <dataValidation type="date" allowBlank="1" showInputMessage="1" showErrorMessage="1" error="Please enter a valid date (mm/dd/yyyy) _x000a_between 10/01/2022 and 09/30/2028." sqref="L26:L50" xr:uid="{75C7A6A6-C0F1-4A1F-B4F8-C84557169BC4}">
      <formula1>44835</formula1>
      <formula2>47026</formula2>
    </dataValidation>
    <dataValidation type="list" allowBlank="1" showInputMessage="1" showErrorMessage="1" promptTitle="Outreach Activity" prompt="Click on the drop-down arrow to the right." sqref="C18:H18" xr:uid="{E9AC2F00-0D04-4F99-929D-E5F7D608F1F1}">
      <formula1>OFFSET(Outreach_Activities_Sorted,0,0,COUNTIF(Outreach_Activities_Sorted,"&lt;&gt;0"))</formula1>
    </dataValidation>
    <dataValidation type="list" allowBlank="1" showDropDown="1" showInputMessage="1" showErrorMessage="1" error="Please enter Yes, No, or Unknown." sqref="C16:H16" xr:uid="{82B88D11-ACB5-41E6-8C16-7AE92B0D66EC}">
      <formula1>Lookup_YesNoUnknown</formula1>
    </dataValidation>
    <dataValidation allowBlank="1" showInputMessage="1" showErrorMessage="1" prompt="Annualized reductions of green house gas emissions measured in metric tons of carbon dioxide equivalent (MTCO2e)." sqref="J25" xr:uid="{B9F70D64-3133-4E43-9010-25DBB635993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D663029-620A-46B2-B3AE-B9957B99A90C}">
      <formula1>100</formula1>
      <formula2>999999</formula2>
    </dataValidation>
    <dataValidation type="date" operator="greaterThan" allowBlank="1" showInputMessage="1" showErrorMessage="1" errorTitle="Date Required" error="Please enter a date in mm/dd/yyyy format." sqref="C19:C20 D19 E19:E20 F19 G19:G20 H19" xr:uid="{D5AFB04F-7D6E-466F-9294-2D71986755EE}">
      <formula1>36526</formula1>
    </dataValidation>
    <dataValidation allowBlank="1" showInputMessage="1" showErrorMessage="1" prompt="Either use the facility’s permit methodology or multiply wastewater gallons by 8.35 to get pounds and divide by 10,000 to eliminate water content." sqref="H25" xr:uid="{32CC49F4-A035-4FC6-A843-D52C6E25E9C4}"/>
  </dataValidations>
  <hyperlinks>
    <hyperlink ref="B15" r:id="rId1" display="NAICS Code (3 to 6 digits) _x000a_NAICS Search (website)" xr:uid="{FDF18FC2-A59B-4287-BE82-81598B48FF7B}"/>
    <hyperlink ref="B12" r:id="rId2" display="https://www.epa.gov/frs/frs-query" xr:uid="{4A42CFC8-DB05-4C44-8F7D-27E404665F6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B1D6BC5-C777-4886-91A4-A8D381D910B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BBA79-19F5-462B-8C8B-65AA5DE0E552}">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42</v>
      </c>
      <c r="C1" s="213"/>
      <c r="D1" s="213"/>
      <c r="E1" s="213"/>
      <c r="F1" s="213"/>
      <c r="G1" s="213"/>
      <c r="H1" s="213"/>
      <c r="I1" s="213"/>
      <c r="J1" s="213"/>
      <c r="K1" s="213"/>
      <c r="L1" s="213"/>
      <c r="M1" s="213"/>
      <c r="N1" s="213"/>
      <c r="O1" s="213"/>
      <c r="P1" s="213"/>
      <c r="Q1" s="213"/>
      <c r="R1" s="213"/>
      <c r="S1" s="213"/>
    </row>
    <row r="2" spans="2:19" s="148" customFormat="1" ht="9" customHeight="1">
      <c r="B2" s="278" t="s">
        <v>288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ezfKic9d2xw8I3Z3eYPYa6CmKqyEDAvaiBsb0F59MFuU80/bw+DluzuZJQ/etWv3VG35p9xqRNy+/BscYdVjFw==" saltValue="HTo/h2w17OARGcldn4Upd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2DD5610-8FE0-4467-BD3E-AE2DA4A5FF7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746F98D1-390A-4811-89BE-1D16E3080AB5}"/>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EA58B2B-B2CF-4294-9899-DEF1523F2376}"/>
    <dataValidation type="list" allowBlank="1" showDropDown="1" showInputMessage="1" showErrorMessage="1" error="Please enter Y or N." sqref="P26:P50" xr:uid="{81FD3012-FACF-47FD-89D6-9DCF8AEBBF8B}">
      <formula1>Lookup_YesOrBlank</formula1>
    </dataValidation>
    <dataValidation type="list" allowBlank="1" showDropDown="1" showInputMessage="1" showErrorMessage="1" error="Please enter Y or N." sqref="R26:R50 K26:K50 P26:P50" xr:uid="{CD14F853-3453-49A5-A48A-4F34A34E0442}">
      <formula1>Lookup_YesNo</formula1>
    </dataValidation>
    <dataValidation type="date" allowBlank="1" showInputMessage="1" showErrorMessage="1" error="Please enter a valid date (mm/dd/yyyy) _x000a_between 10/01/2022 and 09/30/2028." sqref="L26:L50" xr:uid="{C5D2F8D0-4FC3-4CBC-8C69-871E94B86A7D}">
      <formula1>44835</formula1>
      <formula2>47026</formula2>
    </dataValidation>
    <dataValidation type="list" allowBlank="1" showInputMessage="1" showErrorMessage="1" promptTitle="Outreach Activity" prompt="Click on the drop-down arrow to the right." sqref="C18:H18" xr:uid="{74253BBA-105C-4EA7-8BE2-983D0E164BEA}">
      <formula1>OFFSET(Outreach_Activities_Sorted,0,0,COUNTIF(Outreach_Activities_Sorted,"&lt;&gt;0"))</formula1>
    </dataValidation>
    <dataValidation type="list" allowBlank="1" showDropDown="1" showInputMessage="1" showErrorMessage="1" error="Please enter Yes, No, or Unknown." sqref="C16:H16" xr:uid="{20460708-75E9-40DA-8260-0F40951933C1}">
      <formula1>Lookup_YesNoUnknown</formula1>
    </dataValidation>
    <dataValidation allowBlank="1" showInputMessage="1" showErrorMessage="1" prompt="Annualized reductions of green house gas emissions measured in metric tons of carbon dioxide equivalent (MTCO2e)." sqref="J25" xr:uid="{AD1FA7FA-3020-4990-971F-F5EECDE1E8D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4644CB2-4AFD-461A-9F97-A4CD9ABC7857}">
      <formula1>100</formula1>
      <formula2>999999</formula2>
    </dataValidation>
    <dataValidation type="date" operator="greaterThan" allowBlank="1" showInputMessage="1" showErrorMessage="1" errorTitle="Date Required" error="Please enter a date in mm/dd/yyyy format." sqref="C19:C20 D19 E19:E20 F19 G19:G20 H19" xr:uid="{1F69F2E3-6876-42E6-ABE3-C2258ACF2973}">
      <formula1>36526</formula1>
    </dataValidation>
    <dataValidation allowBlank="1" showInputMessage="1" showErrorMessage="1" prompt="Either use the facility’s permit methodology or multiply wastewater gallons by 8.35 to get pounds and divide by 10,000 to eliminate water content." sqref="H25" xr:uid="{326D5C53-9EEF-4892-90DC-70C8E0996197}"/>
  </dataValidations>
  <hyperlinks>
    <hyperlink ref="B15" r:id="rId1" display="NAICS Code (3 to 6 digits) _x000a_NAICS Search (website)" xr:uid="{8A342333-9431-4F7F-906F-A96F94C108F0}"/>
    <hyperlink ref="B12" r:id="rId2" display="https://www.epa.gov/frs/frs-query" xr:uid="{F9DC122F-5640-4354-BAE5-98BC490492A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A210532-2370-405F-BD09-71752F81389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FE832-36AE-4FAC-A499-3687633C010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43</v>
      </c>
      <c r="C1" s="213"/>
      <c r="D1" s="213"/>
      <c r="E1" s="213"/>
      <c r="F1" s="213"/>
      <c r="G1" s="213"/>
      <c r="H1" s="213"/>
      <c r="I1" s="213"/>
      <c r="J1" s="213"/>
      <c r="K1" s="213"/>
      <c r="L1" s="213"/>
      <c r="M1" s="213"/>
      <c r="N1" s="213"/>
      <c r="O1" s="213"/>
      <c r="P1" s="213"/>
      <c r="Q1" s="213"/>
      <c r="R1" s="213"/>
      <c r="S1" s="213"/>
    </row>
    <row r="2" spans="2:19" s="148" customFormat="1" ht="9" customHeight="1">
      <c r="B2" s="278" t="s">
        <v>289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1wfQ/wvLK7+6+Zbq3SvkT19PNZEvmq1KyXgEey8MP67ueM1l/suIvK+GxYJGXvq4jIw1xMs9t+XrtzQYP4T/bg==" saltValue="FT1A4tHi/X1a4l7aLbCWs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887A47E-A770-41A6-8AF9-83104CB2DAC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74377BB-CF69-4170-8A9B-07D85AB731C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DF49E13A-7F94-4CE7-98F3-58FE255D8D43}"/>
    <dataValidation type="list" allowBlank="1" showDropDown="1" showInputMessage="1" showErrorMessage="1" error="Please enter Y or N." sqref="P26:P50" xr:uid="{507F41A7-C641-4D69-9B68-6CD47FB99988}">
      <formula1>Lookup_YesOrBlank</formula1>
    </dataValidation>
    <dataValidation type="list" allowBlank="1" showDropDown="1" showInputMessage="1" showErrorMessage="1" error="Please enter Y or N." sqref="R26:R50 K26:K50 P26:P50" xr:uid="{114AE202-A62F-4FC4-BD04-6C8FB5C33704}">
      <formula1>Lookup_YesNo</formula1>
    </dataValidation>
    <dataValidation type="date" allowBlank="1" showInputMessage="1" showErrorMessage="1" error="Please enter a valid date (mm/dd/yyyy) _x000a_between 10/01/2022 and 09/30/2028." sqref="L26:L50" xr:uid="{EFF62879-585A-4EC9-96EA-3938778B9BF7}">
      <formula1>44835</formula1>
      <formula2>47026</formula2>
    </dataValidation>
    <dataValidation type="list" allowBlank="1" showInputMessage="1" showErrorMessage="1" promptTitle="Outreach Activity" prompt="Click on the drop-down arrow to the right." sqref="C18:H18" xr:uid="{DD9A5E62-9412-45EF-ACCD-0DFFF3DB72EF}">
      <formula1>OFFSET(Outreach_Activities_Sorted,0,0,COUNTIF(Outreach_Activities_Sorted,"&lt;&gt;0"))</formula1>
    </dataValidation>
    <dataValidation type="list" allowBlank="1" showDropDown="1" showInputMessage="1" showErrorMessage="1" error="Please enter Yes, No, or Unknown." sqref="C16:H16" xr:uid="{31207B0F-45D7-40DD-9633-55AA17C48804}">
      <formula1>Lookup_YesNoUnknown</formula1>
    </dataValidation>
    <dataValidation allowBlank="1" showInputMessage="1" showErrorMessage="1" prompt="Annualized reductions of green house gas emissions measured in metric tons of carbon dioxide equivalent (MTCO2e)." sqref="J25" xr:uid="{0F7F06BB-F5E5-477F-BE49-216CC2C63C8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8700485-702E-485E-A0EA-4197BB57C937}">
      <formula1>100</formula1>
      <formula2>999999</formula2>
    </dataValidation>
    <dataValidation type="date" operator="greaterThan" allowBlank="1" showInputMessage="1" showErrorMessage="1" errorTitle="Date Required" error="Please enter a date in mm/dd/yyyy format." sqref="C19:C20 D19 E19:E20 F19 G19:G20 H19" xr:uid="{F48FA21E-D512-4FB2-8D7C-A781399B4711}">
      <formula1>36526</formula1>
    </dataValidation>
    <dataValidation allowBlank="1" showInputMessage="1" showErrorMessage="1" prompt="Either use the facility’s permit methodology or multiply wastewater gallons by 8.35 to get pounds and divide by 10,000 to eliminate water content." sqref="H25" xr:uid="{E64F736A-AF76-49C1-9132-9BCA6154273E}"/>
  </dataValidations>
  <hyperlinks>
    <hyperlink ref="B15" r:id="rId1" display="NAICS Code (3 to 6 digits) _x000a_NAICS Search (website)" xr:uid="{08FB59D5-B43B-4BD0-81DF-AE85D300DD49}"/>
    <hyperlink ref="B12" r:id="rId2" display="https://www.epa.gov/frs/frs-query" xr:uid="{16ED0C11-6674-42FB-96BA-BB778F8229A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3B45F30-D916-4EE1-A7A9-29C6070CCE4A}"/>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BF51-DCB1-4721-AAD5-5D767F694188}">
  <sheetPr codeName="Sheet5">
    <tabColor theme="4" tint="0.79998168889431442"/>
    <pageSetUpPr fitToPage="1"/>
  </sheetPr>
  <dimension ref="A1:G64"/>
  <sheetViews>
    <sheetView showGridLines="0" zoomScaleNormal="100" workbookViewId="0">
      <selection activeCell="B15" sqref="B15"/>
    </sheetView>
  </sheetViews>
  <sheetFormatPr defaultRowHeight="14.45"/>
  <cols>
    <col min="1" max="1" width="4.7109375" style="83" customWidth="1"/>
    <col min="2" max="2" width="60.7109375" customWidth="1"/>
    <col min="3" max="3" width="23.140625" customWidth="1"/>
    <col min="4" max="4" width="18.85546875" style="84" customWidth="1"/>
    <col min="5" max="5" width="60.7109375" style="82" customWidth="1"/>
    <col min="6" max="6" width="15.7109375" customWidth="1"/>
    <col min="7" max="7" width="80.7109375" style="82" customWidth="1"/>
  </cols>
  <sheetData>
    <row r="1" spans="1:7" ht="20.100000000000001" customHeight="1">
      <c r="B1" s="317" t="str">
        <f>TemplateTitle</f>
        <v>P2 IIJA Communities EJ Grant Reporting Template</v>
      </c>
      <c r="C1" s="317"/>
      <c r="D1" s="317"/>
      <c r="E1" s="317"/>
      <c r="F1" s="317"/>
      <c r="G1" s="317"/>
    </row>
    <row r="2" spans="1:7" ht="6" customHeight="1">
      <c r="B2" s="86"/>
      <c r="C2" s="192"/>
      <c r="D2" s="193"/>
      <c r="E2" s="194"/>
      <c r="F2" s="192"/>
      <c r="G2" s="127"/>
    </row>
    <row r="3" spans="1:7" ht="96" customHeight="1">
      <c r="B3" s="146" t="s">
        <v>141</v>
      </c>
      <c r="C3" s="376" t="s">
        <v>154</v>
      </c>
      <c r="D3" s="377"/>
      <c r="E3" s="377"/>
      <c r="F3" s="378"/>
      <c r="G3" s="90"/>
    </row>
    <row r="4" spans="1:7" ht="6" customHeight="1">
      <c r="B4" s="91"/>
      <c r="C4" s="195"/>
      <c r="D4" s="196"/>
      <c r="E4" s="197"/>
      <c r="F4" s="195"/>
      <c r="G4" s="128"/>
    </row>
    <row r="5" spans="1:7" ht="8.1" customHeight="1"/>
    <row r="6" spans="1:7" s="49" customFormat="1" ht="18" customHeight="1">
      <c r="A6" s="92"/>
      <c r="B6" s="93" t="s">
        <v>119</v>
      </c>
      <c r="C6" s="373" t="str">
        <f>IF('Grant Project Data'!D5&lt;&gt;"",'Grant Project Data'!D5,"")</f>
        <v/>
      </c>
      <c r="D6" s="374"/>
      <c r="E6" s="374"/>
      <c r="F6" s="375"/>
      <c r="G6" s="94"/>
    </row>
    <row r="7" spans="1:7" s="49" customFormat="1" ht="18" customHeight="1">
      <c r="A7" s="92"/>
      <c r="B7" s="95" t="s">
        <v>120</v>
      </c>
      <c r="C7" s="373" t="str">
        <f>IF('Grant Project Data'!D6&lt;&gt;"",'Grant Project Data'!D6,"")</f>
        <v/>
      </c>
      <c r="D7" s="374"/>
      <c r="E7" s="374"/>
      <c r="F7" s="375"/>
      <c r="G7" s="94"/>
    </row>
    <row r="8" spans="1:7" ht="8.1" customHeight="1"/>
    <row r="9" spans="1:7" ht="57.95">
      <c r="B9" s="147" t="s">
        <v>155</v>
      </c>
      <c r="C9" s="17" t="s">
        <v>156</v>
      </c>
      <c r="D9" s="96" t="s">
        <v>157</v>
      </c>
      <c r="E9" s="17" t="s">
        <v>158</v>
      </c>
      <c r="F9" s="17" t="s">
        <v>159</v>
      </c>
      <c r="G9" s="17" t="s">
        <v>160</v>
      </c>
    </row>
    <row r="10" spans="1:7" s="49" customFormat="1" ht="43.5">
      <c r="A10" s="92"/>
      <c r="B10" s="98" t="s">
        <v>161</v>
      </c>
      <c r="C10" s="99" t="s">
        <v>162</v>
      </c>
      <c r="D10" s="100">
        <v>44805</v>
      </c>
      <c r="E10" s="98" t="s">
        <v>163</v>
      </c>
      <c r="F10" s="136">
        <v>12</v>
      </c>
      <c r="G10" s="98" t="s">
        <v>164</v>
      </c>
    </row>
    <row r="11" spans="1:7" s="49" customFormat="1" ht="57.95">
      <c r="A11" s="92"/>
      <c r="B11" s="98" t="s">
        <v>165</v>
      </c>
      <c r="C11" s="99" t="s">
        <v>166</v>
      </c>
      <c r="D11" s="100">
        <v>44811</v>
      </c>
      <c r="E11" s="98" t="s">
        <v>167</v>
      </c>
      <c r="F11" s="136">
        <v>40</v>
      </c>
      <c r="G11" s="98" t="s">
        <v>168</v>
      </c>
    </row>
    <row r="12" spans="1:7" s="49" customFormat="1" ht="57.95">
      <c r="A12" s="92"/>
      <c r="B12" s="98" t="s">
        <v>169</v>
      </c>
      <c r="C12" s="99" t="s">
        <v>170</v>
      </c>
      <c r="D12" s="100">
        <v>44899</v>
      </c>
      <c r="E12" s="98" t="s">
        <v>171</v>
      </c>
      <c r="F12" s="136">
        <v>4000</v>
      </c>
      <c r="G12" s="98" t="s">
        <v>172</v>
      </c>
    </row>
    <row r="13" spans="1:7" s="49" customFormat="1" ht="57.95">
      <c r="A13" s="92"/>
      <c r="B13" s="98" t="s">
        <v>173</v>
      </c>
      <c r="C13" s="101" t="s">
        <v>174</v>
      </c>
      <c r="D13" s="102" t="s">
        <v>175</v>
      </c>
      <c r="E13" s="98" t="s">
        <v>176</v>
      </c>
      <c r="F13" s="136">
        <v>1000</v>
      </c>
      <c r="G13" s="98" t="s">
        <v>177</v>
      </c>
    </row>
    <row r="14" spans="1:7" s="49" customFormat="1" ht="43.5">
      <c r="A14" s="92"/>
      <c r="B14" s="98" t="s">
        <v>178</v>
      </c>
      <c r="C14" s="101" t="s">
        <v>179</v>
      </c>
      <c r="D14" s="100">
        <v>44882</v>
      </c>
      <c r="E14" s="98" t="s">
        <v>180</v>
      </c>
      <c r="F14" s="136">
        <v>15</v>
      </c>
      <c r="G14" s="98" t="s">
        <v>181</v>
      </c>
    </row>
    <row r="15" spans="1:7" s="94" customFormat="1">
      <c r="A15" s="103">
        <v>1</v>
      </c>
      <c r="B15" s="104"/>
      <c r="C15" s="105"/>
      <c r="D15" s="106"/>
      <c r="E15" s="104"/>
      <c r="F15" s="137"/>
      <c r="G15" s="104"/>
    </row>
    <row r="16" spans="1:7" s="94" customFormat="1">
      <c r="A16" s="103">
        <v>2</v>
      </c>
      <c r="B16" s="104"/>
      <c r="C16" s="105"/>
      <c r="D16" s="106"/>
      <c r="E16" s="104"/>
      <c r="F16" s="137"/>
      <c r="G16" s="104"/>
    </row>
    <row r="17" spans="1:7" s="94" customFormat="1">
      <c r="A17" s="103">
        <v>3</v>
      </c>
      <c r="B17" s="104"/>
      <c r="C17" s="105"/>
      <c r="D17" s="106"/>
      <c r="E17" s="104"/>
      <c r="F17" s="137"/>
      <c r="G17" s="104"/>
    </row>
    <row r="18" spans="1:7" s="94" customFormat="1">
      <c r="A18" s="103">
        <v>4</v>
      </c>
      <c r="B18" s="104"/>
      <c r="C18" s="105"/>
      <c r="D18" s="106"/>
      <c r="E18" s="104"/>
      <c r="F18" s="137"/>
      <c r="G18" s="104"/>
    </row>
    <row r="19" spans="1:7" s="94" customFormat="1">
      <c r="A19" s="103">
        <v>5</v>
      </c>
      <c r="B19" s="104"/>
      <c r="C19" s="105"/>
      <c r="D19" s="106"/>
      <c r="E19" s="104"/>
      <c r="F19" s="137"/>
      <c r="G19" s="104"/>
    </row>
    <row r="20" spans="1:7" s="94" customFormat="1">
      <c r="A20" s="103">
        <v>6</v>
      </c>
      <c r="B20" s="104"/>
      <c r="C20" s="105"/>
      <c r="D20" s="106"/>
      <c r="E20" s="104"/>
      <c r="F20" s="137"/>
      <c r="G20" s="104"/>
    </row>
    <row r="21" spans="1:7" s="94" customFormat="1">
      <c r="A21" s="103">
        <v>7</v>
      </c>
      <c r="B21" s="104"/>
      <c r="C21" s="105"/>
      <c r="D21" s="106"/>
      <c r="E21" s="104"/>
      <c r="F21" s="137"/>
      <c r="G21" s="104"/>
    </row>
    <row r="22" spans="1:7" s="94" customFormat="1">
      <c r="A22" s="103">
        <v>8</v>
      </c>
      <c r="B22" s="104"/>
      <c r="C22" s="105"/>
      <c r="D22" s="106"/>
      <c r="E22" s="104"/>
      <c r="F22" s="137"/>
      <c r="G22" s="104"/>
    </row>
    <row r="23" spans="1:7" s="94" customFormat="1">
      <c r="A23" s="103">
        <v>9</v>
      </c>
      <c r="B23" s="104"/>
      <c r="C23" s="105"/>
      <c r="D23" s="106"/>
      <c r="E23" s="104"/>
      <c r="F23" s="137"/>
      <c r="G23" s="104"/>
    </row>
    <row r="24" spans="1:7" s="94" customFormat="1">
      <c r="A24" s="103">
        <v>10</v>
      </c>
      <c r="B24" s="104"/>
      <c r="C24" s="105"/>
      <c r="D24" s="106"/>
      <c r="E24" s="104"/>
      <c r="F24" s="137"/>
      <c r="G24" s="104"/>
    </row>
    <row r="25" spans="1:7" s="94" customFormat="1">
      <c r="A25" s="103">
        <v>11</v>
      </c>
      <c r="B25" s="104"/>
      <c r="C25" s="105"/>
      <c r="D25" s="106"/>
      <c r="E25" s="104"/>
      <c r="F25" s="137"/>
      <c r="G25" s="104"/>
    </row>
    <row r="26" spans="1:7" s="94" customFormat="1">
      <c r="A26" s="103">
        <v>12</v>
      </c>
      <c r="B26" s="104"/>
      <c r="C26" s="105"/>
      <c r="D26" s="106"/>
      <c r="E26" s="104"/>
      <c r="F26" s="137"/>
      <c r="G26" s="104"/>
    </row>
    <row r="27" spans="1:7" s="94" customFormat="1">
      <c r="A27" s="103">
        <v>13</v>
      </c>
      <c r="B27" s="104"/>
      <c r="C27" s="105"/>
      <c r="D27" s="106"/>
      <c r="E27" s="104"/>
      <c r="F27" s="137"/>
      <c r="G27" s="104"/>
    </row>
    <row r="28" spans="1:7" s="94" customFormat="1">
      <c r="A28" s="103">
        <v>14</v>
      </c>
      <c r="B28" s="104"/>
      <c r="C28" s="105"/>
      <c r="D28" s="106"/>
      <c r="E28" s="104"/>
      <c r="F28" s="137"/>
      <c r="G28" s="104"/>
    </row>
    <row r="29" spans="1:7" s="94" customFormat="1">
      <c r="A29" s="103">
        <v>15</v>
      </c>
      <c r="B29" s="104"/>
      <c r="C29" s="105"/>
      <c r="D29" s="106"/>
      <c r="E29" s="104"/>
      <c r="F29" s="137"/>
      <c r="G29" s="104"/>
    </row>
    <row r="30" spans="1:7" s="94" customFormat="1">
      <c r="A30" s="103">
        <v>16</v>
      </c>
      <c r="B30" s="104"/>
      <c r="C30" s="105"/>
      <c r="D30" s="106"/>
      <c r="E30" s="104"/>
      <c r="F30" s="137"/>
      <c r="G30" s="104"/>
    </row>
    <row r="31" spans="1:7" s="94" customFormat="1">
      <c r="A31" s="103">
        <v>17</v>
      </c>
      <c r="B31" s="104"/>
      <c r="C31" s="105"/>
      <c r="D31" s="106"/>
      <c r="E31" s="104"/>
      <c r="F31" s="137"/>
      <c r="G31" s="104"/>
    </row>
    <row r="32" spans="1:7" s="94" customFormat="1">
      <c r="A32" s="103">
        <v>18</v>
      </c>
      <c r="B32" s="104"/>
      <c r="C32" s="105"/>
      <c r="D32" s="106"/>
      <c r="E32" s="104"/>
      <c r="F32" s="137"/>
      <c r="G32" s="104"/>
    </row>
    <row r="33" spans="1:7" s="94" customFormat="1">
      <c r="A33" s="103">
        <v>19</v>
      </c>
      <c r="B33" s="104"/>
      <c r="C33" s="105"/>
      <c r="D33" s="106"/>
      <c r="E33" s="104"/>
      <c r="F33" s="137"/>
      <c r="G33" s="104"/>
    </row>
    <row r="34" spans="1:7" s="94" customFormat="1">
      <c r="A34" s="103">
        <v>20</v>
      </c>
      <c r="B34" s="104"/>
      <c r="C34" s="105"/>
      <c r="D34" s="106"/>
      <c r="E34" s="104"/>
      <c r="F34" s="137"/>
      <c r="G34" s="104"/>
    </row>
    <row r="35" spans="1:7" s="94" customFormat="1">
      <c r="A35" s="103">
        <v>21</v>
      </c>
      <c r="B35" s="104"/>
      <c r="C35" s="105"/>
      <c r="D35" s="106"/>
      <c r="E35" s="104"/>
      <c r="F35" s="137"/>
      <c r="G35" s="104"/>
    </row>
    <row r="36" spans="1:7" s="94" customFormat="1">
      <c r="A36" s="103">
        <v>22</v>
      </c>
      <c r="B36" s="104"/>
      <c r="C36" s="105"/>
      <c r="D36" s="106"/>
      <c r="E36" s="104"/>
      <c r="F36" s="137"/>
      <c r="G36" s="104"/>
    </row>
    <row r="37" spans="1:7" s="94" customFormat="1">
      <c r="A37" s="103">
        <v>23</v>
      </c>
      <c r="B37" s="104"/>
      <c r="C37" s="105"/>
      <c r="D37" s="106"/>
      <c r="E37" s="104"/>
      <c r="F37" s="137"/>
      <c r="G37" s="104"/>
    </row>
    <row r="38" spans="1:7" s="94" customFormat="1">
      <c r="A38" s="103">
        <v>24</v>
      </c>
      <c r="B38" s="104"/>
      <c r="C38" s="105"/>
      <c r="D38" s="106"/>
      <c r="E38" s="104"/>
      <c r="F38" s="137"/>
      <c r="G38" s="104"/>
    </row>
    <row r="39" spans="1:7" s="94" customFormat="1">
      <c r="A39" s="103">
        <v>25</v>
      </c>
      <c r="B39" s="104"/>
      <c r="C39" s="105"/>
      <c r="D39" s="106"/>
      <c r="E39" s="104"/>
      <c r="F39" s="137"/>
      <c r="G39" s="104"/>
    </row>
    <row r="40" spans="1:7" s="94" customFormat="1">
      <c r="A40" s="103">
        <v>26</v>
      </c>
      <c r="B40" s="104"/>
      <c r="C40" s="105"/>
      <c r="D40" s="106"/>
      <c r="E40" s="104"/>
      <c r="F40" s="137"/>
      <c r="G40" s="104"/>
    </row>
    <row r="41" spans="1:7" s="94" customFormat="1">
      <c r="A41" s="103">
        <v>27</v>
      </c>
      <c r="B41" s="104"/>
      <c r="C41" s="105"/>
      <c r="D41" s="106"/>
      <c r="E41" s="104"/>
      <c r="F41" s="137"/>
      <c r="G41" s="104"/>
    </row>
    <row r="42" spans="1:7" s="94" customFormat="1">
      <c r="A42" s="103">
        <v>28</v>
      </c>
      <c r="B42" s="104"/>
      <c r="C42" s="105"/>
      <c r="D42" s="106"/>
      <c r="E42" s="104"/>
      <c r="F42" s="137"/>
      <c r="G42" s="104"/>
    </row>
    <row r="43" spans="1:7" s="94" customFormat="1">
      <c r="A43" s="103">
        <v>29</v>
      </c>
      <c r="B43" s="104"/>
      <c r="C43" s="105"/>
      <c r="D43" s="106"/>
      <c r="E43" s="104"/>
      <c r="F43" s="137"/>
      <c r="G43" s="104"/>
    </row>
    <row r="44" spans="1:7" s="94" customFormat="1">
      <c r="A44" s="103">
        <v>30</v>
      </c>
      <c r="B44" s="104"/>
      <c r="C44" s="105"/>
      <c r="D44" s="106"/>
      <c r="E44" s="104"/>
      <c r="F44" s="137"/>
      <c r="G44" s="104"/>
    </row>
    <row r="45" spans="1:7" s="94" customFormat="1">
      <c r="A45" s="103">
        <v>31</v>
      </c>
      <c r="B45" s="104"/>
      <c r="C45" s="105"/>
      <c r="D45" s="106"/>
      <c r="E45" s="104"/>
      <c r="F45" s="137"/>
      <c r="G45" s="104"/>
    </row>
    <row r="46" spans="1:7" s="94" customFormat="1">
      <c r="A46" s="103">
        <v>32</v>
      </c>
      <c r="B46" s="104"/>
      <c r="C46" s="105"/>
      <c r="D46" s="106"/>
      <c r="E46" s="104"/>
      <c r="F46" s="137"/>
      <c r="G46" s="104"/>
    </row>
    <row r="47" spans="1:7" s="94" customFormat="1">
      <c r="A47" s="103">
        <v>33</v>
      </c>
      <c r="B47" s="104"/>
      <c r="C47" s="105"/>
      <c r="D47" s="106"/>
      <c r="E47" s="104"/>
      <c r="F47" s="137"/>
      <c r="G47" s="104"/>
    </row>
    <row r="48" spans="1:7" s="94" customFormat="1">
      <c r="A48" s="103">
        <v>34</v>
      </c>
      <c r="B48" s="104"/>
      <c r="C48" s="105"/>
      <c r="D48" s="106"/>
      <c r="E48" s="104"/>
      <c r="F48" s="137"/>
      <c r="G48" s="104"/>
    </row>
    <row r="49" spans="1:7" s="94" customFormat="1">
      <c r="A49" s="103">
        <v>35</v>
      </c>
      <c r="B49" s="104"/>
      <c r="C49" s="105"/>
      <c r="D49" s="106"/>
      <c r="E49" s="104"/>
      <c r="F49" s="137"/>
      <c r="G49" s="104"/>
    </row>
    <row r="50" spans="1:7" s="94" customFormat="1">
      <c r="A50" s="103">
        <v>36</v>
      </c>
      <c r="B50" s="104"/>
      <c r="C50" s="105"/>
      <c r="D50" s="106"/>
      <c r="E50" s="104"/>
      <c r="F50" s="137"/>
      <c r="G50" s="104"/>
    </row>
    <row r="51" spans="1:7" s="94" customFormat="1">
      <c r="A51" s="103">
        <v>37</v>
      </c>
      <c r="B51" s="104"/>
      <c r="C51" s="105"/>
      <c r="D51" s="106"/>
      <c r="E51" s="104"/>
      <c r="F51" s="137"/>
      <c r="G51" s="104"/>
    </row>
    <row r="52" spans="1:7" s="94" customFormat="1">
      <c r="A52" s="103">
        <v>38</v>
      </c>
      <c r="B52" s="104"/>
      <c r="C52" s="105"/>
      <c r="D52" s="106"/>
      <c r="E52" s="104"/>
      <c r="F52" s="137"/>
      <c r="G52" s="104"/>
    </row>
    <row r="53" spans="1:7" s="94" customFormat="1">
      <c r="A53" s="103">
        <v>39</v>
      </c>
      <c r="B53" s="104"/>
      <c r="C53" s="105"/>
      <c r="D53" s="106"/>
      <c r="E53" s="104"/>
      <c r="F53" s="137"/>
      <c r="G53" s="104"/>
    </row>
    <row r="54" spans="1:7" s="94" customFormat="1">
      <c r="A54" s="103">
        <v>40</v>
      </c>
      <c r="B54" s="104"/>
      <c r="C54" s="105"/>
      <c r="D54" s="106"/>
      <c r="E54" s="104"/>
      <c r="F54" s="137"/>
      <c r="G54" s="104"/>
    </row>
    <row r="55" spans="1:7" s="94" customFormat="1">
      <c r="A55" s="103">
        <v>41</v>
      </c>
      <c r="B55" s="104"/>
      <c r="C55" s="105"/>
      <c r="D55" s="106"/>
      <c r="E55" s="104"/>
      <c r="F55" s="137"/>
      <c r="G55" s="104"/>
    </row>
    <row r="56" spans="1:7" s="94" customFormat="1">
      <c r="A56" s="103">
        <v>42</v>
      </c>
      <c r="B56" s="104"/>
      <c r="C56" s="105"/>
      <c r="D56" s="106"/>
      <c r="E56" s="104"/>
      <c r="F56" s="137"/>
      <c r="G56" s="104"/>
    </row>
    <row r="57" spans="1:7" s="94" customFormat="1">
      <c r="A57" s="103">
        <v>43</v>
      </c>
      <c r="B57" s="104"/>
      <c r="C57" s="105"/>
      <c r="D57" s="106"/>
      <c r="E57" s="104"/>
      <c r="F57" s="137"/>
      <c r="G57" s="104"/>
    </row>
    <row r="58" spans="1:7" s="94" customFormat="1">
      <c r="A58" s="103">
        <v>44</v>
      </c>
      <c r="B58" s="104"/>
      <c r="C58" s="105"/>
      <c r="D58" s="106"/>
      <c r="E58" s="104"/>
      <c r="F58" s="137"/>
      <c r="G58" s="104"/>
    </row>
    <row r="59" spans="1:7" s="94" customFormat="1">
      <c r="A59" s="103">
        <v>45</v>
      </c>
      <c r="B59" s="104"/>
      <c r="C59" s="105"/>
      <c r="D59" s="106"/>
      <c r="E59" s="104"/>
      <c r="F59" s="137"/>
      <c r="G59" s="104"/>
    </row>
    <row r="60" spans="1:7" s="94" customFormat="1">
      <c r="A60" s="103">
        <v>46</v>
      </c>
      <c r="B60" s="104"/>
      <c r="C60" s="105"/>
      <c r="D60" s="106"/>
      <c r="E60" s="104"/>
      <c r="F60" s="137"/>
      <c r="G60" s="104"/>
    </row>
    <row r="61" spans="1:7" s="94" customFormat="1">
      <c r="A61" s="103">
        <v>47</v>
      </c>
      <c r="B61" s="104"/>
      <c r="C61" s="105"/>
      <c r="D61" s="106"/>
      <c r="E61" s="104"/>
      <c r="F61" s="137"/>
      <c r="G61" s="104"/>
    </row>
    <row r="62" spans="1:7" s="94" customFormat="1">
      <c r="A62" s="103">
        <v>48</v>
      </c>
      <c r="B62" s="104"/>
      <c r="C62" s="105"/>
      <c r="D62" s="106"/>
      <c r="E62" s="104"/>
      <c r="F62" s="137"/>
      <c r="G62" s="104"/>
    </row>
    <row r="63" spans="1:7" s="94" customFormat="1">
      <c r="A63" s="103">
        <v>49</v>
      </c>
      <c r="B63" s="104"/>
      <c r="C63" s="105"/>
      <c r="D63" s="106"/>
      <c r="E63" s="104"/>
      <c r="F63" s="137"/>
      <c r="G63" s="104"/>
    </row>
    <row r="64" spans="1:7" s="94" customFormat="1">
      <c r="A64" s="103">
        <v>50</v>
      </c>
      <c r="B64" s="104"/>
      <c r="C64" s="105"/>
      <c r="D64" s="106"/>
      <c r="E64" s="104"/>
      <c r="F64" s="137"/>
      <c r="G64" s="104"/>
    </row>
  </sheetData>
  <sheetProtection algorithmName="SHA-512" hashValue="tGFv9DKWIm9lOLrMWxhIYL2MZgUmZv8GGJi/XrrFZeY13oWd/lg7vhTu0r+P/Nd3G4V4LSGgNPiG44KSGzqFmw==" saltValue="ekIMi0Wk7trQqJt3StUhAg==" spinCount="100000" sheet="1" objects="1" scenarios="1" formatCells="0" formatRows="0" insertHyperlinks="0"/>
  <mergeCells count="3">
    <mergeCell ref="C6:F6"/>
    <mergeCell ref="C7:F7"/>
    <mergeCell ref="C3:F3"/>
  </mergeCells>
  <dataValidations count="1">
    <dataValidation type="list" allowBlank="1" showInputMessage="1" showErrorMessage="1" promptTitle="Activity Type" prompt="Use the dropdown provided by clicking the arrow at right._x000a__x000a_Note that &quot;Other&quot; is an option at the bottom of the list. _x000a__x000a_Depending on your version of Excel, the dropdown list may have a scroll bar." sqref="C15:C64" xr:uid="{37CAD0AE-A443-4426-9CA7-C441D4AB3BCE}">
      <formula1>Lookup_Outreach_Activity_Types</formula1>
    </dataValidation>
  </dataValidations>
  <hyperlinks>
    <hyperlink ref="G12" r:id="rId1" xr:uid="{59D6BEF4-6BB2-4E66-B335-2C85C8AAC616}"/>
  </hyperlinks>
  <printOptions horizontalCentered="1"/>
  <pageMargins left="0.7" right="0.7" top="0.75" bottom="0.75" header="0.3" footer="0.3"/>
  <pageSetup scale="46" fitToHeight="0"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CB370-E487-4C5F-8A6D-18A6857DDC74}">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44</v>
      </c>
      <c r="C1" s="213"/>
      <c r="D1" s="213"/>
      <c r="E1" s="213"/>
      <c r="F1" s="213"/>
      <c r="G1" s="213"/>
      <c r="H1" s="213"/>
      <c r="I1" s="213"/>
      <c r="J1" s="213"/>
      <c r="K1" s="213"/>
      <c r="L1" s="213"/>
      <c r="M1" s="213"/>
      <c r="N1" s="213"/>
      <c r="O1" s="213"/>
      <c r="P1" s="213"/>
      <c r="Q1" s="213"/>
      <c r="R1" s="213"/>
      <c r="S1" s="213"/>
    </row>
    <row r="2" spans="2:19" s="148" customFormat="1" ht="9" customHeight="1">
      <c r="B2" s="278" t="s">
        <v>290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nVECatvYB0DQfWSqykIYc6YMQ2y4CSgJNUgJcnX8BzqlFYc21qoiGJEgzbSQr7jbrROHeaHWZRL7y0vfYLL9Ew==" saltValue="pZ5kR0NceFKDtawCw+jBw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C497FF5-01B2-4195-9D00-58EE5EB519E8}"/>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1E9667F-BA19-48D2-87F7-68BD7685341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6C38FEB-8BB5-4346-853D-60820381D204}"/>
    <dataValidation type="list" allowBlank="1" showDropDown="1" showInputMessage="1" showErrorMessage="1" error="Please enter Y or N." sqref="P26:P50" xr:uid="{311EBD33-A7B6-4B34-9260-EA57712C5AC0}">
      <formula1>Lookup_YesOrBlank</formula1>
    </dataValidation>
    <dataValidation type="list" allowBlank="1" showDropDown="1" showInputMessage="1" showErrorMessage="1" error="Please enter Y or N." sqref="R26:R50 K26:K50 P26:P50" xr:uid="{64CFE88C-CBD1-4594-91F5-8B8E48F3A076}">
      <formula1>Lookup_YesNo</formula1>
    </dataValidation>
    <dataValidation type="date" allowBlank="1" showInputMessage="1" showErrorMessage="1" error="Please enter a valid date (mm/dd/yyyy) _x000a_between 10/01/2022 and 09/30/2028." sqref="L26:L50" xr:uid="{C097F10A-CC86-4375-A918-38E3A3382CA0}">
      <formula1>44835</formula1>
      <formula2>47026</formula2>
    </dataValidation>
    <dataValidation type="list" allowBlank="1" showInputMessage="1" showErrorMessage="1" promptTitle="Outreach Activity" prompt="Click on the drop-down arrow to the right." sqref="C18:H18" xr:uid="{5DB979CD-53A3-45AB-845D-8ECF4C4CE34C}">
      <formula1>OFFSET(Outreach_Activities_Sorted,0,0,COUNTIF(Outreach_Activities_Sorted,"&lt;&gt;0"))</formula1>
    </dataValidation>
    <dataValidation type="list" allowBlank="1" showDropDown="1" showInputMessage="1" showErrorMessage="1" error="Please enter Yes, No, or Unknown." sqref="C16:H16" xr:uid="{EC99E94C-BD8C-46B6-9D83-8A5BE9A72375}">
      <formula1>Lookup_YesNoUnknown</formula1>
    </dataValidation>
    <dataValidation allowBlank="1" showInputMessage="1" showErrorMessage="1" prompt="Annualized reductions of green house gas emissions measured in metric tons of carbon dioxide equivalent (MTCO2e)." sqref="J25" xr:uid="{7A179BB5-B455-4BE5-BB40-FCD12B66C58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7DAD237-3516-4FE5-801A-FD284C83CDDB}">
      <formula1>100</formula1>
      <formula2>999999</formula2>
    </dataValidation>
    <dataValidation type="date" operator="greaterThan" allowBlank="1" showInputMessage="1" showErrorMessage="1" errorTitle="Date Required" error="Please enter a date in mm/dd/yyyy format." sqref="C19:C20 D19 E19:E20 F19 G19:G20 H19" xr:uid="{76B5D218-E7C5-46CB-BC0E-12EE0070F878}">
      <formula1>36526</formula1>
    </dataValidation>
    <dataValidation allowBlank="1" showInputMessage="1" showErrorMessage="1" prompt="Either use the facility’s permit methodology or multiply wastewater gallons by 8.35 to get pounds and divide by 10,000 to eliminate water content." sqref="H25" xr:uid="{A430366C-B789-4BE8-AFEC-C1D9F5ED4766}"/>
  </dataValidations>
  <hyperlinks>
    <hyperlink ref="B15" r:id="rId1" display="NAICS Code (3 to 6 digits) _x000a_NAICS Search (website)" xr:uid="{B9FA0449-F1DC-4659-B85D-1D83D3341899}"/>
    <hyperlink ref="B12" r:id="rId2" display="https://www.epa.gov/frs/frs-query" xr:uid="{3585D508-04B8-4875-A876-70B88EB319D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1B0F3D3-4341-4182-90E0-D8E48E7FEF1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EA00E3-973D-4260-9B75-14D3538C35E1}">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45</v>
      </c>
      <c r="C1" s="213"/>
      <c r="D1" s="213"/>
      <c r="E1" s="213"/>
      <c r="F1" s="213"/>
      <c r="G1" s="213"/>
      <c r="H1" s="213"/>
      <c r="I1" s="213"/>
      <c r="J1" s="213"/>
      <c r="K1" s="213"/>
      <c r="L1" s="213"/>
      <c r="M1" s="213"/>
      <c r="N1" s="213"/>
      <c r="O1" s="213"/>
      <c r="P1" s="213"/>
      <c r="Q1" s="213"/>
      <c r="R1" s="213"/>
      <c r="S1" s="213"/>
    </row>
    <row r="2" spans="2:19" s="148" customFormat="1" ht="9" customHeight="1">
      <c r="B2" s="278" t="s">
        <v>291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rS/JI84UoeVOtzgP+gy8hWKN3mizQUmDD4Nnsbi4yXNz1I8lTXkMBX+qjZxdtr4LGZjVIo8hpeMeO6p185u20w==" saltValue="zpSwR3Cohhkc6W0ZgW9hs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FFE912F-D8CE-42D8-965D-39B6C32C950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1106AB1-476C-46A8-BC8E-59161028E8F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6293B519-303A-4CC5-8B0D-635E5699EE18}"/>
    <dataValidation type="list" allowBlank="1" showDropDown="1" showInputMessage="1" showErrorMessage="1" error="Please enter Y or N." sqref="P26:P50" xr:uid="{9112D752-BAD4-40A4-B2E7-EB33CFC0C95E}">
      <formula1>Lookup_YesOrBlank</formula1>
    </dataValidation>
    <dataValidation type="list" allowBlank="1" showDropDown="1" showInputMessage="1" showErrorMessage="1" error="Please enter Y or N." sqref="R26:R50 K26:K50 P26:P50" xr:uid="{57C5C346-AB8E-4673-BBB3-0F7C976C314F}">
      <formula1>Lookup_YesNo</formula1>
    </dataValidation>
    <dataValidation type="date" allowBlank="1" showInputMessage="1" showErrorMessage="1" error="Please enter a valid date (mm/dd/yyyy) _x000a_between 10/01/2022 and 09/30/2028." sqref="L26:L50" xr:uid="{9DA5585E-2E0E-41E0-AF98-84D5DED6F7B9}">
      <formula1>44835</formula1>
      <formula2>47026</formula2>
    </dataValidation>
    <dataValidation type="list" allowBlank="1" showInputMessage="1" showErrorMessage="1" promptTitle="Outreach Activity" prompt="Click on the drop-down arrow to the right." sqref="C18:H18" xr:uid="{CAE1ABF8-FB93-46FC-A3A2-709267974B51}">
      <formula1>OFFSET(Outreach_Activities_Sorted,0,0,COUNTIF(Outreach_Activities_Sorted,"&lt;&gt;0"))</formula1>
    </dataValidation>
    <dataValidation type="list" allowBlank="1" showDropDown="1" showInputMessage="1" showErrorMessage="1" error="Please enter Yes, No, or Unknown." sqref="C16:H16" xr:uid="{892E1979-250D-4C45-9EC1-248206856591}">
      <formula1>Lookup_YesNoUnknown</formula1>
    </dataValidation>
    <dataValidation allowBlank="1" showInputMessage="1" showErrorMessage="1" prompt="Annualized reductions of green house gas emissions measured in metric tons of carbon dioxide equivalent (MTCO2e)." sqref="J25" xr:uid="{A6E30D2D-1C68-49D4-9269-65797F94276E}"/>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A733243-00E5-4E17-A4C4-8D2D71B613DA}">
      <formula1>100</formula1>
      <formula2>999999</formula2>
    </dataValidation>
    <dataValidation type="date" operator="greaterThan" allowBlank="1" showInputMessage="1" showErrorMessage="1" errorTitle="Date Required" error="Please enter a date in mm/dd/yyyy format." sqref="C19:C20 D19 E19:E20 F19 G19:G20 H19" xr:uid="{4E2198F0-5002-461F-873E-06F70E5E7C29}">
      <formula1>36526</formula1>
    </dataValidation>
    <dataValidation allowBlank="1" showInputMessage="1" showErrorMessage="1" prompt="Either use the facility’s permit methodology or multiply wastewater gallons by 8.35 to get pounds and divide by 10,000 to eliminate water content." sqref="H25" xr:uid="{E97322DA-9A91-4076-86E1-1401283F195A}"/>
  </dataValidations>
  <hyperlinks>
    <hyperlink ref="B15" r:id="rId1" display="NAICS Code (3 to 6 digits) _x000a_NAICS Search (website)" xr:uid="{B3681DBE-7B37-42C7-9B27-6303EBB450B0}"/>
    <hyperlink ref="B12" r:id="rId2" display="https://www.epa.gov/frs/frs-query" xr:uid="{AD7B92ED-D64F-4DA1-A19A-4CE519ED1BD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FB2D37B-C037-4D61-9138-E1CD054FCBA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89A61-DA34-4D32-A0FC-FBF071A8BEAF}">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46</v>
      </c>
      <c r="C1" s="213"/>
      <c r="D1" s="213"/>
      <c r="E1" s="213"/>
      <c r="F1" s="213"/>
      <c r="G1" s="213"/>
      <c r="H1" s="213"/>
      <c r="I1" s="213"/>
      <c r="J1" s="213"/>
      <c r="K1" s="213"/>
      <c r="L1" s="213"/>
      <c r="M1" s="213"/>
      <c r="N1" s="213"/>
      <c r="O1" s="213"/>
      <c r="P1" s="213"/>
      <c r="Q1" s="213"/>
      <c r="R1" s="213"/>
      <c r="S1" s="213"/>
    </row>
    <row r="2" spans="2:19" s="148" customFormat="1" ht="9" customHeight="1">
      <c r="B2" s="278" t="s">
        <v>292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Q6CjRyZUAyBMjvoV1Vu8+oiG3Azqmf5aTh5GQzXfGJPoixohrjMoa0i/0zhQbCord5rx8W0xfwmgdHC9Hiw7ww==" saltValue="MMWkV4FuwDQLAizHW+J9j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47B3C86-A4B3-4FBD-BC31-C52FDA4722A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176A127-7D31-4602-9C8D-17C04EFAC883}"/>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926E2C7-9C6B-4E29-B116-737836431249}"/>
    <dataValidation type="list" allowBlank="1" showDropDown="1" showInputMessage="1" showErrorMessage="1" error="Please enter Y or N." sqref="P26:P50" xr:uid="{0F8D36D5-F8ED-43A8-97D6-51A2B9729B43}">
      <formula1>Lookup_YesOrBlank</formula1>
    </dataValidation>
    <dataValidation type="list" allowBlank="1" showDropDown="1" showInputMessage="1" showErrorMessage="1" error="Please enter Y or N." sqref="R26:R50 K26:K50 P26:P50" xr:uid="{F36D9FDA-8A4B-465C-BFDE-115F14C6B292}">
      <formula1>Lookup_YesNo</formula1>
    </dataValidation>
    <dataValidation type="date" allowBlank="1" showInputMessage="1" showErrorMessage="1" error="Please enter a valid date (mm/dd/yyyy) _x000a_between 10/01/2022 and 09/30/2028." sqref="L26:L50" xr:uid="{E353C50E-E57E-4F85-BD20-A8C143E27B60}">
      <formula1>44835</formula1>
      <formula2>47026</formula2>
    </dataValidation>
    <dataValidation type="list" allowBlank="1" showInputMessage="1" showErrorMessage="1" promptTitle="Outreach Activity" prompt="Click on the drop-down arrow to the right." sqref="C18:H18" xr:uid="{7C571A1F-7517-41DF-87EB-09563333D98E}">
      <formula1>OFFSET(Outreach_Activities_Sorted,0,0,COUNTIF(Outreach_Activities_Sorted,"&lt;&gt;0"))</formula1>
    </dataValidation>
    <dataValidation type="list" allowBlank="1" showDropDown="1" showInputMessage="1" showErrorMessage="1" error="Please enter Yes, No, or Unknown." sqref="C16:H16" xr:uid="{7A1BFF05-819F-4DF3-8CFE-EA402A7E9AFF}">
      <formula1>Lookup_YesNoUnknown</formula1>
    </dataValidation>
    <dataValidation allowBlank="1" showInputMessage="1" showErrorMessage="1" prompt="Annualized reductions of green house gas emissions measured in metric tons of carbon dioxide equivalent (MTCO2e)." sqref="J25" xr:uid="{AE30DCEF-9946-4121-815D-97B6A1D145A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D7A8E49-7A39-45A7-8FD1-3810E61DDFA8}">
      <formula1>100</formula1>
      <formula2>999999</formula2>
    </dataValidation>
    <dataValidation type="date" operator="greaterThan" allowBlank="1" showInputMessage="1" showErrorMessage="1" errorTitle="Date Required" error="Please enter a date in mm/dd/yyyy format." sqref="C19:C20 D19 E19:E20 F19 G19:G20 H19" xr:uid="{D4023DB9-E60D-4B6F-A153-1639DA4F25C9}">
      <formula1>36526</formula1>
    </dataValidation>
    <dataValidation allowBlank="1" showInputMessage="1" showErrorMessage="1" prompt="Either use the facility’s permit methodology or multiply wastewater gallons by 8.35 to get pounds and divide by 10,000 to eliminate water content." sqref="H25" xr:uid="{EAC7BB5D-4EF4-4336-8B48-A7CFF6ADED23}"/>
  </dataValidations>
  <hyperlinks>
    <hyperlink ref="B15" r:id="rId1" display="NAICS Code (3 to 6 digits) _x000a_NAICS Search (website)" xr:uid="{423BBDB8-CAF9-4105-8010-C1B8F9F1E35A}"/>
    <hyperlink ref="B12" r:id="rId2" display="https://www.epa.gov/frs/frs-query" xr:uid="{A0620CF4-5F8C-4AF2-B5EF-AEE28BB78E0C}"/>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5518A3E-8A49-4B2E-A220-434EDD815C11}"/>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69B3-7B07-4105-8DF5-58F0AEEF943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47</v>
      </c>
      <c r="C1" s="213"/>
      <c r="D1" s="213"/>
      <c r="E1" s="213"/>
      <c r="F1" s="213"/>
      <c r="G1" s="213"/>
      <c r="H1" s="213"/>
      <c r="I1" s="213"/>
      <c r="J1" s="213"/>
      <c r="K1" s="213"/>
      <c r="L1" s="213"/>
      <c r="M1" s="213"/>
      <c r="N1" s="213"/>
      <c r="O1" s="213"/>
      <c r="P1" s="213"/>
      <c r="Q1" s="213"/>
      <c r="R1" s="213"/>
      <c r="S1" s="213"/>
    </row>
    <row r="2" spans="2:19" s="148" customFormat="1" ht="9" customHeight="1">
      <c r="B2" s="278" t="s">
        <v>293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y9jdzl79dbP42+fdev0+566aXkFTIOGFsNWKKs+4pJrwRUObl0l+lWUMM3VH6qdnWS/oC+pOGpHJZSRSaqUTew==" saltValue="AfnwMpKPNGlaAfUvnBivn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BC32070-B1D2-44F4-96D7-68F932F36AD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D83CCBB-3589-4E80-B8F6-37FF648A699F}"/>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4BAAAA0-6241-4329-ABBB-CC90E0FC34F5}"/>
    <dataValidation type="list" allowBlank="1" showDropDown="1" showInputMessage="1" showErrorMessage="1" error="Please enter Y or N." sqref="P26:P50" xr:uid="{B6D9F074-AD12-4444-8AB8-52149F5991CB}">
      <formula1>Lookup_YesOrBlank</formula1>
    </dataValidation>
    <dataValidation type="list" allowBlank="1" showDropDown="1" showInputMessage="1" showErrorMessage="1" error="Please enter Y or N." sqref="R26:R50 K26:K50 P26:P50" xr:uid="{2C43452A-F3BA-4BE3-AA75-6C429D14A220}">
      <formula1>Lookup_YesNo</formula1>
    </dataValidation>
    <dataValidation type="date" allowBlank="1" showInputMessage="1" showErrorMessage="1" error="Please enter a valid date (mm/dd/yyyy) _x000a_between 10/01/2022 and 09/30/2028." sqref="L26:L50" xr:uid="{0A298950-B387-4A78-BC1B-5EC8CA27B111}">
      <formula1>44835</formula1>
      <formula2>47026</formula2>
    </dataValidation>
    <dataValidation type="list" allowBlank="1" showInputMessage="1" showErrorMessage="1" promptTitle="Outreach Activity" prompt="Click on the drop-down arrow to the right." sqref="C18:H18" xr:uid="{1CFCD195-C48F-43E4-8894-7ED7B136F071}">
      <formula1>OFFSET(Outreach_Activities_Sorted,0,0,COUNTIF(Outreach_Activities_Sorted,"&lt;&gt;0"))</formula1>
    </dataValidation>
    <dataValidation type="list" allowBlank="1" showDropDown="1" showInputMessage="1" showErrorMessage="1" error="Please enter Yes, No, or Unknown." sqref="C16:H16" xr:uid="{C6F01498-B326-4123-88BE-1E7FB734E560}">
      <formula1>Lookup_YesNoUnknown</formula1>
    </dataValidation>
    <dataValidation allowBlank="1" showInputMessage="1" showErrorMessage="1" prompt="Annualized reductions of green house gas emissions measured in metric tons of carbon dioxide equivalent (MTCO2e)." sqref="J25" xr:uid="{A80ACAAF-AD96-4868-B036-577927813915}"/>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9AEDCE7-3264-4D7A-8E5F-F5FF11ED0374}">
      <formula1>100</formula1>
      <formula2>999999</formula2>
    </dataValidation>
    <dataValidation type="date" operator="greaterThan" allowBlank="1" showInputMessage="1" showErrorMessage="1" errorTitle="Date Required" error="Please enter a date in mm/dd/yyyy format." sqref="C19:C20 D19 E19:E20 F19 G19:G20 H19" xr:uid="{11F8DBEC-E069-4E25-896C-B4DDCFDB85AE}">
      <formula1>36526</formula1>
    </dataValidation>
    <dataValidation allowBlank="1" showInputMessage="1" showErrorMessage="1" prompt="Either use the facility’s permit methodology or multiply wastewater gallons by 8.35 to get pounds and divide by 10,000 to eliminate water content." sqref="H25" xr:uid="{3B8C26D4-A7DF-43ED-A261-7D967BEDA418}"/>
  </dataValidations>
  <hyperlinks>
    <hyperlink ref="B15" r:id="rId1" display="NAICS Code (3 to 6 digits) _x000a_NAICS Search (website)" xr:uid="{8DD18612-460D-487A-ADA8-E4C35D76E9E9}"/>
    <hyperlink ref="B12" r:id="rId2" display="https://www.epa.gov/frs/frs-query" xr:uid="{A22E3ADC-A885-4865-9B16-72799887FD15}"/>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EF66F974-1442-4645-BA4D-96F16BD902C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B3C17-D728-48D0-AB0B-550AAA07BA1E}">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48</v>
      </c>
      <c r="C1" s="213"/>
      <c r="D1" s="213"/>
      <c r="E1" s="213"/>
      <c r="F1" s="213"/>
      <c r="G1" s="213"/>
      <c r="H1" s="213"/>
      <c r="I1" s="213"/>
      <c r="J1" s="213"/>
      <c r="K1" s="213"/>
      <c r="L1" s="213"/>
      <c r="M1" s="213"/>
      <c r="N1" s="213"/>
      <c r="O1" s="213"/>
      <c r="P1" s="213"/>
      <c r="Q1" s="213"/>
      <c r="R1" s="213"/>
      <c r="S1" s="213"/>
    </row>
    <row r="2" spans="2:19" s="148" customFormat="1" ht="9" customHeight="1">
      <c r="B2" s="278" t="s">
        <v>294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LT2d2GJJPKT9o4FbBtC7qTEM/j2He5SF2fypZ2vIsAyjQZS7MnoBiLlDvni3fMpPnvRVVqwQfTmJE8MKWWTJLw==" saltValue="lJhQNlZOkZCPE5iR16g1K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6EED7D57-0605-40C6-AF33-27FD7F6D0BAF}"/>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62D11D3-7E27-4B02-A5CB-96FA77E80D83}"/>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B55FC82-75D5-4180-986F-6F8EB08E3E95}"/>
    <dataValidation type="list" allowBlank="1" showDropDown="1" showInputMessage="1" showErrorMessage="1" error="Please enter Y or N." sqref="P26:P50" xr:uid="{8FE993CC-09B9-435E-BCFB-86DB80A1E01D}">
      <formula1>Lookup_YesOrBlank</formula1>
    </dataValidation>
    <dataValidation type="list" allowBlank="1" showDropDown="1" showInputMessage="1" showErrorMessage="1" error="Please enter Y or N." sqref="R26:R50 K26:K50 P26:P50" xr:uid="{3E47A951-6A2A-4373-8226-98F59643D60E}">
      <formula1>Lookup_YesNo</formula1>
    </dataValidation>
    <dataValidation type="date" allowBlank="1" showInputMessage="1" showErrorMessage="1" error="Please enter a valid date (mm/dd/yyyy) _x000a_between 10/01/2022 and 09/30/2028." sqref="L26:L50" xr:uid="{D93AA7A1-39FA-42B9-AFC4-E4EF8BC992AF}">
      <formula1>44835</formula1>
      <formula2>47026</formula2>
    </dataValidation>
    <dataValidation type="list" allowBlank="1" showInputMessage="1" showErrorMessage="1" promptTitle="Outreach Activity" prompt="Click on the drop-down arrow to the right." sqref="C18:H18" xr:uid="{7FF010BB-D6A3-4FE7-9E61-1F196548FCBA}">
      <formula1>OFFSET(Outreach_Activities_Sorted,0,0,COUNTIF(Outreach_Activities_Sorted,"&lt;&gt;0"))</formula1>
    </dataValidation>
    <dataValidation type="list" allowBlank="1" showDropDown="1" showInputMessage="1" showErrorMessage="1" error="Please enter Yes, No, or Unknown." sqref="C16:H16" xr:uid="{F290C0E0-7B7E-479B-BEFD-4B087D67D37C}">
      <formula1>Lookup_YesNoUnknown</formula1>
    </dataValidation>
    <dataValidation allowBlank="1" showInputMessage="1" showErrorMessage="1" prompt="Annualized reductions of green house gas emissions measured in metric tons of carbon dioxide equivalent (MTCO2e)." sqref="J25" xr:uid="{0CCC9A9E-0B13-426B-ACE9-07218DFB1BA1}"/>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1A5EB16-C9CF-4937-B39E-C07E88463434}">
      <formula1>100</formula1>
      <formula2>999999</formula2>
    </dataValidation>
    <dataValidation type="date" operator="greaterThan" allowBlank="1" showInputMessage="1" showErrorMessage="1" errorTitle="Date Required" error="Please enter a date in mm/dd/yyyy format." sqref="C19:C20 D19 E19:E20 F19 G19:G20 H19" xr:uid="{E19485F9-B4AA-44E8-B476-99CDA2E768C2}">
      <formula1>36526</formula1>
    </dataValidation>
    <dataValidation allowBlank="1" showInputMessage="1" showErrorMessage="1" prompt="Either use the facility’s permit methodology or multiply wastewater gallons by 8.35 to get pounds and divide by 10,000 to eliminate water content." sqref="H25" xr:uid="{A3E27DDA-BF48-4E7D-BF8E-1E6885F04D74}"/>
  </dataValidations>
  <hyperlinks>
    <hyperlink ref="B15" r:id="rId1" display="NAICS Code (3 to 6 digits) _x000a_NAICS Search (website)" xr:uid="{F948559D-22F7-4E95-811C-C4245F322018}"/>
    <hyperlink ref="B12" r:id="rId2" display="https://www.epa.gov/frs/frs-query" xr:uid="{CB037C00-0DEE-4D90-984A-CDD11254266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500EC6B-C574-4622-BE0F-C58EF43871B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A528A-AC8F-416E-BD20-B2F0CED7441F}">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49</v>
      </c>
      <c r="C1" s="213"/>
      <c r="D1" s="213"/>
      <c r="E1" s="213"/>
      <c r="F1" s="213"/>
      <c r="G1" s="213"/>
      <c r="H1" s="213"/>
      <c r="I1" s="213"/>
      <c r="J1" s="213"/>
      <c r="K1" s="213"/>
      <c r="L1" s="213"/>
      <c r="M1" s="213"/>
      <c r="N1" s="213"/>
      <c r="O1" s="213"/>
      <c r="P1" s="213"/>
      <c r="Q1" s="213"/>
      <c r="R1" s="213"/>
      <c r="S1" s="213"/>
    </row>
    <row r="2" spans="2:19" s="148" customFormat="1" ht="9" customHeight="1">
      <c r="B2" s="278" t="s">
        <v>295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XxI39Qk28zzSHVPDkucDNedmThNN8y35lBpSo6y1pqwbjoJ2tRGdZqpfVJ2p4jgKK5OHseJldAKXrBZVja0BQw==" saltValue="rRsuESofljyGRfd8w8jzK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020465F-B8CF-45AF-9154-00F45E21F64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ED3C387-2AA7-4382-A317-985BD76F050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65DE915-5470-4FDF-B48F-38D2BBD251AB}"/>
    <dataValidation type="list" allowBlank="1" showDropDown="1" showInputMessage="1" showErrorMessage="1" error="Please enter Y or N." sqref="P26:P50" xr:uid="{B0040E92-A07E-4E55-AD03-BD3F39B3CDDD}">
      <formula1>Lookup_YesOrBlank</formula1>
    </dataValidation>
    <dataValidation type="list" allowBlank="1" showDropDown="1" showInputMessage="1" showErrorMessage="1" error="Please enter Y or N." sqref="R26:R50 K26:K50 P26:P50" xr:uid="{8509FA05-4A72-4576-B8E9-9FCB18127473}">
      <formula1>Lookup_YesNo</formula1>
    </dataValidation>
    <dataValidation type="date" allowBlank="1" showInputMessage="1" showErrorMessage="1" error="Please enter a valid date (mm/dd/yyyy) _x000a_between 10/01/2022 and 09/30/2028." sqref="L26:L50" xr:uid="{A47C750A-5F2C-4FE5-8F8D-C1CF8382ED58}">
      <formula1>44835</formula1>
      <formula2>47026</formula2>
    </dataValidation>
    <dataValidation type="list" allowBlank="1" showInputMessage="1" showErrorMessage="1" promptTitle="Outreach Activity" prompt="Click on the drop-down arrow to the right." sqref="C18:H18" xr:uid="{6324E00A-99AC-4113-869E-8385EE7ACC82}">
      <formula1>OFFSET(Outreach_Activities_Sorted,0,0,COUNTIF(Outreach_Activities_Sorted,"&lt;&gt;0"))</formula1>
    </dataValidation>
    <dataValidation type="list" allowBlank="1" showDropDown="1" showInputMessage="1" showErrorMessage="1" error="Please enter Yes, No, or Unknown." sqref="C16:H16" xr:uid="{5FF5FB8B-EEC3-45CE-8137-55A41A64E10F}">
      <formula1>Lookup_YesNoUnknown</formula1>
    </dataValidation>
    <dataValidation allowBlank="1" showInputMessage="1" showErrorMessage="1" prompt="Annualized reductions of green house gas emissions measured in metric tons of carbon dioxide equivalent (MTCO2e)." sqref="J25" xr:uid="{135DA131-5646-42F0-BF5E-2EA1FD8A0CFA}"/>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2B7F930-7E1A-44DF-82D4-7E617D815760}">
      <formula1>100</formula1>
      <formula2>999999</formula2>
    </dataValidation>
    <dataValidation type="date" operator="greaterThan" allowBlank="1" showInputMessage="1" showErrorMessage="1" errorTitle="Date Required" error="Please enter a date in mm/dd/yyyy format." sqref="C19:C20 D19 E19:E20 F19 G19:G20 H19" xr:uid="{1ABCC74F-D714-403A-96F3-0BB5D2CFA916}">
      <formula1>36526</formula1>
    </dataValidation>
    <dataValidation allowBlank="1" showInputMessage="1" showErrorMessage="1" prompt="Either use the facility’s permit methodology or multiply wastewater gallons by 8.35 to get pounds and divide by 10,000 to eliminate water content." sqref="H25" xr:uid="{35A2FB36-9F0F-4FB0-9629-F851174EBA55}"/>
  </dataValidations>
  <hyperlinks>
    <hyperlink ref="B15" r:id="rId1" display="NAICS Code (3 to 6 digits) _x000a_NAICS Search (website)" xr:uid="{2FF24D69-0003-47C9-8D02-FC5BA09EEF5F}"/>
    <hyperlink ref="B12" r:id="rId2" display="https://www.epa.gov/frs/frs-query" xr:uid="{DE9C37AD-AA0B-405C-B039-7E2D8C815F7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4D90C62-D5F3-4712-8E62-A6F69F16F1A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09D7B5-645A-46FD-91AF-AE24433C804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50</v>
      </c>
      <c r="C1" s="213"/>
      <c r="D1" s="213"/>
      <c r="E1" s="213"/>
      <c r="F1" s="213"/>
      <c r="G1" s="213"/>
      <c r="H1" s="213"/>
      <c r="I1" s="213"/>
      <c r="J1" s="213"/>
      <c r="K1" s="213"/>
      <c r="L1" s="213"/>
      <c r="M1" s="213"/>
      <c r="N1" s="213"/>
      <c r="O1" s="213"/>
      <c r="P1" s="213"/>
      <c r="Q1" s="213"/>
      <c r="R1" s="213"/>
      <c r="S1" s="213"/>
    </row>
    <row r="2" spans="2:19" s="148" customFormat="1" ht="9" customHeight="1">
      <c r="B2" s="278" t="s">
        <v>296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DraJHA0jEyENT/ew6S8We4jkO1FpZWkfeIfqlCp0YXuR9wX/jbdWTJ3Be0/dRXc/I6UESSWKThlI82+2EZMEww==" saltValue="KD97qF0Bqadq0miWYZ+6f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B5B2DE9A-9005-4E1C-A099-64B150CB719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00979AB-78B2-488A-A330-8A96960FDB4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65F0806-848C-46B7-B484-DEEEB8E659C6}"/>
    <dataValidation type="list" allowBlank="1" showDropDown="1" showInputMessage="1" showErrorMessage="1" error="Please enter Y or N." sqref="P26:P50" xr:uid="{98C1EA53-8E3E-456F-8F51-BE4AF97350B2}">
      <formula1>Lookup_YesOrBlank</formula1>
    </dataValidation>
    <dataValidation type="list" allowBlank="1" showDropDown="1" showInputMessage="1" showErrorMessage="1" error="Please enter Y or N." sqref="R26:R50 K26:K50 P26:P50" xr:uid="{48CC2719-D9AA-44E9-A476-B4A468B264CC}">
      <formula1>Lookup_YesNo</formula1>
    </dataValidation>
    <dataValidation type="date" allowBlank="1" showInputMessage="1" showErrorMessage="1" error="Please enter a valid date (mm/dd/yyyy) _x000a_between 10/01/2022 and 09/30/2028." sqref="L26:L50" xr:uid="{0FF3A89F-1ADC-4550-AB6D-275413D4E1D5}">
      <formula1>44835</formula1>
      <formula2>47026</formula2>
    </dataValidation>
    <dataValidation type="list" allowBlank="1" showInputMessage="1" showErrorMessage="1" promptTitle="Outreach Activity" prompt="Click on the drop-down arrow to the right." sqref="C18:H18" xr:uid="{9DC39283-748C-413A-8210-450FE9C15C1A}">
      <formula1>OFFSET(Outreach_Activities_Sorted,0,0,COUNTIF(Outreach_Activities_Sorted,"&lt;&gt;0"))</formula1>
    </dataValidation>
    <dataValidation type="list" allowBlank="1" showDropDown="1" showInputMessage="1" showErrorMessage="1" error="Please enter Yes, No, or Unknown." sqref="C16:H16" xr:uid="{68AFA716-4F8B-4616-A3B9-316BA63DEA1F}">
      <formula1>Lookup_YesNoUnknown</formula1>
    </dataValidation>
    <dataValidation allowBlank="1" showInputMessage="1" showErrorMessage="1" prompt="Annualized reductions of green house gas emissions measured in metric tons of carbon dioxide equivalent (MTCO2e)." sqref="J25" xr:uid="{A12EADD4-F364-43BE-BCD8-0A1E1631AEE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E90A5AB-8922-435A-BC72-B4C4BDDF1468}">
      <formula1>100</formula1>
      <formula2>999999</formula2>
    </dataValidation>
    <dataValidation type="date" operator="greaterThan" allowBlank="1" showInputMessage="1" showErrorMessage="1" errorTitle="Date Required" error="Please enter a date in mm/dd/yyyy format." sqref="C19:C20 D19 E19:E20 F19 G19:G20 H19" xr:uid="{627326C3-B9AA-480A-AA6D-F5FB7388D536}">
      <formula1>36526</formula1>
    </dataValidation>
    <dataValidation allowBlank="1" showInputMessage="1" showErrorMessage="1" prompt="Either use the facility’s permit methodology or multiply wastewater gallons by 8.35 to get pounds and divide by 10,000 to eliminate water content." sqref="H25" xr:uid="{2F65331A-0939-4854-9406-AF4897A2F936}"/>
  </dataValidations>
  <hyperlinks>
    <hyperlink ref="B15" r:id="rId1" display="NAICS Code (3 to 6 digits) _x000a_NAICS Search (website)" xr:uid="{93FB2084-6A8F-4C3D-BF01-1115F33F105A}"/>
    <hyperlink ref="B12" r:id="rId2" display="https://www.epa.gov/frs/frs-query" xr:uid="{CBEF960D-2A18-4914-8D30-8B9BAD57BD6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CB1CB49-717F-481C-9682-3664AE849BB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A9542-62B4-44EF-A69D-128623DA90ED}">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51</v>
      </c>
      <c r="C1" s="213"/>
      <c r="D1" s="213"/>
      <c r="E1" s="213"/>
      <c r="F1" s="213"/>
      <c r="G1" s="213"/>
      <c r="H1" s="213"/>
      <c r="I1" s="213"/>
      <c r="J1" s="213"/>
      <c r="K1" s="213"/>
      <c r="L1" s="213"/>
      <c r="M1" s="213"/>
      <c r="N1" s="213"/>
      <c r="O1" s="213"/>
      <c r="P1" s="213"/>
      <c r="Q1" s="213"/>
      <c r="R1" s="213"/>
      <c r="S1" s="213"/>
    </row>
    <row r="2" spans="2:19" s="148" customFormat="1" ht="9" customHeight="1">
      <c r="B2" s="278" t="s">
        <v>297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c3U3a71a3pP6zw8eCCyVyoDuSzQrNohkqQ50YMCirNqy7drTdSdYloMaXeAKLoQuxRg0OB9QBbZcXTVTrEvlcw==" saltValue="ceiZjymOe3q6kafokcqB5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ADE032D-7661-4886-A05E-5A280B9833E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275E0BD-5FFF-4302-9CDA-CC1C10B78EA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5D0F3DF-C49B-4ABA-8DCE-56439E784850}"/>
    <dataValidation type="list" allowBlank="1" showDropDown="1" showInputMessage="1" showErrorMessage="1" error="Please enter Y or N." sqref="P26:P50" xr:uid="{A49545B8-821E-4B1F-91C6-7D6EAE4B18E9}">
      <formula1>Lookup_YesOrBlank</formula1>
    </dataValidation>
    <dataValidation type="list" allowBlank="1" showDropDown="1" showInputMessage="1" showErrorMessage="1" error="Please enter Y or N." sqref="R26:R50 K26:K50 P26:P50" xr:uid="{4EA09E46-A36D-481C-BEF9-9A03249132EA}">
      <formula1>Lookup_YesNo</formula1>
    </dataValidation>
    <dataValidation type="date" allowBlank="1" showInputMessage="1" showErrorMessage="1" error="Please enter a valid date (mm/dd/yyyy) _x000a_between 10/01/2022 and 09/30/2028." sqref="L26:L50" xr:uid="{EE1120B7-E209-45BA-984D-DB98DB7FD8DD}">
      <formula1>44835</formula1>
      <formula2>47026</formula2>
    </dataValidation>
    <dataValidation type="list" allowBlank="1" showInputMessage="1" showErrorMessage="1" promptTitle="Outreach Activity" prompt="Click on the drop-down arrow to the right." sqref="C18:H18" xr:uid="{0BBCBDD5-AE3A-48E0-847C-6C578CE49673}">
      <formula1>OFFSET(Outreach_Activities_Sorted,0,0,COUNTIF(Outreach_Activities_Sorted,"&lt;&gt;0"))</formula1>
    </dataValidation>
    <dataValidation type="list" allowBlank="1" showDropDown="1" showInputMessage="1" showErrorMessage="1" error="Please enter Yes, No, or Unknown." sqref="C16:H16" xr:uid="{019DB580-7F2D-471D-8E27-9DB8744167D4}">
      <formula1>Lookup_YesNoUnknown</formula1>
    </dataValidation>
    <dataValidation allowBlank="1" showInputMessage="1" showErrorMessage="1" prompt="Annualized reductions of green house gas emissions measured in metric tons of carbon dioxide equivalent (MTCO2e)." sqref="J25" xr:uid="{AC476236-AD85-4371-9197-F73C8A379A5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09BBDDA-CDA3-41A9-8030-C4B21F8F5292}">
      <formula1>100</formula1>
      <formula2>999999</formula2>
    </dataValidation>
    <dataValidation type="date" operator="greaterThan" allowBlank="1" showInputMessage="1" showErrorMessage="1" errorTitle="Date Required" error="Please enter a date in mm/dd/yyyy format." sqref="C19:C20 D19 E19:E20 F19 G19:G20 H19" xr:uid="{C52527DB-493F-40FF-BD82-911082CF31F6}">
      <formula1>36526</formula1>
    </dataValidation>
    <dataValidation allowBlank="1" showInputMessage="1" showErrorMessage="1" prompt="Either use the facility’s permit methodology or multiply wastewater gallons by 8.35 to get pounds and divide by 10,000 to eliminate water content." sqref="H25" xr:uid="{BE3582CD-AF79-48D6-B0C4-4D061CEE618B}"/>
  </dataValidations>
  <hyperlinks>
    <hyperlink ref="B15" r:id="rId1" display="NAICS Code (3 to 6 digits) _x000a_NAICS Search (website)" xr:uid="{B08A5587-8112-4233-8BBC-3B2CE182BF79}"/>
    <hyperlink ref="B12" r:id="rId2" display="https://www.epa.gov/frs/frs-query" xr:uid="{91757DC7-E8BD-467C-84AC-71388862CFE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0BCC9A7-6EFA-4CDC-B2FC-B02CBD002C0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50FA0-76F7-4356-BC56-1DBFD9E080F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52</v>
      </c>
      <c r="C1" s="213"/>
      <c r="D1" s="213"/>
      <c r="E1" s="213"/>
      <c r="F1" s="213"/>
      <c r="G1" s="213"/>
      <c r="H1" s="213"/>
      <c r="I1" s="213"/>
      <c r="J1" s="213"/>
      <c r="K1" s="213"/>
      <c r="L1" s="213"/>
      <c r="M1" s="213"/>
      <c r="N1" s="213"/>
      <c r="O1" s="213"/>
      <c r="P1" s="213"/>
      <c r="Q1" s="213"/>
      <c r="R1" s="213"/>
      <c r="S1" s="213"/>
    </row>
    <row r="2" spans="2:19" s="148" customFormat="1" ht="9" customHeight="1">
      <c r="B2" s="278" t="s">
        <v>298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7zwsxTkuR8RiYA/oFfZjZJQf4hHK7zBvN4tsRytYug/tjHyg9OHJQ4o0CCI+SSrcNnDd0XKMrVcSbtrCzDXpDA==" saltValue="G7uN7tZNUI3DSD0RW8au9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F5D68FBF-9327-47AD-AE18-EEBAFA0741A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DA78BDA-61B7-442F-8B9C-ED2CAD436BA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5F0D880-16D2-409A-8BE1-F2BCF9303EA7}"/>
    <dataValidation type="list" allowBlank="1" showDropDown="1" showInputMessage="1" showErrorMessage="1" error="Please enter Y or N." sqref="P26:P50" xr:uid="{1C4DF1F9-6CD4-41E8-AC24-D0F96E680780}">
      <formula1>Lookup_YesOrBlank</formula1>
    </dataValidation>
    <dataValidation type="list" allowBlank="1" showDropDown="1" showInputMessage="1" showErrorMessage="1" error="Please enter Y or N." sqref="R26:R50 K26:K50 P26:P50" xr:uid="{8462DD73-EF5A-4C45-8890-8654E11BD1C0}">
      <formula1>Lookup_YesNo</formula1>
    </dataValidation>
    <dataValidation type="date" allowBlank="1" showInputMessage="1" showErrorMessage="1" error="Please enter a valid date (mm/dd/yyyy) _x000a_between 10/01/2022 and 09/30/2028." sqref="L26:L50" xr:uid="{BF4BA1ED-B802-41C1-9250-0F636EB5BA0A}">
      <formula1>44835</formula1>
      <formula2>47026</formula2>
    </dataValidation>
    <dataValidation type="list" allowBlank="1" showInputMessage="1" showErrorMessage="1" promptTitle="Outreach Activity" prompt="Click on the drop-down arrow to the right." sqref="C18:H18" xr:uid="{EDD91865-6EA4-45D3-BC3B-8F658EE1414E}">
      <formula1>OFFSET(Outreach_Activities_Sorted,0,0,COUNTIF(Outreach_Activities_Sorted,"&lt;&gt;0"))</formula1>
    </dataValidation>
    <dataValidation type="list" allowBlank="1" showDropDown="1" showInputMessage="1" showErrorMessage="1" error="Please enter Yes, No, or Unknown." sqref="C16:H16" xr:uid="{5DB5B2B9-A321-4422-B59D-E0EF042B732C}">
      <formula1>Lookup_YesNoUnknown</formula1>
    </dataValidation>
    <dataValidation allowBlank="1" showInputMessage="1" showErrorMessage="1" prompt="Annualized reductions of green house gas emissions measured in metric tons of carbon dioxide equivalent (MTCO2e)." sqref="J25" xr:uid="{07457E3D-AB97-4F6D-A720-8A45BCEA759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B851198-01AF-4675-BF3D-363B336C0C72}">
      <formula1>100</formula1>
      <formula2>999999</formula2>
    </dataValidation>
    <dataValidation type="date" operator="greaterThan" allowBlank="1" showInputMessage="1" showErrorMessage="1" errorTitle="Date Required" error="Please enter a date in mm/dd/yyyy format." sqref="C19:C20 D19 E19:E20 F19 G19:G20 H19" xr:uid="{9A6253C9-E4FB-45CD-BCF3-3728A4111BF6}">
      <formula1>36526</formula1>
    </dataValidation>
    <dataValidation allowBlank="1" showInputMessage="1" showErrorMessage="1" prompt="Either use the facility’s permit methodology or multiply wastewater gallons by 8.35 to get pounds and divide by 10,000 to eliminate water content." sqref="H25" xr:uid="{1149F84A-CC3B-4FC9-8CF7-1EB5A04788E6}"/>
  </dataValidations>
  <hyperlinks>
    <hyperlink ref="B15" r:id="rId1" display="NAICS Code (3 to 6 digits) _x000a_NAICS Search (website)" xr:uid="{D451164D-BB81-46AE-8641-9D06F3D9D109}"/>
    <hyperlink ref="B12" r:id="rId2" display="https://www.epa.gov/frs/frs-query" xr:uid="{C4064A7D-2F6C-4012-A0E4-C16B801CB06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16D14660-F0F5-42F6-AB0C-84B9F98E5BE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71C41-86DD-4391-B790-13F286DDBFA4}">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53</v>
      </c>
      <c r="C1" s="213"/>
      <c r="D1" s="213"/>
      <c r="E1" s="213"/>
      <c r="F1" s="213"/>
      <c r="G1" s="213"/>
      <c r="H1" s="213"/>
      <c r="I1" s="213"/>
      <c r="J1" s="213"/>
      <c r="K1" s="213"/>
      <c r="L1" s="213"/>
      <c r="M1" s="213"/>
      <c r="N1" s="213"/>
      <c r="O1" s="213"/>
      <c r="P1" s="213"/>
      <c r="Q1" s="213"/>
      <c r="R1" s="213"/>
      <c r="S1" s="213"/>
    </row>
    <row r="2" spans="2:19" s="148" customFormat="1" ht="9" customHeight="1">
      <c r="B2" s="278" t="s">
        <v>299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UK5GchXYrWOKUPs4VmxbcN32ek4MpmFNLwDtuPTBebLLG21IqDzZHz0Tr7ODYzX3xOm7vwmB7fPYr7ncqUlEsQ==" saltValue="sNSv6/MA8365f1uZRDGhe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05174DA-8A47-41B9-9BD8-9DA717CA83D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3CE0EA3-0260-4574-BA73-9480869A2DC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3E2BE45-B188-4944-BF2D-A3EE0EC2D429}"/>
    <dataValidation type="list" allowBlank="1" showDropDown="1" showInputMessage="1" showErrorMessage="1" error="Please enter Y or N." sqref="P26:P50" xr:uid="{AC62E8D3-4E7D-4303-9AE0-5CDF3C8EFA21}">
      <formula1>Lookup_YesOrBlank</formula1>
    </dataValidation>
    <dataValidation type="list" allowBlank="1" showDropDown="1" showInputMessage="1" showErrorMessage="1" error="Please enter Y or N." sqref="R26:R50 K26:K50 P26:P50" xr:uid="{651AC5E1-C4F5-44FD-889C-B5DFD879C8F9}">
      <formula1>Lookup_YesNo</formula1>
    </dataValidation>
    <dataValidation type="date" allowBlank="1" showInputMessage="1" showErrorMessage="1" error="Please enter a valid date (mm/dd/yyyy) _x000a_between 10/01/2022 and 09/30/2028." sqref="L26:L50" xr:uid="{CE25B543-E613-40B3-85B6-3C00A2B96943}">
      <formula1>44835</formula1>
      <formula2>47026</formula2>
    </dataValidation>
    <dataValidation type="list" allowBlank="1" showInputMessage="1" showErrorMessage="1" promptTitle="Outreach Activity" prompt="Click on the drop-down arrow to the right." sqref="C18:H18" xr:uid="{957243AC-60B0-4239-99BF-80E50D5CAA12}">
      <formula1>OFFSET(Outreach_Activities_Sorted,0,0,COUNTIF(Outreach_Activities_Sorted,"&lt;&gt;0"))</formula1>
    </dataValidation>
    <dataValidation type="list" allowBlank="1" showDropDown="1" showInputMessage="1" showErrorMessage="1" error="Please enter Yes, No, or Unknown." sqref="C16:H16" xr:uid="{101C7C56-A6D8-4EAE-A9D2-6876B773433D}">
      <formula1>Lookup_YesNoUnknown</formula1>
    </dataValidation>
    <dataValidation allowBlank="1" showInputMessage="1" showErrorMessage="1" prompt="Annualized reductions of green house gas emissions measured in metric tons of carbon dioxide equivalent (MTCO2e)." sqref="J25" xr:uid="{DA793381-4304-48F0-9037-D1B6106FAB2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98B248F-198C-4C05-9DFA-CAE46C067D41}">
      <formula1>100</formula1>
      <formula2>999999</formula2>
    </dataValidation>
    <dataValidation type="date" operator="greaterThan" allowBlank="1" showInputMessage="1" showErrorMessage="1" errorTitle="Date Required" error="Please enter a date in mm/dd/yyyy format." sqref="C19:C20 D19 E19:E20 F19 G19:G20 H19" xr:uid="{0E80BDD6-D130-41B1-9EC8-A9A3A8682B39}">
      <formula1>36526</formula1>
    </dataValidation>
    <dataValidation allowBlank="1" showInputMessage="1" showErrorMessage="1" prompt="Either use the facility’s permit methodology or multiply wastewater gallons by 8.35 to get pounds and divide by 10,000 to eliminate water content." sqref="H25" xr:uid="{CF3F532C-EE08-4D10-B686-B9E7B7BED82D}"/>
  </dataValidations>
  <hyperlinks>
    <hyperlink ref="B15" r:id="rId1" display="NAICS Code (3 to 6 digits) _x000a_NAICS Search (website)" xr:uid="{9B149619-57C6-4035-9AF3-FA2F4D4388EE}"/>
    <hyperlink ref="B12" r:id="rId2" display="https://www.epa.gov/frs/frs-query" xr:uid="{70CB50AA-88F8-44E7-B2C3-3CDBE5F1A23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D159E5AE-5968-45C3-87FC-F397528F8F6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1BB9-7854-410F-BC28-CB933C38985A}">
  <sheetPr codeName="Sheet8">
    <tabColor rgb="FF92D050"/>
    <pageSetUpPr fitToPage="1"/>
  </sheetPr>
  <dimension ref="A1:S67"/>
  <sheetViews>
    <sheetView showGridLines="0" zoomScaleNormal="100" workbookViewId="0">
      <pane xSplit="2" ySplit="1" topLeftCell="C2" activePane="bottomRight" state="frozen"/>
      <selection pane="bottomRight" activeCell="C20" sqref="C20:D20"/>
      <selection pane="bottomLeft" activeCell="A2" sqref="A2"/>
      <selection pane="topRight" activeCell="C1" sqref="C1"/>
    </sheetView>
  </sheetViews>
  <sheetFormatPr defaultColWidth="9.140625" defaultRowHeight="14.45"/>
  <cols>
    <col min="1" max="1" width="4.7109375" style="148" customWidth="1"/>
    <col min="2" max="2" width="56.7109375" style="148" customWidth="1"/>
    <col min="3" max="7" width="12.7109375" style="148" customWidth="1"/>
    <col min="8" max="8" width="16.7109375" style="148" customWidth="1"/>
    <col min="9" max="9" width="12.7109375" style="148" customWidth="1"/>
    <col min="10" max="12" width="15.7109375" style="148" customWidth="1"/>
    <col min="13" max="13" width="13.7109375" style="148" customWidth="1"/>
    <col min="14" max="14" width="65.7109375" style="148" customWidth="1"/>
    <col min="15" max="15" width="72.7109375" style="148" customWidth="1"/>
    <col min="16" max="16" width="10.7109375" style="148" customWidth="1"/>
    <col min="17" max="17" width="50.7109375" style="148" customWidth="1"/>
    <col min="18" max="18" width="10.42578125" style="148" customWidth="1"/>
    <col min="19" max="19" width="60.7109375" style="148" customWidth="1"/>
    <col min="20" max="16384" width="9.140625" style="148"/>
  </cols>
  <sheetData>
    <row r="1" spans="2:19" ht="22.5" customHeight="1">
      <c r="B1" s="316" t="str">
        <f>SUBSTITUTE(TemplateTitle," Reporting Template",": " &amp;B2)</f>
        <v>P2 IIJA Communities EJ Grant: Sample Business Establishment</v>
      </c>
      <c r="C1" s="213"/>
      <c r="D1" s="213"/>
      <c r="E1" s="213"/>
      <c r="F1" s="213"/>
      <c r="G1" s="213"/>
      <c r="H1" s="213"/>
      <c r="I1" s="213"/>
      <c r="J1" s="213"/>
      <c r="K1" s="213"/>
      <c r="L1" s="213"/>
      <c r="M1" s="213"/>
      <c r="N1" s="217"/>
      <c r="O1" s="217"/>
      <c r="P1" s="213"/>
      <c r="Q1" s="213"/>
      <c r="R1" s="213"/>
      <c r="S1" s="213"/>
    </row>
    <row r="2" spans="2:19" ht="9" customHeight="1">
      <c r="B2" s="278" t="s">
        <v>182</v>
      </c>
      <c r="C2" s="279"/>
      <c r="D2" s="279"/>
      <c r="E2" s="279"/>
      <c r="F2" s="279"/>
      <c r="G2" s="279"/>
      <c r="H2" s="279"/>
      <c r="I2" s="279"/>
      <c r="J2" s="279"/>
      <c r="K2" s="279"/>
      <c r="L2" s="279"/>
      <c r="M2" s="279"/>
      <c r="N2" s="223"/>
      <c r="P2" s="224"/>
      <c r="Q2" s="224"/>
      <c r="R2" s="224"/>
      <c r="S2" s="224"/>
    </row>
    <row r="3" spans="2:19" ht="170.1" customHeight="1">
      <c r="B3" s="225" t="s">
        <v>141</v>
      </c>
      <c r="C3" s="382" t="s">
        <v>183</v>
      </c>
      <c r="D3" s="383"/>
      <c r="E3" s="383"/>
      <c r="F3" s="383"/>
      <c r="G3" s="383"/>
      <c r="H3" s="383"/>
      <c r="I3" s="383"/>
      <c r="J3" s="383"/>
      <c r="K3" s="383"/>
      <c r="L3" s="383"/>
      <c r="M3" s="384"/>
      <c r="N3" s="226"/>
      <c r="P3" s="224"/>
      <c r="Q3" s="224"/>
      <c r="R3" s="224"/>
      <c r="S3" s="224"/>
    </row>
    <row r="4" spans="2:19" ht="9" customHeight="1">
      <c r="B4" s="159"/>
      <c r="C4" s="160"/>
      <c r="D4" s="160"/>
      <c r="E4" s="160"/>
      <c r="F4" s="160"/>
      <c r="G4" s="160"/>
      <c r="H4" s="160"/>
      <c r="I4" s="160"/>
      <c r="J4" s="160"/>
      <c r="K4" s="160"/>
      <c r="L4" s="160"/>
      <c r="M4" s="160"/>
      <c r="N4" s="161"/>
      <c r="P4" s="224"/>
      <c r="Q4" s="224"/>
      <c r="R4" s="224"/>
      <c r="S4" s="224"/>
    </row>
    <row r="5" spans="2:19" ht="9" customHeight="1">
      <c r="B5" s="188"/>
      <c r="C5" s="189"/>
      <c r="D5" s="189"/>
      <c r="E5" s="189"/>
      <c r="F5" s="189"/>
      <c r="G5" s="189"/>
      <c r="H5" s="189"/>
      <c r="I5" s="227"/>
      <c r="J5" s="227"/>
      <c r="K5" s="227"/>
      <c r="L5" s="227"/>
      <c r="M5" s="227"/>
      <c r="N5" s="227"/>
      <c r="P5" s="224"/>
      <c r="Q5" s="224"/>
      <c r="R5" s="224"/>
      <c r="S5" s="224"/>
    </row>
    <row r="6" spans="2:19" ht="18.600000000000001">
      <c r="B6" s="280" t="s">
        <v>184</v>
      </c>
      <c r="C6" s="283" t="s">
        <v>185</v>
      </c>
      <c r="D6" s="281"/>
      <c r="E6" s="281"/>
      <c r="F6" s="282"/>
      <c r="G6" s="231"/>
      <c r="H6" s="232"/>
    </row>
    <row r="7" spans="2:19" ht="15" customHeight="1">
      <c r="B7" s="228" t="s">
        <v>119</v>
      </c>
      <c r="C7" s="385" t="s">
        <v>186</v>
      </c>
      <c r="D7" s="386"/>
      <c r="E7" s="386"/>
      <c r="F7" s="386"/>
      <c r="G7" s="386"/>
      <c r="H7" s="387"/>
      <c r="I7" s="224"/>
      <c r="J7" s="224"/>
      <c r="K7" s="224"/>
      <c r="L7" s="224"/>
      <c r="M7" s="224"/>
      <c r="N7" s="229"/>
      <c r="O7" s="229"/>
      <c r="P7" s="224"/>
      <c r="Q7" s="224"/>
      <c r="R7" s="224"/>
      <c r="S7" s="224"/>
    </row>
    <row r="8" spans="2:19">
      <c r="B8" s="230" t="s">
        <v>120</v>
      </c>
      <c r="C8" s="385">
        <v>12345678</v>
      </c>
      <c r="D8" s="386"/>
      <c r="E8" s="386"/>
      <c r="F8" s="386"/>
      <c r="G8" s="386"/>
      <c r="H8" s="387"/>
      <c r="I8" s="224"/>
      <c r="J8" s="224"/>
      <c r="K8" s="224"/>
      <c r="L8" s="224"/>
      <c r="M8" s="224"/>
      <c r="N8" s="229"/>
      <c r="O8" s="229"/>
      <c r="P8" s="224"/>
      <c r="Q8" s="224"/>
      <c r="R8" s="224"/>
      <c r="S8" s="224"/>
    </row>
    <row r="9" spans="2:19" ht="11.25" customHeight="1">
      <c r="B9" s="227"/>
    </row>
    <row r="10" spans="2:19" ht="18.600000000000001">
      <c r="B10" s="288" t="s">
        <v>187</v>
      </c>
      <c r="C10" s="401" t="s">
        <v>188</v>
      </c>
      <c r="D10" s="402"/>
      <c r="E10" s="402"/>
      <c r="F10" s="402"/>
      <c r="G10" s="402"/>
      <c r="H10" s="403"/>
      <c r="I10" s="233"/>
      <c r="J10" s="233"/>
      <c r="K10" s="233"/>
      <c r="L10" s="233"/>
      <c r="M10" s="233"/>
      <c r="N10" s="234"/>
      <c r="O10" s="234"/>
    </row>
    <row r="11" spans="2:19">
      <c r="B11" s="235" t="s">
        <v>189</v>
      </c>
      <c r="C11" s="388" t="s">
        <v>190</v>
      </c>
      <c r="D11" s="389"/>
      <c r="E11" s="389"/>
      <c r="F11" s="389"/>
      <c r="G11" s="389"/>
      <c r="H11" s="390"/>
      <c r="I11" s="224"/>
      <c r="J11" s="224"/>
      <c r="K11" s="224"/>
      <c r="L11" s="224"/>
      <c r="M11" s="224"/>
      <c r="N11" s="229"/>
      <c r="O11" s="229"/>
    </row>
    <row r="12" spans="2:19" ht="29.1">
      <c r="B12" s="236" t="s">
        <v>191</v>
      </c>
      <c r="C12" s="391">
        <v>123456789012</v>
      </c>
      <c r="D12" s="392"/>
      <c r="E12" s="392"/>
      <c r="F12" s="392"/>
      <c r="G12" s="392"/>
      <c r="H12" s="393"/>
      <c r="I12" s="394"/>
      <c r="J12" s="395"/>
      <c r="K12" s="224"/>
      <c r="L12" s="224"/>
      <c r="M12" s="224"/>
      <c r="N12" s="229"/>
      <c r="O12" s="229"/>
    </row>
    <row r="13" spans="2:19" ht="15" customHeight="1">
      <c r="B13" s="237" t="s">
        <v>192</v>
      </c>
      <c r="C13" s="388" t="s">
        <v>193</v>
      </c>
      <c r="D13" s="389"/>
      <c r="E13" s="389"/>
      <c r="F13" s="389"/>
      <c r="G13" s="389"/>
      <c r="H13" s="390"/>
      <c r="I13" s="224"/>
      <c r="J13" s="224"/>
      <c r="K13" s="224"/>
      <c r="L13" s="224"/>
      <c r="M13" s="224"/>
      <c r="N13" s="229"/>
      <c r="O13" s="229"/>
    </row>
    <row r="14" spans="2:19" ht="15" customHeight="1">
      <c r="B14" s="237" t="s">
        <v>194</v>
      </c>
      <c r="C14" s="388" t="s">
        <v>195</v>
      </c>
      <c r="D14" s="389"/>
      <c r="E14" s="389"/>
      <c r="F14" s="389"/>
      <c r="G14" s="389"/>
      <c r="H14" s="390"/>
      <c r="I14" s="224"/>
      <c r="J14" s="224"/>
      <c r="K14" s="224"/>
      <c r="L14" s="224"/>
      <c r="M14" s="224"/>
      <c r="N14" s="229"/>
      <c r="O14" s="229"/>
    </row>
    <row r="15" spans="2:19" ht="29.1">
      <c r="B15" s="220" t="s">
        <v>196</v>
      </c>
      <c r="C15" s="388">
        <v>332215</v>
      </c>
      <c r="D15" s="389"/>
      <c r="E15" s="389"/>
      <c r="F15" s="389"/>
      <c r="G15" s="389"/>
      <c r="H15" s="390"/>
      <c r="I15" s="396"/>
      <c r="J15" s="397"/>
    </row>
    <row r="16" spans="2:19" ht="43.5">
      <c r="B16" s="134" t="s">
        <v>197</v>
      </c>
      <c r="C16" s="398" t="s">
        <v>198</v>
      </c>
      <c r="D16" s="399"/>
      <c r="E16" s="399"/>
      <c r="F16" s="399"/>
      <c r="G16" s="399"/>
      <c r="H16" s="400"/>
      <c r="I16" s="318"/>
    </row>
    <row r="17" spans="1:19" ht="69.95" customHeight="1">
      <c r="B17" s="237" t="s">
        <v>199</v>
      </c>
      <c r="C17" s="379" t="s">
        <v>200</v>
      </c>
      <c r="D17" s="380"/>
      <c r="E17" s="380"/>
      <c r="F17" s="380"/>
      <c r="G17" s="380"/>
      <c r="H17" s="381"/>
      <c r="I17" s="318"/>
    </row>
    <row r="18" spans="1:19" ht="55.5" customHeight="1">
      <c r="B18" s="238" t="s">
        <v>201</v>
      </c>
      <c r="C18" s="404" t="s">
        <v>202</v>
      </c>
      <c r="D18" s="405"/>
      <c r="E18" s="405"/>
      <c r="F18" s="405"/>
      <c r="G18" s="405"/>
      <c r="H18" s="406"/>
      <c r="I18" s="318"/>
    </row>
    <row r="19" spans="1:19" ht="29.1">
      <c r="B19" s="237" t="s">
        <v>203</v>
      </c>
      <c r="C19" s="407">
        <v>44994</v>
      </c>
      <c r="D19" s="408"/>
      <c r="E19" s="408"/>
      <c r="F19" s="408"/>
      <c r="G19" s="408"/>
      <c r="H19" s="409"/>
      <c r="I19" s="215"/>
      <c r="J19" s="239"/>
      <c r="K19" s="239"/>
      <c r="L19" s="239"/>
      <c r="M19" s="239"/>
      <c r="N19" s="240"/>
      <c r="O19" s="240"/>
    </row>
    <row r="20" spans="1:19">
      <c r="B20" s="237" t="s">
        <v>204</v>
      </c>
      <c r="C20" s="407">
        <v>45119</v>
      </c>
      <c r="D20" s="409"/>
      <c r="E20" s="407"/>
      <c r="F20" s="409"/>
      <c r="G20" s="407"/>
      <c r="H20" s="409"/>
      <c r="I20" s="215" t="str">
        <f>IF(AND(C21&gt;0,COUNTA(C20:H20)=0),"&lt;&lt; Your P2 actions below will not be summarized until you enter a date of follow-up.","")</f>
        <v/>
      </c>
      <c r="J20" s="241"/>
      <c r="K20" s="241"/>
      <c r="L20" s="241"/>
      <c r="M20" s="241"/>
      <c r="N20" s="241"/>
      <c r="O20" s="241"/>
    </row>
    <row r="21" spans="1:19" ht="15" customHeight="1">
      <c r="B21" s="242"/>
      <c r="C21" s="243">
        <f>IF(COUNTIF(K26:K50,"Y")&gt;0,1,0)</f>
        <v>1</v>
      </c>
      <c r="D21" s="243">
        <f>IF(COUNTA(L26:L50)&gt;0,1,0)</f>
        <v>1</v>
      </c>
      <c r="E21" s="243">
        <f>IF(COUNTA(C20:H20)&gt;0,1,0)</f>
        <v>1</v>
      </c>
      <c r="F21" s="243">
        <f>IF(COUNTA(C11:H20,B26:Q50)&gt;1,1,0)</f>
        <v>1</v>
      </c>
      <c r="G21" s="243">
        <f>COUNTIF(R26:R50,"Y")</f>
        <v>1</v>
      </c>
      <c r="J21" s="244"/>
      <c r="K21" s="244"/>
      <c r="L21" s="244"/>
      <c r="M21" s="244"/>
      <c r="N21" s="188"/>
      <c r="O21" s="188"/>
      <c r="P21" s="188"/>
      <c r="Q21" s="188"/>
      <c r="R21" s="244"/>
      <c r="S21" s="244"/>
    </row>
    <row r="22" spans="1:19" customFormat="1"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247" t="s">
        <v>206</v>
      </c>
      <c r="C23" s="410" t="s">
        <v>207</v>
      </c>
      <c r="D23" s="411"/>
      <c r="E23" s="411"/>
      <c r="F23" s="411"/>
      <c r="G23" s="411"/>
      <c r="H23" s="411"/>
      <c r="I23" s="411"/>
      <c r="J23" s="412"/>
      <c r="K23" s="248"/>
      <c r="L23" s="248"/>
      <c r="M23" s="248"/>
      <c r="N23" s="248"/>
      <c r="O23" s="248"/>
      <c r="P23" s="248"/>
      <c r="Q23" s="249"/>
      <c r="R23" s="248"/>
      <c r="S23" s="249"/>
    </row>
    <row r="24" spans="1:19" customFormat="1"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customFormat="1"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ht="57.95">
      <c r="A26" s="250">
        <v>1</v>
      </c>
      <c r="B26" s="251" t="s">
        <v>230</v>
      </c>
      <c r="C26" s="252">
        <v>15000</v>
      </c>
      <c r="D26" s="252">
        <v>60000</v>
      </c>
      <c r="E26" s="253">
        <v>7000</v>
      </c>
      <c r="F26" s="253">
        <v>7000</v>
      </c>
      <c r="G26" s="253">
        <v>300</v>
      </c>
      <c r="H26" s="253"/>
      <c r="I26" s="253"/>
      <c r="J26" s="253"/>
      <c r="K26" s="254" t="s">
        <v>231</v>
      </c>
      <c r="L26" s="255">
        <v>45028</v>
      </c>
      <c r="M26" s="210">
        <f>IF(L26="","",IF(MONTH(L26)&gt;=10,YEAR(L26) + 1,YEAR(L26)))</f>
        <v>2023</v>
      </c>
      <c r="N26" s="256" t="s">
        <v>232</v>
      </c>
      <c r="O26" s="256" t="s">
        <v>233</v>
      </c>
      <c r="P26" s="254"/>
      <c r="Q26" s="251"/>
      <c r="R26" s="308" t="s">
        <v>231</v>
      </c>
      <c r="S26" s="303" t="s">
        <v>234</v>
      </c>
    </row>
    <row r="27" spans="1:19" ht="43.5">
      <c r="A27" s="250">
        <v>2</v>
      </c>
      <c r="B27" s="251" t="s">
        <v>235</v>
      </c>
      <c r="C27" s="252">
        <v>5000</v>
      </c>
      <c r="D27" s="252">
        <v>25000</v>
      </c>
      <c r="E27" s="253">
        <v>300</v>
      </c>
      <c r="F27" s="253">
        <v>300</v>
      </c>
      <c r="G27" s="253"/>
      <c r="H27" s="253">
        <v>2000</v>
      </c>
      <c r="I27" s="253">
        <v>2000</v>
      </c>
      <c r="J27" s="253"/>
      <c r="K27" s="254" t="s">
        <v>231</v>
      </c>
      <c r="L27" s="255">
        <v>45092</v>
      </c>
      <c r="M27" s="210">
        <f t="shared" ref="M27:M50" si="0">IF(L27="","",IF(MONTH(L27)&gt;=10,YEAR(L27) + 1,YEAR(L27)))</f>
        <v>2023</v>
      </c>
      <c r="N27" s="256" t="s">
        <v>236</v>
      </c>
      <c r="O27" s="256" t="s">
        <v>237</v>
      </c>
      <c r="P27" s="254"/>
      <c r="Q27" s="251"/>
      <c r="R27" s="308" t="s">
        <v>238</v>
      </c>
      <c r="S27" s="251"/>
    </row>
    <row r="28" spans="1:19" ht="29.1">
      <c r="A28" s="250">
        <v>3</v>
      </c>
      <c r="B28" s="251" t="s">
        <v>239</v>
      </c>
      <c r="C28" s="252"/>
      <c r="D28" s="252"/>
      <c r="E28" s="253"/>
      <c r="F28" s="253"/>
      <c r="G28" s="253"/>
      <c r="H28" s="253"/>
      <c r="I28" s="253"/>
      <c r="J28" s="253"/>
      <c r="K28" s="254" t="s">
        <v>238</v>
      </c>
      <c r="L28" s="255"/>
      <c r="M28" s="210" t="str">
        <f t="shared" si="0"/>
        <v/>
      </c>
      <c r="N28" s="256"/>
      <c r="O28" s="256"/>
      <c r="P28" s="254" t="s">
        <v>231</v>
      </c>
      <c r="Q28" s="251" t="s">
        <v>240</v>
      </c>
      <c r="R28" s="308" t="s">
        <v>238</v>
      </c>
      <c r="S28" s="251"/>
    </row>
    <row r="29" spans="1:19">
      <c r="A29" s="250">
        <v>4</v>
      </c>
      <c r="B29" s="251"/>
      <c r="C29" s="252"/>
      <c r="D29" s="252"/>
      <c r="E29" s="253"/>
      <c r="F29" s="253"/>
      <c r="G29" s="253"/>
      <c r="H29" s="253"/>
      <c r="I29" s="253"/>
      <c r="J29" s="253"/>
      <c r="K29" s="254"/>
      <c r="L29" s="255"/>
      <c r="M29" s="210" t="str">
        <f t="shared" si="0"/>
        <v/>
      </c>
      <c r="N29" s="256"/>
      <c r="O29" s="256"/>
      <c r="P29" s="254"/>
      <c r="Q29" s="251"/>
      <c r="R29" s="308"/>
      <c r="S29" s="251"/>
    </row>
    <row r="30" spans="1:19">
      <c r="A30" s="250">
        <v>5</v>
      </c>
      <c r="B30" s="251"/>
      <c r="C30" s="252"/>
      <c r="D30" s="252"/>
      <c r="E30" s="253"/>
      <c r="F30" s="253"/>
      <c r="G30" s="253"/>
      <c r="H30" s="253"/>
      <c r="I30" s="253"/>
      <c r="J30" s="253"/>
      <c r="K30" s="254"/>
      <c r="L30" s="255"/>
      <c r="M30" s="210" t="str">
        <f t="shared" si="0"/>
        <v/>
      </c>
      <c r="N30" s="256"/>
      <c r="O30" s="256"/>
      <c r="P30" s="254"/>
      <c r="Q30" s="251"/>
      <c r="R30" s="308"/>
      <c r="S30" s="251"/>
    </row>
    <row r="31" spans="1:19">
      <c r="A31" s="250">
        <v>6</v>
      </c>
      <c r="B31" s="251"/>
      <c r="C31" s="252"/>
      <c r="D31" s="252"/>
      <c r="E31" s="253"/>
      <c r="F31" s="253"/>
      <c r="G31" s="253"/>
      <c r="H31" s="253"/>
      <c r="I31" s="253"/>
      <c r="J31" s="253"/>
      <c r="K31" s="254"/>
      <c r="L31" s="255"/>
      <c r="M31" s="210" t="str">
        <f t="shared" si="0"/>
        <v/>
      </c>
      <c r="N31" s="256"/>
      <c r="O31" s="256"/>
      <c r="P31" s="254"/>
      <c r="Q31" s="251"/>
      <c r="R31" s="308"/>
      <c r="S31" s="251"/>
    </row>
    <row r="32" spans="1:19">
      <c r="A32" s="250">
        <v>7</v>
      </c>
      <c r="B32" s="251"/>
      <c r="C32" s="252"/>
      <c r="D32" s="252"/>
      <c r="E32" s="253"/>
      <c r="F32" s="253"/>
      <c r="G32" s="253"/>
      <c r="H32" s="253"/>
      <c r="I32" s="253"/>
      <c r="J32" s="253"/>
      <c r="K32" s="254"/>
      <c r="L32" s="255"/>
      <c r="M32" s="210" t="str">
        <f t="shared" si="0"/>
        <v/>
      </c>
      <c r="N32" s="256"/>
      <c r="O32" s="256"/>
      <c r="P32" s="254"/>
      <c r="Q32" s="251"/>
      <c r="R32" s="308"/>
      <c r="S32" s="251"/>
    </row>
    <row r="33" spans="1:19">
      <c r="A33" s="250">
        <v>8</v>
      </c>
      <c r="B33" s="251"/>
      <c r="C33" s="252"/>
      <c r="D33" s="252"/>
      <c r="E33" s="253"/>
      <c r="F33" s="253"/>
      <c r="G33" s="253"/>
      <c r="H33" s="253"/>
      <c r="I33" s="253"/>
      <c r="J33" s="253"/>
      <c r="K33" s="254"/>
      <c r="L33" s="255"/>
      <c r="M33" s="210" t="str">
        <f t="shared" si="0"/>
        <v/>
      </c>
      <c r="N33" s="256"/>
      <c r="O33" s="256"/>
      <c r="P33" s="254"/>
      <c r="Q33" s="251"/>
      <c r="R33" s="308"/>
      <c r="S33" s="251"/>
    </row>
    <row r="34" spans="1:19">
      <c r="A34" s="250">
        <v>9</v>
      </c>
      <c r="B34" s="251"/>
      <c r="C34" s="252"/>
      <c r="D34" s="252"/>
      <c r="E34" s="253"/>
      <c r="F34" s="253"/>
      <c r="G34" s="253"/>
      <c r="H34" s="253"/>
      <c r="I34" s="253"/>
      <c r="J34" s="253"/>
      <c r="K34" s="254"/>
      <c r="L34" s="255"/>
      <c r="M34" s="210" t="str">
        <f t="shared" si="0"/>
        <v/>
      </c>
      <c r="N34" s="256"/>
      <c r="O34" s="256"/>
      <c r="P34" s="254"/>
      <c r="Q34" s="251"/>
      <c r="R34" s="308"/>
      <c r="S34" s="251"/>
    </row>
    <row r="35" spans="1:19">
      <c r="A35" s="250">
        <v>10</v>
      </c>
      <c r="B35" s="251"/>
      <c r="C35" s="252"/>
      <c r="D35" s="252"/>
      <c r="E35" s="253"/>
      <c r="F35" s="253"/>
      <c r="G35" s="253"/>
      <c r="H35" s="253"/>
      <c r="I35" s="253"/>
      <c r="J35" s="253"/>
      <c r="K35" s="254"/>
      <c r="L35" s="255"/>
      <c r="M35" s="210" t="str">
        <f t="shared" si="0"/>
        <v/>
      </c>
      <c r="N35" s="256"/>
      <c r="O35" s="256"/>
      <c r="P35" s="254"/>
      <c r="Q35" s="251"/>
      <c r="R35" s="308"/>
      <c r="S35" s="251"/>
    </row>
    <row r="36" spans="1:19">
      <c r="A36" s="250">
        <v>11</v>
      </c>
      <c r="B36" s="251"/>
      <c r="C36" s="252"/>
      <c r="D36" s="252"/>
      <c r="E36" s="253"/>
      <c r="F36" s="253"/>
      <c r="G36" s="253"/>
      <c r="H36" s="253"/>
      <c r="I36" s="253"/>
      <c r="J36" s="253"/>
      <c r="K36" s="254"/>
      <c r="L36" s="255"/>
      <c r="M36" s="210" t="str">
        <f t="shared" si="0"/>
        <v/>
      </c>
      <c r="N36" s="256"/>
      <c r="O36" s="256"/>
      <c r="P36" s="254"/>
      <c r="Q36" s="251"/>
      <c r="R36" s="308"/>
      <c r="S36" s="251"/>
    </row>
    <row r="37" spans="1:19">
      <c r="A37" s="250">
        <v>12</v>
      </c>
      <c r="B37" s="251"/>
      <c r="C37" s="252"/>
      <c r="D37" s="252"/>
      <c r="E37" s="253"/>
      <c r="F37" s="253"/>
      <c r="G37" s="253"/>
      <c r="H37" s="253"/>
      <c r="I37" s="253"/>
      <c r="J37" s="253"/>
      <c r="K37" s="254"/>
      <c r="L37" s="255"/>
      <c r="M37" s="210" t="str">
        <f t="shared" si="0"/>
        <v/>
      </c>
      <c r="N37" s="256"/>
      <c r="O37" s="256"/>
      <c r="P37" s="254"/>
      <c r="Q37" s="251"/>
      <c r="R37" s="308"/>
      <c r="S37" s="251"/>
    </row>
    <row r="38" spans="1:19">
      <c r="A38" s="250">
        <v>13</v>
      </c>
      <c r="B38" s="251"/>
      <c r="C38" s="252"/>
      <c r="D38" s="252"/>
      <c r="E38" s="253"/>
      <c r="F38" s="253"/>
      <c r="G38" s="253"/>
      <c r="H38" s="253"/>
      <c r="I38" s="253"/>
      <c r="J38" s="253"/>
      <c r="K38" s="254"/>
      <c r="L38" s="255"/>
      <c r="M38" s="210" t="str">
        <f t="shared" si="0"/>
        <v/>
      </c>
      <c r="N38" s="256"/>
      <c r="O38" s="256"/>
      <c r="P38" s="254"/>
      <c r="Q38" s="251"/>
      <c r="R38" s="308"/>
      <c r="S38" s="251"/>
    </row>
    <row r="39" spans="1:19">
      <c r="A39" s="250">
        <v>14</v>
      </c>
      <c r="B39" s="251"/>
      <c r="C39" s="252"/>
      <c r="D39" s="252"/>
      <c r="E39" s="253"/>
      <c r="F39" s="253"/>
      <c r="G39" s="253"/>
      <c r="H39" s="253"/>
      <c r="I39" s="253"/>
      <c r="J39" s="253"/>
      <c r="K39" s="254"/>
      <c r="L39" s="255"/>
      <c r="M39" s="210" t="str">
        <f t="shared" si="0"/>
        <v/>
      </c>
      <c r="N39" s="256"/>
      <c r="O39" s="256"/>
      <c r="P39" s="254"/>
      <c r="Q39" s="251"/>
      <c r="R39" s="308"/>
      <c r="S39" s="251"/>
    </row>
    <row r="40" spans="1:19">
      <c r="A40" s="250">
        <v>15</v>
      </c>
      <c r="B40" s="251"/>
      <c r="C40" s="252"/>
      <c r="D40" s="252"/>
      <c r="E40" s="253"/>
      <c r="F40" s="253"/>
      <c r="G40" s="253"/>
      <c r="H40" s="253"/>
      <c r="I40" s="253"/>
      <c r="J40" s="253"/>
      <c r="K40" s="254"/>
      <c r="L40" s="255"/>
      <c r="M40" s="210" t="str">
        <f t="shared" si="0"/>
        <v/>
      </c>
      <c r="N40" s="256"/>
      <c r="O40" s="256"/>
      <c r="P40" s="254"/>
      <c r="Q40" s="251"/>
      <c r="R40" s="308"/>
      <c r="S40" s="251"/>
    </row>
    <row r="41" spans="1:19">
      <c r="A41" s="250">
        <v>16</v>
      </c>
      <c r="B41" s="251"/>
      <c r="C41" s="252"/>
      <c r="D41" s="252"/>
      <c r="E41" s="253"/>
      <c r="F41" s="253"/>
      <c r="G41" s="253"/>
      <c r="H41" s="253"/>
      <c r="I41" s="253"/>
      <c r="J41" s="253"/>
      <c r="K41" s="254"/>
      <c r="L41" s="255"/>
      <c r="M41" s="210" t="str">
        <f t="shared" si="0"/>
        <v/>
      </c>
      <c r="N41" s="256"/>
      <c r="O41" s="256"/>
      <c r="P41" s="254"/>
      <c r="Q41" s="251"/>
      <c r="R41" s="308"/>
      <c r="S41" s="251"/>
    </row>
    <row r="42" spans="1:19">
      <c r="A42" s="250">
        <v>17</v>
      </c>
      <c r="B42" s="251"/>
      <c r="C42" s="252"/>
      <c r="D42" s="252"/>
      <c r="E42" s="253"/>
      <c r="F42" s="253"/>
      <c r="G42" s="253"/>
      <c r="H42" s="253"/>
      <c r="I42" s="253"/>
      <c r="J42" s="253"/>
      <c r="K42" s="254"/>
      <c r="L42" s="255"/>
      <c r="M42" s="210" t="str">
        <f t="shared" si="0"/>
        <v/>
      </c>
      <c r="N42" s="256"/>
      <c r="O42" s="256"/>
      <c r="P42" s="254"/>
      <c r="Q42" s="251"/>
      <c r="R42" s="308"/>
      <c r="S42" s="251"/>
    </row>
    <row r="43" spans="1:19">
      <c r="A43" s="250">
        <v>18</v>
      </c>
      <c r="B43" s="251"/>
      <c r="C43" s="252"/>
      <c r="D43" s="252"/>
      <c r="E43" s="253"/>
      <c r="F43" s="253"/>
      <c r="G43" s="253"/>
      <c r="H43" s="253"/>
      <c r="I43" s="253"/>
      <c r="J43" s="253"/>
      <c r="K43" s="254"/>
      <c r="L43" s="255"/>
      <c r="M43" s="210" t="str">
        <f t="shared" si="0"/>
        <v/>
      </c>
      <c r="N43" s="256"/>
      <c r="O43" s="256"/>
      <c r="P43" s="254"/>
      <c r="Q43" s="251"/>
      <c r="R43" s="308"/>
      <c r="S43" s="251"/>
    </row>
    <row r="44" spans="1:19">
      <c r="A44" s="250">
        <v>19</v>
      </c>
      <c r="B44" s="251"/>
      <c r="C44" s="252"/>
      <c r="D44" s="252"/>
      <c r="E44" s="253"/>
      <c r="F44" s="253"/>
      <c r="G44" s="253"/>
      <c r="H44" s="253"/>
      <c r="I44" s="253"/>
      <c r="J44" s="253"/>
      <c r="K44" s="254"/>
      <c r="L44" s="255"/>
      <c r="M44" s="210" t="str">
        <f t="shared" si="0"/>
        <v/>
      </c>
      <c r="N44" s="256"/>
      <c r="O44" s="256"/>
      <c r="P44" s="254"/>
      <c r="Q44" s="251"/>
      <c r="R44" s="308"/>
      <c r="S44" s="251"/>
    </row>
    <row r="45" spans="1:19">
      <c r="A45" s="250">
        <v>20</v>
      </c>
      <c r="B45" s="251"/>
      <c r="C45" s="252"/>
      <c r="D45" s="252"/>
      <c r="E45" s="253"/>
      <c r="F45" s="253"/>
      <c r="G45" s="253"/>
      <c r="H45" s="253"/>
      <c r="I45" s="253"/>
      <c r="J45" s="253"/>
      <c r="K45" s="254"/>
      <c r="L45" s="255"/>
      <c r="M45" s="210" t="str">
        <f t="shared" si="0"/>
        <v/>
      </c>
      <c r="N45" s="256"/>
      <c r="O45" s="256"/>
      <c r="P45" s="254"/>
      <c r="Q45" s="251"/>
      <c r="R45" s="308"/>
      <c r="S45" s="251"/>
    </row>
    <row r="46" spans="1:19">
      <c r="A46" s="250">
        <v>21</v>
      </c>
      <c r="B46" s="251"/>
      <c r="C46" s="252"/>
      <c r="D46" s="252"/>
      <c r="E46" s="253"/>
      <c r="F46" s="253"/>
      <c r="G46" s="253"/>
      <c r="H46" s="253"/>
      <c r="I46" s="253"/>
      <c r="J46" s="253"/>
      <c r="K46" s="254"/>
      <c r="L46" s="255"/>
      <c r="M46" s="210" t="str">
        <f t="shared" si="0"/>
        <v/>
      </c>
      <c r="N46" s="256"/>
      <c r="O46" s="256"/>
      <c r="P46" s="254"/>
      <c r="Q46" s="251"/>
      <c r="R46" s="308"/>
      <c r="S46" s="251"/>
    </row>
    <row r="47" spans="1:19">
      <c r="A47" s="250">
        <v>22</v>
      </c>
      <c r="B47" s="251"/>
      <c r="C47" s="252"/>
      <c r="D47" s="252"/>
      <c r="E47" s="253"/>
      <c r="F47" s="253"/>
      <c r="G47" s="253"/>
      <c r="H47" s="253"/>
      <c r="I47" s="253"/>
      <c r="J47" s="253"/>
      <c r="K47" s="254"/>
      <c r="L47" s="255"/>
      <c r="M47" s="210" t="str">
        <f t="shared" si="0"/>
        <v/>
      </c>
      <c r="N47" s="256"/>
      <c r="O47" s="256"/>
      <c r="P47" s="254"/>
      <c r="Q47" s="251"/>
      <c r="R47" s="308"/>
      <c r="S47" s="251"/>
    </row>
    <row r="48" spans="1:19">
      <c r="A48" s="250">
        <v>23</v>
      </c>
      <c r="B48" s="251"/>
      <c r="C48" s="252"/>
      <c r="D48" s="252"/>
      <c r="E48" s="253"/>
      <c r="F48" s="253"/>
      <c r="G48" s="253"/>
      <c r="H48" s="253"/>
      <c r="I48" s="253"/>
      <c r="J48" s="253"/>
      <c r="K48" s="254"/>
      <c r="L48" s="255"/>
      <c r="M48" s="210" t="str">
        <f t="shared" si="0"/>
        <v/>
      </c>
      <c r="N48" s="256"/>
      <c r="O48" s="256"/>
      <c r="P48" s="254"/>
      <c r="Q48" s="251"/>
      <c r="R48" s="308"/>
      <c r="S48" s="251"/>
    </row>
    <row r="49" spans="1:19">
      <c r="A49" s="250">
        <v>24</v>
      </c>
      <c r="B49" s="251"/>
      <c r="C49" s="252"/>
      <c r="D49" s="252"/>
      <c r="E49" s="253"/>
      <c r="F49" s="253"/>
      <c r="G49" s="253"/>
      <c r="H49" s="253"/>
      <c r="I49" s="253"/>
      <c r="J49" s="253"/>
      <c r="K49" s="254"/>
      <c r="L49" s="255"/>
      <c r="M49" s="210" t="str">
        <f t="shared" ref="M49" si="1">IF(L49="","",IF(MONTH(L49)&gt;=10,YEAR(L49) + 1,YEAR(L49)))</f>
        <v/>
      </c>
      <c r="N49" s="256"/>
      <c r="O49" s="256"/>
      <c r="P49" s="254"/>
      <c r="Q49" s="251"/>
      <c r="R49" s="308"/>
      <c r="S49" s="251"/>
    </row>
    <row r="50" spans="1:19">
      <c r="A50" s="250">
        <v>25</v>
      </c>
      <c r="B50" s="251"/>
      <c r="C50" s="252"/>
      <c r="D50" s="252"/>
      <c r="E50" s="253"/>
      <c r="F50" s="253"/>
      <c r="G50" s="253"/>
      <c r="H50" s="253"/>
      <c r="I50" s="253"/>
      <c r="J50" s="253"/>
      <c r="K50" s="254"/>
      <c r="L50" s="255"/>
      <c r="M50" s="210" t="str">
        <f t="shared" si="0"/>
        <v/>
      </c>
      <c r="N50" s="256"/>
      <c r="O50" s="256"/>
      <c r="P50" s="254"/>
      <c r="Q50" s="251"/>
      <c r="R50" s="308"/>
      <c r="S50" s="251"/>
    </row>
    <row r="51" spans="1:19" ht="24" customHeight="1">
      <c r="B51" s="257" t="s">
        <v>241</v>
      </c>
      <c r="C51" s="258">
        <f t="shared" ref="C51:J51" si="2">SUM(C52:C57)</f>
        <v>20000</v>
      </c>
      <c r="D51" s="258">
        <f t="shared" si="2"/>
        <v>85000</v>
      </c>
      <c r="E51" s="259">
        <f t="shared" si="2"/>
        <v>7300</v>
      </c>
      <c r="F51" s="259">
        <f t="shared" si="2"/>
        <v>7300</v>
      </c>
      <c r="G51" s="259">
        <f t="shared" si="2"/>
        <v>300</v>
      </c>
      <c r="H51" s="259">
        <f t="shared" si="2"/>
        <v>2000</v>
      </c>
      <c r="I51" s="259">
        <f t="shared" si="2"/>
        <v>2000</v>
      </c>
      <c r="J51" s="259">
        <f t="shared" si="2"/>
        <v>0</v>
      </c>
      <c r="K51" s="260" t="str">
        <f>IF(AND(C21&gt;0, OR(D21=0,E21=0))," &lt;&lt; The totals will not display until you enter the Date Implemented and date(s) of follow-up under Business Establishment Information above.","")</f>
        <v/>
      </c>
      <c r="L51" s="261"/>
      <c r="M51" s="261"/>
      <c r="N51" s="245"/>
      <c r="O51" s="245"/>
      <c r="P51" s="245"/>
      <c r="Q51" s="245"/>
      <c r="R51" s="45">
        <f>COUNTIF(R26:R50,"Y")</f>
        <v>1</v>
      </c>
      <c r="S51" s="246"/>
    </row>
    <row r="52" spans="1:19" ht="24" customHeight="1">
      <c r="B52" s="257" t="str">
        <f t="shared" ref="B52:B57" si="3">"TOTAL IMPLEMENTED " &amp; S52</f>
        <v>TOTAL IMPLEMENTED 2023</v>
      </c>
      <c r="C52" s="258">
        <f t="shared" ref="C52:J57" si="4">IF($E$21=1,SUMIFS(C$26:C$50,$K$26:$K$50,"Y",$M$26:$M$50,$S52),0)</f>
        <v>20000</v>
      </c>
      <c r="D52" s="258">
        <f t="shared" si="4"/>
        <v>85000</v>
      </c>
      <c r="E52" s="259">
        <f t="shared" si="4"/>
        <v>7300</v>
      </c>
      <c r="F52" s="259">
        <f t="shared" si="4"/>
        <v>7300</v>
      </c>
      <c r="G52" s="259">
        <f t="shared" si="4"/>
        <v>300</v>
      </c>
      <c r="H52" s="259">
        <f t="shared" si="4"/>
        <v>2000</v>
      </c>
      <c r="I52" s="259">
        <f t="shared" si="4"/>
        <v>2000</v>
      </c>
      <c r="J52" s="259">
        <f t="shared" si="4"/>
        <v>0</v>
      </c>
      <c r="K52" s="422" t="str">
        <f>IF(AND(C21&gt;0, OR(D21=0,E21=0))," &lt;&lt; The totals will not display until you enter the fiscal year in column K and follow-up date(s) in row 20 above."&amp;CHAR(10),"")</f>
        <v/>
      </c>
      <c r="L52" s="423"/>
      <c r="M52" s="423"/>
      <c r="N52" s="423"/>
      <c r="O52" s="423"/>
      <c r="P52" s="423"/>
      <c r="Q52" s="423"/>
      <c r="R52" s="139"/>
      <c r="S52" s="140">
        <v>2023</v>
      </c>
    </row>
    <row r="53" spans="1:19" ht="24" customHeight="1">
      <c r="B53" s="257" t="str">
        <f t="shared" si="3"/>
        <v>TOTAL IMPLEMENTED 2024</v>
      </c>
      <c r="C53" s="258">
        <f t="shared" si="4"/>
        <v>0</v>
      </c>
      <c r="D53" s="258">
        <f t="shared" si="4"/>
        <v>0</v>
      </c>
      <c r="E53" s="259">
        <f t="shared" si="4"/>
        <v>0</v>
      </c>
      <c r="F53" s="259">
        <f t="shared" si="4"/>
        <v>0</v>
      </c>
      <c r="G53" s="259">
        <f t="shared" si="4"/>
        <v>0</v>
      </c>
      <c r="H53" s="259">
        <f t="shared" si="4"/>
        <v>0</v>
      </c>
      <c r="I53" s="259">
        <f t="shared" si="4"/>
        <v>0</v>
      </c>
      <c r="J53" s="259">
        <f t="shared" si="4"/>
        <v>0</v>
      </c>
      <c r="K53" s="422"/>
      <c r="L53" s="423"/>
      <c r="M53" s="423"/>
      <c r="N53" s="423"/>
      <c r="O53" s="423"/>
      <c r="P53" s="423"/>
      <c r="Q53" s="423"/>
      <c r="R53" s="139"/>
      <c r="S53" s="140">
        <v>2024</v>
      </c>
    </row>
    <row r="54" spans="1:19" ht="24" customHeight="1">
      <c r="B54" s="257" t="str">
        <f t="shared" si="3"/>
        <v>TOTAL IMPLEMENTED 2025</v>
      </c>
      <c r="C54" s="258">
        <f t="shared" si="4"/>
        <v>0</v>
      </c>
      <c r="D54" s="258">
        <f t="shared" si="4"/>
        <v>0</v>
      </c>
      <c r="E54" s="259">
        <f t="shared" si="4"/>
        <v>0</v>
      </c>
      <c r="F54" s="259">
        <f t="shared" si="4"/>
        <v>0</v>
      </c>
      <c r="G54" s="259">
        <f t="shared" si="4"/>
        <v>0</v>
      </c>
      <c r="H54" s="259">
        <f t="shared" si="4"/>
        <v>0</v>
      </c>
      <c r="I54" s="259">
        <f t="shared" si="4"/>
        <v>0</v>
      </c>
      <c r="J54" s="259">
        <f t="shared" si="4"/>
        <v>0</v>
      </c>
      <c r="K54" s="422"/>
      <c r="L54" s="423"/>
      <c r="M54" s="423"/>
      <c r="N54" s="423"/>
      <c r="O54" s="423"/>
      <c r="P54" s="423"/>
      <c r="Q54" s="423"/>
      <c r="R54" s="139"/>
      <c r="S54" s="140">
        <v>2025</v>
      </c>
    </row>
    <row r="55" spans="1:19" ht="24" customHeight="1">
      <c r="B55" s="257" t="str">
        <f t="shared" si="3"/>
        <v>TOTAL IMPLEMENTED 2026</v>
      </c>
      <c r="C55" s="258">
        <f t="shared" si="4"/>
        <v>0</v>
      </c>
      <c r="D55" s="258">
        <f t="shared" si="4"/>
        <v>0</v>
      </c>
      <c r="E55" s="259">
        <f t="shared" si="4"/>
        <v>0</v>
      </c>
      <c r="F55" s="259">
        <f t="shared" si="4"/>
        <v>0</v>
      </c>
      <c r="G55" s="259">
        <f t="shared" si="4"/>
        <v>0</v>
      </c>
      <c r="H55" s="259">
        <f t="shared" si="4"/>
        <v>0</v>
      </c>
      <c r="I55" s="259">
        <f t="shared" si="4"/>
        <v>0</v>
      </c>
      <c r="J55" s="259">
        <f t="shared" si="4"/>
        <v>0</v>
      </c>
      <c r="K55" s="422"/>
      <c r="L55" s="423"/>
      <c r="M55" s="423"/>
      <c r="N55" s="423"/>
      <c r="O55" s="423"/>
      <c r="P55" s="423"/>
      <c r="Q55" s="423"/>
      <c r="R55" s="139"/>
      <c r="S55" s="140">
        <v>2026</v>
      </c>
    </row>
    <row r="56" spans="1:19" ht="24" customHeight="1">
      <c r="B56" s="257" t="str">
        <f t="shared" si="3"/>
        <v>TOTAL IMPLEMENTED 2027</v>
      </c>
      <c r="C56" s="258">
        <f t="shared" si="4"/>
        <v>0</v>
      </c>
      <c r="D56" s="258">
        <f t="shared" si="4"/>
        <v>0</v>
      </c>
      <c r="E56" s="259">
        <f t="shared" si="4"/>
        <v>0</v>
      </c>
      <c r="F56" s="259">
        <f t="shared" si="4"/>
        <v>0</v>
      </c>
      <c r="G56" s="259">
        <f t="shared" si="4"/>
        <v>0</v>
      </c>
      <c r="H56" s="259">
        <f t="shared" si="4"/>
        <v>0</v>
      </c>
      <c r="I56" s="259">
        <f t="shared" si="4"/>
        <v>0</v>
      </c>
      <c r="J56" s="259">
        <f t="shared" si="4"/>
        <v>0</v>
      </c>
      <c r="K56" s="422"/>
      <c r="L56" s="423"/>
      <c r="M56" s="423"/>
      <c r="N56" s="423"/>
      <c r="O56" s="423"/>
      <c r="P56" s="423"/>
      <c r="Q56" s="423"/>
      <c r="R56" s="139"/>
      <c r="S56" s="140">
        <v>2027</v>
      </c>
    </row>
    <row r="57" spans="1:19" ht="24" customHeight="1">
      <c r="B57" s="257" t="str">
        <f t="shared" si="3"/>
        <v>TOTAL IMPLEMENTED 2028</v>
      </c>
      <c r="C57" s="258">
        <f t="shared" si="4"/>
        <v>0</v>
      </c>
      <c r="D57" s="258">
        <f t="shared" si="4"/>
        <v>0</v>
      </c>
      <c r="E57" s="259">
        <f t="shared" si="4"/>
        <v>0</v>
      </c>
      <c r="F57" s="259">
        <f t="shared" si="4"/>
        <v>0</v>
      </c>
      <c r="G57" s="259">
        <f t="shared" si="4"/>
        <v>0</v>
      </c>
      <c r="H57" s="259">
        <f t="shared" si="4"/>
        <v>0</v>
      </c>
      <c r="I57" s="259">
        <f t="shared" si="4"/>
        <v>0</v>
      </c>
      <c r="J57" s="259">
        <f t="shared" si="4"/>
        <v>0</v>
      </c>
      <c r="K57" s="424"/>
      <c r="L57" s="425"/>
      <c r="M57" s="425"/>
      <c r="N57" s="425"/>
      <c r="O57" s="425"/>
      <c r="P57" s="425"/>
      <c r="Q57" s="425"/>
      <c r="R57" s="138"/>
      <c r="S57" s="141">
        <v>2028</v>
      </c>
    </row>
    <row r="58" spans="1:19">
      <c r="B58" s="262"/>
      <c r="C58" s="263"/>
      <c r="D58" s="263"/>
      <c r="E58" s="263"/>
      <c r="F58" s="263"/>
      <c r="G58" s="263"/>
      <c r="H58" s="263"/>
      <c r="I58" s="263"/>
      <c r="J58" s="263"/>
      <c r="K58" s="264" t="s">
        <v>242</v>
      </c>
      <c r="L58" s="265" t="s">
        <v>243</v>
      </c>
      <c r="N58" s="266"/>
      <c r="O58" s="266"/>
      <c r="P58" s="265" t="s">
        <v>244</v>
      </c>
      <c r="Q58" s="265" t="s">
        <v>245</v>
      </c>
      <c r="R58" s="265" t="s">
        <v>246</v>
      </c>
      <c r="S58" s="265" t="s">
        <v>246</v>
      </c>
    </row>
    <row r="59" spans="1:19">
      <c r="B59" s="262"/>
      <c r="C59" s="267"/>
      <c r="D59" s="267"/>
      <c r="E59" s="267"/>
      <c r="F59" s="267"/>
      <c r="G59" s="267"/>
      <c r="H59" s="267"/>
      <c r="I59" s="267"/>
      <c r="J59" s="267"/>
      <c r="K59" s="268"/>
      <c r="L59" s="268"/>
      <c r="M59" s="268"/>
      <c r="N59" s="269"/>
      <c r="O59" s="269"/>
      <c r="P59" s="268"/>
      <c r="Q59" s="268"/>
      <c r="R59" s="268"/>
      <c r="S59" s="268"/>
    </row>
    <row r="60" spans="1:19">
      <c r="B60" s="262"/>
      <c r="C60" s="270"/>
      <c r="D60" s="270"/>
      <c r="E60" s="267"/>
      <c r="F60" s="267"/>
      <c r="G60" s="267"/>
      <c r="H60" s="267"/>
      <c r="I60" s="267"/>
      <c r="J60" s="267"/>
      <c r="K60" s="271"/>
      <c r="L60" s="271"/>
      <c r="M60" s="271"/>
      <c r="N60" s="272"/>
      <c r="O60" s="272"/>
    </row>
    <row r="61" spans="1:19" ht="15" customHeight="1">
      <c r="B61" s="262"/>
      <c r="C61" s="270"/>
      <c r="D61" s="270"/>
      <c r="E61" s="267"/>
      <c r="F61" s="267"/>
      <c r="G61" s="267"/>
      <c r="H61" s="267"/>
      <c r="I61" s="267"/>
      <c r="J61" s="267"/>
      <c r="K61" s="271"/>
      <c r="L61" s="271"/>
      <c r="M61" s="271"/>
      <c r="N61" s="272"/>
      <c r="O61" s="272"/>
      <c r="R61" s="271"/>
      <c r="S61" s="271"/>
    </row>
    <row r="62" spans="1:19">
      <c r="B62" s="273"/>
      <c r="C62" s="274"/>
      <c r="D62" s="274"/>
      <c r="E62" s="275"/>
      <c r="F62" s="275"/>
      <c r="G62" s="275"/>
      <c r="H62" s="275"/>
      <c r="I62" s="275"/>
      <c r="J62" s="275"/>
      <c r="K62" s="276"/>
      <c r="L62" s="276"/>
      <c r="M62" s="276"/>
      <c r="N62" s="276"/>
      <c r="O62" s="276"/>
      <c r="R62" s="276"/>
      <c r="S62" s="276"/>
    </row>
    <row r="63" spans="1:19">
      <c r="B63" s="273"/>
      <c r="C63" s="274"/>
      <c r="D63" s="274"/>
      <c r="E63" s="275"/>
      <c r="F63" s="275"/>
      <c r="G63" s="275"/>
      <c r="H63" s="275"/>
      <c r="I63" s="275"/>
      <c r="J63" s="275"/>
      <c r="K63" s="276"/>
      <c r="L63" s="276"/>
      <c r="M63" s="276"/>
      <c r="N63" s="276"/>
      <c r="O63" s="276"/>
      <c r="R63" s="276"/>
      <c r="S63" s="276"/>
    </row>
    <row r="64" spans="1:19">
      <c r="B64" s="273"/>
      <c r="C64" s="274"/>
      <c r="D64" s="274"/>
      <c r="E64" s="275"/>
      <c r="F64" s="275"/>
      <c r="G64" s="275"/>
      <c r="H64" s="275"/>
      <c r="I64" s="275"/>
      <c r="J64" s="275"/>
      <c r="K64" s="276"/>
      <c r="L64" s="276"/>
      <c r="M64" s="276"/>
      <c r="N64" s="276"/>
      <c r="O64" s="276"/>
      <c r="R64" s="276"/>
      <c r="S64" s="276"/>
    </row>
    <row r="65" spans="2:19">
      <c r="B65" s="273"/>
      <c r="C65" s="274"/>
      <c r="D65" s="274"/>
      <c r="E65" s="275"/>
      <c r="F65" s="275"/>
      <c r="G65" s="275"/>
      <c r="H65" s="275"/>
      <c r="I65" s="275"/>
      <c r="J65" s="275"/>
      <c r="K65" s="276"/>
      <c r="L65" s="276"/>
      <c r="M65" s="276"/>
      <c r="N65" s="276"/>
      <c r="O65" s="276"/>
      <c r="R65" s="276"/>
      <c r="S65" s="276"/>
    </row>
    <row r="66" spans="2:19">
      <c r="B66" s="273"/>
      <c r="C66" s="274"/>
      <c r="D66" s="274"/>
      <c r="E66" s="275"/>
      <c r="F66" s="275"/>
      <c r="G66" s="275"/>
      <c r="H66" s="275"/>
      <c r="I66" s="275"/>
      <c r="J66" s="275"/>
      <c r="K66" s="276"/>
      <c r="L66" s="276"/>
      <c r="M66" s="276"/>
      <c r="N66" s="276"/>
      <c r="O66" s="276"/>
      <c r="R66" s="276"/>
      <c r="S66" s="276"/>
    </row>
    <row r="67" spans="2:19" ht="15.6">
      <c r="B67" s="277"/>
      <c r="C67" s="274"/>
      <c r="D67" s="274"/>
      <c r="E67" s="275"/>
      <c r="F67" s="275"/>
      <c r="G67" s="275"/>
      <c r="H67" s="275"/>
      <c r="I67" s="275"/>
      <c r="J67" s="275"/>
      <c r="K67" s="276"/>
      <c r="L67" s="276"/>
      <c r="M67" s="276"/>
      <c r="N67" s="276"/>
      <c r="O67" s="276"/>
      <c r="R67" s="276"/>
      <c r="S67" s="276"/>
    </row>
  </sheetData>
  <sheetProtection algorithmName="SHA-512" hashValue="BbOYWK12aWC0JDkAMcGDSmdgYjGtjr7tOv3uY9yMiQbmYkAJwK/uJLVeiWKfDIILK+Anzn0nVZyi/wj0agcKlA==" saltValue="VbSsD7V+IxBRL+XrBwdqog==" spinCount="100000" sheet="1" objects="1" scenarios="1"/>
  <mergeCells count="26">
    <mergeCell ref="P24:Q24"/>
    <mergeCell ref="R24:R25"/>
    <mergeCell ref="S24:S25"/>
    <mergeCell ref="K52:Q57"/>
    <mergeCell ref="K24:O24"/>
    <mergeCell ref="C18:H18"/>
    <mergeCell ref="C19:H19"/>
    <mergeCell ref="C23:J23"/>
    <mergeCell ref="C24:D24"/>
    <mergeCell ref="E24:J24"/>
    <mergeCell ref="C20:D20"/>
    <mergeCell ref="E20:F20"/>
    <mergeCell ref="G20:H20"/>
    <mergeCell ref="C17:H17"/>
    <mergeCell ref="C3:M3"/>
    <mergeCell ref="C7:H7"/>
    <mergeCell ref="C8:H8"/>
    <mergeCell ref="C11:H11"/>
    <mergeCell ref="C12:H12"/>
    <mergeCell ref="I12:J12"/>
    <mergeCell ref="C13:H13"/>
    <mergeCell ref="C14:H14"/>
    <mergeCell ref="C15:H15"/>
    <mergeCell ref="I15:J15"/>
    <mergeCell ref="C16:H16"/>
    <mergeCell ref="C10:H10"/>
  </mergeCells>
  <conditionalFormatting sqref="C26:J50">
    <cfRule type="expression" dxfId="75" priority="1">
      <formula>AND(TRIM(C26)&lt;&gt;"",ISNUMBER(C26)=FALSE)</formula>
    </cfRule>
  </conditionalFormatting>
  <dataValidations count="12">
    <dataValidation type="date" allowBlank="1" showInputMessage="1" showErrorMessage="1" error="You must enter a valid date (m/d/yyyy)." sqref="L26:L50" xr:uid="{CA0B6FCF-CF05-4904-8CF3-A19452EFA4A8}">
      <formula1>44835</formula1>
      <formula2>47026</formula2>
    </dataValidation>
    <dataValidation type="list" allowBlank="1" showDropDown="1" showInputMessage="1" showErrorMessage="1" sqref="P26:P50 K26:K50" xr:uid="{7FC28111-54C7-48A4-B688-856F9CC1DED1}">
      <formula1>Lookup_YesNo</formula1>
    </dataValidation>
    <dataValidation allowBlank="1" showInputMessage="1" showErrorMessage="1" prompt="Annualized reductions of green house gas emissions measured in metric tons of carbon dioxide equivalent (MTCO2e)." sqref="J25" xr:uid="{9F0301D9-902E-41B2-A8E1-7026277A05D7}"/>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AC50E31-9423-459F-8AB1-49A6AF3566C6}">
      <formula1>100</formula1>
      <formula2>999999</formula2>
    </dataValidation>
    <dataValidation type="date" operator="greaterThan" allowBlank="1" showInputMessage="1" showErrorMessage="1" errorTitle="Date Required" error="Please enter a date in mm/dd/yyyy format." sqref="C19:C20 D19 E19:E20 F19 G19:G20 H19" xr:uid="{3B967109-FAF3-40F0-93E3-D644C821371B}">
      <formula1>36526</formula1>
    </dataValidation>
    <dataValidation allowBlank="1" showInputMessage="1" showErrorMessage="1" prompt="Either use the facility’s permit methodology or multiply wastewater gallons by 8.35 to get pounds and divide by 10,000 to eliminate water content." sqref="H25" xr:uid="{44C4F3D0-31DE-43CB-B325-6DBAE4C6D699}"/>
    <dataValidation type="list" allowBlank="1" showDropDown="1" showInputMessage="1" showErrorMessage="1" error="Please enter Yes, No, or Unknown." sqref="C16:H16" xr:uid="{0E62DC9E-BDC7-4D5F-B3F7-D7121E63B768}">
      <formula1>Lookup_YesNoUnknown</formula1>
    </dataValidation>
    <dataValidation type="list" allowBlank="1" showInputMessage="1" showErrorMessage="1" sqref="C18:H18" xr:uid="{1FC8F1D0-58A4-4ADB-97BB-DA4C621C8C00}">
      <formula1>"Part Cleaning Training 101, Reduce Drag Out Webinar, Outreach Drag Out Video Series for Social Media, Metal Finishing Shops Shine with P2 factsheet, Demonstration of Water-Based Industrial Cleaner"</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49FDF3-6D75-4A84-8D22-96D66D45EB0D}"/>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1C4E7582-99B2-4A20-BBFD-FAA7644BE2F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AD3A267-2A2A-421E-B693-134E5AB3CB09}"/>
    <dataValidation type="list" allowBlank="1" showDropDown="1" showInputMessage="1" showErrorMessage="1" error="Please enter Y or N." sqref="R26:R50" xr:uid="{BA2ED832-12E3-42A1-AEE2-1A9DBA8CDD45}">
      <formula1>Lookup_YesNo</formula1>
    </dataValidation>
  </dataValidations>
  <hyperlinks>
    <hyperlink ref="B15" r:id="rId1" display="NAICS Code (3 to 6 digits) _x000a_NAICS Search (website)" xr:uid="{C4E1D6CA-0515-4166-AA47-3C08ABEE8EED}"/>
    <hyperlink ref="B12" r:id="rId2" display="https://www.epa.gov/frs/frs-query" xr:uid="{F9B6AA59-05BF-4ABF-92B6-E5D05076AC3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882B58C6-0982-4F68-A219-1B5E04F168BB}"/>
    <hyperlink ref="S26" r:id="rId4" xr:uid="{FE9D2E19-F5DB-4A30-B2A0-4C41B3B2D34F}"/>
  </hyperlinks>
  <printOptions horizontalCentered="1"/>
  <pageMargins left="0.45" right="0.45" top="0.75" bottom="0.75" header="0.3" footer="0.3"/>
  <pageSetup scale="33" fitToHeight="0" orientation="landscape" r:id="rId5"/>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84183-B132-4A84-BDF7-34623FA6B6CD}">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54</v>
      </c>
      <c r="C1" s="213"/>
      <c r="D1" s="213"/>
      <c r="E1" s="213"/>
      <c r="F1" s="213"/>
      <c r="G1" s="213"/>
      <c r="H1" s="213"/>
      <c r="I1" s="213"/>
      <c r="J1" s="213"/>
      <c r="K1" s="213"/>
      <c r="L1" s="213"/>
      <c r="M1" s="213"/>
      <c r="N1" s="213"/>
      <c r="O1" s="213"/>
      <c r="P1" s="213"/>
      <c r="Q1" s="213"/>
      <c r="R1" s="213"/>
      <c r="S1" s="213"/>
    </row>
    <row r="2" spans="2:19" s="148" customFormat="1" ht="9" customHeight="1">
      <c r="B2" s="278" t="s">
        <v>300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aZ15L1YOv21HbQzh5H/RRBa82JH5VdNvs0UlbCoOYieEeleGWChA8ja/oz6zSke7y2AXvBpv+snptKivlqs9HQ==" saltValue="vA9K2nw16SJEvEZdOdca5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82CC083-E3B4-4087-8DED-4EF715029F9C}"/>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8565943-BAFF-447D-8881-A8066BAEAE1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03CCEAF-67B3-4906-A6E0-3B4F0BDC2C2D}"/>
    <dataValidation type="list" allowBlank="1" showDropDown="1" showInputMessage="1" showErrorMessage="1" error="Please enter Y or N." sqref="P26:P50" xr:uid="{EF7CD9B3-A33F-4E39-8A0A-123E06E2BB3E}">
      <formula1>Lookup_YesOrBlank</formula1>
    </dataValidation>
    <dataValidation type="list" allowBlank="1" showDropDown="1" showInputMessage="1" showErrorMessage="1" error="Please enter Y or N." sqref="R26:R50 K26:K50 P26:P50" xr:uid="{C9CF9B82-CFA3-4C8C-9232-8AFE5D9EED54}">
      <formula1>Lookup_YesNo</formula1>
    </dataValidation>
    <dataValidation type="date" allowBlank="1" showInputMessage="1" showErrorMessage="1" error="Please enter a valid date (mm/dd/yyyy) _x000a_between 10/01/2022 and 09/30/2028." sqref="L26:L50" xr:uid="{9A784F02-6578-4F32-8D54-7126A03ED1BA}">
      <formula1>44835</formula1>
      <formula2>47026</formula2>
    </dataValidation>
    <dataValidation type="list" allowBlank="1" showInputMessage="1" showErrorMessage="1" promptTitle="Outreach Activity" prompt="Click on the drop-down arrow to the right." sqref="C18:H18" xr:uid="{A4FD2BD7-3E94-4312-891B-E90E69EE11B1}">
      <formula1>OFFSET(Outreach_Activities_Sorted,0,0,COUNTIF(Outreach_Activities_Sorted,"&lt;&gt;0"))</formula1>
    </dataValidation>
    <dataValidation type="list" allowBlank="1" showDropDown="1" showInputMessage="1" showErrorMessage="1" error="Please enter Yes, No, or Unknown." sqref="C16:H16" xr:uid="{C3240C97-91E8-4814-9FDF-1DA521B9581B}">
      <formula1>Lookup_YesNoUnknown</formula1>
    </dataValidation>
    <dataValidation allowBlank="1" showInputMessage="1" showErrorMessage="1" prompt="Annualized reductions of green house gas emissions measured in metric tons of carbon dioxide equivalent (MTCO2e)." sqref="J25" xr:uid="{A1864D85-1EB5-45A9-905D-3B181071871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45C1ACB-149B-45FB-983C-AB2AA6167DA9}">
      <formula1>100</formula1>
      <formula2>999999</formula2>
    </dataValidation>
    <dataValidation type="date" operator="greaterThan" allowBlank="1" showInputMessage="1" showErrorMessage="1" errorTitle="Date Required" error="Please enter a date in mm/dd/yyyy format." sqref="C19:C20 D19 E19:E20 F19 G19:G20 H19" xr:uid="{9246F2A7-0E5F-4EC8-8C18-92D1EC3394D5}">
      <formula1>36526</formula1>
    </dataValidation>
    <dataValidation allowBlank="1" showInputMessage="1" showErrorMessage="1" prompt="Either use the facility’s permit methodology or multiply wastewater gallons by 8.35 to get pounds and divide by 10,000 to eliminate water content." sqref="H25" xr:uid="{4F2E85A5-7D32-47A8-9498-4569EE58EEDF}"/>
  </dataValidations>
  <hyperlinks>
    <hyperlink ref="B15" r:id="rId1" display="NAICS Code (3 to 6 digits) _x000a_NAICS Search (website)" xr:uid="{278F8B55-90CD-45EC-B6A8-A192B5B634DE}"/>
    <hyperlink ref="B12" r:id="rId2" display="https://www.epa.gov/frs/frs-query" xr:uid="{166483EA-243E-4E15-9E71-BE1ED64CB82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4DCCC22-DB38-4588-A24B-A091D029C8FD}"/>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78780-95EE-45F2-B37F-5C903A4DD39A}">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55</v>
      </c>
      <c r="C1" s="213"/>
      <c r="D1" s="213"/>
      <c r="E1" s="213"/>
      <c r="F1" s="213"/>
      <c r="G1" s="213"/>
      <c r="H1" s="213"/>
      <c r="I1" s="213"/>
      <c r="J1" s="213"/>
      <c r="K1" s="213"/>
      <c r="L1" s="213"/>
      <c r="M1" s="213"/>
      <c r="N1" s="213"/>
      <c r="O1" s="213"/>
      <c r="P1" s="213"/>
      <c r="Q1" s="213"/>
      <c r="R1" s="213"/>
      <c r="S1" s="213"/>
    </row>
    <row r="2" spans="2:19" s="148" customFormat="1" ht="9" customHeight="1">
      <c r="B2" s="278" t="s">
        <v>301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nEi2CjJJf/Qr7SLgZjyk/Dqq/DUQr7gO/OVV+lTopByxZ1IjeERJ9bAYaYhgh7e7Bn9SYFOHydE34L1+zPv8xQ==" saltValue="LY1WwKh9iUFz41xOQi2uh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AA3B6B4-7C7A-4B21-891A-098D3D6C576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2F46C2C-9FEB-4A5F-ADA2-F72DA7AC457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88EC13E-DEBE-4558-8041-CC08AB4D54E5}"/>
    <dataValidation type="list" allowBlank="1" showDropDown="1" showInputMessage="1" showErrorMessage="1" error="Please enter Y or N." sqref="P26:P50" xr:uid="{963CB9FA-C9BD-4258-84B7-08F85D1D8BB7}">
      <formula1>Lookup_YesOrBlank</formula1>
    </dataValidation>
    <dataValidation type="list" allowBlank="1" showDropDown="1" showInputMessage="1" showErrorMessage="1" error="Please enter Y or N." sqref="R26:R50 K26:K50 P26:P50" xr:uid="{7FB9BADA-4937-4F4E-939F-68571F9EBE41}">
      <formula1>Lookup_YesNo</formula1>
    </dataValidation>
    <dataValidation type="date" allowBlank="1" showInputMessage="1" showErrorMessage="1" error="Please enter a valid date (mm/dd/yyyy) _x000a_between 10/01/2022 and 09/30/2028." sqref="L26:L50" xr:uid="{4473CA56-D999-45EA-A31F-E3E3F4C875D3}">
      <formula1>44835</formula1>
      <formula2>47026</formula2>
    </dataValidation>
    <dataValidation type="list" allowBlank="1" showInputMessage="1" showErrorMessage="1" promptTitle="Outreach Activity" prompt="Click on the drop-down arrow to the right." sqref="C18:H18" xr:uid="{13DE6AF3-D4C7-4F43-AFFD-68F4138C4A4C}">
      <formula1>OFFSET(Outreach_Activities_Sorted,0,0,COUNTIF(Outreach_Activities_Sorted,"&lt;&gt;0"))</formula1>
    </dataValidation>
    <dataValidation type="list" allowBlank="1" showDropDown="1" showInputMessage="1" showErrorMessage="1" error="Please enter Yes, No, or Unknown." sqref="C16:H16" xr:uid="{02921A77-D405-4745-AB2B-F6F328D9FF82}">
      <formula1>Lookup_YesNoUnknown</formula1>
    </dataValidation>
    <dataValidation allowBlank="1" showInputMessage="1" showErrorMessage="1" prompt="Annualized reductions of green house gas emissions measured in metric tons of carbon dioxide equivalent (MTCO2e)." sqref="J25" xr:uid="{44597C4A-ADF7-43EE-9E91-F4F82C0874C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A001AF0-6A06-423A-B126-CCE970F558D6}">
      <formula1>100</formula1>
      <formula2>999999</formula2>
    </dataValidation>
    <dataValidation type="date" operator="greaterThan" allowBlank="1" showInputMessage="1" showErrorMessage="1" errorTitle="Date Required" error="Please enter a date in mm/dd/yyyy format." sqref="C19:C20 D19 E19:E20 F19 G19:G20 H19" xr:uid="{B591CFC0-32DF-46E2-9881-214DCCFEFB00}">
      <formula1>36526</formula1>
    </dataValidation>
    <dataValidation allowBlank="1" showInputMessage="1" showErrorMessage="1" prompt="Either use the facility’s permit methodology or multiply wastewater gallons by 8.35 to get pounds and divide by 10,000 to eliminate water content." sqref="H25" xr:uid="{530F15ED-DE4A-4600-95E6-B6D1068E8699}"/>
  </dataValidations>
  <hyperlinks>
    <hyperlink ref="B15" r:id="rId1" display="NAICS Code (3 to 6 digits) _x000a_NAICS Search (website)" xr:uid="{46A172F8-AFE2-4007-B4D3-9DCE260B142C}"/>
    <hyperlink ref="B12" r:id="rId2" display="https://www.epa.gov/frs/frs-query" xr:uid="{7EDF9340-6DE9-48A2-9EAA-EF3B768E0BD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AECD8B7-C8CA-49D1-9842-F5EA9D2C2E2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F78A-F819-4D4C-8E1F-6736E34889E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56</v>
      </c>
      <c r="C1" s="213"/>
      <c r="D1" s="213"/>
      <c r="E1" s="213"/>
      <c r="F1" s="213"/>
      <c r="G1" s="213"/>
      <c r="H1" s="213"/>
      <c r="I1" s="213"/>
      <c r="J1" s="213"/>
      <c r="K1" s="213"/>
      <c r="L1" s="213"/>
      <c r="M1" s="213"/>
      <c r="N1" s="213"/>
      <c r="O1" s="213"/>
      <c r="P1" s="213"/>
      <c r="Q1" s="213"/>
      <c r="R1" s="213"/>
      <c r="S1" s="213"/>
    </row>
    <row r="2" spans="2:19" s="148" customFormat="1" ht="9" customHeight="1">
      <c r="B2" s="278" t="s">
        <v>302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pUtbwQSXDd2FJ/+ynj6ucxFeG8aNkbxbZpnal2KcVmRZyyGLa/rwZ9WiXROPPcpuvTkcG9Of6oQ5ux6TVPBiyw==" saltValue="25GKgAN1nmb0rurLx/6n1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897B653-FAB9-4CDB-BC91-BE1A18B26D2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5AD0B96D-6487-43E0-A0DF-A59D04AF420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7D31836-7CFA-457A-9C47-87532741E4E5}"/>
    <dataValidation type="list" allowBlank="1" showDropDown="1" showInputMessage="1" showErrorMessage="1" error="Please enter Y or N." sqref="P26:P50" xr:uid="{8AD43D4C-F669-414C-932D-D009BB1C1E01}">
      <formula1>Lookup_YesOrBlank</formula1>
    </dataValidation>
    <dataValidation type="list" allowBlank="1" showDropDown="1" showInputMessage="1" showErrorMessage="1" error="Please enter Y or N." sqref="R26:R50 K26:K50 P26:P50" xr:uid="{BB4D233B-4A6B-450D-B0AD-C8C8AA7B01B4}">
      <formula1>Lookup_YesNo</formula1>
    </dataValidation>
    <dataValidation type="date" allowBlank="1" showInputMessage="1" showErrorMessage="1" error="Please enter a valid date (mm/dd/yyyy) _x000a_between 10/01/2022 and 09/30/2028." sqref="L26:L50" xr:uid="{545E26A4-DA8E-44FB-9FEA-937F34787543}">
      <formula1>44835</formula1>
      <formula2>47026</formula2>
    </dataValidation>
    <dataValidation type="list" allowBlank="1" showInputMessage="1" showErrorMessage="1" promptTitle="Outreach Activity" prompt="Click on the drop-down arrow to the right." sqref="C18:H18" xr:uid="{80C414B3-2641-49A3-BAAC-8D0F410DEE70}">
      <formula1>OFFSET(Outreach_Activities_Sorted,0,0,COUNTIF(Outreach_Activities_Sorted,"&lt;&gt;0"))</formula1>
    </dataValidation>
    <dataValidation type="list" allowBlank="1" showDropDown="1" showInputMessage="1" showErrorMessage="1" error="Please enter Yes, No, or Unknown." sqref="C16:H16" xr:uid="{3B156BA9-2DEA-4AA3-BF7F-59ACD5C244FD}">
      <formula1>Lookup_YesNoUnknown</formula1>
    </dataValidation>
    <dataValidation allowBlank="1" showInputMessage="1" showErrorMessage="1" prompt="Annualized reductions of green house gas emissions measured in metric tons of carbon dioxide equivalent (MTCO2e)." sqref="J25" xr:uid="{DFA7084E-1086-4D85-A2C5-8EC5DC332EB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C616C74-940A-49BC-A2F0-C78ACD79B72D}">
      <formula1>100</formula1>
      <formula2>999999</formula2>
    </dataValidation>
    <dataValidation type="date" operator="greaterThan" allowBlank="1" showInputMessage="1" showErrorMessage="1" errorTitle="Date Required" error="Please enter a date in mm/dd/yyyy format." sqref="C19:C20 D19 E19:E20 F19 G19:G20 H19" xr:uid="{D5EF1F06-6AC8-4929-AF33-9710AB349316}">
      <formula1>36526</formula1>
    </dataValidation>
    <dataValidation allowBlank="1" showInputMessage="1" showErrorMessage="1" prompt="Either use the facility’s permit methodology or multiply wastewater gallons by 8.35 to get pounds and divide by 10,000 to eliminate water content." sqref="H25" xr:uid="{7F0F261B-1A07-4497-8B06-FD4CB30404A8}"/>
  </dataValidations>
  <hyperlinks>
    <hyperlink ref="B15" r:id="rId1" display="NAICS Code (3 to 6 digits) _x000a_NAICS Search (website)" xr:uid="{D5D653E3-A11C-404E-BF8B-D3FA1003EB6A}"/>
    <hyperlink ref="B12" r:id="rId2" display="https://www.epa.gov/frs/frs-query" xr:uid="{D023649F-75E5-410D-A517-B8188AD5F50D}"/>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E4495B2-E83B-4756-98AE-A78847B1C7D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C0A15-6875-4BB8-9D50-C35D8818A8FC}">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57</v>
      </c>
      <c r="C1" s="213"/>
      <c r="D1" s="213"/>
      <c r="E1" s="213"/>
      <c r="F1" s="213"/>
      <c r="G1" s="213"/>
      <c r="H1" s="213"/>
      <c r="I1" s="213"/>
      <c r="J1" s="213"/>
      <c r="K1" s="213"/>
      <c r="L1" s="213"/>
      <c r="M1" s="213"/>
      <c r="N1" s="213"/>
      <c r="O1" s="213"/>
      <c r="P1" s="213"/>
      <c r="Q1" s="213"/>
      <c r="R1" s="213"/>
      <c r="S1" s="213"/>
    </row>
    <row r="2" spans="2:19" s="148" customFormat="1" ht="9" customHeight="1">
      <c r="B2" s="278" t="s">
        <v>303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buefct2gZTn40xRCxssStZvcK3jSr8Hi/SHoFsgQ5XMhvJtRnUpAmI8SCW/8t9plODN/4OLuZmcst4B41vds2g==" saltValue="cgZ+vq/mfJZntZaZcPJWz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600E4DB6-6FAD-441B-B05F-DD4ADA0F3EC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9530372-4548-46D7-BFDC-711AE17451F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25837CF-79FB-4D4E-9E1D-417EDC3F122F}"/>
    <dataValidation type="list" allowBlank="1" showDropDown="1" showInputMessage="1" showErrorMessage="1" error="Please enter Y or N." sqref="P26:P50" xr:uid="{B41D9891-CF52-4BE7-89B2-77085E9470D3}">
      <formula1>Lookup_YesOrBlank</formula1>
    </dataValidation>
    <dataValidation type="list" allowBlank="1" showDropDown="1" showInputMessage="1" showErrorMessage="1" error="Please enter Y or N." sqref="R26:R50 K26:K50 P26:P50" xr:uid="{BF0B1DA6-3402-4EE3-BB99-74339F552CD5}">
      <formula1>Lookup_YesNo</formula1>
    </dataValidation>
    <dataValidation type="date" allowBlank="1" showInputMessage="1" showErrorMessage="1" error="Please enter a valid date (mm/dd/yyyy) _x000a_between 10/01/2022 and 09/30/2028." sqref="L26:L50" xr:uid="{448EBD20-5D2D-46E0-8413-C98E0FE4E546}">
      <formula1>44835</formula1>
      <formula2>47026</formula2>
    </dataValidation>
    <dataValidation type="list" allowBlank="1" showInputMessage="1" showErrorMessage="1" promptTitle="Outreach Activity" prompt="Click on the drop-down arrow to the right." sqref="C18:H18" xr:uid="{6CC67F0D-645F-4D83-866D-D15C3B73BEF5}">
      <formula1>OFFSET(Outreach_Activities_Sorted,0,0,COUNTIF(Outreach_Activities_Sorted,"&lt;&gt;0"))</formula1>
    </dataValidation>
    <dataValidation type="list" allowBlank="1" showDropDown="1" showInputMessage="1" showErrorMessage="1" error="Please enter Yes, No, or Unknown." sqref="C16:H16" xr:uid="{9412C539-C957-47E7-B422-6F3EF50F36CE}">
      <formula1>Lookup_YesNoUnknown</formula1>
    </dataValidation>
    <dataValidation allowBlank="1" showInputMessage="1" showErrorMessage="1" prompt="Annualized reductions of green house gas emissions measured in metric tons of carbon dioxide equivalent (MTCO2e)." sqref="J25" xr:uid="{75274123-67EE-4FA5-9123-A4C7FD1738F4}"/>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5CF8DCC5-7F50-46F5-BBDF-F5480168DEFA}">
      <formula1>100</formula1>
      <formula2>999999</formula2>
    </dataValidation>
    <dataValidation type="date" operator="greaterThan" allowBlank="1" showInputMessage="1" showErrorMessage="1" errorTitle="Date Required" error="Please enter a date in mm/dd/yyyy format." sqref="C19:C20 D19 E19:E20 F19 G19:G20 H19" xr:uid="{A406073B-85EC-4BD4-8C5A-4047BDBFA97F}">
      <formula1>36526</formula1>
    </dataValidation>
    <dataValidation allowBlank="1" showInputMessage="1" showErrorMessage="1" prompt="Either use the facility’s permit methodology or multiply wastewater gallons by 8.35 to get pounds and divide by 10,000 to eliminate water content." sqref="H25" xr:uid="{BF4CF66A-4643-4964-9D36-7AB10108771C}"/>
  </dataValidations>
  <hyperlinks>
    <hyperlink ref="B15" r:id="rId1" display="NAICS Code (3 to 6 digits) _x000a_NAICS Search (website)" xr:uid="{C6B5F879-7DD4-43B1-BE50-8BD19935B96F}"/>
    <hyperlink ref="B12" r:id="rId2" display="https://www.epa.gov/frs/frs-query" xr:uid="{BE40C7D4-521D-4056-89F7-42203299D70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AABA4B8-9ADB-4529-936C-D0A7748CAE9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229BF-9424-40AD-82F2-464E329EC01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58</v>
      </c>
      <c r="C1" s="213"/>
      <c r="D1" s="213"/>
      <c r="E1" s="213"/>
      <c r="F1" s="213"/>
      <c r="G1" s="213"/>
      <c r="H1" s="213"/>
      <c r="I1" s="213"/>
      <c r="J1" s="213"/>
      <c r="K1" s="213"/>
      <c r="L1" s="213"/>
      <c r="M1" s="213"/>
      <c r="N1" s="213"/>
      <c r="O1" s="213"/>
      <c r="P1" s="213"/>
      <c r="Q1" s="213"/>
      <c r="R1" s="213"/>
      <c r="S1" s="213"/>
    </row>
    <row r="2" spans="2:19" s="148" customFormat="1" ht="9" customHeight="1">
      <c r="B2" s="278" t="s">
        <v>304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fGi1Fiugj0LKVqBv7p/7/YGQN4Mxdr/PhM/R6TWXjRYbzA6c+QZc+ZswpPMjqCa9UyOBC7vp+eVCu3P+ZAen9Q==" saltValue="toc0OX5IsRQ9ncDNYnWo8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D82943D-7ECA-4144-9EB4-3E9870B4D0AD}"/>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657714D-1E67-46FE-9AF8-3BD4337FA43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F1C257CE-3BA0-4A07-AEF4-836B06693809}"/>
    <dataValidation type="list" allowBlank="1" showDropDown="1" showInputMessage="1" showErrorMessage="1" error="Please enter Y or N." sqref="P26:P50" xr:uid="{AB5C3FF6-AC4D-4B91-B1B0-40358A367CF8}">
      <formula1>Lookup_YesOrBlank</formula1>
    </dataValidation>
    <dataValidation type="list" allowBlank="1" showDropDown="1" showInputMessage="1" showErrorMessage="1" error="Please enter Y or N." sqref="R26:R50 K26:K50 P26:P50" xr:uid="{269F1844-60E9-4EF1-83CE-A6D86FF3D18D}">
      <formula1>Lookup_YesNo</formula1>
    </dataValidation>
    <dataValidation type="date" allowBlank="1" showInputMessage="1" showErrorMessage="1" error="Please enter a valid date (mm/dd/yyyy) _x000a_between 10/01/2022 and 09/30/2028." sqref="L26:L50" xr:uid="{7777A761-CAFB-408D-8740-AAD25CB63101}">
      <formula1>44835</formula1>
      <formula2>47026</formula2>
    </dataValidation>
    <dataValidation type="list" allowBlank="1" showInputMessage="1" showErrorMessage="1" promptTitle="Outreach Activity" prompt="Click on the drop-down arrow to the right." sqref="C18:H18" xr:uid="{9DF2C0CC-9C17-42B4-824F-909DE9083AB3}">
      <formula1>OFFSET(Outreach_Activities_Sorted,0,0,COUNTIF(Outreach_Activities_Sorted,"&lt;&gt;0"))</formula1>
    </dataValidation>
    <dataValidation type="list" allowBlank="1" showDropDown="1" showInputMessage="1" showErrorMessage="1" error="Please enter Yes, No, or Unknown." sqref="C16:H16" xr:uid="{6FDA7BF9-DC11-4C4A-9F03-2A29C53A05F5}">
      <formula1>Lookup_YesNoUnknown</formula1>
    </dataValidation>
    <dataValidation allowBlank="1" showInputMessage="1" showErrorMessage="1" prompt="Annualized reductions of green house gas emissions measured in metric tons of carbon dioxide equivalent (MTCO2e)." sqref="J25" xr:uid="{D81D112D-535C-44A4-A2A8-1681B3D96292}"/>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E78944CE-5CEC-46A1-9655-4CB9B6CDD983}">
      <formula1>100</formula1>
      <formula2>999999</formula2>
    </dataValidation>
    <dataValidation type="date" operator="greaterThan" allowBlank="1" showInputMessage="1" showErrorMessage="1" errorTitle="Date Required" error="Please enter a date in mm/dd/yyyy format." sqref="C19:C20 D19 E19:E20 F19 G19:G20 H19" xr:uid="{69E7C839-ED61-4D42-AA8E-8810B68CEA7E}">
      <formula1>36526</formula1>
    </dataValidation>
    <dataValidation allowBlank="1" showInputMessage="1" showErrorMessage="1" prompt="Either use the facility’s permit methodology or multiply wastewater gallons by 8.35 to get pounds and divide by 10,000 to eliminate water content." sqref="H25" xr:uid="{12ADA735-17D8-4139-BC99-4C9F078E03C8}"/>
  </dataValidations>
  <hyperlinks>
    <hyperlink ref="B15" r:id="rId1" display="NAICS Code (3 to 6 digits) _x000a_NAICS Search (website)" xr:uid="{35C1A911-A704-4C6C-843B-C3AA44A31FA3}"/>
    <hyperlink ref="B12" r:id="rId2" display="https://www.epa.gov/frs/frs-query" xr:uid="{8ED95F6A-5E09-4655-8105-92BA36D9031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665EB8E-DC43-480B-9D2B-8DB95CBFBBF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01910-F0FA-4697-8107-A399B757A31A}">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59</v>
      </c>
      <c r="C1" s="213"/>
      <c r="D1" s="213"/>
      <c r="E1" s="213"/>
      <c r="F1" s="213"/>
      <c r="G1" s="213"/>
      <c r="H1" s="213"/>
      <c r="I1" s="213"/>
      <c r="J1" s="213"/>
      <c r="K1" s="213"/>
      <c r="L1" s="213"/>
      <c r="M1" s="213"/>
      <c r="N1" s="213"/>
      <c r="O1" s="213"/>
      <c r="P1" s="213"/>
      <c r="Q1" s="213"/>
      <c r="R1" s="213"/>
      <c r="S1" s="213"/>
    </row>
    <row r="2" spans="2:19" s="148" customFormat="1" ht="9" customHeight="1">
      <c r="B2" s="278" t="s">
        <v>305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dlh6zfsuKS4GeT+Uhl+e9daY6zPtUanuh6R9AqfotrnYRSxOPPwARqi8DKTLYqRuts4cq/86yOUxuiYccZq5qw==" saltValue="ibNEk7l0nPrJ41iencTq5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75F429A-46C0-4135-84E3-7FD62F96732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4172FA1-1CA2-450D-8162-45EA2D07FF9E}"/>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41645D5-ECEC-47CA-9945-1D5AFA801B27}"/>
    <dataValidation type="list" allowBlank="1" showDropDown="1" showInputMessage="1" showErrorMessage="1" error="Please enter Y or N." sqref="P26:P50" xr:uid="{30AC0DFA-4B5D-47CD-B1D4-41A387089860}">
      <formula1>Lookup_YesOrBlank</formula1>
    </dataValidation>
    <dataValidation type="list" allowBlank="1" showDropDown="1" showInputMessage="1" showErrorMessage="1" error="Please enter Y or N." sqref="R26:R50 K26:K50 P26:P50" xr:uid="{171A5B54-F6FD-478B-BEDF-8DD2646FB21D}">
      <formula1>Lookup_YesNo</formula1>
    </dataValidation>
    <dataValidation type="date" allowBlank="1" showInputMessage="1" showErrorMessage="1" error="Please enter a valid date (mm/dd/yyyy) _x000a_between 10/01/2022 and 09/30/2028." sqref="L26:L50" xr:uid="{0F995355-4866-47F8-B538-3458E3829898}">
      <formula1>44835</formula1>
      <formula2>47026</formula2>
    </dataValidation>
    <dataValidation type="list" allowBlank="1" showInputMessage="1" showErrorMessage="1" promptTitle="Outreach Activity" prompt="Click on the drop-down arrow to the right." sqref="C18:H18" xr:uid="{06531C4E-FE27-440C-B0A4-EC57DCA52670}">
      <formula1>OFFSET(Outreach_Activities_Sorted,0,0,COUNTIF(Outreach_Activities_Sorted,"&lt;&gt;0"))</formula1>
    </dataValidation>
    <dataValidation type="list" allowBlank="1" showDropDown="1" showInputMessage="1" showErrorMessage="1" error="Please enter Yes, No, or Unknown." sqref="C16:H16" xr:uid="{31681D6D-0CAC-40D1-AFA3-961718B24896}">
      <formula1>Lookup_YesNoUnknown</formula1>
    </dataValidation>
    <dataValidation allowBlank="1" showInputMessage="1" showErrorMessage="1" prompt="Annualized reductions of green house gas emissions measured in metric tons of carbon dioxide equivalent (MTCO2e)." sqref="J25" xr:uid="{C58308D1-4005-426F-9CE2-28006E01248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EDDBA15-2106-48D2-BA34-9CCFA9EA13B2}">
      <formula1>100</formula1>
      <formula2>999999</formula2>
    </dataValidation>
    <dataValidation type="date" operator="greaterThan" allowBlank="1" showInputMessage="1" showErrorMessage="1" errorTitle="Date Required" error="Please enter a date in mm/dd/yyyy format." sqref="C19:C20 D19 E19:E20 F19 G19:G20 H19" xr:uid="{369C16F8-0C1F-4883-9D33-3BDAA70191FC}">
      <formula1>36526</formula1>
    </dataValidation>
    <dataValidation allowBlank="1" showInputMessage="1" showErrorMessage="1" prompt="Either use the facility’s permit methodology or multiply wastewater gallons by 8.35 to get pounds and divide by 10,000 to eliminate water content." sqref="H25" xr:uid="{915AB1B8-FD1B-4907-B926-5AC829041060}"/>
  </dataValidations>
  <hyperlinks>
    <hyperlink ref="B15" r:id="rId1" display="NAICS Code (3 to 6 digits) _x000a_NAICS Search (website)" xr:uid="{6A7EFA49-E10A-4B04-9A3B-8F2EF692595B}"/>
    <hyperlink ref="B12" r:id="rId2" display="https://www.epa.gov/frs/frs-query" xr:uid="{CEE85CAC-5891-47FF-A36B-2E1C03D6971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937A84E-E085-401A-9179-71A4D5D95D9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72C4E-A59D-467D-B732-DBC4054B64D6}">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60</v>
      </c>
      <c r="C1" s="213"/>
      <c r="D1" s="213"/>
      <c r="E1" s="213"/>
      <c r="F1" s="213"/>
      <c r="G1" s="213"/>
      <c r="H1" s="213"/>
      <c r="I1" s="213"/>
      <c r="J1" s="213"/>
      <c r="K1" s="213"/>
      <c r="L1" s="213"/>
      <c r="M1" s="213"/>
      <c r="N1" s="213"/>
      <c r="O1" s="213"/>
      <c r="P1" s="213"/>
      <c r="Q1" s="213"/>
      <c r="R1" s="213"/>
      <c r="S1" s="213"/>
    </row>
    <row r="2" spans="2:19" s="148" customFormat="1" ht="9" customHeight="1">
      <c r="B2" s="278" t="s">
        <v>306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7zEBMdiN9blw69hXuxMwAEOmJEwt4kHeweAwLSSYUbP52bTuHQDT15+mwV6N5c1QR6U/rKzd5LyljqbrzIzoPA==" saltValue="FMo6iJB5PDhbfycdA7uCT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740322AF-23E0-4F5D-8C45-BBE493999930}"/>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CC983B2-345C-4663-BAF5-D4A9FF3B0062}"/>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91DCAA-D2B7-4D6E-9E53-84C5F7AC3392}"/>
    <dataValidation type="list" allowBlank="1" showDropDown="1" showInputMessage="1" showErrorMessage="1" error="Please enter Y or N." sqref="P26:P50" xr:uid="{08910E55-E5EB-4C6C-822D-0AA535FE5A01}">
      <formula1>Lookup_YesOrBlank</formula1>
    </dataValidation>
    <dataValidation type="list" allowBlank="1" showDropDown="1" showInputMessage="1" showErrorMessage="1" error="Please enter Y or N." sqref="R26:R50 K26:K50 P26:P50" xr:uid="{A1B4D342-6E1E-46EA-9304-E73A26B9DEF7}">
      <formula1>Lookup_YesNo</formula1>
    </dataValidation>
    <dataValidation type="date" allowBlank="1" showInputMessage="1" showErrorMessage="1" error="Please enter a valid date (mm/dd/yyyy) _x000a_between 10/01/2022 and 09/30/2028." sqref="L26:L50" xr:uid="{79A0F405-7382-47A0-B9A8-05C848F36174}">
      <formula1>44835</formula1>
      <formula2>47026</formula2>
    </dataValidation>
    <dataValidation type="list" allowBlank="1" showInputMessage="1" showErrorMessage="1" promptTitle="Outreach Activity" prompt="Click on the drop-down arrow to the right." sqref="C18:H18" xr:uid="{322A2DCA-14EF-42BD-B4C4-FC582CAE9856}">
      <formula1>OFFSET(Outreach_Activities_Sorted,0,0,COUNTIF(Outreach_Activities_Sorted,"&lt;&gt;0"))</formula1>
    </dataValidation>
    <dataValidation type="list" allowBlank="1" showDropDown="1" showInputMessage="1" showErrorMessage="1" error="Please enter Yes, No, or Unknown." sqref="C16:H16" xr:uid="{E46DB184-4B4B-4B80-87C9-A499E5F4139A}">
      <formula1>Lookup_YesNoUnknown</formula1>
    </dataValidation>
    <dataValidation allowBlank="1" showInputMessage="1" showErrorMessage="1" prompt="Annualized reductions of green house gas emissions measured in metric tons of carbon dioxide equivalent (MTCO2e)." sqref="J25" xr:uid="{94B00F6D-3847-40E8-BF2D-F920AAF6ED50}"/>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2B95AFF-DF24-4BEC-8120-2269936AC70D}">
      <formula1>100</formula1>
      <formula2>999999</formula2>
    </dataValidation>
    <dataValidation type="date" operator="greaterThan" allowBlank="1" showInputMessage="1" showErrorMessage="1" errorTitle="Date Required" error="Please enter a date in mm/dd/yyyy format." sqref="C19:C20 D19 E19:E20 F19 G19:G20 H19" xr:uid="{F19EA54C-B936-4CB5-A002-6FD19816F727}">
      <formula1>36526</formula1>
    </dataValidation>
    <dataValidation allowBlank="1" showInputMessage="1" showErrorMessage="1" prompt="Either use the facility’s permit methodology or multiply wastewater gallons by 8.35 to get pounds and divide by 10,000 to eliminate water content." sqref="H25" xr:uid="{B46D12DE-35B5-483F-8053-D68B3D03AFAB}"/>
  </dataValidations>
  <hyperlinks>
    <hyperlink ref="B15" r:id="rId1" display="NAICS Code (3 to 6 digits) _x000a_NAICS Search (website)" xr:uid="{FBC76C86-4A24-4F62-8D78-0A354D6B2765}"/>
    <hyperlink ref="B12" r:id="rId2" display="https://www.epa.gov/frs/frs-query" xr:uid="{2D77635E-5024-4C43-9874-56894FEABD9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29D52B3-FCA5-4E1D-AD82-B4C7F0B006E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AD87C-5DBE-466D-82A9-41FE22F60287}">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61</v>
      </c>
      <c r="C1" s="213"/>
      <c r="D1" s="213"/>
      <c r="E1" s="213"/>
      <c r="F1" s="213"/>
      <c r="G1" s="213"/>
      <c r="H1" s="213"/>
      <c r="I1" s="213"/>
      <c r="J1" s="213"/>
      <c r="K1" s="213"/>
      <c r="L1" s="213"/>
      <c r="M1" s="213"/>
      <c r="N1" s="213"/>
      <c r="O1" s="213"/>
      <c r="P1" s="213"/>
      <c r="Q1" s="213"/>
      <c r="R1" s="213"/>
      <c r="S1" s="213"/>
    </row>
    <row r="2" spans="2:19" s="148" customFormat="1" ht="9" customHeight="1">
      <c r="B2" s="278" t="s">
        <v>307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bEcj7wu4IAsbpZiJEpTTtP5p9Sf6nuRHIknk+BDJM3lip9u9CeW1QKSgKHENBQK1BTjbEbCIVv77AqfnVTW02A==" saltValue="IMjwihr2yi1zI4tKsTiRD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8225F2A-2FC6-43E8-9302-EA2FE3545C6E}"/>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32DCA86F-7F8B-407B-9ED3-D0CA43C07E1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1ACD9D4-EEB1-4123-8235-FE5058553F40}"/>
    <dataValidation type="list" allowBlank="1" showDropDown="1" showInputMessage="1" showErrorMessage="1" error="Please enter Y or N." sqref="P26:P50" xr:uid="{BEBAB516-1697-4DEA-8018-23A9E3579F89}">
      <formula1>Lookup_YesOrBlank</formula1>
    </dataValidation>
    <dataValidation type="list" allowBlank="1" showDropDown="1" showInputMessage="1" showErrorMessage="1" error="Please enter Y or N." sqref="R26:R50 K26:K50 P26:P50" xr:uid="{19CD8DBA-84BD-448D-BDF2-55FC924E6945}">
      <formula1>Lookup_YesNo</formula1>
    </dataValidation>
    <dataValidation type="date" allowBlank="1" showInputMessage="1" showErrorMessage="1" error="Please enter a valid date (mm/dd/yyyy) _x000a_between 10/01/2022 and 09/30/2028." sqref="L26:L50" xr:uid="{8742F47F-4661-425D-AA26-3AC3184A527B}">
      <formula1>44835</formula1>
      <formula2>47026</formula2>
    </dataValidation>
    <dataValidation type="list" allowBlank="1" showInputMessage="1" showErrorMessage="1" promptTitle="Outreach Activity" prompt="Click on the drop-down arrow to the right." sqref="C18:H18" xr:uid="{10B3B1A8-A5C1-4967-BFE0-E3770EBE4F0F}">
      <formula1>OFFSET(Outreach_Activities_Sorted,0,0,COUNTIF(Outreach_Activities_Sorted,"&lt;&gt;0"))</formula1>
    </dataValidation>
    <dataValidation type="list" allowBlank="1" showDropDown="1" showInputMessage="1" showErrorMessage="1" error="Please enter Yes, No, or Unknown." sqref="C16:H16" xr:uid="{CF5DB871-0381-4D2B-9A42-97B4833A8503}">
      <formula1>Lookup_YesNoUnknown</formula1>
    </dataValidation>
    <dataValidation allowBlank="1" showInputMessage="1" showErrorMessage="1" prompt="Annualized reductions of green house gas emissions measured in metric tons of carbon dioxide equivalent (MTCO2e)." sqref="J25" xr:uid="{BF8AECDB-7AED-40DB-B447-BFECAFDFEEAD}"/>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F7E05B9-2831-4FD6-B85E-BC86D353068F}">
      <formula1>100</formula1>
      <formula2>999999</formula2>
    </dataValidation>
    <dataValidation type="date" operator="greaterThan" allowBlank="1" showInputMessage="1" showErrorMessage="1" errorTitle="Date Required" error="Please enter a date in mm/dd/yyyy format." sqref="C19:C20 D19 E19:E20 F19 G19:G20 H19" xr:uid="{946C84DC-E506-42FB-A57E-BEAEEF06A7AE}">
      <formula1>36526</formula1>
    </dataValidation>
    <dataValidation allowBlank="1" showInputMessage="1" showErrorMessage="1" prompt="Either use the facility’s permit methodology or multiply wastewater gallons by 8.35 to get pounds and divide by 10,000 to eliminate water content." sqref="H25" xr:uid="{BDD6DC4A-483A-4AAE-8447-36A7FB4C3F70}"/>
  </dataValidations>
  <hyperlinks>
    <hyperlink ref="B15" r:id="rId1" display="NAICS Code (3 to 6 digits) _x000a_NAICS Search (website)" xr:uid="{46049E3A-0BB2-4B05-995E-6C8D635B8541}"/>
    <hyperlink ref="B12" r:id="rId2" display="https://www.epa.gov/frs/frs-query" xr:uid="{3CAEB862-F455-4684-8734-8EB3993E9BEB}"/>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A56360C-7099-41AD-BE09-D7EA4CCA910B}"/>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04FD6-9A0A-47C5-952B-9204C101C878}">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62</v>
      </c>
      <c r="C1" s="213"/>
      <c r="D1" s="213"/>
      <c r="E1" s="213"/>
      <c r="F1" s="213"/>
      <c r="G1" s="213"/>
      <c r="H1" s="213"/>
      <c r="I1" s="213"/>
      <c r="J1" s="213"/>
      <c r="K1" s="213"/>
      <c r="L1" s="213"/>
      <c r="M1" s="213"/>
      <c r="N1" s="213"/>
      <c r="O1" s="213"/>
      <c r="P1" s="213"/>
      <c r="Q1" s="213"/>
      <c r="R1" s="213"/>
      <c r="S1" s="213"/>
    </row>
    <row r="2" spans="2:19" s="148" customFormat="1" ht="9" customHeight="1">
      <c r="B2" s="278" t="s">
        <v>308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gJy365s/YjxnAAW6cgiSQsHgvkl62FNcdp3c3kE4arc9O118R9PddROmg3c816eVTo4H33Ck++kzyERp0rATXg==" saltValue="7fHK/BtiyeGeBvFgxTpX1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4AF8727-DF5A-4950-B0E1-CE9928C4D8C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380E9FD-545C-4D0F-95E9-8B7D36FDC12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A8179FEF-582C-41B1-A488-14C8C7E30E6B}"/>
    <dataValidation type="list" allowBlank="1" showDropDown="1" showInputMessage="1" showErrorMessage="1" error="Please enter Y or N." sqref="P26:P50" xr:uid="{6CB5194A-A9DB-4AA9-8BF4-781CAEB3C3BA}">
      <formula1>Lookup_YesOrBlank</formula1>
    </dataValidation>
    <dataValidation type="list" allowBlank="1" showDropDown="1" showInputMessage="1" showErrorMessage="1" error="Please enter Y or N." sqref="R26:R50 K26:K50 P26:P50" xr:uid="{5AA8350B-0A66-4CA6-8E73-8E67BA6DD4CF}">
      <formula1>Lookup_YesNo</formula1>
    </dataValidation>
    <dataValidation type="date" allowBlank="1" showInputMessage="1" showErrorMessage="1" error="Please enter a valid date (mm/dd/yyyy) _x000a_between 10/01/2022 and 09/30/2028." sqref="L26:L50" xr:uid="{A7DAA61D-72A1-45B4-98D4-9CA24B621638}">
      <formula1>44835</formula1>
      <formula2>47026</formula2>
    </dataValidation>
    <dataValidation type="list" allowBlank="1" showInputMessage="1" showErrorMessage="1" promptTitle="Outreach Activity" prompt="Click on the drop-down arrow to the right." sqref="C18:H18" xr:uid="{BF007A75-0159-4B0F-8151-7A609486E2FB}">
      <formula1>OFFSET(Outreach_Activities_Sorted,0,0,COUNTIF(Outreach_Activities_Sorted,"&lt;&gt;0"))</formula1>
    </dataValidation>
    <dataValidation type="list" allowBlank="1" showDropDown="1" showInputMessage="1" showErrorMessage="1" error="Please enter Yes, No, or Unknown." sqref="C16:H16" xr:uid="{CD555901-6F5A-4B64-A7A2-4402106CBA9E}">
      <formula1>Lookup_YesNoUnknown</formula1>
    </dataValidation>
    <dataValidation allowBlank="1" showInputMessage="1" showErrorMessage="1" prompt="Annualized reductions of green house gas emissions measured in metric tons of carbon dioxide equivalent (MTCO2e)." sqref="J25" xr:uid="{6F5A1584-7566-4258-8B41-D3325E83FEB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CA196598-574F-49B3-9F4D-DF7970DA6F6A}">
      <formula1>100</formula1>
      <formula2>999999</formula2>
    </dataValidation>
    <dataValidation type="date" operator="greaterThan" allowBlank="1" showInputMessage="1" showErrorMessage="1" errorTitle="Date Required" error="Please enter a date in mm/dd/yyyy format." sqref="C19:C20 D19 E19:E20 F19 G19:G20 H19" xr:uid="{65402B30-7FBB-442A-A168-C6EB77DBF658}">
      <formula1>36526</formula1>
    </dataValidation>
    <dataValidation allowBlank="1" showInputMessage="1" showErrorMessage="1" prompt="Either use the facility’s permit methodology or multiply wastewater gallons by 8.35 to get pounds and divide by 10,000 to eliminate water content." sqref="H25" xr:uid="{5B82E280-764F-4F27-B6F0-D9D30F83ACC2}"/>
  </dataValidations>
  <hyperlinks>
    <hyperlink ref="B15" r:id="rId1" display="NAICS Code (3 to 6 digits) _x000a_NAICS Search (website)" xr:uid="{E143B2C1-A050-4B03-BF7E-5B1F83CCA7CE}"/>
    <hyperlink ref="B12" r:id="rId2" display="https://www.epa.gov/frs/frs-query" xr:uid="{99D20123-40B8-4F26-9187-BDE52714C5F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7C3B2C7E-9A24-4A85-BA8F-DEF653DD2BD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5605D-B2C7-4154-8163-3465C9ABF16E}">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63</v>
      </c>
      <c r="C1" s="213"/>
      <c r="D1" s="213"/>
      <c r="E1" s="213"/>
      <c r="F1" s="213"/>
      <c r="G1" s="213"/>
      <c r="H1" s="213"/>
      <c r="I1" s="213"/>
      <c r="J1" s="213"/>
      <c r="K1" s="213"/>
      <c r="L1" s="213"/>
      <c r="M1" s="213"/>
      <c r="N1" s="213"/>
      <c r="O1" s="213"/>
      <c r="P1" s="213"/>
      <c r="Q1" s="213"/>
      <c r="R1" s="213"/>
      <c r="S1" s="213"/>
    </row>
    <row r="2" spans="2:19" s="148" customFormat="1" ht="9" customHeight="1">
      <c r="B2" s="278" t="s">
        <v>309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Afrmnmo89yKbMHZFvYzjAmvAcsfufNt/aFjiO9DF+qZzWpqtZPLD9T/x7GUZfCTIk/3vcd9knSe/SCgxzauLEw==" saltValue="lsKVUDfjs/qcoHlXPuAuw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1FD4A7F-44E4-4402-8D2E-99BA30F9AEC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657B99F-1835-4157-92CA-9F527AF59D70}"/>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E575805C-BB86-4EF3-B7A2-2694896755DC}"/>
    <dataValidation type="list" allowBlank="1" showDropDown="1" showInputMessage="1" showErrorMessage="1" error="Please enter Y or N." sqref="P26:P50" xr:uid="{6FB0666A-265A-45A6-A89C-9D4C11EAF412}">
      <formula1>Lookup_YesOrBlank</formula1>
    </dataValidation>
    <dataValidation type="list" allowBlank="1" showDropDown="1" showInputMessage="1" showErrorMessage="1" error="Please enter Y or N." sqref="R26:R50 K26:K50 P26:P50" xr:uid="{116C3BA3-E39A-4D86-BB79-E3CA0AFDF1B4}">
      <formula1>Lookup_YesNo</formula1>
    </dataValidation>
    <dataValidation type="date" allowBlank="1" showInputMessage="1" showErrorMessage="1" error="Please enter a valid date (mm/dd/yyyy) _x000a_between 10/01/2022 and 09/30/2028." sqref="L26:L50" xr:uid="{3AA8A232-4249-45DC-99BE-851AB4452CA5}">
      <formula1>44835</formula1>
      <formula2>47026</formula2>
    </dataValidation>
    <dataValidation type="list" allowBlank="1" showInputMessage="1" showErrorMessage="1" promptTitle="Outreach Activity" prompt="Click on the drop-down arrow to the right." sqref="C18:H18" xr:uid="{DEB3691D-9FFD-4E8E-BF82-BC1FC62D9A85}">
      <formula1>OFFSET(Outreach_Activities_Sorted,0,0,COUNTIF(Outreach_Activities_Sorted,"&lt;&gt;0"))</formula1>
    </dataValidation>
    <dataValidation type="list" allowBlank="1" showDropDown="1" showInputMessage="1" showErrorMessage="1" error="Please enter Yes, No, or Unknown." sqref="C16:H16" xr:uid="{54870001-51DE-40E9-9838-E6D337F4AE29}">
      <formula1>Lookup_YesNoUnknown</formula1>
    </dataValidation>
    <dataValidation allowBlank="1" showInputMessage="1" showErrorMessage="1" prompt="Annualized reductions of green house gas emissions measured in metric tons of carbon dioxide equivalent (MTCO2e)." sqref="J25" xr:uid="{D54F0F8F-EDB2-46F9-8A7C-D6295E3FE1B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4DAD95AC-70DB-48C2-99D7-B49866F58AE9}">
      <formula1>100</formula1>
      <formula2>999999</formula2>
    </dataValidation>
    <dataValidation type="date" operator="greaterThan" allowBlank="1" showInputMessage="1" showErrorMessage="1" errorTitle="Date Required" error="Please enter a date in mm/dd/yyyy format." sqref="C19:C20 D19 E19:E20 F19 G19:G20 H19" xr:uid="{C1860D4D-D30F-40AF-B894-BF27F9C17EE0}">
      <formula1>36526</formula1>
    </dataValidation>
    <dataValidation allowBlank="1" showInputMessage="1" showErrorMessage="1" prompt="Either use the facility’s permit methodology or multiply wastewater gallons by 8.35 to get pounds and divide by 10,000 to eliminate water content." sqref="H25" xr:uid="{BEEB63BE-E14B-482D-A4C0-38A93200F730}"/>
  </dataValidations>
  <hyperlinks>
    <hyperlink ref="B15" r:id="rId1" display="NAICS Code (3 to 6 digits) _x000a_NAICS Search (website)" xr:uid="{380BA59E-E52E-4C2E-8A99-6515A0A3C1F3}"/>
    <hyperlink ref="B12" r:id="rId2" display="https://www.epa.gov/frs/frs-query" xr:uid="{FB387FA8-A573-4FE1-9B57-97F4567D3328}"/>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D4E6CA7-B73D-4D9F-9E7E-3F7584AC3294}"/>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1</v>
      </c>
      <c r="C1" s="213"/>
      <c r="D1" s="213"/>
      <c r="E1" s="213"/>
      <c r="F1" s="213"/>
      <c r="G1" s="213"/>
      <c r="H1" s="213"/>
      <c r="I1" s="213"/>
      <c r="J1" s="213"/>
      <c r="K1" s="213"/>
      <c r="L1" s="213"/>
      <c r="M1" s="213"/>
      <c r="N1" s="213"/>
      <c r="O1" s="213"/>
      <c r="P1" s="213"/>
      <c r="Q1" s="213"/>
      <c r="R1" s="213"/>
      <c r="S1" s="213"/>
    </row>
    <row r="2" spans="2:19" s="148" customFormat="1" ht="9" customHeight="1">
      <c r="B2" s="278" t="s">
        <v>247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ref="M47" si="1">IF(L47="","",IF(MONTH(L47)&gt;=10,YEAR(L47) + 1,YEAR(L47)))</f>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2">SUM(C52:C57)</f>
        <v>0</v>
      </c>
      <c r="D51" s="44">
        <f t="shared" si="2"/>
        <v>0</v>
      </c>
      <c r="E51" s="45">
        <f t="shared" si="2"/>
        <v>0</v>
      </c>
      <c r="F51" s="45">
        <f t="shared" si="2"/>
        <v>0</v>
      </c>
      <c r="G51" s="45">
        <f t="shared" si="2"/>
        <v>0</v>
      </c>
      <c r="H51" s="45">
        <f t="shared" si="2"/>
        <v>0</v>
      </c>
      <c r="I51" s="45">
        <f t="shared" si="2"/>
        <v>0</v>
      </c>
      <c r="J51" s="45">
        <f t="shared" si="2"/>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3">"TOTAL IMPLEMENTED " &amp; S52</f>
        <v>TOTAL IMPLEMENTED 2023</v>
      </c>
      <c r="C52" s="44">
        <f t="shared" ref="C52:J57" si="4">IF($D$21=1,SUMIFS(C$26:C$50,$K$26:$K$50,"Y",$M$26:$M$50,$S52),0)</f>
        <v>0</v>
      </c>
      <c r="D52" s="44">
        <f t="shared" si="4"/>
        <v>0</v>
      </c>
      <c r="E52" s="45">
        <f t="shared" si="4"/>
        <v>0</v>
      </c>
      <c r="F52" s="45">
        <f t="shared" si="4"/>
        <v>0</v>
      </c>
      <c r="G52" s="45">
        <f t="shared" si="4"/>
        <v>0</v>
      </c>
      <c r="H52" s="45">
        <f t="shared" si="4"/>
        <v>0</v>
      </c>
      <c r="I52" s="45">
        <f t="shared" si="4"/>
        <v>0</v>
      </c>
      <c r="J52" s="45">
        <f t="shared" si="4"/>
        <v>0</v>
      </c>
      <c r="K52" s="435"/>
      <c r="L52" s="436"/>
      <c r="M52" s="436"/>
      <c r="N52" s="436"/>
      <c r="O52" s="436"/>
      <c r="P52" s="436"/>
      <c r="Q52" s="437"/>
      <c r="R52" s="300"/>
      <c r="S52" s="140">
        <v>2023</v>
      </c>
    </row>
    <row r="53" spans="1:19" ht="24" customHeight="1">
      <c r="B53" s="257" t="str">
        <f t="shared" si="3"/>
        <v>TOTAL IMPLEMENTED 2024</v>
      </c>
      <c r="C53" s="44">
        <f t="shared" si="4"/>
        <v>0</v>
      </c>
      <c r="D53" s="44">
        <f t="shared" si="4"/>
        <v>0</v>
      </c>
      <c r="E53" s="45">
        <f t="shared" si="4"/>
        <v>0</v>
      </c>
      <c r="F53" s="45">
        <f t="shared" si="4"/>
        <v>0</v>
      </c>
      <c r="G53" s="45">
        <f t="shared" si="4"/>
        <v>0</v>
      </c>
      <c r="H53" s="45">
        <f t="shared" si="4"/>
        <v>0</v>
      </c>
      <c r="I53" s="45">
        <f t="shared" si="4"/>
        <v>0</v>
      </c>
      <c r="J53" s="45">
        <f t="shared" si="4"/>
        <v>0</v>
      </c>
      <c r="K53" s="435"/>
      <c r="L53" s="436"/>
      <c r="M53" s="436"/>
      <c r="N53" s="436"/>
      <c r="O53" s="436"/>
      <c r="P53" s="436"/>
      <c r="Q53" s="437"/>
      <c r="R53" s="301"/>
      <c r="S53" s="140">
        <v>2024</v>
      </c>
    </row>
    <row r="54" spans="1:19" ht="24" customHeight="1">
      <c r="B54" s="257" t="str">
        <f t="shared" si="3"/>
        <v>TOTAL IMPLEMENTED 2025</v>
      </c>
      <c r="C54" s="44">
        <f t="shared" si="4"/>
        <v>0</v>
      </c>
      <c r="D54" s="44">
        <f t="shared" si="4"/>
        <v>0</v>
      </c>
      <c r="E54" s="45">
        <f t="shared" si="4"/>
        <v>0</v>
      </c>
      <c r="F54" s="45">
        <f t="shared" si="4"/>
        <v>0</v>
      </c>
      <c r="G54" s="45">
        <f t="shared" si="4"/>
        <v>0</v>
      </c>
      <c r="H54" s="45">
        <f t="shared" si="4"/>
        <v>0</v>
      </c>
      <c r="I54" s="45">
        <f t="shared" si="4"/>
        <v>0</v>
      </c>
      <c r="J54" s="45">
        <f t="shared" si="4"/>
        <v>0</v>
      </c>
      <c r="K54" s="435"/>
      <c r="L54" s="436"/>
      <c r="M54" s="436"/>
      <c r="N54" s="436"/>
      <c r="O54" s="436"/>
      <c r="P54" s="436"/>
      <c r="Q54" s="437"/>
      <c r="R54" s="301"/>
      <c r="S54" s="140">
        <v>2025</v>
      </c>
    </row>
    <row r="55" spans="1:19" ht="24" customHeight="1">
      <c r="B55" s="257" t="str">
        <f t="shared" si="3"/>
        <v>TOTAL IMPLEMENTED 2026</v>
      </c>
      <c r="C55" s="44">
        <f t="shared" si="4"/>
        <v>0</v>
      </c>
      <c r="D55" s="44">
        <f t="shared" si="4"/>
        <v>0</v>
      </c>
      <c r="E55" s="45">
        <f t="shared" si="4"/>
        <v>0</v>
      </c>
      <c r="F55" s="45">
        <f t="shared" si="4"/>
        <v>0</v>
      </c>
      <c r="G55" s="45">
        <f t="shared" si="4"/>
        <v>0</v>
      </c>
      <c r="H55" s="45">
        <f t="shared" si="4"/>
        <v>0</v>
      </c>
      <c r="I55" s="45">
        <f t="shared" si="4"/>
        <v>0</v>
      </c>
      <c r="J55" s="45">
        <f t="shared" si="4"/>
        <v>0</v>
      </c>
      <c r="K55" s="435"/>
      <c r="L55" s="436"/>
      <c r="M55" s="436"/>
      <c r="N55" s="436"/>
      <c r="O55" s="436"/>
      <c r="P55" s="436"/>
      <c r="Q55" s="437"/>
      <c r="R55" s="301"/>
      <c r="S55" s="140">
        <v>2026</v>
      </c>
    </row>
    <row r="56" spans="1:19" ht="24" customHeight="1">
      <c r="B56" s="257" t="str">
        <f t="shared" si="3"/>
        <v>TOTAL IMPLEMENTED 2027</v>
      </c>
      <c r="C56" s="44">
        <f t="shared" si="4"/>
        <v>0</v>
      </c>
      <c r="D56" s="44">
        <f t="shared" si="4"/>
        <v>0</v>
      </c>
      <c r="E56" s="45">
        <f t="shared" si="4"/>
        <v>0</v>
      </c>
      <c r="F56" s="45">
        <f t="shared" si="4"/>
        <v>0</v>
      </c>
      <c r="G56" s="45">
        <f t="shared" si="4"/>
        <v>0</v>
      </c>
      <c r="H56" s="45">
        <f t="shared" si="4"/>
        <v>0</v>
      </c>
      <c r="I56" s="45">
        <f t="shared" si="4"/>
        <v>0</v>
      </c>
      <c r="J56" s="45">
        <f t="shared" si="4"/>
        <v>0</v>
      </c>
      <c r="K56" s="435"/>
      <c r="L56" s="436"/>
      <c r="M56" s="436"/>
      <c r="N56" s="436"/>
      <c r="O56" s="436"/>
      <c r="P56" s="436"/>
      <c r="Q56" s="437"/>
      <c r="R56" s="301"/>
      <c r="S56" s="140">
        <v>2027</v>
      </c>
    </row>
    <row r="57" spans="1:19" ht="24" customHeight="1">
      <c r="B57" s="257" t="str">
        <f t="shared" si="3"/>
        <v>TOTAL IMPLEMENTED 2028</v>
      </c>
      <c r="C57" s="44">
        <f t="shared" si="4"/>
        <v>0</v>
      </c>
      <c r="D57" s="44">
        <f t="shared" si="4"/>
        <v>0</v>
      </c>
      <c r="E57" s="45">
        <f t="shared" si="4"/>
        <v>0</v>
      </c>
      <c r="F57" s="45">
        <f t="shared" si="4"/>
        <v>0</v>
      </c>
      <c r="G57" s="45">
        <f t="shared" si="4"/>
        <v>0</v>
      </c>
      <c r="H57" s="45">
        <f t="shared" si="4"/>
        <v>0</v>
      </c>
      <c r="I57" s="45">
        <f t="shared" si="4"/>
        <v>0</v>
      </c>
      <c r="J57" s="45">
        <f t="shared" si="4"/>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8buGXMemFuStKGk6sIiNmTva+nGiBe/KFR99DK1QUpTtd0Nn0EqvMc6kKaGJl/R2jAy3tLY8Zk/N9ICwzzknjQ==" saltValue="L+Dqr3AwGZxOW53k+4HwlA==" spinCount="100000" sheet="1" objects="1" scenarios="1" formatCells="0" formatRows="0" insertHyperlinks="0"/>
  <mergeCells count="26">
    <mergeCell ref="C3:M3"/>
    <mergeCell ref="C11:H11"/>
    <mergeCell ref="P24:Q24"/>
    <mergeCell ref="C24:D24"/>
    <mergeCell ref="C15:H15"/>
    <mergeCell ref="C19:H19"/>
    <mergeCell ref="C12:H12"/>
    <mergeCell ref="K24:O24"/>
    <mergeCell ref="C18:H18"/>
    <mergeCell ref="C17:H17"/>
    <mergeCell ref="E24:J24"/>
    <mergeCell ref="C23:J23"/>
    <mergeCell ref="I15:J15"/>
    <mergeCell ref="I12:J12"/>
    <mergeCell ref="C7:H7"/>
    <mergeCell ref="C8:H8"/>
    <mergeCell ref="C10:H10"/>
    <mergeCell ref="K51:Q57"/>
    <mergeCell ref="C20:D20"/>
    <mergeCell ref="E20:F20"/>
    <mergeCell ref="G20:H20"/>
    <mergeCell ref="S24:S25"/>
    <mergeCell ref="R24:R25"/>
    <mergeCell ref="C13:H13"/>
    <mergeCell ref="C14:H14"/>
    <mergeCell ref="C16:H16"/>
  </mergeCells>
  <conditionalFormatting sqref="C26:J50">
    <cfRule type="expression" dxfId="74" priority="3">
      <formula>AND(TRIM(C26)&lt;&gt;"",ISNUMBER(C26)=FALSE)</formula>
    </cfRule>
  </conditionalFormatting>
  <dataValidations xWindow="446" yWindow="736" count="12">
    <dataValidation allowBlank="1" showInputMessage="1" showErrorMessage="1" prompt="Either use the facility’s permit methodology or multiply wastewater gallons by 8.35 to get pounds and divide by 10,000 to eliminate water content." sqref="H25" xr:uid="{D4336D52-20EB-4BAE-8F01-B2B2AC823634}"/>
    <dataValidation type="date" operator="greaterThan" allowBlank="1" showInputMessage="1" showErrorMessage="1" errorTitle="Date Required" error="Please enter a date in mm/dd/yyyy format." sqref="C19:C20 D19 E19:E20 F19 G19:G20 H19" xr:uid="{CB453B45-74CE-4703-9E2D-3C943E235925}">
      <formula1>36526</formula1>
    </dataValidation>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A7FA169-59B3-4A08-8314-1616485FA664}">
      <formula1>100</formula1>
      <formula2>999999</formula2>
    </dataValidation>
    <dataValidation allowBlank="1" showInputMessage="1" showErrorMessage="1" prompt="Annualized reductions of green house gas emissions measured in metric tons of carbon dioxide equivalent (MTCO2e)." sqref="J25" xr:uid="{BBA7644A-6A84-4215-A1B2-8779CE4BF06B}"/>
    <dataValidation type="list" allowBlank="1" showDropDown="1" showInputMessage="1" showErrorMessage="1" error="Please enter Yes, No, or Unknown." sqref="C16:H16" xr:uid="{9B3D22FD-CF88-4150-80F4-17E44B750770}">
      <formula1>Lookup_YesNoUnknown</formula1>
    </dataValidation>
    <dataValidation type="list" allowBlank="1" showInputMessage="1" showErrorMessage="1" promptTitle="Outreach Activity" prompt="Click on the drop-down arrow to the right." sqref="C18:H18" xr:uid="{D9A5458C-3599-4C35-93CE-FAA379BE3638}">
      <formula1>OFFSET(Outreach_Activities_Sorted,0,0,COUNTIF(Outreach_Activities_Sorted,"&lt;&gt;0"))</formula1>
    </dataValidation>
    <dataValidation type="date" allowBlank="1" showInputMessage="1" showErrorMessage="1" error="Please enter a valid date (mm/dd/yyyy) _x000a_between 10/01/2022 and 09/30/2028." sqref="L26:L50" xr:uid="{C4EEAE36-3517-4234-81CA-ADF09F5FF9CE}">
      <formula1>44835</formula1>
      <formula2>47026</formula2>
    </dataValidation>
    <dataValidation type="list" allowBlank="1" showDropDown="1" showInputMessage="1" showErrorMessage="1" error="Please enter Y or N." sqref="R26:R50 K26:K50 P26:P50" xr:uid="{2FB6E7F1-95FF-4D37-ACF6-3B634F1B67AA}">
      <formula1>Lookup_YesNo</formula1>
    </dataValidation>
    <dataValidation type="list" allowBlank="1" showDropDown="1" showInputMessage="1" showErrorMessage="1" error="Please enter Y or N." sqref="P26:P50" xr:uid="{A0714C36-F4EF-425F-9D45-B188A3A76715}">
      <formula1>Lookup_YesOrBlank</formula1>
    </dataValidation>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BCF7E1E-2E59-4711-90A3-640CB1A20356}"/>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3A9ACE36-2793-4037-B34C-BB657887B7E1}"/>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E967D54-E44B-4B0B-8588-E3D2BF05C1E1}"/>
  </dataValidations>
  <hyperlinks>
    <hyperlink ref="B15" r:id="rId1" display="NAICS Code (3 to 6 digits) _x000a_NAICS Search (website)" xr:uid="{DD9FA607-E0B5-4DB6-AD5C-05788DA8B8FD}"/>
    <hyperlink ref="B12" r:id="rId2" display="https://www.epa.gov/frs/frs-query" xr:uid="{50C7AB7C-B3CB-4057-BD3C-5485376CE43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46D92DDC-12D1-4C14-94FD-400DCA4932FF}"/>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69441-A534-4145-8A5C-BE152D0D938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64</v>
      </c>
      <c r="C1" s="213"/>
      <c r="D1" s="213"/>
      <c r="E1" s="213"/>
      <c r="F1" s="213"/>
      <c r="G1" s="213"/>
      <c r="H1" s="213"/>
      <c r="I1" s="213"/>
      <c r="J1" s="213"/>
      <c r="K1" s="213"/>
      <c r="L1" s="213"/>
      <c r="M1" s="213"/>
      <c r="N1" s="213"/>
      <c r="O1" s="213"/>
      <c r="P1" s="213"/>
      <c r="Q1" s="213"/>
      <c r="R1" s="213"/>
      <c r="S1" s="213"/>
    </row>
    <row r="2" spans="2:19" s="148" customFormat="1" ht="9" customHeight="1">
      <c r="B2" s="278" t="s">
        <v>310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E70XfEbRUkD+g7cETSDd/JS1CuTBkzVMhcTZGRWm36s+/4kd2FS1idb8CUxVZ7A1we0GGO6AMNAoFhVLOG7o9w==" saltValue="qag2ft+r3172lyC4NZuX1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8CAC9045-C507-4BB2-8DD1-04E82556B48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0EB0F753-5EFA-43C6-8758-DD98396A36BD}"/>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3673AB7C-168F-45CF-896C-7875AA11E440}"/>
    <dataValidation type="list" allowBlank="1" showDropDown="1" showInputMessage="1" showErrorMessage="1" error="Please enter Y or N." sqref="P26:P50" xr:uid="{DB7CDAD7-5000-484D-870B-F6667EB78AF9}">
      <formula1>Lookup_YesOrBlank</formula1>
    </dataValidation>
    <dataValidation type="list" allowBlank="1" showDropDown="1" showInputMessage="1" showErrorMessage="1" error="Please enter Y or N." sqref="R26:R50 K26:K50 P26:P50" xr:uid="{282BF278-B242-4B7D-8269-A1D1D6024E7F}">
      <formula1>Lookup_YesNo</formula1>
    </dataValidation>
    <dataValidation type="date" allowBlank="1" showInputMessage="1" showErrorMessage="1" error="Please enter a valid date (mm/dd/yyyy) _x000a_between 10/01/2022 and 09/30/2028." sqref="L26:L50" xr:uid="{FD5E0F10-6F1A-4A8E-8A61-9A2345AC8772}">
      <formula1>44835</formula1>
      <formula2>47026</formula2>
    </dataValidation>
    <dataValidation type="list" allowBlank="1" showInputMessage="1" showErrorMessage="1" promptTitle="Outreach Activity" prompt="Click on the drop-down arrow to the right." sqref="C18:H18" xr:uid="{2116682C-328A-4785-8AF4-29D7BD7F3DBF}">
      <formula1>OFFSET(Outreach_Activities_Sorted,0,0,COUNTIF(Outreach_Activities_Sorted,"&lt;&gt;0"))</formula1>
    </dataValidation>
    <dataValidation type="list" allowBlank="1" showDropDown="1" showInputMessage="1" showErrorMessage="1" error="Please enter Yes, No, or Unknown." sqref="C16:H16" xr:uid="{2DF6E654-B0F6-4B19-B4B4-22A81E5FE2F5}">
      <formula1>Lookup_YesNoUnknown</formula1>
    </dataValidation>
    <dataValidation allowBlank="1" showInputMessage="1" showErrorMessage="1" prompt="Annualized reductions of green house gas emissions measured in metric tons of carbon dioxide equivalent (MTCO2e)." sqref="J25" xr:uid="{E7F4B23B-D54B-43D8-ABE8-A5463E07308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905389FE-F62F-4D83-9E04-6BAAAC56A5FC}">
      <formula1>100</formula1>
      <formula2>999999</formula2>
    </dataValidation>
    <dataValidation type="date" operator="greaterThan" allowBlank="1" showInputMessage="1" showErrorMessage="1" errorTitle="Date Required" error="Please enter a date in mm/dd/yyyy format." sqref="C19:C20 D19 E19:E20 F19 G19:G20 H19" xr:uid="{0A1A3EAD-D7DA-4CF9-AFBE-424FAA8D5019}">
      <formula1>36526</formula1>
    </dataValidation>
    <dataValidation allowBlank="1" showInputMessage="1" showErrorMessage="1" prompt="Either use the facility’s permit methodology or multiply wastewater gallons by 8.35 to get pounds and divide by 10,000 to eliminate water content." sqref="H25" xr:uid="{155D14EC-59FB-4C97-98E7-C78C8BF7BDE0}"/>
  </dataValidations>
  <hyperlinks>
    <hyperlink ref="B15" r:id="rId1" display="NAICS Code (3 to 6 digits) _x000a_NAICS Search (website)" xr:uid="{B90EE107-85ED-4415-9BDA-51B13EEDCA1F}"/>
    <hyperlink ref="B12" r:id="rId2" display="https://www.epa.gov/frs/frs-query" xr:uid="{96979A89-DCA6-430B-9356-670BAF6ACACA}"/>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65E3319-81F4-4A9D-A8CE-35D1DA305A6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A3F1B-5C6A-49DB-869A-C9F3517C3515}">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65</v>
      </c>
      <c r="C1" s="213"/>
      <c r="D1" s="213"/>
      <c r="E1" s="213"/>
      <c r="F1" s="213"/>
      <c r="G1" s="213"/>
      <c r="H1" s="213"/>
      <c r="I1" s="213"/>
      <c r="J1" s="213"/>
      <c r="K1" s="213"/>
      <c r="L1" s="213"/>
      <c r="M1" s="213"/>
      <c r="N1" s="213"/>
      <c r="O1" s="213"/>
      <c r="P1" s="213"/>
      <c r="Q1" s="213"/>
      <c r="R1" s="213"/>
      <c r="S1" s="213"/>
    </row>
    <row r="2" spans="2:19" s="148" customFormat="1" ht="9" customHeight="1">
      <c r="B2" s="278" t="s">
        <v>311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uHvusbv/SCWk8OQr31r0LbJLF22mCDn8Oce0oWpaNs1YzJKoasMj6USKeIgF9G8fOoAD0ZEHM5m1IvJFZsMmYw==" saltValue="6kcrd1ZVdXpBzZmSTLCrA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291EC79-1047-4AF2-AF50-C65AC344BBD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CF493449-8EDD-4CB5-A6DC-09FB01618DB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03A036D6-2CE3-40C7-89DF-F33FA8E7FA58}"/>
    <dataValidation type="list" allowBlank="1" showDropDown="1" showInputMessage="1" showErrorMessage="1" error="Please enter Y or N." sqref="P26:P50" xr:uid="{B00426EA-A866-4DE2-920C-817240A90C2A}">
      <formula1>Lookup_YesOrBlank</formula1>
    </dataValidation>
    <dataValidation type="list" allowBlank="1" showDropDown="1" showInputMessage="1" showErrorMessage="1" error="Please enter Y or N." sqref="R26:R50 K26:K50 P26:P50" xr:uid="{D4F4A843-52FF-4909-AFD0-BFF4ADBDEBBA}">
      <formula1>Lookup_YesNo</formula1>
    </dataValidation>
    <dataValidation type="date" allowBlank="1" showInputMessage="1" showErrorMessage="1" error="Please enter a valid date (mm/dd/yyyy) _x000a_between 10/01/2022 and 09/30/2028." sqref="L26:L50" xr:uid="{50387424-66C4-4406-B32B-252A5E4C928A}">
      <formula1>44835</formula1>
      <formula2>47026</formula2>
    </dataValidation>
    <dataValidation type="list" allowBlank="1" showInputMessage="1" showErrorMessage="1" promptTitle="Outreach Activity" prompt="Click on the drop-down arrow to the right." sqref="C18:H18" xr:uid="{37BEA7DA-0ACC-4DBF-8E08-A98817C72E74}">
      <formula1>OFFSET(Outreach_Activities_Sorted,0,0,COUNTIF(Outreach_Activities_Sorted,"&lt;&gt;0"))</formula1>
    </dataValidation>
    <dataValidation type="list" allowBlank="1" showDropDown="1" showInputMessage="1" showErrorMessage="1" error="Please enter Yes, No, or Unknown." sqref="C16:H16" xr:uid="{1628EE83-1458-4FD1-B568-833DEA1C2A0A}">
      <formula1>Lookup_YesNoUnknown</formula1>
    </dataValidation>
    <dataValidation allowBlank="1" showInputMessage="1" showErrorMessage="1" prompt="Annualized reductions of green house gas emissions measured in metric tons of carbon dioxide equivalent (MTCO2e)." sqref="J25" xr:uid="{98D23834-420B-42DF-8A2F-D1F9873B5066}"/>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D2D59EBA-3559-4B6C-9FC3-88775DD0CF49}">
      <formula1>100</formula1>
      <formula2>999999</formula2>
    </dataValidation>
    <dataValidation type="date" operator="greaterThan" allowBlank="1" showInputMessage="1" showErrorMessage="1" errorTitle="Date Required" error="Please enter a date in mm/dd/yyyy format." sqref="C19:C20 D19 E19:E20 F19 G19:G20 H19" xr:uid="{DDE6CB3D-7E3E-40B5-835C-D70199234BCC}">
      <formula1>36526</formula1>
    </dataValidation>
    <dataValidation allowBlank="1" showInputMessage="1" showErrorMessage="1" prompt="Either use the facility’s permit methodology or multiply wastewater gallons by 8.35 to get pounds and divide by 10,000 to eliminate water content." sqref="H25" xr:uid="{8D254196-B811-48B2-909D-0BD6EC760B77}"/>
  </dataValidations>
  <hyperlinks>
    <hyperlink ref="B15" r:id="rId1" display="NAICS Code (3 to 6 digits) _x000a_NAICS Search (website)" xr:uid="{95DA5755-4E70-4757-830B-5224AE4B917C}"/>
    <hyperlink ref="B12" r:id="rId2" display="https://www.epa.gov/frs/frs-query" xr:uid="{C7DF90A5-65C3-4D07-8EDE-3D6D91275D1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8F77802-64EF-4D49-937D-8C8912A2C01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EEF6A-3742-46EF-BDD3-78F06D3EED67}">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66</v>
      </c>
      <c r="C1" s="213"/>
      <c r="D1" s="213"/>
      <c r="E1" s="213"/>
      <c r="F1" s="213"/>
      <c r="G1" s="213"/>
      <c r="H1" s="213"/>
      <c r="I1" s="213"/>
      <c r="J1" s="213"/>
      <c r="K1" s="213"/>
      <c r="L1" s="213"/>
      <c r="M1" s="213"/>
      <c r="N1" s="213"/>
      <c r="O1" s="213"/>
      <c r="P1" s="213"/>
      <c r="Q1" s="213"/>
      <c r="R1" s="213"/>
      <c r="S1" s="213"/>
    </row>
    <row r="2" spans="2:19" s="148" customFormat="1" ht="9" customHeight="1">
      <c r="B2" s="278" t="s">
        <v>312</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zEJjz8TE0eBzIR6/MQoa2extorpD8ScoltI0fYVcCRUkhWBnROSpnP3+7wOKuEZc5aBXzXaR9wcmVZRe6MEhGA==" saltValue="wIfSjduHKbsi9o4eV8XmE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9"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714820B-BE4C-4630-99DB-FF7B0A05F22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88E2EB6-9873-4D4E-99A5-8D90E562445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8517113-8B67-4967-A5E9-70997D2AEB7F}"/>
    <dataValidation type="list" allowBlank="1" showDropDown="1" showInputMessage="1" showErrorMessage="1" error="Please enter Y or N." sqref="P26:P50" xr:uid="{69BD7062-343C-4D60-84BD-00948ECEA721}">
      <formula1>Lookup_YesOrBlank</formula1>
    </dataValidation>
    <dataValidation type="list" allowBlank="1" showDropDown="1" showInputMessage="1" showErrorMessage="1" error="Please enter Y or N." sqref="R26:R50 K26:K50 P26:P50" xr:uid="{E9A81AD1-8E6E-4A46-B0C5-72A939DFBE02}">
      <formula1>Lookup_YesNo</formula1>
    </dataValidation>
    <dataValidation type="date" allowBlank="1" showInputMessage="1" showErrorMessage="1" error="Please enter a valid date (mm/dd/yyyy) _x000a_between 10/01/2022 and 09/30/2028." sqref="L26:L50" xr:uid="{AA942AFE-37D0-4607-8F97-4DDF002114E7}">
      <formula1>44835</formula1>
      <formula2>47026</formula2>
    </dataValidation>
    <dataValidation type="list" allowBlank="1" showInputMessage="1" showErrorMessage="1" promptTitle="Outreach Activity" prompt="Click on the drop-down arrow to the right." sqref="C18:H18" xr:uid="{72B73F6C-35F4-40CC-A9F2-9506CB3903E9}">
      <formula1>OFFSET(Outreach_Activities_Sorted,0,0,COUNTIF(Outreach_Activities_Sorted,"&lt;&gt;0"))</formula1>
    </dataValidation>
    <dataValidation type="list" allowBlank="1" showDropDown="1" showInputMessage="1" showErrorMessage="1" error="Please enter Yes, No, or Unknown." sqref="C16:H16" xr:uid="{EAE4B2BC-16E4-4743-863E-154398234C66}">
      <formula1>Lookup_YesNoUnknown</formula1>
    </dataValidation>
    <dataValidation allowBlank="1" showInputMessage="1" showErrorMessage="1" prompt="Annualized reductions of green house gas emissions measured in metric tons of carbon dioxide equivalent (MTCO2e)." sqref="J25" xr:uid="{E8A61560-5E9B-4490-A2A0-3AEDC7D7C44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0A7ACF5-3087-43D9-8673-242FA70CD41A}">
      <formula1>100</formula1>
      <formula2>999999</formula2>
    </dataValidation>
    <dataValidation type="date" operator="greaterThan" allowBlank="1" showInputMessage="1" showErrorMessage="1" errorTitle="Date Required" error="Please enter a date in mm/dd/yyyy format." sqref="C19:C20 D19 E19:E20 F19 G19:G20 H19" xr:uid="{3DF3C3A6-57D4-484C-B871-A18E2F7F1490}">
      <formula1>36526</formula1>
    </dataValidation>
    <dataValidation allowBlank="1" showInputMessage="1" showErrorMessage="1" prompt="Either use the facility’s permit methodology or multiply wastewater gallons by 8.35 to get pounds and divide by 10,000 to eliminate water content." sqref="H25" xr:uid="{9DF612D3-06A1-40BD-8EC8-F6C74C7DDFB7}"/>
  </dataValidations>
  <hyperlinks>
    <hyperlink ref="B15" r:id="rId1" display="NAICS Code (3 to 6 digits) _x000a_NAICS Search (website)" xr:uid="{263E8D31-9030-450E-A7AD-A96C2D3DE521}"/>
    <hyperlink ref="B12" r:id="rId2" display="https://www.epa.gov/frs/frs-query" xr:uid="{1156191F-F074-4DA2-B97F-D94ED6F4A0E0}"/>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547B0F2-50BA-4DC4-BD98-ED8C410A6F6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C84A3-5D19-4689-AFCE-3A4149C0075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67</v>
      </c>
      <c r="C1" s="213"/>
      <c r="D1" s="213"/>
      <c r="E1" s="213"/>
      <c r="F1" s="213"/>
      <c r="G1" s="213"/>
      <c r="H1" s="213"/>
      <c r="I1" s="213"/>
      <c r="J1" s="213"/>
      <c r="K1" s="213"/>
      <c r="L1" s="213"/>
      <c r="M1" s="213"/>
      <c r="N1" s="213"/>
      <c r="O1" s="213"/>
      <c r="P1" s="213"/>
      <c r="Q1" s="213"/>
      <c r="R1" s="213"/>
      <c r="S1" s="213"/>
    </row>
    <row r="2" spans="2:19" s="148" customFormat="1" ht="9" customHeight="1">
      <c r="B2" s="278" t="s">
        <v>313</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aGqdUTK3dGJfhnkN/g26nkaGiOEMTlu5bvMka2CEFKCQ4+OYFPTv4ta1OppOGY4n2tTny4e5xZPCIkfQXA2LFg==" saltValue="9h2b7yS4Zi++9SyEy8ZUu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8"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227DABD0-69CA-43D0-8D38-05845AA8C6D2}"/>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E6ADE9E0-4BCA-4661-8578-AEF20F4728C1}"/>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4E67771F-38CA-4E41-9105-CE5FA71F238F}"/>
    <dataValidation type="list" allowBlank="1" showDropDown="1" showInputMessage="1" showErrorMessage="1" error="Please enter Y or N." sqref="P26:P50" xr:uid="{485E4065-E097-44E6-BC14-B65510CFCE3C}">
      <formula1>Lookup_YesOrBlank</formula1>
    </dataValidation>
    <dataValidation type="list" allowBlank="1" showDropDown="1" showInputMessage="1" showErrorMessage="1" error="Please enter Y or N." sqref="R26:R50 K26:K50 P26:P50" xr:uid="{4B48E0A7-A46C-4C76-A25D-9CCDDFF44FC2}">
      <formula1>Lookup_YesNo</formula1>
    </dataValidation>
    <dataValidation type="date" allowBlank="1" showInputMessage="1" showErrorMessage="1" error="Please enter a valid date (mm/dd/yyyy) _x000a_between 10/01/2022 and 09/30/2028." sqref="L26:L50" xr:uid="{34E316B3-7C64-4FDD-B5D6-E25EF0AB56D6}">
      <formula1>44835</formula1>
      <formula2>47026</formula2>
    </dataValidation>
    <dataValidation type="list" allowBlank="1" showInputMessage="1" showErrorMessage="1" promptTitle="Outreach Activity" prompt="Click on the drop-down arrow to the right." sqref="C18:H18" xr:uid="{FE2AB65B-D0CD-4AE9-B1A7-0DDE6449CDDF}">
      <formula1>OFFSET(Outreach_Activities_Sorted,0,0,COUNTIF(Outreach_Activities_Sorted,"&lt;&gt;0"))</formula1>
    </dataValidation>
    <dataValidation type="list" allowBlank="1" showDropDown="1" showInputMessage="1" showErrorMessage="1" error="Please enter Yes, No, or Unknown." sqref="C16:H16" xr:uid="{53C86E71-B250-4B96-BACF-48EAE78830BC}">
      <formula1>Lookup_YesNoUnknown</formula1>
    </dataValidation>
    <dataValidation allowBlank="1" showInputMessage="1" showErrorMessage="1" prompt="Annualized reductions of green house gas emissions measured in metric tons of carbon dioxide equivalent (MTCO2e)." sqref="J25" xr:uid="{146679DA-DED3-46E8-95B4-5EB14F68AF9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3681B59E-6A42-4E41-B35E-062EC3B43042}">
      <formula1>100</formula1>
      <formula2>999999</formula2>
    </dataValidation>
    <dataValidation type="date" operator="greaterThan" allowBlank="1" showInputMessage="1" showErrorMessage="1" errorTitle="Date Required" error="Please enter a date in mm/dd/yyyy format." sqref="C19:C20 D19 E19:E20 F19 G19:G20 H19" xr:uid="{E40972C7-51DC-4CD7-BA14-C0D791261B77}">
      <formula1>36526</formula1>
    </dataValidation>
    <dataValidation allowBlank="1" showInputMessage="1" showErrorMessage="1" prompt="Either use the facility’s permit methodology or multiply wastewater gallons by 8.35 to get pounds and divide by 10,000 to eliminate water content." sqref="H25" xr:uid="{D2D9ABCD-66F8-4AA8-8A2E-2FC789E5D5F9}"/>
  </dataValidations>
  <hyperlinks>
    <hyperlink ref="B15" r:id="rId1" display="NAICS Code (3 to 6 digits) _x000a_NAICS Search (website)" xr:uid="{47E40EDD-9767-492B-A839-0A64265F8D6B}"/>
    <hyperlink ref="B12" r:id="rId2" display="https://www.epa.gov/frs/frs-query" xr:uid="{5F36D056-3CDA-4EA1-B260-DE261F9BAC53}"/>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994E9555-4B0F-4B60-9911-2C18BE54DEF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610B2-F64E-4BD5-BDE5-858E1539C578}">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68</v>
      </c>
      <c r="C1" s="213"/>
      <c r="D1" s="213"/>
      <c r="E1" s="213"/>
      <c r="F1" s="213"/>
      <c r="G1" s="213"/>
      <c r="H1" s="213"/>
      <c r="I1" s="213"/>
      <c r="J1" s="213"/>
      <c r="K1" s="213"/>
      <c r="L1" s="213"/>
      <c r="M1" s="213"/>
      <c r="N1" s="213"/>
      <c r="O1" s="213"/>
      <c r="P1" s="213"/>
      <c r="Q1" s="213"/>
      <c r="R1" s="213"/>
      <c r="S1" s="213"/>
    </row>
    <row r="2" spans="2:19" s="148" customFormat="1" ht="9" customHeight="1">
      <c r="B2" s="278" t="s">
        <v>314</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vz9xU3GdHkZr0i5bbeJ/3qiWw94aYoZdOykAGY3TpdRfpulPPMPLt78vcxsVdJPLDopynuXI55nXV/X5hf+jHA==" saltValue="EO0IJ+N63Nimpsj2HuQk0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7"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4EFCFA0E-945E-43CF-9DF2-6E398C42DD9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6E677949-7135-40DC-BFA4-34B87CCA658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56B546B-C9EC-4758-B50D-FD79D32EBDAA}"/>
    <dataValidation type="list" allowBlank="1" showDropDown="1" showInputMessage="1" showErrorMessage="1" error="Please enter Y or N." sqref="P26:P50" xr:uid="{74E2EB98-C388-4820-83CF-E6CD5297022D}">
      <formula1>Lookup_YesOrBlank</formula1>
    </dataValidation>
    <dataValidation type="list" allowBlank="1" showDropDown="1" showInputMessage="1" showErrorMessage="1" error="Please enter Y or N." sqref="R26:R50 K26:K50 P26:P50" xr:uid="{DFA6C70B-552B-4A1D-8408-9C735EBF6627}">
      <formula1>Lookup_YesNo</formula1>
    </dataValidation>
    <dataValidation type="date" allowBlank="1" showInputMessage="1" showErrorMessage="1" error="Please enter a valid date (mm/dd/yyyy) _x000a_between 10/01/2022 and 09/30/2028." sqref="L26:L50" xr:uid="{A2788A9A-6DF4-42C3-8EA4-39DAA6AD1D80}">
      <formula1>44835</formula1>
      <formula2>47026</formula2>
    </dataValidation>
    <dataValidation type="list" allowBlank="1" showInputMessage="1" showErrorMessage="1" promptTitle="Outreach Activity" prompt="Click on the drop-down arrow to the right." sqref="C18:H18" xr:uid="{D8B8E065-93B1-4E73-BCBB-80EFA3815460}">
      <formula1>OFFSET(Outreach_Activities_Sorted,0,0,COUNTIF(Outreach_Activities_Sorted,"&lt;&gt;0"))</formula1>
    </dataValidation>
    <dataValidation type="list" allowBlank="1" showDropDown="1" showInputMessage="1" showErrorMessage="1" error="Please enter Yes, No, or Unknown." sqref="C16:H16" xr:uid="{A01E65C2-C940-4C2F-923C-33FB56B1B80D}">
      <formula1>Lookup_YesNoUnknown</formula1>
    </dataValidation>
    <dataValidation allowBlank="1" showInputMessage="1" showErrorMessage="1" prompt="Annualized reductions of green house gas emissions measured in metric tons of carbon dioxide equivalent (MTCO2e)." sqref="J25" xr:uid="{E3E34F09-3787-43E5-9BE8-CE643E9138D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2916D5C6-C870-4A72-95F1-A62E0CD9A8AA}">
      <formula1>100</formula1>
      <formula2>999999</formula2>
    </dataValidation>
    <dataValidation type="date" operator="greaterThan" allowBlank="1" showInputMessage="1" showErrorMessage="1" errorTitle="Date Required" error="Please enter a date in mm/dd/yyyy format." sqref="C19:C20 D19 E19:E20 F19 G19:G20 H19" xr:uid="{451FC559-1D3E-44F6-861B-BC3BFE726E5F}">
      <formula1>36526</formula1>
    </dataValidation>
    <dataValidation allowBlank="1" showInputMessage="1" showErrorMessage="1" prompt="Either use the facility’s permit methodology or multiply wastewater gallons by 8.35 to get pounds and divide by 10,000 to eliminate water content." sqref="H25" xr:uid="{57D6E8FD-93B0-484B-9BA3-3EE529CB8C8A}"/>
  </dataValidations>
  <hyperlinks>
    <hyperlink ref="B15" r:id="rId1" display="NAICS Code (3 to 6 digits) _x000a_NAICS Search (website)" xr:uid="{310CE909-5064-4EAF-B01F-07A6D03A3EDF}"/>
    <hyperlink ref="B12" r:id="rId2" display="https://www.epa.gov/frs/frs-query" xr:uid="{3BB28CB3-19EE-424F-9096-EB85D6B2AA74}"/>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FC046F1-F2DB-4112-A8B8-D8A8A3C512A6}"/>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DC10D-000B-48ED-9B78-2331BE1B10C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69</v>
      </c>
      <c r="C1" s="213"/>
      <c r="D1" s="213"/>
      <c r="E1" s="213"/>
      <c r="F1" s="213"/>
      <c r="G1" s="213"/>
      <c r="H1" s="213"/>
      <c r="I1" s="213"/>
      <c r="J1" s="213"/>
      <c r="K1" s="213"/>
      <c r="L1" s="213"/>
      <c r="M1" s="213"/>
      <c r="N1" s="213"/>
      <c r="O1" s="213"/>
      <c r="P1" s="213"/>
      <c r="Q1" s="213"/>
      <c r="R1" s="213"/>
      <c r="S1" s="213"/>
    </row>
    <row r="2" spans="2:19" s="148" customFormat="1" ht="9" customHeight="1">
      <c r="B2" s="278" t="s">
        <v>315</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U7FEk3vfGMIYsY6SqA7R3mF8k/SXAEamzQChuGEo6gA80GD8SEbx93A+i6A+9ALDS2mJTEesdSkJsxN4drSsNw==" saltValue="+d0eTBPehTUY4pQUqbqot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6"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DD691FD6-0979-44A0-9275-276CD9EB6B07}"/>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900A9BE-B7A6-43C6-B7FA-6C12696A7FF6}"/>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56B8A38C-B9B5-4739-ABDD-3134DA079D77}"/>
    <dataValidation type="list" allowBlank="1" showDropDown="1" showInputMessage="1" showErrorMessage="1" error="Please enter Y or N." sqref="P26:P50" xr:uid="{19681288-97E6-49ED-BA64-91001A9FBB5A}">
      <formula1>Lookup_YesOrBlank</formula1>
    </dataValidation>
    <dataValidation type="list" allowBlank="1" showDropDown="1" showInputMessage="1" showErrorMessage="1" error="Please enter Y or N." sqref="R26:R50 K26:K50 P26:P50" xr:uid="{A140344F-96AA-4F2B-A00C-B9A0AE7D2F2F}">
      <formula1>Lookup_YesNo</formula1>
    </dataValidation>
    <dataValidation type="date" allowBlank="1" showInputMessage="1" showErrorMessage="1" error="Please enter a valid date (mm/dd/yyyy) _x000a_between 10/01/2022 and 09/30/2028." sqref="L26:L50" xr:uid="{1B869361-427D-42DB-971D-EE355AEDD67B}">
      <formula1>44835</formula1>
      <formula2>47026</formula2>
    </dataValidation>
    <dataValidation type="list" allowBlank="1" showInputMessage="1" showErrorMessage="1" promptTitle="Outreach Activity" prompt="Click on the drop-down arrow to the right." sqref="C18:H18" xr:uid="{1C880859-9CAA-4DBA-9E39-4CF7577AD07A}">
      <formula1>OFFSET(Outreach_Activities_Sorted,0,0,COUNTIF(Outreach_Activities_Sorted,"&lt;&gt;0"))</formula1>
    </dataValidation>
    <dataValidation type="list" allowBlank="1" showDropDown="1" showInputMessage="1" showErrorMessage="1" error="Please enter Yes, No, or Unknown." sqref="C16:H16" xr:uid="{91E7566B-A5BD-45CC-9115-F1DE752AD5A3}">
      <formula1>Lookup_YesNoUnknown</formula1>
    </dataValidation>
    <dataValidation allowBlank="1" showInputMessage="1" showErrorMessage="1" prompt="Annualized reductions of green house gas emissions measured in metric tons of carbon dioxide equivalent (MTCO2e)." sqref="J25" xr:uid="{59E340DC-A4C1-480C-859E-2E4F39FD405C}"/>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1F22BC38-50D2-4D84-B00B-DF15ECD91F49}">
      <formula1>100</formula1>
      <formula2>999999</formula2>
    </dataValidation>
    <dataValidation type="date" operator="greaterThan" allowBlank="1" showInputMessage="1" showErrorMessage="1" errorTitle="Date Required" error="Please enter a date in mm/dd/yyyy format." sqref="C19:C20 D19 E19:E20 F19 G19:G20 H19" xr:uid="{AC96E6BE-DF78-42D7-81C1-670E36C5D3B0}">
      <formula1>36526</formula1>
    </dataValidation>
    <dataValidation allowBlank="1" showInputMessage="1" showErrorMessage="1" prompt="Either use the facility’s permit methodology or multiply wastewater gallons by 8.35 to get pounds and divide by 10,000 to eliminate water content." sqref="H25" xr:uid="{5D80D19B-A86B-4AF5-8EC0-37AB29CD0BB3}"/>
  </dataValidations>
  <hyperlinks>
    <hyperlink ref="B15" r:id="rId1" display="NAICS Code (3 to 6 digits) _x000a_NAICS Search (website)" xr:uid="{04913D81-6017-403E-AC49-F222160F15D6}"/>
    <hyperlink ref="B12" r:id="rId2" display="https://www.epa.gov/frs/frs-query" xr:uid="{51FBFCC3-B2F8-42BD-9525-0BB103E3C5FE}"/>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7B831F9-888E-4CB0-97EC-8663E4EEC0A9}"/>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D3813-45B0-48AA-BFEB-4E07D2BA1378}">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70</v>
      </c>
      <c r="C1" s="213"/>
      <c r="D1" s="213"/>
      <c r="E1" s="213"/>
      <c r="F1" s="213"/>
      <c r="G1" s="213"/>
      <c r="H1" s="213"/>
      <c r="I1" s="213"/>
      <c r="J1" s="213"/>
      <c r="K1" s="213"/>
      <c r="L1" s="213"/>
      <c r="M1" s="213"/>
      <c r="N1" s="213"/>
      <c r="O1" s="213"/>
      <c r="P1" s="213"/>
      <c r="Q1" s="213"/>
      <c r="R1" s="213"/>
      <c r="S1" s="213"/>
    </row>
    <row r="2" spans="2:19" s="148" customFormat="1" ht="9" customHeight="1">
      <c r="B2" s="278" t="s">
        <v>316</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C4pL+SNMck7SNNfeNITtlIT3WmSYvxWdExPmY67XvuTMisjmDAQSa98hfrddAU/5ni9+oTlmgRKfRHgnl63SYA==" saltValue="UjBwklvdcNWhcae2L9NKz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5"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0CAD0E0A-5E58-4CB0-9130-CE1AEA638794}"/>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BC1894FA-AEBC-4D6F-94EB-11844EAA5EB7}"/>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B6A5567-47A5-49CC-ADBF-09AD22B5DDB5}"/>
    <dataValidation type="list" allowBlank="1" showDropDown="1" showInputMessage="1" showErrorMessage="1" error="Please enter Y or N." sqref="P26:P50" xr:uid="{3F4EFB17-928F-44AD-B1B6-6A9F2B37F3DF}">
      <formula1>Lookup_YesOrBlank</formula1>
    </dataValidation>
    <dataValidation type="list" allowBlank="1" showDropDown="1" showInputMessage="1" showErrorMessage="1" error="Please enter Y or N." sqref="R26:R50 K26:K50 P26:P50" xr:uid="{CFCAE9EB-2EAE-4058-B4DE-420FC67DE28A}">
      <formula1>Lookup_YesNo</formula1>
    </dataValidation>
    <dataValidation type="date" allowBlank="1" showInputMessage="1" showErrorMessage="1" error="Please enter a valid date (mm/dd/yyyy) _x000a_between 10/01/2022 and 09/30/2028." sqref="L26:L50" xr:uid="{AC1DFAEF-7D99-4F47-8CF8-4D382CF04FDF}">
      <formula1>44835</formula1>
      <formula2>47026</formula2>
    </dataValidation>
    <dataValidation type="list" allowBlank="1" showInputMessage="1" showErrorMessage="1" promptTitle="Outreach Activity" prompt="Click on the drop-down arrow to the right." sqref="C18:H18" xr:uid="{070344CC-21B0-4C24-BC8B-586C42B5A334}">
      <formula1>OFFSET(Outreach_Activities_Sorted,0,0,COUNTIF(Outreach_Activities_Sorted,"&lt;&gt;0"))</formula1>
    </dataValidation>
    <dataValidation type="list" allowBlank="1" showDropDown="1" showInputMessage="1" showErrorMessage="1" error="Please enter Yes, No, or Unknown." sqref="C16:H16" xr:uid="{1897139D-E099-44D4-9C52-7A35C7FC1DA4}">
      <formula1>Lookup_YesNoUnknown</formula1>
    </dataValidation>
    <dataValidation allowBlank="1" showInputMessage="1" showErrorMessage="1" prompt="Annualized reductions of green house gas emissions measured in metric tons of carbon dioxide equivalent (MTCO2e)." sqref="J25" xr:uid="{DE47E875-FFA1-45A8-B8B6-73F31F141DB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AD4F2855-DF30-4536-A112-39591E67A596}">
      <formula1>100</formula1>
      <formula2>999999</formula2>
    </dataValidation>
    <dataValidation type="date" operator="greaterThan" allowBlank="1" showInputMessage="1" showErrorMessage="1" errorTitle="Date Required" error="Please enter a date in mm/dd/yyyy format." sqref="C19:C20 D19 E19:E20 F19 G19:G20 H19" xr:uid="{4DAD7EFA-8B5D-4B5C-BA32-260D5A379645}">
      <formula1>36526</formula1>
    </dataValidation>
    <dataValidation allowBlank="1" showInputMessage="1" showErrorMessage="1" prompt="Either use the facility’s permit methodology or multiply wastewater gallons by 8.35 to get pounds and divide by 10,000 to eliminate water content." sqref="H25" xr:uid="{06E8560F-9FA7-4393-ACEA-C4519893D7A0}"/>
  </dataValidations>
  <hyperlinks>
    <hyperlink ref="B15" r:id="rId1" display="NAICS Code (3 to 6 digits) _x000a_NAICS Search (website)" xr:uid="{42C14448-6A60-4C56-BCB3-8C84BCEEDBC6}"/>
    <hyperlink ref="B12" r:id="rId2" display="https://www.epa.gov/frs/frs-query" xr:uid="{BB91A309-0A43-4273-B199-93A0758AC33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AED7D122-0773-4974-A242-F3A16D422875}"/>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2E03-5480-4A75-A23B-C1B6B97E1CE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71</v>
      </c>
      <c r="C1" s="213"/>
      <c r="D1" s="213"/>
      <c r="E1" s="213"/>
      <c r="F1" s="213"/>
      <c r="G1" s="213"/>
      <c r="H1" s="213"/>
      <c r="I1" s="213"/>
      <c r="J1" s="213"/>
      <c r="K1" s="213"/>
      <c r="L1" s="213"/>
      <c r="M1" s="213"/>
      <c r="N1" s="213"/>
      <c r="O1" s="213"/>
      <c r="P1" s="213"/>
      <c r="Q1" s="213"/>
      <c r="R1" s="213"/>
      <c r="S1" s="213"/>
    </row>
    <row r="2" spans="2:19" s="148" customFormat="1" ht="9" customHeight="1">
      <c r="B2" s="278" t="s">
        <v>317</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FtuA24cLOhKNgZznblxK7P9uP7MubkblrrgJctIliHQ/uxtVHCSo3qZfAtj837kh9IAZQJX9OlhCMC42SU9BJw==" saltValue="IDcKxy/NDyZSM3tsiyRTU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4"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5EB471A6-993E-4A4B-8F64-D61E78F5AE13}"/>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9117B0F7-332D-4980-B531-CFA52639A06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F153DB0-471D-40DD-9246-60920D292963}"/>
    <dataValidation type="list" allowBlank="1" showDropDown="1" showInputMessage="1" showErrorMessage="1" error="Please enter Y or N." sqref="P26:P50" xr:uid="{9FAB62EC-E28E-49CB-8B70-4A72CC4A8856}">
      <formula1>Lookup_YesOrBlank</formula1>
    </dataValidation>
    <dataValidation type="list" allowBlank="1" showDropDown="1" showInputMessage="1" showErrorMessage="1" error="Please enter Y or N." sqref="R26:R50 K26:K50 P26:P50" xr:uid="{983E03F2-44FF-4096-8D4B-0B7E430D7831}">
      <formula1>Lookup_YesNo</formula1>
    </dataValidation>
    <dataValidation type="date" allowBlank="1" showInputMessage="1" showErrorMessage="1" error="Please enter a valid date (mm/dd/yyyy) _x000a_between 10/01/2022 and 09/30/2028." sqref="L26:L50" xr:uid="{A627E950-EE9D-4232-B272-632A33588217}">
      <formula1>44835</formula1>
      <formula2>47026</formula2>
    </dataValidation>
    <dataValidation type="list" allowBlank="1" showInputMessage="1" showErrorMessage="1" promptTitle="Outreach Activity" prompt="Click on the drop-down arrow to the right." sqref="C18:H18" xr:uid="{A66FC1D3-CACD-4616-A867-E2DD8DC9E8C1}">
      <formula1>OFFSET(Outreach_Activities_Sorted,0,0,COUNTIF(Outreach_Activities_Sorted,"&lt;&gt;0"))</formula1>
    </dataValidation>
    <dataValidation type="list" allowBlank="1" showDropDown="1" showInputMessage="1" showErrorMessage="1" error="Please enter Yes, No, or Unknown." sqref="C16:H16" xr:uid="{3E53E916-8A99-4879-B18D-4F5889C6D739}">
      <formula1>Lookup_YesNoUnknown</formula1>
    </dataValidation>
    <dataValidation allowBlank="1" showInputMessage="1" showErrorMessage="1" prompt="Annualized reductions of green house gas emissions measured in metric tons of carbon dioxide equivalent (MTCO2e)." sqref="J25" xr:uid="{93101B79-EF07-49E6-BC41-E343E4782E9B}"/>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FE7917BB-BF13-4372-891B-97EC90921F53}">
      <formula1>100</formula1>
      <formula2>999999</formula2>
    </dataValidation>
    <dataValidation type="date" operator="greaterThan" allowBlank="1" showInputMessage="1" showErrorMessage="1" errorTitle="Date Required" error="Please enter a date in mm/dd/yyyy format." sqref="C19:C20 D19 E19:E20 F19 G19:G20 H19" xr:uid="{6920AB82-06AE-444E-AC68-5E445539A7E8}">
      <formula1>36526</formula1>
    </dataValidation>
    <dataValidation allowBlank="1" showInputMessage="1" showErrorMessage="1" prompt="Either use the facility’s permit methodology or multiply wastewater gallons by 8.35 to get pounds and divide by 10,000 to eliminate water content." sqref="H25" xr:uid="{A933E530-E58D-4AC0-9007-9E3065ED7C61}"/>
  </dataValidations>
  <hyperlinks>
    <hyperlink ref="B15" r:id="rId1" display="NAICS Code (3 to 6 digits) _x000a_NAICS Search (website)" xr:uid="{5C4D120F-6A12-431B-918B-F1E553075F3F}"/>
    <hyperlink ref="B12" r:id="rId2" display="https://www.epa.gov/frs/frs-query" xr:uid="{9EBD487B-2F50-431F-B35F-83EFC314694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6ABF3F7-42D7-4DE8-90B5-4AC84EA190E0}"/>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C7E89-F73D-4427-BD3E-8A896C4BF81C}">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72</v>
      </c>
      <c r="C1" s="213"/>
      <c r="D1" s="213"/>
      <c r="E1" s="213"/>
      <c r="F1" s="213"/>
      <c r="G1" s="213"/>
      <c r="H1" s="213"/>
      <c r="I1" s="213"/>
      <c r="J1" s="213"/>
      <c r="K1" s="213"/>
      <c r="L1" s="213"/>
      <c r="M1" s="213"/>
      <c r="N1" s="213"/>
      <c r="O1" s="213"/>
      <c r="P1" s="213"/>
      <c r="Q1" s="213"/>
      <c r="R1" s="213"/>
      <c r="S1" s="213"/>
    </row>
    <row r="2" spans="2:19" s="148" customFormat="1" ht="9" customHeight="1">
      <c r="B2" s="278" t="s">
        <v>318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t6m2kkwkSinK/Z6Vw9qJAl7OKNaHKLxu34pergvU13KApyGKGmc+4nQ18hnsPxeYyNv3q55FJq61I6EO9hOGpg==" saltValue="OmYoeH/LTNcUIJYLUk9c3A=="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C3A2E0D5-7F2C-4F6A-BE97-5B2C0715BAF5}"/>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8B43C8DA-969A-4FF1-BA93-7042A8053C18}"/>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F514FE1-86F7-4163-B93C-18BDE9E90985}"/>
    <dataValidation type="list" allowBlank="1" showDropDown="1" showInputMessage="1" showErrorMessage="1" error="Please enter Y or N." sqref="P26:P50" xr:uid="{8397960F-3BD3-4CC5-8800-F6E2C5B62189}">
      <formula1>Lookup_YesOrBlank</formula1>
    </dataValidation>
    <dataValidation type="list" allowBlank="1" showDropDown="1" showInputMessage="1" showErrorMessage="1" error="Please enter Y or N." sqref="R26:R50 K26:K50 P26:P50" xr:uid="{CE131DF1-3314-418B-B9AC-A976BE3B2256}">
      <formula1>Lookup_YesNo</formula1>
    </dataValidation>
    <dataValidation type="date" allowBlank="1" showInputMessage="1" showErrorMessage="1" error="Please enter a valid date (mm/dd/yyyy) _x000a_between 10/01/2022 and 09/30/2028." sqref="L26:L50" xr:uid="{E82C4BFB-4DB4-4017-BB1A-217B128F8C66}">
      <formula1>44835</formula1>
      <formula2>47026</formula2>
    </dataValidation>
    <dataValidation type="list" allowBlank="1" showInputMessage="1" showErrorMessage="1" promptTitle="Outreach Activity" prompt="Click on the drop-down arrow to the right." sqref="C18:H18" xr:uid="{D219BF02-C60D-4222-B8E1-B7B75D1AB540}">
      <formula1>OFFSET(Outreach_Activities_Sorted,0,0,COUNTIF(Outreach_Activities_Sorted,"&lt;&gt;0"))</formula1>
    </dataValidation>
    <dataValidation type="list" allowBlank="1" showDropDown="1" showInputMessage="1" showErrorMessage="1" error="Please enter Yes, No, or Unknown." sqref="C16:H16" xr:uid="{D5F4B658-65DC-49D6-9244-32CF2A6FBAAF}">
      <formula1>Lookup_YesNoUnknown</formula1>
    </dataValidation>
    <dataValidation allowBlank="1" showInputMessage="1" showErrorMessage="1" prompt="Annualized reductions of green house gas emissions measured in metric tons of carbon dioxide equivalent (MTCO2e)." sqref="J25" xr:uid="{2296F070-FF7A-4809-808E-09C48974729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61DB5FC-E2C7-46B7-856F-6B29002765D8}">
      <formula1>100</formula1>
      <formula2>999999</formula2>
    </dataValidation>
    <dataValidation type="date" operator="greaterThan" allowBlank="1" showInputMessage="1" showErrorMessage="1" errorTitle="Date Required" error="Please enter a date in mm/dd/yyyy format." sqref="C19:C20 D19 E19:E20 F19 G19:G20 H19" xr:uid="{E2618783-1D8C-4644-88FF-48BF3EDCB7B4}">
      <formula1>36526</formula1>
    </dataValidation>
    <dataValidation allowBlank="1" showInputMessage="1" showErrorMessage="1" prompt="Either use the facility’s permit methodology or multiply wastewater gallons by 8.35 to get pounds and divide by 10,000 to eliminate water content." sqref="H25" xr:uid="{CEA2BCB5-007A-43A0-8975-3C6062762266}"/>
  </dataValidations>
  <hyperlinks>
    <hyperlink ref="B15" r:id="rId1" display="NAICS Code (3 to 6 digits) _x000a_NAICS Search (website)" xr:uid="{C6EB1249-005B-45F1-A138-A36D941A5091}"/>
    <hyperlink ref="B12" r:id="rId2" display="https://www.epa.gov/frs/frs-query" xr:uid="{B1DFFDF1-DA47-4EB1-ACA8-3D2D4DE24EE1}"/>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21A209C1-45EB-40D5-8B6E-4D1B693AABD3}"/>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404AC-DA89-48CC-92D8-4E6308E0D688}">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73</v>
      </c>
      <c r="C1" s="213"/>
      <c r="D1" s="213"/>
      <c r="E1" s="213"/>
      <c r="F1" s="213"/>
      <c r="G1" s="213"/>
      <c r="H1" s="213"/>
      <c r="I1" s="213"/>
      <c r="J1" s="213"/>
      <c r="K1" s="213"/>
      <c r="L1" s="213"/>
      <c r="M1" s="213"/>
      <c r="N1" s="213"/>
      <c r="O1" s="213"/>
      <c r="P1" s="213"/>
      <c r="Q1" s="213"/>
      <c r="R1" s="213"/>
      <c r="S1" s="213"/>
    </row>
    <row r="2" spans="2:19" s="148" customFormat="1" ht="9" customHeight="1">
      <c r="B2" s="278" t="s">
        <v>319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3AZkaa/ERVi9oDPosYhIPcklRZfcqYukl0WtyLPs2hnq5nk7tg8A9gRMbp7xUsg5J7lMFgIFEBomIsvwysEcug==" saltValue="yU73M7rFEc3kWVyAZcEQ/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9EBA616D-D2AF-45DA-B296-6169E755889A}"/>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41713ACE-66D6-4E2C-94B9-CA514AD69DF9}"/>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B2BA5919-BC9B-4FFB-B5F7-408D5B38B4B7}"/>
    <dataValidation type="list" allowBlank="1" showDropDown="1" showInputMessage="1" showErrorMessage="1" error="Please enter Y or N." sqref="P26:P50" xr:uid="{1FC55096-8E80-42AE-89DE-6D6C2139F039}">
      <formula1>Lookup_YesOrBlank</formula1>
    </dataValidation>
    <dataValidation type="list" allowBlank="1" showDropDown="1" showInputMessage="1" showErrorMessage="1" error="Please enter Y or N." sqref="R26:R50 K26:K50 P26:P50" xr:uid="{C4724D96-2B68-48E7-8407-99E1068F66EE}">
      <formula1>Lookup_YesNo</formula1>
    </dataValidation>
    <dataValidation type="date" allowBlank="1" showInputMessage="1" showErrorMessage="1" error="Please enter a valid date (mm/dd/yyyy) _x000a_between 10/01/2022 and 09/30/2028." sqref="L26:L50" xr:uid="{11282379-7168-42EE-A0E6-CC77D58843AA}">
      <formula1>44835</formula1>
      <formula2>47026</formula2>
    </dataValidation>
    <dataValidation type="list" allowBlank="1" showInputMessage="1" showErrorMessage="1" promptTitle="Outreach Activity" prompt="Click on the drop-down arrow to the right." sqref="C18:H18" xr:uid="{280669CA-0C62-4063-B66E-8F29280505D6}">
      <formula1>OFFSET(Outreach_Activities_Sorted,0,0,COUNTIF(Outreach_Activities_Sorted,"&lt;&gt;0"))</formula1>
    </dataValidation>
    <dataValidation type="list" allowBlank="1" showDropDown="1" showInputMessage="1" showErrorMessage="1" error="Please enter Yes, No, or Unknown." sqref="C16:H16" xr:uid="{9FB6D03F-739F-4065-BF33-4222C8B70BF0}">
      <formula1>Lookup_YesNoUnknown</formula1>
    </dataValidation>
    <dataValidation allowBlank="1" showInputMessage="1" showErrorMessage="1" prompt="Annualized reductions of green house gas emissions measured in metric tons of carbon dioxide equivalent (MTCO2e)." sqref="J25" xr:uid="{CDD4E981-3FE7-442D-BAE0-5E5299772B88}"/>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707297F2-4C9C-4771-9406-2422AE370E10}">
      <formula1>100</formula1>
      <formula2>999999</formula2>
    </dataValidation>
    <dataValidation type="date" operator="greaterThan" allowBlank="1" showInputMessage="1" showErrorMessage="1" errorTitle="Date Required" error="Please enter a date in mm/dd/yyyy format." sqref="C19:C20 D19 E19:E20 F19 G19:G20 H19" xr:uid="{FA2184CF-EC7A-494C-B3E2-93992AFDB7F9}">
      <formula1>36526</formula1>
    </dataValidation>
    <dataValidation allowBlank="1" showInputMessage="1" showErrorMessage="1" prompt="Either use the facility’s permit methodology or multiply wastewater gallons by 8.35 to get pounds and divide by 10,000 to eliminate water content." sqref="H25" xr:uid="{56DA30E8-7231-4A76-834B-C05C6E8D2D51}"/>
  </dataValidations>
  <hyperlinks>
    <hyperlink ref="B15" r:id="rId1" display="NAICS Code (3 to 6 digits) _x000a_NAICS Search (website)" xr:uid="{7FCB0EF2-539A-4A26-B00F-3D8C3F930F29}"/>
    <hyperlink ref="B12" r:id="rId2" display="https://www.epa.gov/frs/frs-query" xr:uid="{F69D5768-1318-45E6-B016-057615E745F7}"/>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0BE76F35-FDFF-41AC-AC3C-67C99A9E2EB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AD89A6-2128-48DA-BFF0-F440557C59A6}">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2</v>
      </c>
      <c r="C1" s="213"/>
      <c r="D1" s="213"/>
      <c r="E1" s="213"/>
      <c r="F1" s="213"/>
      <c r="G1" s="213"/>
      <c r="H1" s="213"/>
      <c r="I1" s="213"/>
      <c r="J1" s="213"/>
      <c r="K1" s="213"/>
      <c r="L1" s="213"/>
      <c r="M1" s="213"/>
      <c r="N1" s="213"/>
      <c r="O1" s="213"/>
      <c r="P1" s="213"/>
      <c r="Q1" s="213"/>
      <c r="R1" s="213"/>
      <c r="S1" s="213"/>
    </row>
    <row r="2" spans="2:19" s="148" customFormat="1" ht="9" customHeight="1">
      <c r="B2" s="278" t="s">
        <v>248</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imZhs2pkdW9oNJMWeBqO8RadI6FIwJhy8Sxh900Y3h+qGl31a8ewa+Xkc60znVE5Cyd1/Sjg1Te1lJXI0o0MLw==" saltValue="N5/8Gag+BvjP7fCsLGprb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73"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2EDEEBA-D3E7-40DD-A266-E94076D8FA6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11245D08-9A43-47FD-B755-8AC629ECEF9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754F78CB-17BF-4F0D-AC67-525445825AD5}"/>
    <dataValidation type="list" allowBlank="1" showDropDown="1" showInputMessage="1" showErrorMessage="1" error="Please enter Y or N." sqref="P26:P50" xr:uid="{BC534C4F-7B40-4802-BDB3-7244D799AA68}">
      <formula1>Lookup_YesOrBlank</formula1>
    </dataValidation>
    <dataValidation type="list" allowBlank="1" showDropDown="1" showInputMessage="1" showErrorMessage="1" error="Please enter Y or N." sqref="R26:R50 K26:K50 P26:P50" xr:uid="{86D797D8-C47F-4101-8095-D6F5FB59535C}">
      <formula1>Lookup_YesNo</formula1>
    </dataValidation>
    <dataValidation type="date" allowBlank="1" showInputMessage="1" showErrorMessage="1" error="Please enter a valid date (mm/dd/yyyy) _x000a_between 10/01/2022 and 09/30/2028." sqref="L26:L50" xr:uid="{27E863F4-14A4-441C-BBC6-06FB682A67DD}">
      <formula1>44835</formula1>
      <formula2>47026</formula2>
    </dataValidation>
    <dataValidation type="list" allowBlank="1" showInputMessage="1" showErrorMessage="1" promptTitle="Outreach Activity" prompt="Click on the drop-down arrow to the right." sqref="C18:H18" xr:uid="{C8C85B86-C1C6-4757-ACC4-E352F872BC7E}">
      <formula1>OFFSET(Outreach_Activities_Sorted,0,0,COUNTIF(Outreach_Activities_Sorted,"&lt;&gt;0"))</formula1>
    </dataValidation>
    <dataValidation type="list" allowBlank="1" showDropDown="1" showInputMessage="1" showErrorMessage="1" error="Please enter Yes, No, or Unknown." sqref="C16:H16" xr:uid="{F86781DF-9F02-4C39-A084-CBA539184333}">
      <formula1>Lookup_YesNoUnknown</formula1>
    </dataValidation>
    <dataValidation allowBlank="1" showInputMessage="1" showErrorMessage="1" prompt="Annualized reductions of green house gas emissions measured in metric tons of carbon dioxide equivalent (MTCO2e)." sqref="J25" xr:uid="{7C285AC3-94CC-49D7-AE4F-C77CA33ADCD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050B5370-B76D-4A17-B964-A7B73079348E}">
      <formula1>100</formula1>
      <formula2>999999</formula2>
    </dataValidation>
    <dataValidation type="date" operator="greaterThan" allowBlank="1" showInputMessage="1" showErrorMessage="1" errorTitle="Date Required" error="Please enter a date in mm/dd/yyyy format." sqref="C19:C20 D19 E19:E20 F19 G19:G20 H19" xr:uid="{241490EE-2C71-4EAB-9C56-E319783909EB}">
      <formula1>36526</formula1>
    </dataValidation>
    <dataValidation allowBlank="1" showInputMessage="1" showErrorMessage="1" prompt="Either use the facility’s permit methodology or multiply wastewater gallons by 8.35 to get pounds and divide by 10,000 to eliminate water content." sqref="H25" xr:uid="{8282AFB6-10DD-41EB-88B9-2F8FD7BD5899}"/>
  </dataValidations>
  <hyperlinks>
    <hyperlink ref="B15" r:id="rId1" display="NAICS Code (3 to 6 digits) _x000a_NAICS Search (website)" xr:uid="{9915A58C-149C-4823-A4A4-A48331E783EE}"/>
    <hyperlink ref="B12" r:id="rId2" display="https://www.epa.gov/frs/frs-query" xr:uid="{7B2B0135-9BB4-4A7A-99AA-2DBE861E2176}"/>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FC5953C0-1100-437C-A91D-89CB1343749C}"/>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3C8DD-EE7B-4BCE-ADCF-0814A4F542A2}">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74</v>
      </c>
      <c r="C1" s="213"/>
      <c r="D1" s="213"/>
      <c r="E1" s="213"/>
      <c r="F1" s="213"/>
      <c r="G1" s="213"/>
      <c r="H1" s="213"/>
      <c r="I1" s="213"/>
      <c r="J1" s="213"/>
      <c r="K1" s="213"/>
      <c r="L1" s="213"/>
      <c r="M1" s="213"/>
      <c r="N1" s="213"/>
      <c r="O1" s="213"/>
      <c r="P1" s="213"/>
      <c r="Q1" s="213"/>
      <c r="R1" s="213"/>
      <c r="S1" s="213"/>
    </row>
    <row r="2" spans="2:19" s="148" customFormat="1" ht="9" customHeight="1">
      <c r="B2" s="278" t="s">
        <v>320</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B0n15m4e6vku5Gy4COt3wUy/Abf8KW0aQy//C+rB0NU2ag+3EO7jwFS/Y9cvxDDI7C00qwdMr4f4WKWz9zYfWg==" saltValue="8X4Gg1Frej8DOd36zNWiww=="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1"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CD9F224-EE6F-499E-8E46-163BAC38FD09}"/>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D193875C-19F6-48CC-B6EA-7471E2A225FA}"/>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8C4E9138-17F7-4BEF-8A71-BA3C9A6FCBEA}"/>
    <dataValidation type="list" allowBlank="1" showDropDown="1" showInputMessage="1" showErrorMessage="1" error="Please enter Y or N." sqref="P26:P50" xr:uid="{C61CC7C5-159F-4FB7-8722-06EB81361D95}">
      <formula1>Lookup_YesOrBlank</formula1>
    </dataValidation>
    <dataValidation type="list" allowBlank="1" showDropDown="1" showInputMessage="1" showErrorMessage="1" error="Please enter Y or N." sqref="R26:R50 K26:K50 P26:P50" xr:uid="{DFC46605-9EF3-455E-96F4-C153D08E9442}">
      <formula1>Lookup_YesNo</formula1>
    </dataValidation>
    <dataValidation type="date" allowBlank="1" showInputMessage="1" showErrorMessage="1" error="Please enter a valid date (mm/dd/yyyy) _x000a_between 10/01/2022 and 09/30/2028." sqref="L26:L50" xr:uid="{1EC00AC1-CD4B-44B9-ACBA-007EFA690FCF}">
      <formula1>44835</formula1>
      <formula2>47026</formula2>
    </dataValidation>
    <dataValidation type="list" allowBlank="1" showInputMessage="1" showErrorMessage="1" promptTitle="Outreach Activity" prompt="Click on the drop-down arrow to the right." sqref="C18:H18" xr:uid="{EF72D28F-B6FC-4DD6-8F97-28B5AC9F2474}">
      <formula1>OFFSET(Outreach_Activities_Sorted,0,0,COUNTIF(Outreach_Activities_Sorted,"&lt;&gt;0"))</formula1>
    </dataValidation>
    <dataValidation type="list" allowBlank="1" showDropDown="1" showInputMessage="1" showErrorMessage="1" error="Please enter Yes, No, or Unknown." sqref="C16:H16" xr:uid="{942F254E-A3A0-4D4D-9E10-94989280277D}">
      <formula1>Lookup_YesNoUnknown</formula1>
    </dataValidation>
    <dataValidation allowBlank="1" showInputMessage="1" showErrorMessage="1" prompt="Annualized reductions of green house gas emissions measured in metric tons of carbon dioxide equivalent (MTCO2e)." sqref="J25" xr:uid="{C21D3926-4450-4B62-A0DE-A3A180679A23}"/>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8C181258-E380-4B75-B85D-E8871C999E03}">
      <formula1>100</formula1>
      <formula2>999999</formula2>
    </dataValidation>
    <dataValidation type="date" operator="greaterThan" allowBlank="1" showInputMessage="1" showErrorMessage="1" errorTitle="Date Required" error="Please enter a date in mm/dd/yyyy format." sqref="C19:C20 D19 E19:E20 F19 G19:G20 H19" xr:uid="{C937FD3D-A617-4DE1-A7F8-212BE9D59368}">
      <formula1>36526</formula1>
    </dataValidation>
    <dataValidation allowBlank="1" showInputMessage="1" showErrorMessage="1" prompt="Either use the facility’s permit methodology or multiply wastewater gallons by 8.35 to get pounds and divide by 10,000 to eliminate water content." sqref="H25" xr:uid="{2D1C8A85-CD72-4D46-A910-4291CA9CE5FE}"/>
  </dataValidations>
  <hyperlinks>
    <hyperlink ref="B15" r:id="rId1" display="NAICS Code (3 to 6 digits) _x000a_NAICS Search (website)" xr:uid="{7D803AC3-1A01-4006-83A3-5EF28197B0C8}"/>
    <hyperlink ref="B12" r:id="rId2" display="https://www.epa.gov/frs/frs-query" xr:uid="{F47B0F52-B40E-4311-AD5E-795982F8D039}"/>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BB2F8070-FF5F-4A52-83AB-03A929CBDD22}"/>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AEB4B-AE77-440E-A1F4-8E146FE30539}">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75</v>
      </c>
      <c r="C1" s="213"/>
      <c r="D1" s="213"/>
      <c r="E1" s="213"/>
      <c r="F1" s="213"/>
      <c r="G1" s="213"/>
      <c r="H1" s="213"/>
      <c r="I1" s="213"/>
      <c r="J1" s="213"/>
      <c r="K1" s="213"/>
      <c r="L1" s="213"/>
      <c r="M1" s="213"/>
      <c r="N1" s="213"/>
      <c r="O1" s="213"/>
      <c r="P1" s="213"/>
      <c r="Q1" s="213"/>
      <c r="R1" s="213"/>
      <c r="S1" s="213"/>
    </row>
    <row r="2" spans="2:19" s="148" customFormat="1" ht="9" customHeight="1">
      <c r="B2" s="278" t="s">
        <v>321</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4h6UasUzlOCh3zs6AP+XnjTwITMe84HYF4bUOuF1cS2RqC1BFygxp7GUWlWNsjfNWOYkc/L3pDiAAsM9HGt67w==" saltValue="elD48yBaiMClC9UdNLEbcg=="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0"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E2EC6E4A-42A7-47A0-8556-1B10BB294311}"/>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261379FF-95AF-40A6-A7E1-022E1EED66D4}"/>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90EE9DD3-3BD2-4406-8E7D-BCE51B4D6328}"/>
    <dataValidation type="list" allowBlank="1" showDropDown="1" showInputMessage="1" showErrorMessage="1" error="Please enter Y or N." sqref="P26:P50" xr:uid="{BC22F9A5-DC67-4F7C-AB44-79AFBC8E6218}">
      <formula1>Lookup_YesOrBlank</formula1>
    </dataValidation>
    <dataValidation type="list" allowBlank="1" showDropDown="1" showInputMessage="1" showErrorMessage="1" error="Please enter Y or N." sqref="R26:R50 K26:K50 P26:P50" xr:uid="{80704D03-2A32-4285-887F-00E0FE2E1636}">
      <formula1>Lookup_YesNo</formula1>
    </dataValidation>
    <dataValidation type="date" allowBlank="1" showInputMessage="1" showErrorMessage="1" error="Please enter a valid date (mm/dd/yyyy) _x000a_between 10/01/2022 and 09/30/2028." sqref="L26:L50" xr:uid="{2FBDE951-E745-45E3-A6BC-42335BCE7E13}">
      <formula1>44835</formula1>
      <formula2>47026</formula2>
    </dataValidation>
    <dataValidation type="list" allowBlank="1" showInputMessage="1" showErrorMessage="1" promptTitle="Outreach Activity" prompt="Click on the drop-down arrow to the right." sqref="C18:H18" xr:uid="{E6485E30-766D-4BEC-8DEA-F33E3504603D}">
      <formula1>OFFSET(Outreach_Activities_Sorted,0,0,COUNTIF(Outreach_Activities_Sorted,"&lt;&gt;0"))</formula1>
    </dataValidation>
    <dataValidation type="list" allowBlank="1" showDropDown="1" showInputMessage="1" showErrorMessage="1" error="Please enter Yes, No, or Unknown." sqref="C16:H16" xr:uid="{FBF31586-9DBF-48A2-BB39-6EDBD4C2D1CE}">
      <formula1>Lookup_YesNoUnknown</formula1>
    </dataValidation>
    <dataValidation allowBlank="1" showInputMessage="1" showErrorMessage="1" prompt="Annualized reductions of green house gas emissions measured in metric tons of carbon dioxide equivalent (MTCO2e)." sqref="J25" xr:uid="{B57FB6A3-0B9F-4DE7-B559-FD0E8BB2DEAF}"/>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63D0F659-250D-4C0A-9720-45D8D90BB757}">
      <formula1>100</formula1>
      <formula2>999999</formula2>
    </dataValidation>
    <dataValidation type="date" operator="greaterThan" allowBlank="1" showInputMessage="1" showErrorMessage="1" errorTitle="Date Required" error="Please enter a date in mm/dd/yyyy format." sqref="C19:C20 D19 E19:E20 F19 G19:G20 H19" xr:uid="{CE9CAB0F-3E5E-4E3B-AA32-729CE071F160}">
      <formula1>36526</formula1>
    </dataValidation>
    <dataValidation allowBlank="1" showInputMessage="1" showErrorMessage="1" prompt="Either use the facility’s permit methodology or multiply wastewater gallons by 8.35 to get pounds and divide by 10,000 to eliminate water content." sqref="H25" xr:uid="{B21713F7-6020-4EFB-A3FE-FC9F1AC67BEB}"/>
  </dataValidations>
  <hyperlinks>
    <hyperlink ref="B15" r:id="rId1" display="NAICS Code (3 to 6 digits) _x000a_NAICS Search (website)" xr:uid="{56B4DB18-519A-4475-966A-09D82D9BECE1}"/>
    <hyperlink ref="B12" r:id="rId2" display="https://www.epa.gov/frs/frs-query" xr:uid="{01584130-7D27-4E71-95D8-63EB4556F5E2}"/>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634B536A-CEEA-4425-93DA-F8D2482DEEFE}"/>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C2FB-EF53-41FA-9EA1-3C129D871F49}">
  <sheetPr codeName="Sheet7"/>
  <dimension ref="A1:N55"/>
  <sheetViews>
    <sheetView workbookViewId="0"/>
  </sheetViews>
  <sheetFormatPr defaultRowHeight="14.45"/>
  <cols>
    <col min="1" max="1" width="23.28515625" bestFit="1" customWidth="1"/>
    <col min="2" max="2" width="4.7109375" customWidth="1"/>
    <col min="3" max="3" width="23.42578125" bestFit="1" customWidth="1"/>
    <col min="4" max="4" width="4.7109375" customWidth="1"/>
    <col min="5" max="5" width="9.140625" style="1"/>
    <col min="6" max="6" width="9.5703125" style="1" bestFit="1" customWidth="1"/>
    <col min="7" max="7" width="4.7109375" customWidth="1"/>
    <col min="8" max="8" width="9.140625" style="1"/>
    <col min="9" max="9" width="4.7109375" customWidth="1"/>
    <col min="10" max="10" width="9.7109375" customWidth="1"/>
    <col min="11" max="11" width="4.7109375" customWidth="1"/>
    <col min="13" max="13" width="4.7109375" customWidth="1"/>
    <col min="14" max="14" width="40.7109375" customWidth="1"/>
  </cols>
  <sheetData>
    <row r="1" spans="1:14" ht="15" thickBot="1">
      <c r="A1" s="122" t="s">
        <v>322</v>
      </c>
      <c r="C1" s="312" t="s">
        <v>323</v>
      </c>
      <c r="E1" s="315" t="s">
        <v>324</v>
      </c>
      <c r="F1" s="315" t="s">
        <v>325</v>
      </c>
      <c r="H1" s="315" t="s">
        <v>326</v>
      </c>
      <c r="J1" s="315" t="s">
        <v>327</v>
      </c>
      <c r="L1" s="315" t="s">
        <v>328</v>
      </c>
      <c r="N1" s="312" t="s">
        <v>329</v>
      </c>
    </row>
    <row r="2" spans="1:14">
      <c r="A2" s="18" t="s">
        <v>330</v>
      </c>
      <c r="C2" s="18" t="s">
        <v>150</v>
      </c>
      <c r="E2" s="21" t="s">
        <v>331</v>
      </c>
      <c r="F2" s="78" t="s">
        <v>332</v>
      </c>
      <c r="H2" s="21" t="s">
        <v>231</v>
      </c>
      <c r="J2" s="21" t="s">
        <v>198</v>
      </c>
      <c r="L2" s="21">
        <v>2023</v>
      </c>
      <c r="N2" s="18" cm="1">
        <f t="array" ref="N2:N51">_xlfn._xlws.SORT(Outreach_Activities)</f>
        <v>0</v>
      </c>
    </row>
    <row r="3" spans="1:14" ht="15" thickBot="1">
      <c r="A3" s="19" t="s">
        <v>333</v>
      </c>
      <c r="C3" s="19" t="s">
        <v>334</v>
      </c>
      <c r="E3" s="23" t="s">
        <v>335</v>
      </c>
      <c r="F3" s="79" t="s">
        <v>336</v>
      </c>
      <c r="H3" s="22" t="s">
        <v>238</v>
      </c>
      <c r="J3" s="23" t="s">
        <v>337</v>
      </c>
      <c r="L3" s="23">
        <v>2024</v>
      </c>
      <c r="N3" s="19">
        <v>0</v>
      </c>
    </row>
    <row r="4" spans="1:14" ht="15" thickBot="1">
      <c r="A4" s="19" t="s">
        <v>179</v>
      </c>
      <c r="C4" s="20" t="s">
        <v>338</v>
      </c>
      <c r="E4" s="23" t="s">
        <v>339</v>
      </c>
      <c r="F4" s="79" t="s">
        <v>340</v>
      </c>
      <c r="H4" s="315"/>
      <c r="J4" s="22" t="s">
        <v>341</v>
      </c>
      <c r="L4" s="23">
        <v>2025</v>
      </c>
      <c r="N4" s="19">
        <v>0</v>
      </c>
    </row>
    <row r="5" spans="1:14">
      <c r="A5" s="19" t="s">
        <v>174</v>
      </c>
      <c r="E5" s="23" t="s">
        <v>342</v>
      </c>
      <c r="F5" s="79" t="s">
        <v>343</v>
      </c>
      <c r="H5" s="315"/>
      <c r="L5" s="23">
        <v>2026</v>
      </c>
      <c r="N5" s="19">
        <v>0</v>
      </c>
    </row>
    <row r="6" spans="1:14">
      <c r="A6" s="19" t="s">
        <v>344</v>
      </c>
      <c r="E6" s="23" t="s">
        <v>345</v>
      </c>
      <c r="F6" s="79" t="s">
        <v>343</v>
      </c>
      <c r="H6" s="315"/>
      <c r="L6" s="23">
        <v>2027</v>
      </c>
      <c r="N6" s="19">
        <v>0</v>
      </c>
    </row>
    <row r="7" spans="1:14" ht="15" thickBot="1">
      <c r="A7" s="19" t="s">
        <v>346</v>
      </c>
      <c r="E7" s="23" t="s">
        <v>347</v>
      </c>
      <c r="F7" s="79" t="s">
        <v>348</v>
      </c>
      <c r="H7" s="315"/>
      <c r="L7" s="22">
        <v>2028</v>
      </c>
      <c r="N7" s="19">
        <v>0</v>
      </c>
    </row>
    <row r="8" spans="1:14">
      <c r="A8" s="19" t="s">
        <v>349</v>
      </c>
      <c r="E8" s="23" t="s">
        <v>350</v>
      </c>
      <c r="F8" s="79" t="s">
        <v>351</v>
      </c>
      <c r="H8" s="315"/>
      <c r="N8" s="19">
        <v>0</v>
      </c>
    </row>
    <row r="9" spans="1:14">
      <c r="A9" s="19" t="s">
        <v>162</v>
      </c>
      <c r="E9" s="23" t="s">
        <v>352</v>
      </c>
      <c r="F9" s="79" t="s">
        <v>353</v>
      </c>
      <c r="H9" s="315"/>
      <c r="N9" s="19">
        <v>0</v>
      </c>
    </row>
    <row r="10" spans="1:14">
      <c r="A10" s="19" t="s">
        <v>170</v>
      </c>
      <c r="E10" s="23" t="s">
        <v>354</v>
      </c>
      <c r="F10" s="79" t="s">
        <v>353</v>
      </c>
      <c r="H10" s="315"/>
      <c r="N10" s="19">
        <v>0</v>
      </c>
    </row>
    <row r="11" spans="1:14">
      <c r="A11" s="19" t="s">
        <v>166</v>
      </c>
      <c r="E11" s="23" t="s">
        <v>355</v>
      </c>
      <c r="F11" s="79" t="s">
        <v>336</v>
      </c>
      <c r="H11" s="315"/>
      <c r="N11" s="19">
        <v>0</v>
      </c>
    </row>
    <row r="12" spans="1:14" ht="15" thickBot="1">
      <c r="A12" s="20" t="s">
        <v>338</v>
      </c>
      <c r="E12" s="23" t="s">
        <v>356</v>
      </c>
      <c r="F12" s="79" t="s">
        <v>336</v>
      </c>
      <c r="H12" s="315"/>
      <c r="N12" s="19">
        <v>0</v>
      </c>
    </row>
    <row r="13" spans="1:14">
      <c r="E13" s="23" t="s">
        <v>357</v>
      </c>
      <c r="F13" s="79" t="s">
        <v>343</v>
      </c>
      <c r="H13" s="315"/>
      <c r="N13" s="19">
        <v>0</v>
      </c>
    </row>
    <row r="14" spans="1:14">
      <c r="E14" s="23" t="s">
        <v>358</v>
      </c>
      <c r="F14" s="79" t="s">
        <v>343</v>
      </c>
      <c r="H14" s="315"/>
      <c r="N14" s="19">
        <v>0</v>
      </c>
    </row>
    <row r="15" spans="1:14">
      <c r="E15" s="23" t="s">
        <v>359</v>
      </c>
      <c r="F15" s="79" t="s">
        <v>360</v>
      </c>
      <c r="H15" s="315"/>
      <c r="N15" s="19">
        <v>0</v>
      </c>
    </row>
    <row r="16" spans="1:14">
      <c r="E16" s="23" t="s">
        <v>361</v>
      </c>
      <c r="F16" s="79" t="s">
        <v>332</v>
      </c>
      <c r="H16" s="315"/>
      <c r="N16" s="19">
        <v>0</v>
      </c>
    </row>
    <row r="17" spans="5:14">
      <c r="E17" s="23" t="s">
        <v>362</v>
      </c>
      <c r="F17" s="79" t="s">
        <v>363</v>
      </c>
      <c r="H17" s="315"/>
      <c r="N17" s="19">
        <v>0</v>
      </c>
    </row>
    <row r="18" spans="5:14">
      <c r="E18" s="23" t="s">
        <v>364</v>
      </c>
      <c r="F18" s="79" t="s">
        <v>363</v>
      </c>
      <c r="H18" s="315"/>
      <c r="N18" s="19">
        <v>0</v>
      </c>
    </row>
    <row r="19" spans="5:14">
      <c r="E19" s="23" t="s">
        <v>365</v>
      </c>
      <c r="F19" s="79" t="s">
        <v>360</v>
      </c>
      <c r="H19" s="315"/>
      <c r="N19" s="19">
        <v>0</v>
      </c>
    </row>
    <row r="20" spans="5:14">
      <c r="E20" s="23" t="s">
        <v>366</v>
      </c>
      <c r="F20" s="79" t="s">
        <v>336</v>
      </c>
      <c r="H20" s="315"/>
      <c r="N20" s="19">
        <v>0</v>
      </c>
    </row>
    <row r="21" spans="5:14">
      <c r="E21" s="23" t="s">
        <v>367</v>
      </c>
      <c r="F21" s="79" t="s">
        <v>340</v>
      </c>
      <c r="H21" s="315"/>
      <c r="N21" s="19">
        <v>0</v>
      </c>
    </row>
    <row r="22" spans="5:14">
      <c r="E22" s="23" t="s">
        <v>368</v>
      </c>
      <c r="F22" s="79" t="s">
        <v>351</v>
      </c>
      <c r="H22" s="315"/>
      <c r="N22" s="19">
        <v>0</v>
      </c>
    </row>
    <row r="23" spans="5:14">
      <c r="E23" s="23" t="s">
        <v>369</v>
      </c>
      <c r="F23" s="79" t="s">
        <v>353</v>
      </c>
      <c r="H23" s="315"/>
      <c r="N23" s="19">
        <v>0</v>
      </c>
    </row>
    <row r="24" spans="5:14">
      <c r="E24" s="23" t="s">
        <v>370</v>
      </c>
      <c r="F24" s="79" t="s">
        <v>351</v>
      </c>
      <c r="H24" s="315"/>
      <c r="N24" s="19">
        <v>0</v>
      </c>
    </row>
    <row r="25" spans="5:14">
      <c r="E25" s="23" t="s">
        <v>371</v>
      </c>
      <c r="F25" s="79" t="s">
        <v>363</v>
      </c>
      <c r="H25" s="315"/>
      <c r="N25" s="19">
        <v>0</v>
      </c>
    </row>
    <row r="26" spans="5:14">
      <c r="E26" s="23" t="s">
        <v>372</v>
      </c>
      <c r="F26" s="79" t="s">
        <v>363</v>
      </c>
      <c r="H26" s="315"/>
      <c r="N26" s="19">
        <v>0</v>
      </c>
    </row>
    <row r="27" spans="5:14">
      <c r="E27" s="23" t="s">
        <v>373</v>
      </c>
      <c r="F27" s="79" t="s">
        <v>360</v>
      </c>
      <c r="H27" s="315"/>
      <c r="N27" s="19">
        <v>0</v>
      </c>
    </row>
    <row r="28" spans="5:14">
      <c r="E28" s="23" t="s">
        <v>374</v>
      </c>
      <c r="F28" s="79" t="s">
        <v>336</v>
      </c>
      <c r="H28" s="315"/>
      <c r="N28" s="19">
        <v>0</v>
      </c>
    </row>
    <row r="29" spans="5:14">
      <c r="E29" s="23" t="s">
        <v>375</v>
      </c>
      <c r="F29" s="79" t="s">
        <v>348</v>
      </c>
      <c r="H29" s="315"/>
      <c r="N29" s="19">
        <v>0</v>
      </c>
    </row>
    <row r="30" spans="5:14">
      <c r="E30" s="23" t="s">
        <v>376</v>
      </c>
      <c r="F30" s="79" t="s">
        <v>336</v>
      </c>
      <c r="H30" s="315"/>
      <c r="N30" s="19">
        <v>0</v>
      </c>
    </row>
    <row r="31" spans="5:14">
      <c r="E31" s="23" t="s">
        <v>377</v>
      </c>
      <c r="F31" s="79" t="s">
        <v>348</v>
      </c>
      <c r="H31" s="315"/>
      <c r="N31" s="19">
        <v>0</v>
      </c>
    </row>
    <row r="32" spans="5:14">
      <c r="E32" s="23" t="s">
        <v>378</v>
      </c>
      <c r="F32" s="79" t="s">
        <v>360</v>
      </c>
      <c r="H32" s="315"/>
      <c r="N32" s="19">
        <v>0</v>
      </c>
    </row>
    <row r="33" spans="5:14">
      <c r="E33" s="23" t="s">
        <v>379</v>
      </c>
      <c r="F33" s="79" t="s">
        <v>351</v>
      </c>
      <c r="H33" s="315"/>
      <c r="N33" s="19">
        <v>0</v>
      </c>
    </row>
    <row r="34" spans="5:14">
      <c r="E34" s="23" t="s">
        <v>380</v>
      </c>
      <c r="F34" s="79" t="s">
        <v>381</v>
      </c>
      <c r="H34" s="315"/>
      <c r="N34" s="19">
        <v>0</v>
      </c>
    </row>
    <row r="35" spans="5:14">
      <c r="E35" s="23" t="s">
        <v>382</v>
      </c>
      <c r="F35" s="79" t="s">
        <v>340</v>
      </c>
      <c r="H35" s="315"/>
      <c r="N35" s="19">
        <v>0</v>
      </c>
    </row>
    <row r="36" spans="5:14">
      <c r="E36" s="23" t="s">
        <v>383</v>
      </c>
      <c r="F36" s="79" t="s">
        <v>343</v>
      </c>
      <c r="H36" s="315"/>
      <c r="N36" s="19">
        <v>0</v>
      </c>
    </row>
    <row r="37" spans="5:14">
      <c r="E37" s="23" t="s">
        <v>384</v>
      </c>
      <c r="F37" s="79" t="s">
        <v>381</v>
      </c>
      <c r="H37" s="315"/>
      <c r="N37" s="19">
        <v>0</v>
      </c>
    </row>
    <row r="38" spans="5:14">
      <c r="E38" s="23" t="s">
        <v>385</v>
      </c>
      <c r="F38" s="79" t="s">
        <v>363</v>
      </c>
      <c r="H38" s="315"/>
      <c r="N38" s="19">
        <v>0</v>
      </c>
    </row>
    <row r="39" spans="5:14">
      <c r="E39" s="23" t="s">
        <v>386</v>
      </c>
      <c r="F39" s="79" t="s">
        <v>340</v>
      </c>
      <c r="H39" s="315"/>
      <c r="N39" s="19">
        <v>0</v>
      </c>
    </row>
    <row r="40" spans="5:14">
      <c r="E40" s="23" t="s">
        <v>387</v>
      </c>
      <c r="F40" s="79" t="s">
        <v>332</v>
      </c>
      <c r="H40" s="315"/>
      <c r="N40" s="19">
        <v>0</v>
      </c>
    </row>
    <row r="41" spans="5:14">
      <c r="E41" s="23" t="s">
        <v>388</v>
      </c>
      <c r="F41" s="79" t="s">
        <v>353</v>
      </c>
      <c r="H41" s="315"/>
      <c r="N41" s="19">
        <v>0</v>
      </c>
    </row>
    <row r="42" spans="5:14">
      <c r="E42" s="23" t="s">
        <v>389</v>
      </c>
      <c r="F42" s="79" t="s">
        <v>381</v>
      </c>
      <c r="H42" s="315"/>
      <c r="N42" s="19">
        <v>0</v>
      </c>
    </row>
    <row r="43" spans="5:14">
      <c r="E43" s="23" t="s">
        <v>390</v>
      </c>
      <c r="F43" s="79" t="s">
        <v>351</v>
      </c>
      <c r="H43" s="315"/>
      <c r="N43" s="19">
        <v>0</v>
      </c>
    </row>
    <row r="44" spans="5:14">
      <c r="E44" s="23" t="s">
        <v>391</v>
      </c>
      <c r="F44" s="79" t="s">
        <v>336</v>
      </c>
      <c r="H44" s="315"/>
      <c r="N44" s="19">
        <v>0</v>
      </c>
    </row>
    <row r="45" spans="5:14">
      <c r="E45" s="23" t="s">
        <v>392</v>
      </c>
      <c r="F45" s="79" t="s">
        <v>348</v>
      </c>
      <c r="H45" s="315"/>
      <c r="N45" s="19">
        <v>0</v>
      </c>
    </row>
    <row r="46" spans="5:14">
      <c r="E46" s="23" t="s">
        <v>393</v>
      </c>
      <c r="F46" s="79" t="s">
        <v>336</v>
      </c>
      <c r="H46" s="315"/>
      <c r="N46" s="19">
        <v>0</v>
      </c>
    </row>
    <row r="47" spans="5:14">
      <c r="E47" s="23" t="s">
        <v>394</v>
      </c>
      <c r="F47" s="79" t="s">
        <v>340</v>
      </c>
      <c r="H47" s="315"/>
      <c r="N47" s="19">
        <v>0</v>
      </c>
    </row>
    <row r="48" spans="5:14">
      <c r="E48" s="23" t="s">
        <v>395</v>
      </c>
      <c r="F48" s="79" t="s">
        <v>348</v>
      </c>
      <c r="H48" s="315"/>
      <c r="N48" s="19">
        <v>0</v>
      </c>
    </row>
    <row r="49" spans="5:14">
      <c r="E49" s="23" t="s">
        <v>396</v>
      </c>
      <c r="F49" s="79" t="s">
        <v>353</v>
      </c>
      <c r="H49" s="315"/>
      <c r="N49" s="19">
        <v>0</v>
      </c>
    </row>
    <row r="50" spans="5:14">
      <c r="E50" s="23" t="s">
        <v>397</v>
      </c>
      <c r="F50" s="79" t="s">
        <v>381</v>
      </c>
      <c r="H50" s="315"/>
      <c r="N50" s="19">
        <v>0</v>
      </c>
    </row>
    <row r="51" spans="5:14" ht="15" thickBot="1">
      <c r="E51" s="23" t="s">
        <v>398</v>
      </c>
      <c r="F51" s="79" t="s">
        <v>351</v>
      </c>
      <c r="H51" s="315"/>
      <c r="N51" s="20">
        <v>0</v>
      </c>
    </row>
    <row r="52" spans="5:14">
      <c r="E52" s="23" t="s">
        <v>399</v>
      </c>
      <c r="F52" s="79" t="s">
        <v>332</v>
      </c>
      <c r="H52" s="315"/>
    </row>
    <row r="53" spans="5:14">
      <c r="E53" s="23" t="s">
        <v>400</v>
      </c>
      <c r="F53" s="79" t="s">
        <v>363</v>
      </c>
      <c r="H53" s="315"/>
    </row>
    <row r="54" spans="5:14">
      <c r="E54" s="23" t="s">
        <v>401</v>
      </c>
      <c r="F54" s="79" t="s">
        <v>353</v>
      </c>
      <c r="H54" s="315"/>
    </row>
    <row r="55" spans="5:14" ht="15" thickBot="1">
      <c r="E55" s="22" t="s">
        <v>402</v>
      </c>
      <c r="F55" s="80" t="s">
        <v>348</v>
      </c>
      <c r="H55" s="315"/>
    </row>
  </sheetData>
  <sheetProtection algorithmName="SHA-512" hashValue="S40bVYgmKQWdLkOIf9upAjT0iUAGEJe2oEbemu343arGZ0fUgbXcfC0E5x/jquatjwsCRJR1XL4vlQ2B1mOR1Q==" saltValue="nopE4WCSsTdh21zSDZifyw==" spinCount="100000" sheet="1" objects="1" scenarios="1"/>
  <sortState xmlns:xlrd2="http://schemas.microsoft.com/office/spreadsheetml/2017/richdata2" ref="E2:E54">
    <sortCondition ref="E2:E54"/>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459EA-A57A-487A-8E5F-906AF77219C3}">
  <sheetPr>
    <tabColor rgb="FF92D050"/>
    <pageSetUpPr fitToPage="1"/>
  </sheetPr>
  <dimension ref="A1:S67"/>
  <sheetViews>
    <sheetView showGridLines="0" zoomScaleNormal="100" workbookViewId="0">
      <pane xSplit="2" ySplit="1" topLeftCell="C2" activePane="bottomRight" state="frozen"/>
      <selection pane="bottomRight" activeCell="C11" sqref="C11:H11"/>
      <selection pane="bottomLeft" activeCell="A2" sqref="A2"/>
      <selection pane="topRight" activeCell="C1" sqref="C1"/>
    </sheetView>
  </sheetViews>
  <sheetFormatPr defaultColWidth="9.140625" defaultRowHeight="14.45"/>
  <cols>
    <col min="1" max="1" width="4.7109375" customWidth="1"/>
    <col min="2" max="2" width="56.7109375" customWidth="1"/>
    <col min="3" max="7" width="12.7109375" customWidth="1"/>
    <col min="8" max="8" width="16.7109375" customWidth="1"/>
    <col min="9" max="9" width="12.7109375" customWidth="1"/>
    <col min="10" max="12" width="15.7109375" customWidth="1"/>
    <col min="13" max="13" width="13.7109375" customWidth="1"/>
    <col min="14" max="14" width="65.7109375" customWidth="1"/>
    <col min="15" max="15" width="72.7109375" customWidth="1"/>
    <col min="16" max="16" width="10.7109375" customWidth="1"/>
    <col min="17" max="17" width="50.7109375" customWidth="1"/>
    <col min="18" max="18" width="10.42578125" customWidth="1"/>
    <col min="19" max="19" width="60.7109375" customWidth="1"/>
  </cols>
  <sheetData>
    <row r="1" spans="2:19" ht="22.5" customHeight="1">
      <c r="B1" s="316" t="str">
        <f>SUBSTITUTE(TemplateTitle," Reporting Template",": " &amp;B2)</f>
        <v>P2 IIJA Communities EJ Grant: Business Establishment 3</v>
      </c>
      <c r="C1" s="213"/>
      <c r="D1" s="213"/>
      <c r="E1" s="213"/>
      <c r="F1" s="213"/>
      <c r="G1" s="213"/>
      <c r="H1" s="213"/>
      <c r="I1" s="213"/>
      <c r="J1" s="213"/>
      <c r="K1" s="213"/>
      <c r="L1" s="213"/>
      <c r="M1" s="213"/>
      <c r="N1" s="213"/>
      <c r="O1" s="213"/>
      <c r="P1" s="213"/>
      <c r="Q1" s="213"/>
      <c r="R1" s="213"/>
      <c r="S1" s="213"/>
    </row>
    <row r="2" spans="2:19" s="148" customFormat="1" ht="9" customHeight="1">
      <c r="B2" s="278" t="s">
        <v>249</v>
      </c>
      <c r="C2" s="279"/>
      <c r="D2" s="279"/>
      <c r="E2" s="279"/>
      <c r="F2" s="279"/>
      <c r="G2" s="279"/>
      <c r="H2" s="279"/>
      <c r="I2" s="279"/>
      <c r="J2" s="279"/>
      <c r="K2" s="279"/>
      <c r="L2" s="279"/>
      <c r="M2" s="279"/>
      <c r="N2" s="223"/>
      <c r="P2" s="224"/>
      <c r="Q2" s="224"/>
      <c r="R2" s="224"/>
      <c r="S2" s="224"/>
    </row>
    <row r="3" spans="2:19" ht="170.1" customHeight="1">
      <c r="B3" s="146" t="s">
        <v>141</v>
      </c>
      <c r="C3" s="382" t="s">
        <v>183</v>
      </c>
      <c r="D3" s="383"/>
      <c r="E3" s="383"/>
      <c r="F3" s="383"/>
      <c r="G3" s="383"/>
      <c r="H3" s="383"/>
      <c r="I3" s="383"/>
      <c r="J3" s="383"/>
      <c r="K3" s="383"/>
      <c r="L3" s="383"/>
      <c r="M3" s="384"/>
      <c r="N3" s="52"/>
      <c r="O3" s="148"/>
      <c r="P3" s="37"/>
      <c r="Q3" s="37"/>
      <c r="R3" s="37"/>
      <c r="S3" s="37"/>
    </row>
    <row r="4" spans="2:19" ht="9" customHeight="1">
      <c r="B4" s="64"/>
      <c r="C4" s="53"/>
      <c r="D4" s="53"/>
      <c r="E4" s="53"/>
      <c r="F4" s="53"/>
      <c r="G4" s="53"/>
      <c r="H4" s="53"/>
      <c r="I4" s="53"/>
      <c r="J4" s="53"/>
      <c r="K4" s="53"/>
      <c r="L4" s="53"/>
      <c r="M4" s="53"/>
      <c r="N4" s="54"/>
      <c r="O4" s="148"/>
      <c r="P4" s="37"/>
      <c r="Q4" s="37"/>
      <c r="R4" s="37"/>
      <c r="S4" s="37"/>
    </row>
    <row r="5" spans="2:19" ht="9" customHeight="1">
      <c r="B5" s="13"/>
      <c r="C5" s="50"/>
      <c r="D5" s="50"/>
      <c r="E5" s="50"/>
      <c r="F5" s="50"/>
      <c r="G5" s="50"/>
      <c r="H5" s="50"/>
      <c r="I5" s="55"/>
      <c r="J5" s="55"/>
      <c r="K5" s="55"/>
      <c r="L5" s="55"/>
      <c r="M5" s="55"/>
      <c r="N5" s="55"/>
      <c r="P5" s="37"/>
      <c r="Q5" s="37"/>
      <c r="R5" s="37"/>
      <c r="S5" s="37"/>
    </row>
    <row r="6" spans="2:19" s="148" customFormat="1" ht="18.600000000000001">
      <c r="B6" s="280" t="s">
        <v>184</v>
      </c>
      <c r="C6" s="283" t="s">
        <v>185</v>
      </c>
      <c r="D6" s="281"/>
      <c r="E6" s="281"/>
      <c r="F6" s="282"/>
      <c r="G6" s="231"/>
      <c r="H6" s="232"/>
    </row>
    <row r="7" spans="2:19">
      <c r="B7" s="57" t="s">
        <v>119</v>
      </c>
      <c r="C7" s="460" t="str">
        <f>IF('Grant Project Data'!D5&lt;&gt;"",'Grant Project Data'!D5,"")</f>
        <v/>
      </c>
      <c r="D7" s="461"/>
      <c r="E7" s="461"/>
      <c r="F7" s="461"/>
      <c r="G7" s="461"/>
      <c r="H7" s="462"/>
      <c r="I7" s="37"/>
      <c r="J7" s="37"/>
      <c r="K7" s="37"/>
      <c r="L7" s="37"/>
      <c r="M7" s="37"/>
      <c r="N7" s="37"/>
      <c r="O7" s="37"/>
      <c r="P7" s="37"/>
      <c r="Q7" s="37"/>
      <c r="R7" s="37"/>
      <c r="S7" s="37"/>
    </row>
    <row r="8" spans="2:19">
      <c r="B8" s="58" t="s">
        <v>120</v>
      </c>
      <c r="C8" s="460" t="str">
        <f>IF('Grant Project Data'!D6&lt;&gt;"",'Grant Project Data'!D6,"")</f>
        <v/>
      </c>
      <c r="D8" s="461"/>
      <c r="E8" s="461"/>
      <c r="F8" s="461"/>
      <c r="G8" s="461"/>
      <c r="H8" s="462"/>
      <c r="I8" s="37"/>
      <c r="J8" s="37"/>
      <c r="K8" s="37"/>
      <c r="L8" s="37"/>
      <c r="M8" s="37"/>
      <c r="N8" s="37"/>
      <c r="O8" s="37"/>
      <c r="P8" s="37"/>
      <c r="Q8" s="37"/>
      <c r="R8" s="37"/>
      <c r="S8" s="37"/>
    </row>
    <row r="9" spans="2:19" ht="11.25" customHeight="1">
      <c r="B9" s="55"/>
    </row>
    <row r="10" spans="2:19" ht="18.600000000000001">
      <c r="B10" s="287" t="s">
        <v>187</v>
      </c>
      <c r="C10" s="401" t="s">
        <v>188</v>
      </c>
      <c r="D10" s="402"/>
      <c r="E10" s="402"/>
      <c r="F10" s="402"/>
      <c r="G10" s="402"/>
      <c r="H10" s="403"/>
      <c r="I10" s="36"/>
      <c r="J10" s="36"/>
      <c r="K10" s="36"/>
      <c r="L10" s="36"/>
      <c r="M10" s="36"/>
      <c r="N10" s="36"/>
      <c r="O10" s="36"/>
    </row>
    <row r="11" spans="2:19">
      <c r="B11" s="132" t="s">
        <v>189</v>
      </c>
      <c r="C11" s="429"/>
      <c r="D11" s="430"/>
      <c r="E11" s="430"/>
      <c r="F11" s="430"/>
      <c r="G11" s="430"/>
      <c r="H11" s="431"/>
      <c r="I11" s="37"/>
      <c r="J11" s="37"/>
      <c r="K11" s="37"/>
      <c r="L11" s="37"/>
      <c r="M11" s="37"/>
      <c r="N11" s="37"/>
      <c r="O11" s="37"/>
    </row>
    <row r="12" spans="2:19" ht="29.1">
      <c r="B12" s="222" t="s">
        <v>191</v>
      </c>
      <c r="C12" s="444"/>
      <c r="D12" s="445"/>
      <c r="E12" s="445"/>
      <c r="F12" s="445"/>
      <c r="G12" s="445"/>
      <c r="H12" s="446"/>
      <c r="I12" s="458"/>
      <c r="J12" s="459"/>
      <c r="K12" s="37"/>
      <c r="L12" s="37"/>
      <c r="M12" s="37"/>
      <c r="N12" s="37"/>
      <c r="O12" s="37"/>
    </row>
    <row r="13" spans="2:19" ht="15" customHeight="1">
      <c r="B13" s="133" t="s">
        <v>192</v>
      </c>
      <c r="C13" s="429"/>
      <c r="D13" s="430"/>
      <c r="E13" s="430"/>
      <c r="F13" s="430"/>
      <c r="G13" s="430"/>
      <c r="H13" s="431"/>
      <c r="I13" s="37"/>
      <c r="J13" s="37"/>
      <c r="K13" s="37"/>
      <c r="L13" s="37"/>
      <c r="M13" s="37"/>
      <c r="N13" s="37"/>
      <c r="O13" s="37"/>
    </row>
    <row r="14" spans="2:19" ht="15" customHeight="1">
      <c r="B14" s="133" t="s">
        <v>194</v>
      </c>
      <c r="C14" s="429"/>
      <c r="D14" s="430"/>
      <c r="E14" s="430"/>
      <c r="F14" s="430"/>
      <c r="G14" s="430"/>
      <c r="H14" s="431"/>
      <c r="I14" s="37"/>
      <c r="J14" s="37"/>
      <c r="K14" s="37"/>
      <c r="L14" s="37"/>
      <c r="M14" s="37"/>
      <c r="N14" s="37"/>
      <c r="O14" s="37"/>
    </row>
    <row r="15" spans="2:19" ht="29.1">
      <c r="B15" s="220" t="s">
        <v>196</v>
      </c>
      <c r="C15" s="429"/>
      <c r="D15" s="430"/>
      <c r="E15" s="430"/>
      <c r="F15" s="430"/>
      <c r="G15" s="430"/>
      <c r="H15" s="431"/>
      <c r="I15" s="456"/>
      <c r="J15" s="457"/>
    </row>
    <row r="16" spans="2:19" ht="43.5">
      <c r="B16" s="134" t="s">
        <v>197</v>
      </c>
      <c r="C16" s="429"/>
      <c r="D16" s="430"/>
      <c r="E16" s="430"/>
      <c r="F16" s="430"/>
      <c r="G16" s="430"/>
      <c r="H16" s="431"/>
      <c r="I16" s="319"/>
    </row>
    <row r="17" spans="1:19" ht="69.95" customHeight="1">
      <c r="B17" s="133" t="s">
        <v>199</v>
      </c>
      <c r="C17" s="450"/>
      <c r="D17" s="451"/>
      <c r="E17" s="451"/>
      <c r="F17" s="451"/>
      <c r="G17" s="451"/>
      <c r="H17" s="452"/>
      <c r="I17" s="319"/>
    </row>
    <row r="18" spans="1:19" ht="55.5" customHeight="1">
      <c r="B18" s="121" t="s">
        <v>201</v>
      </c>
      <c r="C18" s="447"/>
      <c r="D18" s="448"/>
      <c r="E18" s="448"/>
      <c r="F18" s="448"/>
      <c r="G18" s="448"/>
      <c r="H18" s="449"/>
      <c r="I18" s="319"/>
    </row>
    <row r="19" spans="1:19" ht="29.1">
      <c r="B19" s="133" t="s">
        <v>203</v>
      </c>
      <c r="C19" s="441"/>
      <c r="D19" s="443"/>
      <c r="E19" s="443"/>
      <c r="F19" s="443"/>
      <c r="G19" s="443"/>
      <c r="H19" s="442"/>
      <c r="I19" s="81"/>
      <c r="J19" s="38"/>
      <c r="K19" s="38"/>
      <c r="L19" s="38"/>
      <c r="M19" s="38"/>
      <c r="N19" s="38"/>
      <c r="O19" s="38"/>
    </row>
    <row r="20" spans="1:19">
      <c r="B20" s="133" t="s">
        <v>204</v>
      </c>
      <c r="C20" s="441"/>
      <c r="D20" s="442"/>
      <c r="E20" s="441"/>
      <c r="F20" s="442"/>
      <c r="G20" s="441"/>
      <c r="H20" s="442"/>
      <c r="I20" s="215" t="str">
        <f>IF(AND(Count_Implemented,Count_FollowUp=0),"&lt;&lt; Your P2 actions below will not be summarized until you enter a date of follow-up.","")</f>
        <v/>
      </c>
      <c r="J20" s="113"/>
      <c r="K20" s="113"/>
      <c r="L20" s="113"/>
      <c r="M20" s="113"/>
      <c r="N20" s="113"/>
      <c r="O20" s="113"/>
    </row>
    <row r="21" spans="1:19" ht="15" customHeight="1">
      <c r="B21" s="135"/>
      <c r="C21" s="243">
        <f>IF(COUNTA(C11:H20,B26:L50,N26:Q50)&gt;0,1,0)</f>
        <v>0</v>
      </c>
      <c r="D21" s="243">
        <f>IF(COUNTA(C20:H20)&gt;0,1,0)</f>
        <v>0</v>
      </c>
      <c r="E21" s="243">
        <f>IF(COUNTIFS(K26:K50,"Y",L26:L50,"&lt;&gt;")&gt;0,1,0)</f>
        <v>0</v>
      </c>
      <c r="F21" s="243"/>
      <c r="G21" s="243"/>
      <c r="J21" s="14"/>
      <c r="M21" s="14"/>
      <c r="N21" s="14"/>
      <c r="O21" s="14"/>
      <c r="P21" s="13"/>
      <c r="Q21" s="13"/>
      <c r="R21" s="14"/>
      <c r="S21" s="14"/>
    </row>
    <row r="22" spans="1:19" ht="18.600000000000001">
      <c r="B22" s="287" t="s">
        <v>205</v>
      </c>
      <c r="C22" s="284"/>
      <c r="D22" s="285"/>
      <c r="E22" s="285"/>
      <c r="F22" s="285"/>
      <c r="G22" s="285"/>
      <c r="H22" s="285"/>
      <c r="I22" s="285"/>
      <c r="J22" s="285"/>
      <c r="K22" s="285"/>
      <c r="L22" s="285"/>
      <c r="M22" s="285"/>
      <c r="N22" s="285"/>
      <c r="O22" s="285"/>
      <c r="P22" s="285"/>
      <c r="Q22" s="285"/>
      <c r="R22" s="285"/>
      <c r="S22" s="286"/>
    </row>
    <row r="23" spans="1:19" ht="50.25" customHeight="1">
      <c r="B23" s="43" t="s">
        <v>206</v>
      </c>
      <c r="C23" s="453" t="s">
        <v>207</v>
      </c>
      <c r="D23" s="454"/>
      <c r="E23" s="454"/>
      <c r="F23" s="454"/>
      <c r="G23" s="454"/>
      <c r="H23" s="454"/>
      <c r="I23" s="454"/>
      <c r="J23" s="455"/>
      <c r="K23" s="114"/>
      <c r="L23" s="114"/>
      <c r="M23" s="114"/>
      <c r="N23" s="114"/>
      <c r="O23" s="114"/>
      <c r="P23" s="114"/>
      <c r="Q23" s="115"/>
      <c r="R23" s="114"/>
      <c r="S23" s="115"/>
    </row>
    <row r="24" spans="1:19" ht="20.100000000000001" customHeight="1">
      <c r="B24" s="307" t="s">
        <v>208</v>
      </c>
      <c r="C24" s="413" t="s">
        <v>122</v>
      </c>
      <c r="D24" s="413"/>
      <c r="E24" s="414" t="s">
        <v>209</v>
      </c>
      <c r="F24" s="415"/>
      <c r="G24" s="415"/>
      <c r="H24" s="415"/>
      <c r="I24" s="415"/>
      <c r="J24" s="416"/>
      <c r="K24" s="426" t="s">
        <v>210</v>
      </c>
      <c r="L24" s="427"/>
      <c r="M24" s="427"/>
      <c r="N24" s="427"/>
      <c r="O24" s="428"/>
      <c r="P24" s="417" t="s">
        <v>211</v>
      </c>
      <c r="Q24" s="417"/>
      <c r="R24" s="418" t="s">
        <v>212</v>
      </c>
      <c r="S24" s="420" t="s">
        <v>213</v>
      </c>
    </row>
    <row r="25" spans="1:19" ht="51.95" customHeight="1">
      <c r="B25" s="304" t="s">
        <v>214</v>
      </c>
      <c r="C25" s="51" t="s">
        <v>215</v>
      </c>
      <c r="D25" s="51" t="s">
        <v>216</v>
      </c>
      <c r="E25" s="112" t="s">
        <v>217</v>
      </c>
      <c r="F25" s="112" t="s">
        <v>218</v>
      </c>
      <c r="G25" s="112" t="s">
        <v>219</v>
      </c>
      <c r="H25" s="112" t="s">
        <v>220</v>
      </c>
      <c r="I25" s="112" t="s">
        <v>221</v>
      </c>
      <c r="J25" s="112" t="s">
        <v>222</v>
      </c>
      <c r="K25" s="51" t="s">
        <v>223</v>
      </c>
      <c r="L25" s="51" t="s">
        <v>224</v>
      </c>
      <c r="M25" s="51" t="s">
        <v>225</v>
      </c>
      <c r="N25" s="123" t="s">
        <v>226</v>
      </c>
      <c r="O25" s="219" t="s">
        <v>227</v>
      </c>
      <c r="P25" s="112" t="s">
        <v>228</v>
      </c>
      <c r="Q25" s="221" t="s">
        <v>229</v>
      </c>
      <c r="R25" s="419"/>
      <c r="S25" s="421"/>
    </row>
    <row r="26" spans="1:19">
      <c r="A26" s="103">
        <v>1</v>
      </c>
      <c r="B26" s="15"/>
      <c r="C26" s="46"/>
      <c r="D26" s="46"/>
      <c r="E26" s="47"/>
      <c r="F26" s="47"/>
      <c r="G26" s="47"/>
      <c r="H26" s="47"/>
      <c r="I26" s="47"/>
      <c r="J26" s="47"/>
      <c r="K26" s="16"/>
      <c r="L26" s="209"/>
      <c r="M26" s="210" t="str">
        <f>IF(L26="","",IF(MONTH(L26)&gt;=10,YEAR(L26) + 1,YEAR(L26)))</f>
        <v/>
      </c>
      <c r="N26" s="218"/>
      <c r="O26" s="218"/>
      <c r="P26" s="16"/>
      <c r="Q26" s="15"/>
      <c r="R26" s="16"/>
      <c r="S26" s="15"/>
    </row>
    <row r="27" spans="1:19">
      <c r="A27" s="103">
        <v>2</v>
      </c>
      <c r="B27" s="15"/>
      <c r="C27" s="46"/>
      <c r="D27" s="46"/>
      <c r="E27" s="47"/>
      <c r="F27" s="47"/>
      <c r="G27" s="47"/>
      <c r="H27" s="47"/>
      <c r="I27" s="47"/>
      <c r="J27" s="47"/>
      <c r="K27" s="16"/>
      <c r="L27" s="209"/>
      <c r="M27" s="210" t="str">
        <f t="shared" ref="M27:M50" si="0">IF(L27="","",IF(MONTH(L27)&gt;=10,YEAR(L27) + 1,YEAR(L27)))</f>
        <v/>
      </c>
      <c r="N27" s="218"/>
      <c r="O27" s="218"/>
      <c r="P27" s="16"/>
      <c r="Q27" s="15"/>
      <c r="R27" s="16"/>
      <c r="S27" s="15"/>
    </row>
    <row r="28" spans="1:19">
      <c r="A28" s="103">
        <v>3</v>
      </c>
      <c r="B28" s="15"/>
      <c r="C28" s="46"/>
      <c r="D28" s="46"/>
      <c r="E28" s="47"/>
      <c r="F28" s="47"/>
      <c r="G28" s="47"/>
      <c r="H28" s="47"/>
      <c r="I28" s="47"/>
      <c r="J28" s="47"/>
      <c r="K28" s="16"/>
      <c r="L28" s="209"/>
      <c r="M28" s="210" t="str">
        <f t="shared" si="0"/>
        <v/>
      </c>
      <c r="N28" s="218"/>
      <c r="O28" s="218"/>
      <c r="P28" s="16"/>
      <c r="Q28" s="15"/>
      <c r="R28" s="16"/>
      <c r="S28" s="15"/>
    </row>
    <row r="29" spans="1:19">
      <c r="A29" s="103">
        <v>4</v>
      </c>
      <c r="B29" s="15"/>
      <c r="C29" s="46"/>
      <c r="D29" s="46"/>
      <c r="E29" s="47"/>
      <c r="F29" s="47"/>
      <c r="G29" s="47"/>
      <c r="H29" s="47"/>
      <c r="I29" s="47"/>
      <c r="J29" s="47"/>
      <c r="K29" s="16"/>
      <c r="L29" s="209"/>
      <c r="M29" s="210" t="str">
        <f t="shared" si="0"/>
        <v/>
      </c>
      <c r="N29" s="218"/>
      <c r="O29" s="218"/>
      <c r="P29" s="16"/>
      <c r="Q29" s="15"/>
      <c r="R29" s="16"/>
      <c r="S29" s="15"/>
    </row>
    <row r="30" spans="1:19">
      <c r="A30" s="103">
        <v>5</v>
      </c>
      <c r="B30" s="15"/>
      <c r="C30" s="46"/>
      <c r="D30" s="46"/>
      <c r="E30" s="47"/>
      <c r="F30" s="47"/>
      <c r="G30" s="47"/>
      <c r="H30" s="47"/>
      <c r="I30" s="47"/>
      <c r="J30" s="47"/>
      <c r="K30" s="16"/>
      <c r="L30" s="209"/>
      <c r="M30" s="210" t="str">
        <f t="shared" si="0"/>
        <v/>
      </c>
      <c r="N30" s="218"/>
      <c r="O30" s="218"/>
      <c r="P30" s="16"/>
      <c r="Q30" s="15"/>
      <c r="R30" s="16"/>
      <c r="S30" s="15"/>
    </row>
    <row r="31" spans="1:19">
      <c r="A31" s="103">
        <v>6</v>
      </c>
      <c r="B31" s="15"/>
      <c r="C31" s="46"/>
      <c r="D31" s="46"/>
      <c r="E31" s="47"/>
      <c r="F31" s="47"/>
      <c r="G31" s="47"/>
      <c r="H31" s="47"/>
      <c r="I31" s="47"/>
      <c r="J31" s="47"/>
      <c r="K31" s="16"/>
      <c r="L31" s="209"/>
      <c r="M31" s="210" t="str">
        <f t="shared" si="0"/>
        <v/>
      </c>
      <c r="N31" s="218"/>
      <c r="O31" s="218"/>
      <c r="P31" s="16"/>
      <c r="Q31" s="15"/>
      <c r="R31" s="16"/>
      <c r="S31" s="15"/>
    </row>
    <row r="32" spans="1:19">
      <c r="A32" s="103">
        <v>7</v>
      </c>
      <c r="B32" s="15"/>
      <c r="C32" s="46"/>
      <c r="D32" s="46"/>
      <c r="E32" s="47"/>
      <c r="F32" s="47"/>
      <c r="G32" s="47"/>
      <c r="H32" s="47"/>
      <c r="I32" s="47"/>
      <c r="J32" s="47"/>
      <c r="K32" s="16"/>
      <c r="L32" s="209"/>
      <c r="M32" s="210" t="str">
        <f t="shared" si="0"/>
        <v/>
      </c>
      <c r="N32" s="218"/>
      <c r="O32" s="218"/>
      <c r="P32" s="16"/>
      <c r="Q32" s="15"/>
      <c r="R32" s="16"/>
      <c r="S32" s="15"/>
    </row>
    <row r="33" spans="1:19">
      <c r="A33" s="103">
        <v>8</v>
      </c>
      <c r="B33" s="15"/>
      <c r="C33" s="46"/>
      <c r="D33" s="46"/>
      <c r="E33" s="47"/>
      <c r="F33" s="47"/>
      <c r="G33" s="47"/>
      <c r="H33" s="47"/>
      <c r="I33" s="47"/>
      <c r="J33" s="47"/>
      <c r="K33" s="16"/>
      <c r="L33" s="209"/>
      <c r="M33" s="210" t="str">
        <f t="shared" si="0"/>
        <v/>
      </c>
      <c r="N33" s="218"/>
      <c r="O33" s="218"/>
      <c r="P33" s="16"/>
      <c r="Q33" s="15"/>
      <c r="R33" s="16"/>
      <c r="S33" s="15"/>
    </row>
    <row r="34" spans="1:19">
      <c r="A34" s="103">
        <v>9</v>
      </c>
      <c r="B34" s="15"/>
      <c r="C34" s="46"/>
      <c r="D34" s="46"/>
      <c r="E34" s="47"/>
      <c r="F34" s="47"/>
      <c r="G34" s="47"/>
      <c r="H34" s="47"/>
      <c r="I34" s="47"/>
      <c r="J34" s="47"/>
      <c r="K34" s="16"/>
      <c r="L34" s="209"/>
      <c r="M34" s="210" t="str">
        <f t="shared" si="0"/>
        <v/>
      </c>
      <c r="N34" s="218"/>
      <c r="O34" s="218"/>
      <c r="P34" s="16"/>
      <c r="Q34" s="15"/>
      <c r="R34" s="16"/>
      <c r="S34" s="15"/>
    </row>
    <row r="35" spans="1:19">
      <c r="A35" s="103">
        <v>10</v>
      </c>
      <c r="B35" s="15"/>
      <c r="C35" s="46"/>
      <c r="D35" s="46"/>
      <c r="E35" s="47"/>
      <c r="F35" s="47"/>
      <c r="G35" s="47"/>
      <c r="H35" s="47"/>
      <c r="I35" s="47"/>
      <c r="J35" s="47"/>
      <c r="K35" s="16"/>
      <c r="L35" s="209"/>
      <c r="M35" s="210" t="str">
        <f t="shared" si="0"/>
        <v/>
      </c>
      <c r="N35" s="218"/>
      <c r="O35" s="218"/>
      <c r="P35" s="16"/>
      <c r="Q35" s="15"/>
      <c r="R35" s="16"/>
      <c r="S35" s="15"/>
    </row>
    <row r="36" spans="1:19">
      <c r="A36" s="103">
        <v>11</v>
      </c>
      <c r="B36" s="15"/>
      <c r="C36" s="46"/>
      <c r="D36" s="46"/>
      <c r="E36" s="47"/>
      <c r="F36" s="47"/>
      <c r="G36" s="47"/>
      <c r="H36" s="47"/>
      <c r="I36" s="47"/>
      <c r="J36" s="47"/>
      <c r="K36" s="16"/>
      <c r="L36" s="209"/>
      <c r="M36" s="210" t="str">
        <f t="shared" si="0"/>
        <v/>
      </c>
      <c r="N36" s="218"/>
      <c r="O36" s="218"/>
      <c r="P36" s="16"/>
      <c r="Q36" s="15"/>
      <c r="R36" s="16"/>
      <c r="S36" s="15"/>
    </row>
    <row r="37" spans="1:19">
      <c r="A37" s="103">
        <v>12</v>
      </c>
      <c r="B37" s="15"/>
      <c r="C37" s="46"/>
      <c r="D37" s="46"/>
      <c r="E37" s="47"/>
      <c r="F37" s="47"/>
      <c r="G37" s="47"/>
      <c r="H37" s="47"/>
      <c r="I37" s="47"/>
      <c r="J37" s="47"/>
      <c r="K37" s="16"/>
      <c r="L37" s="209"/>
      <c r="M37" s="210" t="str">
        <f t="shared" si="0"/>
        <v/>
      </c>
      <c r="N37" s="218"/>
      <c r="O37" s="218"/>
      <c r="P37" s="16"/>
      <c r="Q37" s="15"/>
      <c r="R37" s="16"/>
      <c r="S37" s="15"/>
    </row>
    <row r="38" spans="1:19">
      <c r="A38" s="103">
        <v>13</v>
      </c>
      <c r="B38" s="15"/>
      <c r="C38" s="46"/>
      <c r="D38" s="46"/>
      <c r="E38" s="47"/>
      <c r="F38" s="47"/>
      <c r="G38" s="47"/>
      <c r="H38" s="47"/>
      <c r="I38" s="47"/>
      <c r="J38" s="47"/>
      <c r="K38" s="16"/>
      <c r="L38" s="209"/>
      <c r="M38" s="210" t="str">
        <f t="shared" si="0"/>
        <v/>
      </c>
      <c r="N38" s="218"/>
      <c r="O38" s="218"/>
      <c r="P38" s="16"/>
      <c r="Q38" s="15"/>
      <c r="R38" s="16"/>
      <c r="S38" s="15"/>
    </row>
    <row r="39" spans="1:19">
      <c r="A39" s="103">
        <v>14</v>
      </c>
      <c r="B39" s="15"/>
      <c r="C39" s="46"/>
      <c r="D39" s="46"/>
      <c r="E39" s="47"/>
      <c r="F39" s="47"/>
      <c r="G39" s="47"/>
      <c r="H39" s="47"/>
      <c r="I39" s="47"/>
      <c r="J39" s="47"/>
      <c r="K39" s="16"/>
      <c r="L39" s="209"/>
      <c r="M39" s="210" t="str">
        <f t="shared" si="0"/>
        <v/>
      </c>
      <c r="N39" s="218"/>
      <c r="O39" s="218"/>
      <c r="P39" s="16"/>
      <c r="Q39" s="15"/>
      <c r="R39" s="16"/>
      <c r="S39" s="15"/>
    </row>
    <row r="40" spans="1:19">
      <c r="A40" s="103">
        <v>15</v>
      </c>
      <c r="B40" s="15"/>
      <c r="C40" s="46"/>
      <c r="D40" s="46"/>
      <c r="E40" s="47"/>
      <c r="F40" s="47"/>
      <c r="G40" s="47"/>
      <c r="H40" s="47"/>
      <c r="I40" s="47"/>
      <c r="J40" s="47"/>
      <c r="K40" s="16"/>
      <c r="L40" s="209"/>
      <c r="M40" s="210" t="str">
        <f t="shared" si="0"/>
        <v/>
      </c>
      <c r="N40" s="218"/>
      <c r="O40" s="218"/>
      <c r="P40" s="16"/>
      <c r="Q40" s="15"/>
      <c r="R40" s="16"/>
      <c r="S40" s="15"/>
    </row>
    <row r="41" spans="1:19">
      <c r="A41" s="103">
        <v>16</v>
      </c>
      <c r="B41" s="15"/>
      <c r="C41" s="46"/>
      <c r="D41" s="46"/>
      <c r="E41" s="47"/>
      <c r="F41" s="47"/>
      <c r="G41" s="47"/>
      <c r="H41" s="47"/>
      <c r="I41" s="47"/>
      <c r="J41" s="47"/>
      <c r="K41" s="16"/>
      <c r="L41" s="209"/>
      <c r="M41" s="210" t="str">
        <f t="shared" si="0"/>
        <v/>
      </c>
      <c r="N41" s="218"/>
      <c r="O41" s="218"/>
      <c r="P41" s="16"/>
      <c r="Q41" s="15"/>
      <c r="R41" s="16"/>
      <c r="S41" s="15"/>
    </row>
    <row r="42" spans="1:19">
      <c r="A42" s="103">
        <v>17</v>
      </c>
      <c r="B42" s="15"/>
      <c r="C42" s="46"/>
      <c r="D42" s="46"/>
      <c r="E42" s="47"/>
      <c r="F42" s="47"/>
      <c r="G42" s="47"/>
      <c r="H42" s="47"/>
      <c r="I42" s="47"/>
      <c r="J42" s="47"/>
      <c r="K42" s="16"/>
      <c r="L42" s="209"/>
      <c r="M42" s="210" t="str">
        <f t="shared" si="0"/>
        <v/>
      </c>
      <c r="N42" s="218"/>
      <c r="O42" s="218"/>
      <c r="P42" s="16"/>
      <c r="Q42" s="15"/>
      <c r="R42" s="16"/>
      <c r="S42" s="15"/>
    </row>
    <row r="43" spans="1:19">
      <c r="A43" s="103">
        <v>18</v>
      </c>
      <c r="B43" s="15"/>
      <c r="C43" s="46"/>
      <c r="D43" s="46"/>
      <c r="E43" s="47"/>
      <c r="F43" s="47"/>
      <c r="G43" s="47"/>
      <c r="H43" s="47"/>
      <c r="I43" s="47"/>
      <c r="J43" s="47"/>
      <c r="K43" s="16"/>
      <c r="L43" s="209"/>
      <c r="M43" s="210" t="str">
        <f t="shared" si="0"/>
        <v/>
      </c>
      <c r="N43" s="218"/>
      <c r="O43" s="218"/>
      <c r="P43" s="16"/>
      <c r="Q43" s="15"/>
      <c r="R43" s="16"/>
      <c r="S43" s="15"/>
    </row>
    <row r="44" spans="1:19">
      <c r="A44" s="103">
        <v>19</v>
      </c>
      <c r="B44" s="15"/>
      <c r="C44" s="46"/>
      <c r="D44" s="46"/>
      <c r="E44" s="47"/>
      <c r="F44" s="47"/>
      <c r="G44" s="47"/>
      <c r="H44" s="47"/>
      <c r="I44" s="47"/>
      <c r="J44" s="47"/>
      <c r="K44" s="16"/>
      <c r="L44" s="209"/>
      <c r="M44" s="210" t="str">
        <f t="shared" si="0"/>
        <v/>
      </c>
      <c r="N44" s="218"/>
      <c r="O44" s="218"/>
      <c r="P44" s="16"/>
      <c r="Q44" s="15"/>
      <c r="R44" s="16"/>
      <c r="S44" s="15"/>
    </row>
    <row r="45" spans="1:19">
      <c r="A45" s="103">
        <v>20</v>
      </c>
      <c r="B45" s="15"/>
      <c r="C45" s="46"/>
      <c r="D45" s="46"/>
      <c r="E45" s="47"/>
      <c r="F45" s="47"/>
      <c r="G45" s="47"/>
      <c r="H45" s="47"/>
      <c r="I45" s="47"/>
      <c r="J45" s="47"/>
      <c r="K45" s="16"/>
      <c r="L45" s="209"/>
      <c r="M45" s="210" t="str">
        <f t="shared" si="0"/>
        <v/>
      </c>
      <c r="N45" s="218"/>
      <c r="O45" s="218"/>
      <c r="P45" s="16"/>
      <c r="Q45" s="15"/>
      <c r="R45" s="16"/>
      <c r="S45" s="15"/>
    </row>
    <row r="46" spans="1:19">
      <c r="A46" s="103">
        <v>21</v>
      </c>
      <c r="B46" s="15"/>
      <c r="C46" s="46"/>
      <c r="D46" s="46"/>
      <c r="E46" s="47"/>
      <c r="F46" s="47"/>
      <c r="G46" s="47"/>
      <c r="H46" s="47"/>
      <c r="I46" s="47"/>
      <c r="J46" s="47"/>
      <c r="K46" s="16"/>
      <c r="L46" s="209"/>
      <c r="M46" s="210" t="str">
        <f t="shared" si="0"/>
        <v/>
      </c>
      <c r="N46" s="218"/>
      <c r="O46" s="218"/>
      <c r="P46" s="16"/>
      <c r="Q46" s="15"/>
      <c r="R46" s="16"/>
      <c r="S46" s="15"/>
    </row>
    <row r="47" spans="1:19">
      <c r="A47" s="103">
        <v>22</v>
      </c>
      <c r="B47" s="15"/>
      <c r="C47" s="46"/>
      <c r="D47" s="46"/>
      <c r="E47" s="47"/>
      <c r="F47" s="47"/>
      <c r="G47" s="47"/>
      <c r="H47" s="47"/>
      <c r="I47" s="47"/>
      <c r="J47" s="47"/>
      <c r="K47" s="16"/>
      <c r="L47" s="209"/>
      <c r="M47" s="210" t="str">
        <f t="shared" si="0"/>
        <v/>
      </c>
      <c r="N47" s="218"/>
      <c r="O47" s="218"/>
      <c r="P47" s="16"/>
      <c r="Q47" s="15"/>
      <c r="R47" s="16"/>
      <c r="S47" s="15"/>
    </row>
    <row r="48" spans="1:19">
      <c r="A48" s="103">
        <v>23</v>
      </c>
      <c r="B48" s="15"/>
      <c r="C48" s="46"/>
      <c r="D48" s="46"/>
      <c r="E48" s="47"/>
      <c r="F48" s="47"/>
      <c r="G48" s="47"/>
      <c r="H48" s="47"/>
      <c r="I48" s="47"/>
      <c r="J48" s="47"/>
      <c r="K48" s="16"/>
      <c r="L48" s="209"/>
      <c r="M48" s="210" t="str">
        <f t="shared" si="0"/>
        <v/>
      </c>
      <c r="N48" s="218"/>
      <c r="O48" s="218"/>
      <c r="P48" s="16"/>
      <c r="Q48" s="15"/>
      <c r="R48" s="16"/>
      <c r="S48" s="15"/>
    </row>
    <row r="49" spans="1:19">
      <c r="A49" s="103">
        <v>24</v>
      </c>
      <c r="B49" s="15"/>
      <c r="C49" s="46"/>
      <c r="D49" s="46"/>
      <c r="E49" s="47"/>
      <c r="F49" s="47"/>
      <c r="G49" s="47"/>
      <c r="H49" s="47"/>
      <c r="I49" s="47"/>
      <c r="J49" s="47"/>
      <c r="K49" s="16"/>
      <c r="L49" s="209"/>
      <c r="M49" s="210" t="str">
        <f t="shared" si="0"/>
        <v/>
      </c>
      <c r="N49" s="218"/>
      <c r="O49" s="218"/>
      <c r="P49" s="16"/>
      <c r="Q49" s="15"/>
      <c r="R49" s="16"/>
      <c r="S49" s="15"/>
    </row>
    <row r="50" spans="1:19">
      <c r="A50" s="103">
        <v>25</v>
      </c>
      <c r="B50" s="15"/>
      <c r="C50" s="46"/>
      <c r="D50" s="46"/>
      <c r="E50" s="47"/>
      <c r="F50" s="47"/>
      <c r="G50" s="47"/>
      <c r="H50" s="47"/>
      <c r="I50" s="47"/>
      <c r="J50" s="47"/>
      <c r="K50" s="16"/>
      <c r="L50" s="209"/>
      <c r="M50" s="210" t="str">
        <f t="shared" si="0"/>
        <v/>
      </c>
      <c r="N50" s="218"/>
      <c r="O50" s="218"/>
      <c r="P50" s="16"/>
      <c r="Q50" s="15"/>
      <c r="R50" s="16"/>
      <c r="S50" s="15"/>
    </row>
    <row r="51" spans="1:19" ht="24" customHeight="1">
      <c r="B51" s="2" t="s">
        <v>241</v>
      </c>
      <c r="C51" s="44">
        <f t="shared" ref="C51:J51" si="1">SUM(C52:C57)</f>
        <v>0</v>
      </c>
      <c r="D51" s="44">
        <f t="shared" si="1"/>
        <v>0</v>
      </c>
      <c r="E51" s="45">
        <f t="shared" si="1"/>
        <v>0</v>
      </c>
      <c r="F51" s="45">
        <f t="shared" si="1"/>
        <v>0</v>
      </c>
      <c r="G51" s="45">
        <f t="shared" si="1"/>
        <v>0</v>
      </c>
      <c r="H51" s="45">
        <f t="shared" si="1"/>
        <v>0</v>
      </c>
      <c r="I51" s="45">
        <f t="shared" si="1"/>
        <v>0</v>
      </c>
      <c r="J51" s="45">
        <f t="shared" si="1"/>
        <v>0</v>
      </c>
      <c r="K51" s="432" t="str">
        <f>IF(AND(SUM(C26:J50)&gt;0, OR(Count_FollowUp=0,COUNTA(K26:K50)=0,COUNTA(L26:L50)=0))," &lt;&lt; The totals will not display until you enter the Date Implemented for each row and Date(s) of Follow-Up in row 20 above.","")</f>
        <v/>
      </c>
      <c r="L51" s="433"/>
      <c r="M51" s="433"/>
      <c r="N51" s="433"/>
      <c r="O51" s="433"/>
      <c r="P51" s="433"/>
      <c r="Q51" s="434"/>
      <c r="R51" s="45">
        <f>COUNTIF(R26:R50,"Y")</f>
        <v>0</v>
      </c>
      <c r="S51" s="56"/>
    </row>
    <row r="52" spans="1:19" ht="24" customHeight="1">
      <c r="B52" s="257" t="str">
        <f t="shared" ref="B52:B57" si="2">"TOTAL IMPLEMENTED " &amp; S52</f>
        <v>TOTAL IMPLEMENTED 2023</v>
      </c>
      <c r="C52" s="44">
        <f t="shared" ref="C52:J57" si="3">IF($D$21=1,SUMIFS(C$26:C$50,$K$26:$K$50,"Y",$M$26:$M$50,$S52),0)</f>
        <v>0</v>
      </c>
      <c r="D52" s="44">
        <f t="shared" si="3"/>
        <v>0</v>
      </c>
      <c r="E52" s="45">
        <f t="shared" si="3"/>
        <v>0</v>
      </c>
      <c r="F52" s="45">
        <f t="shared" si="3"/>
        <v>0</v>
      </c>
      <c r="G52" s="45">
        <f t="shared" si="3"/>
        <v>0</v>
      </c>
      <c r="H52" s="45">
        <f t="shared" si="3"/>
        <v>0</v>
      </c>
      <c r="I52" s="45">
        <f t="shared" si="3"/>
        <v>0</v>
      </c>
      <c r="J52" s="45">
        <f t="shared" si="3"/>
        <v>0</v>
      </c>
      <c r="K52" s="435"/>
      <c r="L52" s="436"/>
      <c r="M52" s="436"/>
      <c r="N52" s="436"/>
      <c r="O52" s="436"/>
      <c r="P52" s="436"/>
      <c r="Q52" s="437"/>
      <c r="R52" s="300"/>
      <c r="S52" s="140">
        <v>2023</v>
      </c>
    </row>
    <row r="53" spans="1:19" ht="24" customHeight="1">
      <c r="B53" s="257" t="str">
        <f t="shared" si="2"/>
        <v>TOTAL IMPLEMENTED 2024</v>
      </c>
      <c r="C53" s="44">
        <f t="shared" si="3"/>
        <v>0</v>
      </c>
      <c r="D53" s="44">
        <f t="shared" si="3"/>
        <v>0</v>
      </c>
      <c r="E53" s="45">
        <f t="shared" si="3"/>
        <v>0</v>
      </c>
      <c r="F53" s="45">
        <f t="shared" si="3"/>
        <v>0</v>
      </c>
      <c r="G53" s="45">
        <f t="shared" si="3"/>
        <v>0</v>
      </c>
      <c r="H53" s="45">
        <f t="shared" si="3"/>
        <v>0</v>
      </c>
      <c r="I53" s="45">
        <f t="shared" si="3"/>
        <v>0</v>
      </c>
      <c r="J53" s="45">
        <f t="shared" si="3"/>
        <v>0</v>
      </c>
      <c r="K53" s="435"/>
      <c r="L53" s="436"/>
      <c r="M53" s="436"/>
      <c r="N53" s="436"/>
      <c r="O53" s="436"/>
      <c r="P53" s="436"/>
      <c r="Q53" s="437"/>
      <c r="R53" s="301"/>
      <c r="S53" s="140">
        <v>2024</v>
      </c>
    </row>
    <row r="54" spans="1:19" ht="24" customHeight="1">
      <c r="B54" s="257" t="str">
        <f t="shared" si="2"/>
        <v>TOTAL IMPLEMENTED 2025</v>
      </c>
      <c r="C54" s="44">
        <f t="shared" si="3"/>
        <v>0</v>
      </c>
      <c r="D54" s="44">
        <f t="shared" si="3"/>
        <v>0</v>
      </c>
      <c r="E54" s="45">
        <f t="shared" si="3"/>
        <v>0</v>
      </c>
      <c r="F54" s="45">
        <f t="shared" si="3"/>
        <v>0</v>
      </c>
      <c r="G54" s="45">
        <f t="shared" si="3"/>
        <v>0</v>
      </c>
      <c r="H54" s="45">
        <f t="shared" si="3"/>
        <v>0</v>
      </c>
      <c r="I54" s="45">
        <f t="shared" si="3"/>
        <v>0</v>
      </c>
      <c r="J54" s="45">
        <f t="shared" si="3"/>
        <v>0</v>
      </c>
      <c r="K54" s="435"/>
      <c r="L54" s="436"/>
      <c r="M54" s="436"/>
      <c r="N54" s="436"/>
      <c r="O54" s="436"/>
      <c r="P54" s="436"/>
      <c r="Q54" s="437"/>
      <c r="R54" s="301"/>
      <c r="S54" s="140">
        <v>2025</v>
      </c>
    </row>
    <row r="55" spans="1:19" ht="24" customHeight="1">
      <c r="B55" s="257" t="str">
        <f t="shared" si="2"/>
        <v>TOTAL IMPLEMENTED 2026</v>
      </c>
      <c r="C55" s="44">
        <f t="shared" si="3"/>
        <v>0</v>
      </c>
      <c r="D55" s="44">
        <f t="shared" si="3"/>
        <v>0</v>
      </c>
      <c r="E55" s="45">
        <f t="shared" si="3"/>
        <v>0</v>
      </c>
      <c r="F55" s="45">
        <f t="shared" si="3"/>
        <v>0</v>
      </c>
      <c r="G55" s="45">
        <f t="shared" si="3"/>
        <v>0</v>
      </c>
      <c r="H55" s="45">
        <f t="shared" si="3"/>
        <v>0</v>
      </c>
      <c r="I55" s="45">
        <f t="shared" si="3"/>
        <v>0</v>
      </c>
      <c r="J55" s="45">
        <f t="shared" si="3"/>
        <v>0</v>
      </c>
      <c r="K55" s="435"/>
      <c r="L55" s="436"/>
      <c r="M55" s="436"/>
      <c r="N55" s="436"/>
      <c r="O55" s="436"/>
      <c r="P55" s="436"/>
      <c r="Q55" s="437"/>
      <c r="R55" s="301"/>
      <c r="S55" s="140">
        <v>2026</v>
      </c>
    </row>
    <row r="56" spans="1:19" ht="24" customHeight="1">
      <c r="B56" s="257" t="str">
        <f t="shared" si="2"/>
        <v>TOTAL IMPLEMENTED 2027</v>
      </c>
      <c r="C56" s="44">
        <f t="shared" si="3"/>
        <v>0</v>
      </c>
      <c r="D56" s="44">
        <f t="shared" si="3"/>
        <v>0</v>
      </c>
      <c r="E56" s="45">
        <f t="shared" si="3"/>
        <v>0</v>
      </c>
      <c r="F56" s="45">
        <f t="shared" si="3"/>
        <v>0</v>
      </c>
      <c r="G56" s="45">
        <f t="shared" si="3"/>
        <v>0</v>
      </c>
      <c r="H56" s="45">
        <f t="shared" si="3"/>
        <v>0</v>
      </c>
      <c r="I56" s="45">
        <f t="shared" si="3"/>
        <v>0</v>
      </c>
      <c r="J56" s="45">
        <f t="shared" si="3"/>
        <v>0</v>
      </c>
      <c r="K56" s="435"/>
      <c r="L56" s="436"/>
      <c r="M56" s="436"/>
      <c r="N56" s="436"/>
      <c r="O56" s="436"/>
      <c r="P56" s="436"/>
      <c r="Q56" s="437"/>
      <c r="R56" s="301"/>
      <c r="S56" s="140">
        <v>2027</v>
      </c>
    </row>
    <row r="57" spans="1:19" ht="24" customHeight="1">
      <c r="B57" s="257" t="str">
        <f t="shared" si="2"/>
        <v>TOTAL IMPLEMENTED 2028</v>
      </c>
      <c r="C57" s="44">
        <f t="shared" si="3"/>
        <v>0</v>
      </c>
      <c r="D57" s="44">
        <f t="shared" si="3"/>
        <v>0</v>
      </c>
      <c r="E57" s="45">
        <f t="shared" si="3"/>
        <v>0</v>
      </c>
      <c r="F57" s="45">
        <f t="shared" si="3"/>
        <v>0</v>
      </c>
      <c r="G57" s="45">
        <f t="shared" si="3"/>
        <v>0</v>
      </c>
      <c r="H57" s="45">
        <f t="shared" si="3"/>
        <v>0</v>
      </c>
      <c r="I57" s="45">
        <f t="shared" si="3"/>
        <v>0</v>
      </c>
      <c r="J57" s="45">
        <f t="shared" si="3"/>
        <v>0</v>
      </c>
      <c r="K57" s="438"/>
      <c r="L57" s="439"/>
      <c r="M57" s="439"/>
      <c r="N57" s="439"/>
      <c r="O57" s="439"/>
      <c r="P57" s="439"/>
      <c r="Q57" s="440"/>
      <c r="R57" s="302"/>
      <c r="S57" s="141">
        <v>2028</v>
      </c>
    </row>
    <row r="58" spans="1:19">
      <c r="B58" s="28"/>
      <c r="C58" s="29"/>
      <c r="D58" s="29"/>
      <c r="E58" s="29"/>
      <c r="F58" s="29"/>
      <c r="G58" s="29"/>
      <c r="H58" s="29"/>
      <c r="I58" s="29"/>
      <c r="J58" s="29"/>
      <c r="K58" s="75"/>
      <c r="L58" s="76"/>
      <c r="N58" s="76"/>
      <c r="O58" s="76"/>
      <c r="P58" s="76"/>
      <c r="Q58" s="76"/>
      <c r="R58" s="76"/>
      <c r="S58" s="76"/>
    </row>
    <row r="59" spans="1:19">
      <c r="B59" s="28"/>
      <c r="C59" s="30"/>
      <c r="D59" s="30"/>
      <c r="E59" s="30"/>
      <c r="F59" s="30"/>
      <c r="G59" s="30"/>
      <c r="H59" s="30"/>
      <c r="I59" s="30"/>
      <c r="J59" s="30"/>
      <c r="K59" s="68"/>
      <c r="L59" s="68"/>
      <c r="M59" s="68"/>
      <c r="N59" s="68"/>
      <c r="O59" s="68"/>
      <c r="P59" s="68"/>
      <c r="Q59" s="68"/>
      <c r="R59" s="68"/>
      <c r="S59" s="68"/>
    </row>
    <row r="60" spans="1:19">
      <c r="B60" s="28"/>
      <c r="C60" s="32"/>
      <c r="D60" s="32"/>
      <c r="E60" s="30"/>
      <c r="F60" s="30"/>
      <c r="G60" s="30"/>
      <c r="H60" s="30"/>
      <c r="I60" s="30"/>
      <c r="J60" s="30"/>
      <c r="K60" s="31"/>
      <c r="L60" s="31"/>
      <c r="M60" s="31"/>
      <c r="N60" s="31"/>
      <c r="O60" s="31"/>
    </row>
    <row r="61" spans="1:19" ht="15" customHeight="1">
      <c r="B61" s="28"/>
      <c r="C61" s="32"/>
      <c r="D61" s="32"/>
      <c r="E61" s="30"/>
      <c r="F61" s="30"/>
      <c r="G61" s="30"/>
      <c r="H61" s="30"/>
      <c r="I61" s="30"/>
      <c r="J61" s="30"/>
      <c r="K61" s="31"/>
      <c r="L61" s="31"/>
      <c r="M61" s="31"/>
      <c r="N61" s="31"/>
      <c r="O61" s="31"/>
      <c r="R61" s="31"/>
      <c r="S61" s="31"/>
    </row>
    <row r="62" spans="1:19">
      <c r="B62" s="33"/>
      <c r="C62" s="11"/>
      <c r="D62" s="11"/>
      <c r="E62" s="12"/>
      <c r="F62" s="12"/>
      <c r="G62" s="12"/>
      <c r="H62" s="12"/>
      <c r="I62" s="12"/>
      <c r="J62" s="12"/>
      <c r="K62" s="34"/>
      <c r="L62" s="34"/>
      <c r="M62" s="34"/>
      <c r="N62" s="34"/>
      <c r="O62" s="34"/>
      <c r="R62" s="34"/>
      <c r="S62" s="34"/>
    </row>
    <row r="63" spans="1:19">
      <c r="B63" s="33"/>
      <c r="C63" s="11"/>
      <c r="D63" s="11"/>
      <c r="E63" s="12"/>
      <c r="F63" s="12"/>
      <c r="G63" s="12"/>
      <c r="H63" s="12"/>
      <c r="I63" s="12"/>
      <c r="J63" s="12"/>
      <c r="K63" s="34"/>
      <c r="L63" s="34"/>
      <c r="M63" s="34"/>
      <c r="N63" s="34"/>
      <c r="O63" s="34"/>
      <c r="R63" s="34"/>
      <c r="S63" s="34"/>
    </row>
    <row r="64" spans="1:19">
      <c r="B64" s="33"/>
      <c r="C64" s="11"/>
      <c r="D64" s="11"/>
      <c r="E64" s="12"/>
      <c r="F64" s="12"/>
      <c r="G64" s="12"/>
      <c r="H64" s="12"/>
      <c r="I64" s="12"/>
      <c r="J64" s="12"/>
      <c r="K64" s="34"/>
      <c r="L64" s="34"/>
      <c r="M64" s="34"/>
      <c r="N64" s="34"/>
      <c r="O64" s="34"/>
      <c r="R64" s="34"/>
      <c r="S64" s="34"/>
    </row>
    <row r="65" spans="2:19">
      <c r="B65" s="33"/>
      <c r="C65" s="11"/>
      <c r="D65" s="11"/>
      <c r="E65" s="12"/>
      <c r="F65" s="12"/>
      <c r="G65" s="12"/>
      <c r="H65" s="12"/>
      <c r="I65" s="12"/>
      <c r="J65" s="12"/>
      <c r="K65" s="34"/>
      <c r="L65" s="34"/>
      <c r="M65" s="34"/>
      <c r="N65" s="34"/>
      <c r="O65" s="34"/>
      <c r="R65" s="34"/>
      <c r="S65" s="34"/>
    </row>
    <row r="66" spans="2:19">
      <c r="B66" s="33"/>
      <c r="C66" s="11"/>
      <c r="D66" s="11"/>
      <c r="E66" s="12"/>
      <c r="F66" s="12"/>
      <c r="G66" s="12"/>
      <c r="H66" s="12"/>
      <c r="I66" s="12"/>
      <c r="J66" s="12"/>
      <c r="K66" s="34"/>
      <c r="L66" s="34"/>
      <c r="M66" s="34"/>
      <c r="N66" s="34"/>
      <c r="O66" s="34"/>
      <c r="R66" s="34"/>
      <c r="S66" s="34"/>
    </row>
    <row r="67" spans="2:19" ht="15.6">
      <c r="B67" s="35"/>
      <c r="C67" s="11"/>
      <c r="D67" s="11"/>
      <c r="E67" s="12"/>
      <c r="F67" s="12"/>
      <c r="G67" s="12"/>
      <c r="H67" s="12"/>
      <c r="I67" s="12"/>
      <c r="J67" s="12"/>
      <c r="K67" s="34"/>
      <c r="L67" s="34"/>
      <c r="M67" s="34"/>
      <c r="N67" s="34"/>
      <c r="O67" s="34"/>
      <c r="R67" s="34"/>
      <c r="S67" s="34"/>
    </row>
  </sheetData>
  <sheetProtection algorithmName="SHA-512" hashValue="99c0E8B5PW4+8br4Sjz4CZALBVj/vtdtk3k/anfJcI6IfvlkYfqgXli5oFIOxHbCuoWlDzoMvxV2LReGp3zx6g==" saltValue="ix0CiIv4g6w8fhShNtXgaQ==" spinCount="100000" sheet="1" objects="1" scenarios="1" formatCells="0" formatRows="0" insertHyperlinks="0"/>
  <mergeCells count="26">
    <mergeCell ref="K51:Q57"/>
    <mergeCell ref="C24:D24"/>
    <mergeCell ref="E24:J24"/>
    <mergeCell ref="K24:O24"/>
    <mergeCell ref="P24:Q24"/>
    <mergeCell ref="R24:R25"/>
    <mergeCell ref="S24:S25"/>
    <mergeCell ref="C18:H18"/>
    <mergeCell ref="C19:H19"/>
    <mergeCell ref="C20:D20"/>
    <mergeCell ref="E20:F20"/>
    <mergeCell ref="G20:H20"/>
    <mergeCell ref="C23:J23"/>
    <mergeCell ref="C17:H17"/>
    <mergeCell ref="C3:M3"/>
    <mergeCell ref="C7:H7"/>
    <mergeCell ref="C8:H8"/>
    <mergeCell ref="C10:H10"/>
    <mergeCell ref="C11:H11"/>
    <mergeCell ref="C12:H12"/>
    <mergeCell ref="I12:J12"/>
    <mergeCell ref="C13:H13"/>
    <mergeCell ref="C14:H14"/>
    <mergeCell ref="C15:H15"/>
    <mergeCell ref="I15:J15"/>
    <mergeCell ref="C16:H16"/>
  </mergeCells>
  <conditionalFormatting sqref="C26:J50">
    <cfRule type="expression" dxfId="72" priority="1">
      <formula>AND(TRIM(C26)&lt;&gt;"",ISNUMBER(C26)=FALSE)</formula>
    </cfRule>
  </conditionalFormatting>
  <dataValidations count="12">
    <dataValidation allowBlank="1" showInputMessage="1" showErrorMessage="1" prompt="For P2 actions and outcomes to be summarized on the Aggregate Results tab, this column must contain a date. Additionally, column K must contain a &quot;Y&quot; and at least one follw-up date must be included in row 20." sqref="L25" xr:uid="{AC954D30-2B39-4530-8D19-9C362183E21B}"/>
    <dataValidation allowBlank="1" showInputMessage="1" showErrorMessage="1" prompt="For P2 actions and outcomes to be summarized on the Aggregate Results tab, this column must contain a Y. Additionally, a Date Implemented must be included and at least one follw-up date must be included in row 20." sqref="K25" xr:uid="{F4F54082-9662-4825-8F09-2554E62AA8EC}"/>
    <dataValidation allowBlank="1" showInputMessage="1" showErrorMessage="1" promptTitle="Copy-Pasting into Merged Cells" prompt="To copy-paste into merged cells, either double-click the cell to enable the Edit feature OR select the cell and paste into the formula bar above instead of the cell itself." sqref="C10:H10" xr:uid="{CF94A243-78D0-458C-B630-52B4E34146BB}"/>
    <dataValidation type="list" allowBlank="1" showDropDown="1" showInputMessage="1" showErrorMessage="1" error="Please enter Y or N." sqref="P26:P50" xr:uid="{ED68B4F5-964B-4310-A838-E3CA62F18D5E}">
      <formula1>Lookup_YesOrBlank</formula1>
    </dataValidation>
    <dataValidation type="list" allowBlank="1" showDropDown="1" showInputMessage="1" showErrorMessage="1" error="Please enter Y or N." sqref="R26:R50 K26:K50 P26:P50" xr:uid="{FC79E898-5ED2-4446-A1FA-30AC343308B5}">
      <formula1>Lookup_YesNo</formula1>
    </dataValidation>
    <dataValidation type="date" allowBlank="1" showInputMessage="1" showErrorMessage="1" error="Please enter a valid date (mm/dd/yyyy) _x000a_between 10/01/2022 and 09/30/2028." sqref="L26:L50" xr:uid="{78F2B5FD-E0D9-4140-BCBE-1D4B6932F6B7}">
      <formula1>44835</formula1>
      <formula2>47026</formula2>
    </dataValidation>
    <dataValidation type="list" allowBlank="1" showInputMessage="1" showErrorMessage="1" promptTitle="Outreach Activity" prompt="Click on the drop-down arrow to the right." sqref="C18:H18" xr:uid="{553CCBC9-B748-444B-8968-A6B2B3E9904F}">
      <formula1>OFFSET(Outreach_Activities_Sorted,0,0,COUNTIF(Outreach_Activities_Sorted,"&lt;&gt;0"))</formula1>
    </dataValidation>
    <dataValidation type="list" allowBlank="1" showDropDown="1" showInputMessage="1" showErrorMessage="1" error="Please enter Yes, No, or Unknown." sqref="C16:H16" xr:uid="{32E31C0A-7B27-4400-A4A2-6794223F2D84}">
      <formula1>Lookup_YesNoUnknown</formula1>
    </dataValidation>
    <dataValidation allowBlank="1" showInputMessage="1" showErrorMessage="1" prompt="Annualized reductions of green house gas emissions measured in metric tons of carbon dioxide equivalent (MTCO2e)." sqref="J25" xr:uid="{9836F398-3567-4539-9CBE-256DAA896C79}"/>
    <dataValidation type="whole" allowBlank="1" showInputMessage="1" showErrorMessage="1" errorTitle="Facility NAICS Code" error="Please enter at least three digits of the NAICS code." promptTitle="Facility NAICS Code" prompt="Enter the NAICS for this facility. The link at left takes you to the NAICS Search website." sqref="C15:H15" xr:uid="{ADC7353F-B406-4303-8180-D2FDA3D39CC2}">
      <formula1>100</formula1>
      <formula2>999999</formula2>
    </dataValidation>
    <dataValidation type="date" operator="greaterThan" allowBlank="1" showInputMessage="1" showErrorMessage="1" errorTitle="Date Required" error="Please enter a date in mm/dd/yyyy format." sqref="C19:C20 D19 E19:E20 F19 G19:G20 H19" xr:uid="{0DF56EEC-B41E-40C7-A797-62D690BF2E08}">
      <formula1>36526</formula1>
    </dataValidation>
    <dataValidation allowBlank="1" showInputMessage="1" showErrorMessage="1" prompt="Either use the facility’s permit methodology or multiply wastewater gallons by 8.35 to get pounds and divide by 10,000 to eliminate water content." sqref="H25" xr:uid="{4326539D-D7B1-4896-B916-34ADE9214CA6}"/>
  </dataValidations>
  <hyperlinks>
    <hyperlink ref="B15" r:id="rId1" display="NAICS Code (3 to 6 digits) _x000a_NAICS Search (website)" xr:uid="{07E707B9-CFCC-4130-B91E-5233140D3D5E}"/>
    <hyperlink ref="B12" r:id="rId2" display="https://www.epa.gov/frs/frs-query" xr:uid="{4C1235AB-7F8F-4828-A526-5CF731F9CA1F}"/>
    <hyperlink ref="O25" r:id="rId3" display="Description of Funding Mechanism. EPA is exploring ways to facilitate access to capital for P2 projects. Learn more here: https://www.epa.gov/p2/p2-financing. If known, describe the source of funding this business establishment used (e.g., self-funded, bank loan, external grant, etc.)  in implementing the P2 actions " xr:uid="{57CB9A7D-CF18-4DD3-9D78-CC4533386237}"/>
  </hyperlinks>
  <printOptions horizontalCentered="1"/>
  <pageMargins left="0.45" right="0.45" top="0.75" bottom="0.75" header="0.3" footer="0.3"/>
  <pageSetup scale="33" fitToHeight="0" orientation="landscape" r:id="rId4"/>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P2 STAG Grant</TermName>
          <TermId xmlns="http://schemas.microsoft.com/office/infopath/2007/PartnerControls">3088854d-257d-433a-828f-e9cb90e711be</TermId>
        </TermInfo>
      </Terms>
    </TaxKeywordTaxHTField>
    <Record xmlns="4ffa91fb-a0ff-4ac5-b2db-65c790d184a4">Shared</Record>
    <Rights xmlns="4ffa91fb-a0ff-4ac5-b2db-65c790d184a4" xsi:nil="true"/>
    <Document_x0020_Creation_x0020_Date xmlns="4ffa91fb-a0ff-4ac5-b2db-65c790d184a4">2024-06-12T14:50:34+00:00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1</Value>
    </TaxCatchAll>
    <lcf76f155ced4ddcb4097134ff3c332f xmlns="ee434710-e10d-4d3b-be07-074d981ec8e4">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61127F8FDDEEA4AA093F4C32BF30FCA" ma:contentTypeVersion="15" ma:contentTypeDescription="Create a new document." ma:contentTypeScope="" ma:versionID="da5be46a4bd86d6eefa0d14ba5cd643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e434710-e10d-4d3b-be07-074d981ec8e4" xmlns:ns6="cf22cc4e-2e04-4a80-afc7-f33c4ac8c850" targetNamespace="http://schemas.microsoft.com/office/2006/metadata/properties" ma:root="true" ma:fieldsID="94bd20af02aa900bd8fe0c98db1691d3" ns1:_="" ns2:_="" ns3:_="" ns4:_="" ns5:_="" ns6:_="">
    <xsd:import namespace="http://schemas.microsoft.com/sharepoint/v3"/>
    <xsd:import namespace="4ffa91fb-a0ff-4ac5-b2db-65c790d184a4"/>
    <xsd:import namespace="http://schemas.microsoft.com/sharepoint.v3"/>
    <xsd:import namespace="http://schemas.microsoft.com/sharepoint/v3/fields"/>
    <xsd:import namespace="ee434710-e10d-4d3b-be07-074d981ec8e4"/>
    <xsd:import namespace="cf22cc4e-2e04-4a80-afc7-f33c4ac8c850"/>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LengthInSeconds" minOccurs="0"/>
                <xsd:element ref="ns5:MediaServiceSearchProperties" minOccurs="0"/>
                <xsd:element ref="ns5:lcf76f155ced4ddcb4097134ff3c332f"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ce21f4b-2118-46e5-99ac-fda3b6874d4f}" ma:internalName="TaxCatchAllLabel" ma:readOnly="true" ma:showField="CatchAllDataLabel" ma:web="cf22cc4e-2e04-4a80-afc7-f33c4ac8c85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ce21f4b-2118-46e5-99ac-fda3b6874d4f}" ma:internalName="TaxCatchAll" ma:showField="CatchAllData" ma:web="cf22cc4e-2e04-4a80-afc7-f33c4ac8c8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434710-e10d-4d3b-be07-074d981ec8e4"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4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2cc4e-2e04-4a80-afc7-f33c4ac8c850"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0418989C-703F-4268-BB67-7B26AFA0E60E}"/>
</file>

<file path=customXml/itemProps2.xml><?xml version="1.0" encoding="utf-8"?>
<ds:datastoreItem xmlns:ds="http://schemas.openxmlformats.org/officeDocument/2006/customXml" ds:itemID="{329AA177-4A5F-461E-B373-ADD189F7F2E5}"/>
</file>

<file path=customXml/itemProps3.xml><?xml version="1.0" encoding="utf-8"?>
<ds:datastoreItem xmlns:ds="http://schemas.openxmlformats.org/officeDocument/2006/customXml" ds:itemID="{4275994F-62D0-4B71-AF1C-13E5C27F12E8}"/>
</file>

<file path=customXml/itemProps4.xml><?xml version="1.0" encoding="utf-8"?>
<ds:datastoreItem xmlns:ds="http://schemas.openxmlformats.org/officeDocument/2006/customXml" ds:itemID="{082516E0-8080-40AF-B7A0-A48E8374D75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subject/>
  <dc:creator>EPA P2 Program</dc:creator>
  <cp:keywords>P2 STAG Grant</cp:keywords>
  <dc:description/>
  <cp:lastModifiedBy>Iyer, Aarti (she/her/hers)</cp:lastModifiedBy>
  <cp:revision/>
  <dcterms:created xsi:type="dcterms:W3CDTF">2018-01-03T16:44:04Z</dcterms:created>
  <dcterms:modified xsi:type="dcterms:W3CDTF">2024-08-30T20:55:02Z</dcterms:modified>
  <cp:category>P2, Pollution Prevention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0x010100461127F8FDDEEA4AA093F4C32BF30FCA</vt:lpwstr>
  </property>
  <property fmtid="{D5CDD505-2E9C-101B-9397-08002B2CF9AE}" pid="3" name="TaxKeyword">
    <vt:lpwstr>1;#P2 STAG Grant|3088854d-257d-433a-828f-e9cb90e711be</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