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9BC407D5-81B0-41E3-B628-7F72D6107855}" xr6:coauthVersionLast="47" xr6:coauthVersionMax="47" xr10:uidLastSave="{00000000-0000-0000-0000-000000000000}"/>
  <workbookProtection workbookAlgorithmName="SHA-512" workbookHashValue="LEUa6rZZCQMa+RC+Oo0MbB8QNWik+ozGxso5oMACHlIDThRC549zAzc6A79pTr3WU521o2G5jtjKOzVIBloxOQ==" workbookSaltValue="Ts/qp2hxe5sKWhKXdoC3sg==" workbookSpinCount="100000" lockStructure="1"/>
  <bookViews>
    <workbookView xWindow="-110" yWindow="-110" windowWidth="19420" windowHeight="10300" tabRatio="692" firstSheet="1" activeTab="1" xr2:uid="{00000000-000D-0000-FFFF-FFFF00000000}"/>
  </bookViews>
  <sheets>
    <sheet name="Getting Started" sheetId="61" r:id="rId1"/>
    <sheet name="Grant Project Data" sheetId="191" r:id="rId2"/>
    <sheet name="Results Summary" sheetId="6" r:id="rId3"/>
    <sheet name="Partners" sheetId="185" r:id="rId4"/>
    <sheet name="Outreach Activities" sheetId="125" r:id="rId5"/>
    <sheet name="Sample Business Establishment" sheetId="192" r:id="rId6"/>
    <sheet name="1" sheetId="193" r:id="rId7"/>
    <sheet name="2" sheetId="194" r:id="rId8"/>
    <sheet name="3" sheetId="195" r:id="rId9"/>
    <sheet name="4" sheetId="196" r:id="rId10"/>
    <sheet name="5" sheetId="197" r:id="rId11"/>
    <sheet name="6" sheetId="198" r:id="rId12"/>
    <sheet name="7" sheetId="199" r:id="rId13"/>
    <sheet name="8" sheetId="200" r:id="rId14"/>
    <sheet name="9" sheetId="201" r:id="rId15"/>
    <sheet name="10" sheetId="202" r:id="rId16"/>
    <sheet name="11" sheetId="203" r:id="rId17"/>
    <sheet name="12" sheetId="204" r:id="rId18"/>
    <sheet name="13" sheetId="205" r:id="rId19"/>
    <sheet name="14" sheetId="206" r:id="rId20"/>
    <sheet name="15" sheetId="207" r:id="rId21"/>
    <sheet name="16" sheetId="208" r:id="rId22"/>
    <sheet name="17" sheetId="209" r:id="rId23"/>
    <sheet name="18" sheetId="210" r:id="rId24"/>
    <sheet name="19" sheetId="211" r:id="rId25"/>
    <sheet name="20" sheetId="212" r:id="rId26"/>
    <sheet name="21" sheetId="213" r:id="rId27"/>
    <sheet name="22" sheetId="214" r:id="rId28"/>
    <sheet name="23" sheetId="215" r:id="rId29"/>
    <sheet name="24" sheetId="216" r:id="rId30"/>
    <sheet name="25" sheetId="217" r:id="rId31"/>
    <sheet name="26" sheetId="218" r:id="rId32"/>
    <sheet name="27" sheetId="219" r:id="rId33"/>
    <sheet name="28" sheetId="220" r:id="rId34"/>
    <sheet name="29" sheetId="221" r:id="rId35"/>
    <sheet name="30" sheetId="222" r:id="rId36"/>
    <sheet name="31" sheetId="223" r:id="rId37"/>
    <sheet name="32" sheetId="224" r:id="rId38"/>
    <sheet name="33" sheetId="225" r:id="rId39"/>
    <sheet name="34" sheetId="226" r:id="rId40"/>
    <sheet name="35" sheetId="227" r:id="rId41"/>
    <sheet name="36" sheetId="228" r:id="rId42"/>
    <sheet name="37" sheetId="229" r:id="rId43"/>
    <sheet name="38" sheetId="230" r:id="rId44"/>
    <sheet name="39" sheetId="231" r:id="rId45"/>
    <sheet name="40" sheetId="232" r:id="rId46"/>
    <sheet name="41" sheetId="233" r:id="rId47"/>
    <sheet name="42" sheetId="234" r:id="rId48"/>
    <sheet name="43" sheetId="235" r:id="rId49"/>
    <sheet name="44" sheetId="236" r:id="rId50"/>
    <sheet name="45" sheetId="237" r:id="rId51"/>
    <sheet name="46" sheetId="238" r:id="rId52"/>
    <sheet name="47" sheetId="239" r:id="rId53"/>
    <sheet name="48" sheetId="240" r:id="rId54"/>
    <sheet name="49" sheetId="241" r:id="rId55"/>
    <sheet name="50" sheetId="242" r:id="rId56"/>
    <sheet name="51" sheetId="243" r:id="rId57"/>
    <sheet name="52" sheetId="244" r:id="rId58"/>
    <sheet name="53" sheetId="245" r:id="rId59"/>
    <sheet name="54" sheetId="246" r:id="rId60"/>
    <sheet name="55" sheetId="247" r:id="rId61"/>
    <sheet name="56" sheetId="248" r:id="rId62"/>
    <sheet name="57" sheetId="249" r:id="rId63"/>
    <sheet name="58" sheetId="250" r:id="rId64"/>
    <sheet name="59" sheetId="251" r:id="rId65"/>
    <sheet name="60" sheetId="252" r:id="rId66"/>
    <sheet name="61" sheetId="253" r:id="rId67"/>
    <sheet name="62" sheetId="254" r:id="rId68"/>
    <sheet name="63" sheetId="255" r:id="rId69"/>
    <sheet name="64" sheetId="256" r:id="rId70"/>
    <sheet name="65" sheetId="257" r:id="rId71"/>
    <sheet name="66" sheetId="258" r:id="rId72"/>
    <sheet name="67" sheetId="259" r:id="rId73"/>
    <sheet name="68" sheetId="260" r:id="rId74"/>
    <sheet name="69" sheetId="261" r:id="rId75"/>
    <sheet name="70" sheetId="262" r:id="rId76"/>
    <sheet name="71" sheetId="263" r:id="rId77"/>
    <sheet name="72" sheetId="264" r:id="rId78"/>
    <sheet name="73" sheetId="265" r:id="rId79"/>
    <sheet name="74" sheetId="266" r:id="rId80"/>
    <sheet name="75" sheetId="267" r:id="rId81"/>
    <sheet name="Lookups" sheetId="62" state="hidden" r:id="rId82"/>
  </sheets>
  <definedNames>
    <definedName name="_xlnm._FilterDatabase" localSheetId="6" hidden="1">'1'!$B$24:$Y$53</definedName>
    <definedName name="_xlnm._FilterDatabase" localSheetId="15" hidden="1">'10'!$B$24:$Y$53</definedName>
    <definedName name="_xlnm._FilterDatabase" localSheetId="16" hidden="1">'11'!$B$24:$Y$53</definedName>
    <definedName name="_xlnm._FilterDatabase" localSheetId="17" hidden="1">'12'!$B$24:$Y$53</definedName>
    <definedName name="_xlnm._FilterDatabase" localSheetId="18" hidden="1">'13'!$B$24:$Y$53</definedName>
    <definedName name="_xlnm._FilterDatabase" localSheetId="19" hidden="1">'14'!$B$24:$Y$53</definedName>
    <definedName name="_xlnm._FilterDatabase" localSheetId="20" hidden="1">'15'!$B$24:$Y$53</definedName>
    <definedName name="_xlnm._FilterDatabase" localSheetId="21" hidden="1">'16'!$B$24:$Y$53</definedName>
    <definedName name="_xlnm._FilterDatabase" localSheetId="22" hidden="1">'17'!$B$24:$Y$53</definedName>
    <definedName name="_xlnm._FilterDatabase" localSheetId="23" hidden="1">'18'!$B$24:$Y$53</definedName>
    <definedName name="_xlnm._FilterDatabase" localSheetId="24" hidden="1">'19'!$B$24:$Y$53</definedName>
    <definedName name="_xlnm._FilterDatabase" localSheetId="7" hidden="1">'2'!$B$24:$Y$53</definedName>
    <definedName name="_xlnm._FilterDatabase" localSheetId="25" hidden="1">'20'!$B$24:$Y$53</definedName>
    <definedName name="_xlnm._FilterDatabase" localSheetId="26" hidden="1">'21'!$B$24:$Y$53</definedName>
    <definedName name="_xlnm._FilterDatabase" localSheetId="27" hidden="1">'22'!$B$24:$Y$53</definedName>
    <definedName name="_xlnm._FilterDatabase" localSheetId="28" hidden="1">'23'!$B$24:$Y$53</definedName>
    <definedName name="_xlnm._FilterDatabase" localSheetId="29" hidden="1">'24'!$B$24:$Y$53</definedName>
    <definedName name="_xlnm._FilterDatabase" localSheetId="30" hidden="1">'25'!$B$24:$Y$53</definedName>
    <definedName name="_xlnm._FilterDatabase" localSheetId="31" hidden="1">'26'!$B$24:$Y$53</definedName>
    <definedName name="_xlnm._FilterDatabase" localSheetId="32" hidden="1">'27'!$B$24:$Y$53</definedName>
    <definedName name="_xlnm._FilterDatabase" localSheetId="33" hidden="1">'28'!$B$24:$Y$53</definedName>
    <definedName name="_xlnm._FilterDatabase" localSheetId="34" hidden="1">'29'!$B$24:$Y$53</definedName>
    <definedName name="_xlnm._FilterDatabase" localSheetId="8" hidden="1">'3'!$B$24:$Y$53</definedName>
    <definedName name="_xlnm._FilterDatabase" localSheetId="35" hidden="1">'30'!$B$24:$Y$53</definedName>
    <definedName name="_xlnm._FilterDatabase" localSheetId="36" hidden="1">'31'!$B$24:$Y$53</definedName>
    <definedName name="_xlnm._FilterDatabase" localSheetId="37" hidden="1">'32'!$B$24:$Y$53</definedName>
    <definedName name="_xlnm._FilterDatabase" localSheetId="38" hidden="1">'33'!$B$24:$Y$53</definedName>
    <definedName name="_xlnm._FilterDatabase" localSheetId="39" hidden="1">'34'!$B$24:$Y$53</definedName>
    <definedName name="_xlnm._FilterDatabase" localSheetId="40" hidden="1">'35'!$B$24:$Y$53</definedName>
    <definedName name="_xlnm._FilterDatabase" localSheetId="41" hidden="1">'36'!$B$24:$Y$53</definedName>
    <definedName name="_xlnm._FilterDatabase" localSheetId="42" hidden="1">'37'!$B$24:$Y$53</definedName>
    <definedName name="_xlnm._FilterDatabase" localSheetId="43" hidden="1">'38'!$B$24:$Y$53</definedName>
    <definedName name="_xlnm._FilterDatabase" localSheetId="44" hidden="1">'39'!$B$24:$Y$53</definedName>
    <definedName name="_xlnm._FilterDatabase" localSheetId="9" hidden="1">'4'!$B$24:$Y$53</definedName>
    <definedName name="_xlnm._FilterDatabase" localSheetId="45" hidden="1">'40'!$B$24:$Y$53</definedName>
    <definedName name="_xlnm._FilterDatabase" localSheetId="46" hidden="1">'41'!$B$24:$Y$53</definedName>
    <definedName name="_xlnm._FilterDatabase" localSheetId="47" hidden="1">'42'!$B$24:$Y$53</definedName>
    <definedName name="_xlnm._FilterDatabase" localSheetId="48" hidden="1">'43'!$B$24:$Y$53</definedName>
    <definedName name="_xlnm._FilterDatabase" localSheetId="49" hidden="1">'44'!$B$24:$Y$53</definedName>
    <definedName name="_xlnm._FilterDatabase" localSheetId="50" hidden="1">'45'!$B$24:$Y$53</definedName>
    <definedName name="_xlnm._FilterDatabase" localSheetId="51" hidden="1">'46'!$B$24:$Y$53</definedName>
    <definedName name="_xlnm._FilterDatabase" localSheetId="52" hidden="1">'47'!$B$24:$Y$53</definedName>
    <definedName name="_xlnm._FilterDatabase" localSheetId="53" hidden="1">'48'!$B$24:$Y$53</definedName>
    <definedName name="_xlnm._FilterDatabase" localSheetId="54" hidden="1">'49'!$B$24:$Y$53</definedName>
    <definedName name="_xlnm._FilterDatabase" localSheetId="10" hidden="1">'5'!$B$24:$Y$53</definedName>
    <definedName name="_xlnm._FilterDatabase" localSheetId="55" hidden="1">'50'!$B$24:$Y$53</definedName>
    <definedName name="_xlnm._FilterDatabase" localSheetId="56" hidden="1">'51'!$B$24:$Y$53</definedName>
    <definedName name="_xlnm._FilterDatabase" localSheetId="57" hidden="1">'52'!$B$24:$Y$53</definedName>
    <definedName name="_xlnm._FilterDatabase" localSheetId="58" hidden="1">'53'!$B$24:$Y$53</definedName>
    <definedName name="_xlnm._FilterDatabase" localSheetId="59" hidden="1">'54'!$B$24:$Y$53</definedName>
    <definedName name="_xlnm._FilterDatabase" localSheetId="60" hidden="1">'55'!$B$24:$Y$53</definedName>
    <definedName name="_xlnm._FilterDatabase" localSheetId="61" hidden="1">'56'!$B$24:$Y$53</definedName>
    <definedName name="_xlnm._FilterDatabase" localSheetId="62" hidden="1">'57'!$B$24:$Y$53</definedName>
    <definedName name="_xlnm._FilterDatabase" localSheetId="63" hidden="1">'58'!$B$24:$Y$53</definedName>
    <definedName name="_xlnm._FilterDatabase" localSheetId="64" hidden="1">'59'!$B$24:$Y$53</definedName>
    <definedName name="_xlnm._FilterDatabase" localSheetId="11" hidden="1">'6'!$B$24:$Y$53</definedName>
    <definedName name="_xlnm._FilterDatabase" localSheetId="65" hidden="1">'60'!$B$24:$Y$53</definedName>
    <definedName name="_xlnm._FilterDatabase" localSheetId="66" hidden="1">'61'!$B$24:$Y$53</definedName>
    <definedName name="_xlnm._FilterDatabase" localSheetId="67" hidden="1">'62'!$B$24:$Y$53</definedName>
    <definedName name="_xlnm._FilterDatabase" localSheetId="68" hidden="1">'63'!$B$24:$Y$53</definedName>
    <definedName name="_xlnm._FilterDatabase" localSheetId="69" hidden="1">'64'!$B$24:$Y$53</definedName>
    <definedName name="_xlnm._FilterDatabase" localSheetId="70" hidden="1">'65'!$B$24:$Y$53</definedName>
    <definedName name="_xlnm._FilterDatabase" localSheetId="71" hidden="1">'66'!$B$24:$Y$53</definedName>
    <definedName name="_xlnm._FilterDatabase" localSheetId="72" hidden="1">'67'!$B$24:$Y$53</definedName>
    <definedName name="_xlnm._FilterDatabase" localSheetId="73" hidden="1">'68'!$B$24:$Y$53</definedName>
    <definedName name="_xlnm._FilterDatabase" localSheetId="74" hidden="1">'69'!$B$24:$Y$53</definedName>
    <definedName name="_xlnm._FilterDatabase" localSheetId="12" hidden="1">'7'!$B$24:$Y$53</definedName>
    <definedName name="_xlnm._FilterDatabase" localSheetId="75" hidden="1">'70'!$B$24:$Y$53</definedName>
    <definedName name="_xlnm._FilterDatabase" localSheetId="76" hidden="1">'71'!$B$24:$Y$53</definedName>
    <definedName name="_xlnm._FilterDatabase" localSheetId="77" hidden="1">'72'!$B$24:$Y$53</definedName>
    <definedName name="_xlnm._FilterDatabase" localSheetId="78" hidden="1">'73'!$B$24:$Y$53</definedName>
    <definedName name="_xlnm._FilterDatabase" localSheetId="79" hidden="1">'74'!$B$24:$Y$53</definedName>
    <definedName name="_xlnm._FilterDatabase" localSheetId="80" hidden="1">'75'!$B$24:$Y$53</definedName>
    <definedName name="_xlnm._FilterDatabase" localSheetId="13" hidden="1">'8'!$B$24:$Y$53</definedName>
    <definedName name="_xlnm._FilterDatabase" localSheetId="14" hidden="1">'9'!$B$24:$Y$53</definedName>
    <definedName name="_xlnm._FilterDatabase" localSheetId="4" hidden="1">'Outreach Activities'!$A$9:$G$12</definedName>
    <definedName name="_xlnm._FilterDatabase" localSheetId="3" hidden="1">Partners!$B$10:$H$11</definedName>
    <definedName name="_xlnm._FilterDatabase" localSheetId="5" hidden="1">'Sample Business Establishment'!$B$24:$Y$53</definedName>
    <definedName name="Aggr_Assisted">'Results Summary'!$O$29</definedName>
    <definedName name="Aggr_CaseStudies">'Results Summary'!$O$35</definedName>
    <definedName name="Aggr_FollowUp">'Results Summary'!$O$31</definedName>
    <definedName name="Aggr_Implemented">'Results Summary'!$O$33</definedName>
    <definedName name="Business_Establishment" localSheetId="6">'1'!$C$11</definedName>
    <definedName name="Business_Establishment" localSheetId="15">'10'!$C$11</definedName>
    <definedName name="Business_Establishment" localSheetId="16">'11'!$C$11</definedName>
    <definedName name="Business_Establishment" localSheetId="17">'12'!$C$11</definedName>
    <definedName name="Business_Establishment" localSheetId="18">'13'!$C$11</definedName>
    <definedName name="Business_Establishment" localSheetId="19">'14'!$C$11</definedName>
    <definedName name="Business_Establishment" localSheetId="20">'15'!$C$11</definedName>
    <definedName name="Business_Establishment" localSheetId="21">'16'!$C$11</definedName>
    <definedName name="Business_Establishment" localSheetId="22">'17'!$C$11</definedName>
    <definedName name="Business_Establishment" localSheetId="23">'18'!$C$11</definedName>
    <definedName name="Business_Establishment" localSheetId="24">'19'!$C$11</definedName>
    <definedName name="Business_Establishment" localSheetId="7">'2'!$C$11</definedName>
    <definedName name="Business_Establishment" localSheetId="25">'20'!$C$11</definedName>
    <definedName name="Business_Establishment" localSheetId="26">'21'!$C$11</definedName>
    <definedName name="Business_Establishment" localSheetId="27">'22'!$C$11</definedName>
    <definedName name="Business_Establishment" localSheetId="28">'23'!$C$11</definedName>
    <definedName name="Business_Establishment" localSheetId="29">'24'!$C$11</definedName>
    <definedName name="Business_Establishment" localSheetId="30">'25'!$C$11</definedName>
    <definedName name="Business_Establishment" localSheetId="31">'26'!$C$11</definedName>
    <definedName name="Business_Establishment" localSheetId="32">'27'!$C$11</definedName>
    <definedName name="Business_Establishment" localSheetId="33">'28'!$C$11</definedName>
    <definedName name="Business_Establishment" localSheetId="34">'29'!$C$11</definedName>
    <definedName name="Business_Establishment" localSheetId="8">'3'!$C$11</definedName>
    <definedName name="Business_Establishment" localSheetId="35">'30'!$C$11</definedName>
    <definedName name="Business_Establishment" localSheetId="36">'31'!$C$11</definedName>
    <definedName name="Business_Establishment" localSheetId="37">'32'!$C$11</definedName>
    <definedName name="Business_Establishment" localSheetId="38">'33'!$C$11</definedName>
    <definedName name="Business_Establishment" localSheetId="39">'34'!$C$11</definedName>
    <definedName name="Business_Establishment" localSheetId="40">'35'!$C$11</definedName>
    <definedName name="Business_Establishment" localSheetId="41">'36'!$C$11</definedName>
    <definedName name="Business_Establishment" localSheetId="42">'37'!$C$11</definedName>
    <definedName name="Business_Establishment" localSheetId="43">'38'!$C$11</definedName>
    <definedName name="Business_Establishment" localSheetId="44">'39'!$C$11</definedName>
    <definedName name="Business_Establishment" localSheetId="9">'4'!$C$11</definedName>
    <definedName name="Business_Establishment" localSheetId="45">'40'!$C$11</definedName>
    <definedName name="Business_Establishment" localSheetId="46">'41'!$C$11</definedName>
    <definedName name="Business_Establishment" localSheetId="47">'42'!$C$11</definedName>
    <definedName name="Business_Establishment" localSheetId="48">'43'!$C$11</definedName>
    <definedName name="Business_Establishment" localSheetId="49">'44'!$C$11</definedName>
    <definedName name="Business_Establishment" localSheetId="50">'45'!$C$11</definedName>
    <definedName name="Business_Establishment" localSheetId="51">'46'!$C$11</definedName>
    <definedName name="Business_Establishment" localSheetId="52">'47'!$C$11</definedName>
    <definedName name="Business_Establishment" localSheetId="53">'48'!$C$11</definedName>
    <definedName name="Business_Establishment" localSheetId="54">'49'!$C$11</definedName>
    <definedName name="Business_Establishment" localSheetId="10">'5'!$C$11</definedName>
    <definedName name="Business_Establishment" localSheetId="55">'50'!$C$11</definedName>
    <definedName name="Business_Establishment" localSheetId="56">'51'!$C$11</definedName>
    <definedName name="Business_Establishment" localSheetId="57">'52'!$C$11</definedName>
    <definedName name="Business_Establishment" localSheetId="58">'53'!$C$11</definedName>
    <definedName name="Business_Establishment" localSheetId="59">'54'!$C$11</definedName>
    <definedName name="Business_Establishment" localSheetId="60">'55'!$C$11</definedName>
    <definedName name="Business_Establishment" localSheetId="61">'56'!$C$11</definedName>
    <definedName name="Business_Establishment" localSheetId="62">'57'!$C$11</definedName>
    <definedName name="Business_Establishment" localSheetId="63">'58'!$C$11</definedName>
    <definedName name="Business_Establishment" localSheetId="64">'59'!$C$11</definedName>
    <definedName name="Business_Establishment" localSheetId="11">'6'!$C$11</definedName>
    <definedName name="Business_Establishment" localSheetId="65">'60'!$C$11</definedName>
    <definedName name="Business_Establishment" localSheetId="66">'61'!$C$11</definedName>
    <definedName name="Business_Establishment" localSheetId="67">'62'!$C$11</definedName>
    <definedName name="Business_Establishment" localSheetId="68">'63'!$C$11</definedName>
    <definedName name="Business_Establishment" localSheetId="69">'64'!$C$11</definedName>
    <definedName name="Business_Establishment" localSheetId="70">'65'!$C$11</definedName>
    <definedName name="Business_Establishment" localSheetId="71">'66'!$C$11</definedName>
    <definedName name="Business_Establishment" localSheetId="72">'67'!$C$11</definedName>
    <definedName name="Business_Establishment" localSheetId="73">'68'!$C$11</definedName>
    <definedName name="Business_Establishment" localSheetId="74">'69'!$C$11</definedName>
    <definedName name="Business_Establishment" localSheetId="12">'7'!$C$11</definedName>
    <definedName name="Business_Establishment" localSheetId="75">'70'!$C$11</definedName>
    <definedName name="Business_Establishment" localSheetId="76">'71'!$C$11</definedName>
    <definedName name="Business_Establishment" localSheetId="77">'72'!$C$11</definedName>
    <definedName name="Business_Establishment" localSheetId="78">'73'!$C$11</definedName>
    <definedName name="Business_Establishment" localSheetId="79">'74'!$C$11</definedName>
    <definedName name="Business_Establishment" localSheetId="80">'75'!$C$11</definedName>
    <definedName name="Business_Establishment" localSheetId="13">'8'!$C$11</definedName>
    <definedName name="Business_Establishment" localSheetId="14">'9'!$C$11</definedName>
    <definedName name="Count_Assisted" localSheetId="6">'1'!$C$23</definedName>
    <definedName name="Count_Assisted" localSheetId="15">'10'!$C$23</definedName>
    <definedName name="Count_Assisted" localSheetId="16">'11'!$C$23</definedName>
    <definedName name="Count_Assisted" localSheetId="17">'12'!$C$23</definedName>
    <definedName name="Count_Assisted" localSheetId="18">'13'!$C$23</definedName>
    <definedName name="Count_Assisted" localSheetId="19">'14'!$C$23</definedName>
    <definedName name="Count_Assisted" localSheetId="20">'15'!$C$23</definedName>
    <definedName name="Count_Assisted" localSheetId="21">'16'!$C$23</definedName>
    <definedName name="Count_Assisted" localSheetId="22">'17'!$C$23</definedName>
    <definedName name="Count_Assisted" localSheetId="23">'18'!$C$23</definedName>
    <definedName name="Count_Assisted" localSheetId="24">'19'!$C$23</definedName>
    <definedName name="Count_Assisted" localSheetId="7">'2'!$C$23</definedName>
    <definedName name="Count_Assisted" localSheetId="25">'20'!$C$23</definedName>
    <definedName name="Count_Assisted" localSheetId="26">'21'!$C$23</definedName>
    <definedName name="Count_Assisted" localSheetId="27">'22'!$C$23</definedName>
    <definedName name="Count_Assisted" localSheetId="28">'23'!$C$23</definedName>
    <definedName name="Count_Assisted" localSheetId="29">'24'!$C$23</definedName>
    <definedName name="Count_Assisted" localSheetId="30">'25'!$C$23</definedName>
    <definedName name="Count_Assisted" localSheetId="31">'26'!$C$23</definedName>
    <definedName name="Count_Assisted" localSheetId="32">'27'!$C$23</definedName>
    <definedName name="Count_Assisted" localSheetId="33">'28'!$C$23</definedName>
    <definedName name="Count_Assisted" localSheetId="34">'29'!$C$23</definedName>
    <definedName name="Count_Assisted" localSheetId="8">'3'!$C$23</definedName>
    <definedName name="Count_Assisted" localSheetId="35">'30'!$C$23</definedName>
    <definedName name="Count_Assisted" localSheetId="36">'31'!$C$23</definedName>
    <definedName name="Count_Assisted" localSheetId="37">'32'!$C$23</definedName>
    <definedName name="Count_Assisted" localSheetId="38">'33'!$C$23</definedName>
    <definedName name="Count_Assisted" localSheetId="39">'34'!$C$23</definedName>
    <definedName name="Count_Assisted" localSheetId="40">'35'!$C$23</definedName>
    <definedName name="Count_Assisted" localSheetId="41">'36'!$C$23</definedName>
    <definedName name="Count_Assisted" localSheetId="42">'37'!$C$23</definedName>
    <definedName name="Count_Assisted" localSheetId="43">'38'!$C$23</definedName>
    <definedName name="Count_Assisted" localSheetId="44">'39'!$C$23</definedName>
    <definedName name="Count_Assisted" localSheetId="9">'4'!$C$23</definedName>
    <definedName name="Count_Assisted" localSheetId="45">'40'!$C$23</definedName>
    <definedName name="Count_Assisted" localSheetId="46">'41'!$C$23</definedName>
    <definedName name="Count_Assisted" localSheetId="47">'42'!$C$23</definedName>
    <definedName name="Count_Assisted" localSheetId="48">'43'!$C$23</definedName>
    <definedName name="Count_Assisted" localSheetId="49">'44'!$C$23</definedName>
    <definedName name="Count_Assisted" localSheetId="50">'45'!$C$23</definedName>
    <definedName name="Count_Assisted" localSheetId="51">'46'!$C$23</definedName>
    <definedName name="Count_Assisted" localSheetId="52">'47'!$C$23</definedName>
    <definedName name="Count_Assisted" localSheetId="53">'48'!$C$23</definedName>
    <definedName name="Count_Assisted" localSheetId="54">'49'!$C$23</definedName>
    <definedName name="Count_Assisted" localSheetId="10">'5'!$C$23</definedName>
    <definedName name="Count_Assisted" localSheetId="55">'50'!$C$23</definedName>
    <definedName name="Count_Assisted" localSheetId="56">'51'!$C$23</definedName>
    <definedName name="Count_Assisted" localSheetId="57">'52'!$C$23</definedName>
    <definedName name="Count_Assisted" localSheetId="58">'53'!$C$23</definedName>
    <definedName name="Count_Assisted" localSheetId="59">'54'!$C$23</definedName>
    <definedName name="Count_Assisted" localSheetId="60">'55'!$C$23</definedName>
    <definedName name="Count_Assisted" localSheetId="61">'56'!$C$23</definedName>
    <definedName name="Count_Assisted" localSheetId="62">'57'!$C$23</definedName>
    <definedName name="Count_Assisted" localSheetId="63">'58'!$C$23</definedName>
    <definedName name="Count_Assisted" localSheetId="64">'59'!$C$23</definedName>
    <definedName name="Count_Assisted" localSheetId="11">'6'!$C$23</definedName>
    <definedName name="Count_Assisted" localSheetId="65">'60'!$C$23</definedName>
    <definedName name="Count_Assisted" localSheetId="66">'61'!$C$23</definedName>
    <definedName name="Count_Assisted" localSheetId="67">'62'!$C$23</definedName>
    <definedName name="Count_Assisted" localSheetId="68">'63'!$C$23</definedName>
    <definedName name="Count_Assisted" localSheetId="69">'64'!$C$23</definedName>
    <definedName name="Count_Assisted" localSheetId="70">'65'!$C$23</definedName>
    <definedName name="Count_Assisted" localSheetId="71">'66'!$C$23</definedName>
    <definedName name="Count_Assisted" localSheetId="72">'67'!$C$23</definedName>
    <definedName name="Count_Assisted" localSheetId="73">'68'!$C$23</definedName>
    <definedName name="Count_Assisted" localSheetId="74">'69'!$C$23</definedName>
    <definedName name="Count_Assisted" localSheetId="12">'7'!$C$23</definedName>
    <definedName name="Count_Assisted" localSheetId="75">'70'!$C$23</definedName>
    <definedName name="Count_Assisted" localSheetId="76">'71'!$C$23</definedName>
    <definedName name="Count_Assisted" localSheetId="77">'72'!$C$23</definedName>
    <definedName name="Count_Assisted" localSheetId="78">'73'!$C$23</definedName>
    <definedName name="Count_Assisted" localSheetId="79">'74'!$C$23</definedName>
    <definedName name="Count_Assisted" localSheetId="80">'75'!$C$23</definedName>
    <definedName name="Count_Assisted" localSheetId="13">'8'!$C$23</definedName>
    <definedName name="Count_Assisted" localSheetId="14">'9'!$C$23</definedName>
    <definedName name="Count_CaseStudies" localSheetId="6">'1'!$AA$53</definedName>
    <definedName name="Count_CaseStudies" localSheetId="15">'10'!$AA$53</definedName>
    <definedName name="Count_CaseStudies" localSheetId="16">'11'!$AA$53</definedName>
    <definedName name="Count_CaseStudies" localSheetId="17">'12'!$AA$53</definedName>
    <definedName name="Count_CaseStudies" localSheetId="18">'13'!$AA$53</definedName>
    <definedName name="Count_CaseStudies" localSheetId="19">'14'!$AA$53</definedName>
    <definedName name="Count_CaseStudies" localSheetId="20">'15'!$AA$53</definedName>
    <definedName name="Count_CaseStudies" localSheetId="21">'16'!$AA$53</definedName>
    <definedName name="Count_CaseStudies" localSheetId="22">'17'!$AA$53</definedName>
    <definedName name="Count_CaseStudies" localSheetId="23">'18'!$AA$53</definedName>
    <definedName name="Count_CaseStudies" localSheetId="24">'19'!$AA$53</definedName>
    <definedName name="Count_CaseStudies" localSheetId="7">'2'!$AA$53</definedName>
    <definedName name="Count_CaseStudies" localSheetId="25">'20'!$AA$53</definedName>
    <definedName name="Count_CaseStudies" localSheetId="26">'21'!$AA$53</definedName>
    <definedName name="Count_CaseStudies" localSheetId="27">'22'!$AA$53</definedName>
    <definedName name="Count_CaseStudies" localSheetId="28">'23'!$AA$53</definedName>
    <definedName name="Count_CaseStudies" localSheetId="29">'24'!$AA$53</definedName>
    <definedName name="Count_CaseStudies" localSheetId="30">'25'!$AA$53</definedName>
    <definedName name="Count_CaseStudies" localSheetId="31">'26'!$AA$53</definedName>
    <definedName name="Count_CaseStudies" localSheetId="32">'27'!$AA$53</definedName>
    <definedName name="Count_CaseStudies" localSheetId="33">'28'!$AA$53</definedName>
    <definedName name="Count_CaseStudies" localSheetId="34">'29'!$AA$53</definedName>
    <definedName name="Count_CaseStudies" localSheetId="8">'3'!$AA$53</definedName>
    <definedName name="Count_CaseStudies" localSheetId="35">'30'!$AA$53</definedName>
    <definedName name="Count_CaseStudies" localSheetId="36">'31'!$AA$53</definedName>
    <definedName name="Count_CaseStudies" localSheetId="37">'32'!$AA$53</definedName>
    <definedName name="Count_CaseStudies" localSheetId="38">'33'!$AA$53</definedName>
    <definedName name="Count_CaseStudies" localSheetId="39">'34'!$AA$53</definedName>
    <definedName name="Count_CaseStudies" localSheetId="40">'35'!$AA$53</definedName>
    <definedName name="Count_CaseStudies" localSheetId="41">'36'!$AA$53</definedName>
    <definedName name="Count_CaseStudies" localSheetId="42">'37'!$AA$53</definedName>
    <definedName name="Count_CaseStudies" localSheetId="43">'38'!$AA$53</definedName>
    <definedName name="Count_CaseStudies" localSheetId="44">'39'!$AA$53</definedName>
    <definedName name="Count_CaseStudies" localSheetId="9">'4'!$AA$53</definedName>
    <definedName name="Count_CaseStudies" localSheetId="45">'40'!$AA$53</definedName>
    <definedName name="Count_CaseStudies" localSheetId="46">'41'!$AA$53</definedName>
    <definedName name="Count_CaseStudies" localSheetId="47">'42'!$AA$53</definedName>
    <definedName name="Count_CaseStudies" localSheetId="48">'43'!$AA$53</definedName>
    <definedName name="Count_CaseStudies" localSheetId="49">'44'!$AA$53</definedName>
    <definedName name="Count_CaseStudies" localSheetId="50">'45'!$AA$53</definedName>
    <definedName name="Count_CaseStudies" localSheetId="51">'46'!$AA$53</definedName>
    <definedName name="Count_CaseStudies" localSheetId="52">'47'!$AA$53</definedName>
    <definedName name="Count_CaseStudies" localSheetId="53">'48'!$AA$53</definedName>
    <definedName name="Count_CaseStudies" localSheetId="54">'49'!$AA$53</definedName>
    <definedName name="Count_CaseStudies" localSheetId="10">'5'!$AA$53</definedName>
    <definedName name="Count_CaseStudies" localSheetId="55">'50'!$AA$53</definedName>
    <definedName name="Count_CaseStudies" localSheetId="56">'51'!$AA$53</definedName>
    <definedName name="Count_CaseStudies" localSheetId="57">'52'!$AA$53</definedName>
    <definedName name="Count_CaseStudies" localSheetId="58">'53'!$AA$53</definedName>
    <definedName name="Count_CaseStudies" localSheetId="59">'54'!$AA$53</definedName>
    <definedName name="Count_CaseStudies" localSheetId="60">'55'!$AA$53</definedName>
    <definedName name="Count_CaseStudies" localSheetId="61">'56'!$AA$53</definedName>
    <definedName name="Count_CaseStudies" localSheetId="62">'57'!$AA$53</definedName>
    <definedName name="Count_CaseStudies" localSheetId="63">'58'!$AA$53</definedName>
    <definedName name="Count_CaseStudies" localSheetId="64">'59'!$AA$53</definedName>
    <definedName name="Count_CaseStudies" localSheetId="11">'6'!$AA$53</definedName>
    <definedName name="Count_CaseStudies" localSheetId="65">'60'!$AA$53</definedName>
    <definedName name="Count_CaseStudies" localSheetId="66">'61'!$AA$53</definedName>
    <definedName name="Count_CaseStudies" localSheetId="67">'62'!$AA$53</definedName>
    <definedName name="Count_CaseStudies" localSheetId="68">'63'!$AA$53</definedName>
    <definedName name="Count_CaseStudies" localSheetId="69">'64'!$AA$53</definedName>
    <definedName name="Count_CaseStudies" localSheetId="70">'65'!$AA$53</definedName>
    <definedName name="Count_CaseStudies" localSheetId="71">'66'!$AA$53</definedName>
    <definedName name="Count_CaseStudies" localSheetId="72">'67'!$AA$53</definedName>
    <definedName name="Count_CaseStudies" localSheetId="73">'68'!$AA$53</definedName>
    <definedName name="Count_CaseStudies" localSheetId="74">'69'!$AA$53</definedName>
    <definedName name="Count_CaseStudies" localSheetId="12">'7'!$AA$53</definedName>
    <definedName name="Count_CaseStudies" localSheetId="75">'70'!$AA$53</definedName>
    <definedName name="Count_CaseStudies" localSheetId="76">'71'!$AA$53</definedName>
    <definedName name="Count_CaseStudies" localSheetId="77">'72'!$AA$53</definedName>
    <definedName name="Count_CaseStudies" localSheetId="78">'73'!$AA$53</definedName>
    <definedName name="Count_CaseStudies" localSheetId="79">'74'!$AA$53</definedName>
    <definedName name="Count_CaseStudies" localSheetId="80">'75'!$AA$53</definedName>
    <definedName name="Count_CaseStudies" localSheetId="13">'8'!$AA$53</definedName>
    <definedName name="Count_CaseStudies" localSheetId="14">'9'!$AA$53</definedName>
    <definedName name="Count_FollowUp" localSheetId="6">'1'!$D$23</definedName>
    <definedName name="Count_FollowUp" localSheetId="15">'10'!$D$23</definedName>
    <definedName name="Count_FollowUp" localSheetId="16">'11'!$D$23</definedName>
    <definedName name="Count_FollowUp" localSheetId="17">'12'!$D$23</definedName>
    <definedName name="Count_FollowUp" localSheetId="18">'13'!$D$23</definedName>
    <definedName name="Count_FollowUp" localSheetId="19">'14'!$D$23</definedName>
    <definedName name="Count_FollowUp" localSheetId="20">'15'!$D$23</definedName>
    <definedName name="Count_FollowUp" localSheetId="21">'16'!$D$23</definedName>
    <definedName name="Count_FollowUp" localSheetId="22">'17'!$D$23</definedName>
    <definedName name="Count_FollowUp" localSheetId="23">'18'!$D$23</definedName>
    <definedName name="Count_FollowUp" localSheetId="24">'19'!$D$23</definedName>
    <definedName name="Count_FollowUp" localSheetId="7">'2'!$D$23</definedName>
    <definedName name="Count_FollowUp" localSheetId="25">'20'!$D$23</definedName>
    <definedName name="Count_FollowUp" localSheetId="26">'21'!$D$23</definedName>
    <definedName name="Count_FollowUp" localSheetId="27">'22'!$D$23</definedName>
    <definedName name="Count_FollowUp" localSheetId="28">'23'!$D$23</definedName>
    <definedName name="Count_FollowUp" localSheetId="29">'24'!$D$23</definedName>
    <definedName name="Count_FollowUp" localSheetId="30">'25'!$D$23</definedName>
    <definedName name="Count_FollowUp" localSheetId="31">'26'!$D$23</definedName>
    <definedName name="Count_FollowUp" localSheetId="32">'27'!$D$23</definedName>
    <definedName name="Count_FollowUp" localSheetId="33">'28'!$D$23</definedName>
    <definedName name="Count_FollowUp" localSheetId="34">'29'!$D$23</definedName>
    <definedName name="Count_FollowUp" localSheetId="8">'3'!$D$23</definedName>
    <definedName name="Count_FollowUp" localSheetId="35">'30'!$D$23</definedName>
    <definedName name="Count_FollowUp" localSheetId="36">'31'!$D$23</definedName>
    <definedName name="Count_FollowUp" localSheetId="37">'32'!$D$23</definedName>
    <definedName name="Count_FollowUp" localSheetId="38">'33'!$D$23</definedName>
    <definedName name="Count_FollowUp" localSheetId="39">'34'!$D$23</definedName>
    <definedName name="Count_FollowUp" localSheetId="40">'35'!$D$23</definedName>
    <definedName name="Count_FollowUp" localSheetId="41">'36'!$D$23</definedName>
    <definedName name="Count_FollowUp" localSheetId="42">'37'!$D$23</definedName>
    <definedName name="Count_FollowUp" localSheetId="43">'38'!$D$23</definedName>
    <definedName name="Count_FollowUp" localSheetId="44">'39'!$D$23</definedName>
    <definedName name="Count_FollowUp" localSheetId="9">'4'!$D$23</definedName>
    <definedName name="Count_FollowUp" localSheetId="45">'40'!$D$23</definedName>
    <definedName name="Count_FollowUp" localSheetId="46">'41'!$D$23</definedName>
    <definedName name="Count_FollowUp" localSheetId="47">'42'!$D$23</definedName>
    <definedName name="Count_FollowUp" localSheetId="48">'43'!$D$23</definedName>
    <definedName name="Count_FollowUp" localSheetId="49">'44'!$D$23</definedName>
    <definedName name="Count_FollowUp" localSheetId="50">'45'!$D$23</definedName>
    <definedName name="Count_FollowUp" localSheetId="51">'46'!$D$23</definedName>
    <definedName name="Count_FollowUp" localSheetId="52">'47'!$D$23</definedName>
    <definedName name="Count_FollowUp" localSheetId="53">'48'!$D$23</definedName>
    <definedName name="Count_FollowUp" localSheetId="54">'49'!$D$23</definedName>
    <definedName name="Count_FollowUp" localSheetId="10">'5'!$D$23</definedName>
    <definedName name="Count_FollowUp" localSheetId="55">'50'!$D$23</definedName>
    <definedName name="Count_FollowUp" localSheetId="56">'51'!$D$23</definedName>
    <definedName name="Count_FollowUp" localSheetId="57">'52'!$D$23</definedName>
    <definedName name="Count_FollowUp" localSheetId="58">'53'!$D$23</definedName>
    <definedName name="Count_FollowUp" localSheetId="59">'54'!$D$23</definedName>
    <definedName name="Count_FollowUp" localSheetId="60">'55'!$D$23</definedName>
    <definedName name="Count_FollowUp" localSheetId="61">'56'!$D$23</definedName>
    <definedName name="Count_FollowUp" localSheetId="62">'57'!$D$23</definedName>
    <definedName name="Count_FollowUp" localSheetId="63">'58'!$D$23</definedName>
    <definedName name="Count_FollowUp" localSheetId="64">'59'!$D$23</definedName>
    <definedName name="Count_FollowUp" localSheetId="11">'6'!$D$23</definedName>
    <definedName name="Count_FollowUp" localSheetId="65">'60'!$D$23</definedName>
    <definedName name="Count_FollowUp" localSheetId="66">'61'!$D$23</definedName>
    <definedName name="Count_FollowUp" localSheetId="67">'62'!$D$23</definedName>
    <definedName name="Count_FollowUp" localSheetId="68">'63'!$D$23</definedName>
    <definedName name="Count_FollowUp" localSheetId="69">'64'!$D$23</definedName>
    <definedName name="Count_FollowUp" localSheetId="70">'65'!$D$23</definedName>
    <definedName name="Count_FollowUp" localSheetId="71">'66'!$D$23</definedName>
    <definedName name="Count_FollowUp" localSheetId="72">'67'!$D$23</definedName>
    <definedName name="Count_FollowUp" localSheetId="73">'68'!$D$23</definedName>
    <definedName name="Count_FollowUp" localSheetId="74">'69'!$D$23</definedName>
    <definedName name="Count_FollowUp" localSheetId="12">'7'!$D$23</definedName>
    <definedName name="Count_FollowUp" localSheetId="75">'70'!$D$23</definedName>
    <definedName name="Count_FollowUp" localSheetId="76">'71'!$D$23</definedName>
    <definedName name="Count_FollowUp" localSheetId="77">'72'!$D$23</definedName>
    <definedName name="Count_FollowUp" localSheetId="78">'73'!$D$23</definedName>
    <definedName name="Count_FollowUp" localSheetId="79">'74'!$D$23</definedName>
    <definedName name="Count_FollowUp" localSheetId="80">'75'!$D$23</definedName>
    <definedName name="Count_FollowUp" localSheetId="13">'8'!$D$23</definedName>
    <definedName name="Count_FollowUp" localSheetId="14">'9'!$D$23</definedName>
    <definedName name="Count_Implemented" localSheetId="6">'1'!$E$23</definedName>
    <definedName name="Count_Implemented" localSheetId="15">'10'!$E$23</definedName>
    <definedName name="Count_Implemented" localSheetId="16">'11'!$E$23</definedName>
    <definedName name="Count_Implemented" localSheetId="17">'12'!$E$23</definedName>
    <definedName name="Count_Implemented" localSheetId="18">'13'!$E$23</definedName>
    <definedName name="Count_Implemented" localSheetId="19">'14'!$E$23</definedName>
    <definedName name="Count_Implemented" localSheetId="20">'15'!$E$23</definedName>
    <definedName name="Count_Implemented" localSheetId="21">'16'!$E$23</definedName>
    <definedName name="Count_Implemented" localSheetId="22">'17'!$E$23</definedName>
    <definedName name="Count_Implemented" localSheetId="23">'18'!$E$23</definedName>
    <definedName name="Count_Implemented" localSheetId="24">'19'!$E$23</definedName>
    <definedName name="Count_Implemented" localSheetId="7">'2'!$E$23</definedName>
    <definedName name="Count_Implemented" localSheetId="25">'20'!$E$23</definedName>
    <definedName name="Count_Implemented" localSheetId="26">'21'!$E$23</definedName>
    <definedName name="Count_Implemented" localSheetId="27">'22'!$E$23</definedName>
    <definedName name="Count_Implemented" localSheetId="28">'23'!$E$23</definedName>
    <definedName name="Count_Implemented" localSheetId="29">'24'!$E$23</definedName>
    <definedName name="Count_Implemented" localSheetId="30">'25'!$E$23</definedName>
    <definedName name="Count_Implemented" localSheetId="31">'26'!$E$23</definedName>
    <definedName name="Count_Implemented" localSheetId="32">'27'!$E$23</definedName>
    <definedName name="Count_Implemented" localSheetId="33">'28'!$E$23</definedName>
    <definedName name="Count_Implemented" localSheetId="34">'29'!$E$23</definedName>
    <definedName name="Count_Implemented" localSheetId="8">'3'!$E$23</definedName>
    <definedName name="Count_Implemented" localSheetId="35">'30'!$E$23</definedName>
    <definedName name="Count_Implemented" localSheetId="36">'31'!$E$23</definedName>
    <definedName name="Count_Implemented" localSheetId="37">'32'!$E$23</definedName>
    <definedName name="Count_Implemented" localSheetId="38">'33'!$E$23</definedName>
    <definedName name="Count_Implemented" localSheetId="39">'34'!$E$23</definedName>
    <definedName name="Count_Implemented" localSheetId="40">'35'!$E$23</definedName>
    <definedName name="Count_Implemented" localSheetId="41">'36'!$E$23</definedName>
    <definedName name="Count_Implemented" localSheetId="42">'37'!$E$23</definedName>
    <definedName name="Count_Implemented" localSheetId="43">'38'!$E$23</definedName>
    <definedName name="Count_Implemented" localSheetId="44">'39'!$E$23</definedName>
    <definedName name="Count_Implemented" localSheetId="9">'4'!$E$23</definedName>
    <definedName name="Count_Implemented" localSheetId="45">'40'!$E$23</definedName>
    <definedName name="Count_Implemented" localSheetId="46">'41'!$E$23</definedName>
    <definedName name="Count_Implemented" localSheetId="47">'42'!$E$23</definedName>
    <definedName name="Count_Implemented" localSheetId="48">'43'!$E$23</definedName>
    <definedName name="Count_Implemented" localSheetId="49">'44'!$E$23</definedName>
    <definedName name="Count_Implemented" localSheetId="50">'45'!$E$23</definedName>
    <definedName name="Count_Implemented" localSheetId="51">'46'!$E$23</definedName>
    <definedName name="Count_Implemented" localSheetId="52">'47'!$E$23</definedName>
    <definedName name="Count_Implemented" localSheetId="53">'48'!$E$23</definedName>
    <definedName name="Count_Implemented" localSheetId="54">'49'!$E$23</definedName>
    <definedName name="Count_Implemented" localSheetId="10">'5'!$E$23</definedName>
    <definedName name="Count_Implemented" localSheetId="55">'50'!$E$23</definedName>
    <definedName name="Count_Implemented" localSheetId="56">'51'!$E$23</definedName>
    <definedName name="Count_Implemented" localSheetId="57">'52'!$E$23</definedName>
    <definedName name="Count_Implemented" localSheetId="58">'53'!$E$23</definedName>
    <definedName name="Count_Implemented" localSheetId="59">'54'!$E$23</definedName>
    <definedName name="Count_Implemented" localSheetId="60">'55'!$E$23</definedName>
    <definedName name="Count_Implemented" localSheetId="61">'56'!$E$23</definedName>
    <definedName name="Count_Implemented" localSheetId="62">'57'!$E$23</definedName>
    <definedName name="Count_Implemented" localSheetId="63">'58'!$E$23</definedName>
    <definedName name="Count_Implemented" localSheetId="64">'59'!$E$23</definedName>
    <definedName name="Count_Implemented" localSheetId="11">'6'!$E$23</definedName>
    <definedName name="Count_Implemented" localSheetId="65">'60'!$E$23</definedName>
    <definedName name="Count_Implemented" localSheetId="66">'61'!$E$23</definedName>
    <definedName name="Count_Implemented" localSheetId="67">'62'!$E$23</definedName>
    <definedName name="Count_Implemented" localSheetId="68">'63'!$E$23</definedName>
    <definedName name="Count_Implemented" localSheetId="69">'64'!$E$23</definedName>
    <definedName name="Count_Implemented" localSheetId="70">'65'!$E$23</definedName>
    <definedName name="Count_Implemented" localSheetId="71">'66'!$E$23</definedName>
    <definedName name="Count_Implemented" localSheetId="72">'67'!$E$23</definedName>
    <definedName name="Count_Implemented" localSheetId="73">'68'!$E$23</definedName>
    <definedName name="Count_Implemented" localSheetId="74">'69'!$E$23</definedName>
    <definedName name="Count_Implemented" localSheetId="12">'7'!$E$23</definedName>
    <definedName name="Count_Implemented" localSheetId="75">'70'!$E$23</definedName>
    <definedName name="Count_Implemented" localSheetId="76">'71'!$E$23</definedName>
    <definedName name="Count_Implemented" localSheetId="77">'72'!$E$23</definedName>
    <definedName name="Count_Implemented" localSheetId="78">'73'!$E$23</definedName>
    <definedName name="Count_Implemented" localSheetId="79">'74'!$E$23</definedName>
    <definedName name="Count_Implemented" localSheetId="80">'75'!$E$23</definedName>
    <definedName name="Count_Implemented" localSheetId="13">'8'!$E$23</definedName>
    <definedName name="Count_Implemented" localSheetId="14">'9'!$E$23</definedName>
    <definedName name="Lookup_CertificationStatus">Lookups!$T$2:$T$3</definedName>
    <definedName name="Lookup_Outreach_Activity_Types">Lookups!$A$2:$A$12</definedName>
    <definedName name="Lookup_PartnerType">Lookups!$C$2:$C$4</definedName>
    <definedName name="Lookup_Region">Lookups!$E$2:$F$55</definedName>
    <definedName name="Lookup_Role">Lookups!$N$2:$N$6</definedName>
    <definedName name="Lookup_SaleStatus">Lookups!$V$2:$V$4</definedName>
    <definedName name="Lookup_States">Lookups!$E$2:$E$55</definedName>
    <definedName name="Lookup_Type">Lookups!$R$2:$R$3</definedName>
    <definedName name="Lookup_Units">Lookups!$P$2:$P$4</definedName>
    <definedName name="Lookup_Units_Sales">Lookups!$P$6:$P$7</definedName>
    <definedName name="Lookup_YesNo">Lookups!$H$2:$H$3</definedName>
    <definedName name="Lookup_YesNoUnknown">Lookups!$L$2:$L$4</definedName>
    <definedName name="Lookup_YesOrBlank">Lookups!$J$2:$J$2</definedName>
    <definedName name="Outreach_Activities">'Outreach Activities'!$B$15:$B$64</definedName>
    <definedName name="Outreach_Activities_Sorted">Lookups!$X$2:$X$51</definedName>
    <definedName name="Partner_Organizations">Partners!$B$11:$B$20</definedName>
    <definedName name="_xlnm.Print_Area" localSheetId="6">'1'!$A$1:$AB$53</definedName>
    <definedName name="_xlnm.Print_Area" localSheetId="15">'10'!$A$1:$AB$53</definedName>
    <definedName name="_xlnm.Print_Area" localSheetId="16">'11'!$A$1:$AB$53</definedName>
    <definedName name="_xlnm.Print_Area" localSheetId="17">'12'!$A$1:$AB$53</definedName>
    <definedName name="_xlnm.Print_Area" localSheetId="18">'13'!$A$1:$AB$53</definedName>
    <definedName name="_xlnm.Print_Area" localSheetId="19">'14'!$A$1:$AB$53</definedName>
    <definedName name="_xlnm.Print_Area" localSheetId="20">'15'!$A$1:$AB$53</definedName>
    <definedName name="_xlnm.Print_Area" localSheetId="21">'16'!$A$1:$AB$53</definedName>
    <definedName name="_xlnm.Print_Area" localSheetId="22">'17'!$A$1:$AB$53</definedName>
    <definedName name="_xlnm.Print_Area" localSheetId="23">'18'!$A$1:$AB$53</definedName>
    <definedName name="_xlnm.Print_Area" localSheetId="24">'19'!$A$1:$AB$53</definedName>
    <definedName name="_xlnm.Print_Area" localSheetId="7">'2'!$A$1:$AB$53</definedName>
    <definedName name="_xlnm.Print_Area" localSheetId="25">'20'!$A$1:$AB$53</definedName>
    <definedName name="_xlnm.Print_Area" localSheetId="26">'21'!$A$1:$AB$53</definedName>
    <definedName name="_xlnm.Print_Area" localSheetId="27">'22'!$A$1:$AB$53</definedName>
    <definedName name="_xlnm.Print_Area" localSheetId="28">'23'!$A$1:$AB$53</definedName>
    <definedName name="_xlnm.Print_Area" localSheetId="29">'24'!$A$1:$AB$53</definedName>
    <definedName name="_xlnm.Print_Area" localSheetId="30">'25'!$A$1:$AB$53</definedName>
    <definedName name="_xlnm.Print_Area" localSheetId="31">'26'!$A$1:$AB$53</definedName>
    <definedName name="_xlnm.Print_Area" localSheetId="32">'27'!$A$1:$AB$53</definedName>
    <definedName name="_xlnm.Print_Area" localSheetId="33">'28'!$A$1:$AB$53</definedName>
    <definedName name="_xlnm.Print_Area" localSheetId="34">'29'!$A$1:$AB$53</definedName>
    <definedName name="_xlnm.Print_Area" localSheetId="8">'3'!$A$1:$AB$53</definedName>
    <definedName name="_xlnm.Print_Area" localSheetId="35">'30'!$A$1:$AB$53</definedName>
    <definedName name="_xlnm.Print_Area" localSheetId="36">'31'!$A$1:$AB$53</definedName>
    <definedName name="_xlnm.Print_Area" localSheetId="37">'32'!$A$1:$AB$53</definedName>
    <definedName name="_xlnm.Print_Area" localSheetId="38">'33'!$A$1:$AB$53</definedName>
    <definedName name="_xlnm.Print_Area" localSheetId="39">'34'!$A$1:$AB$53</definedName>
    <definedName name="_xlnm.Print_Area" localSheetId="40">'35'!$A$1:$AB$53</definedName>
    <definedName name="_xlnm.Print_Area" localSheetId="41">'36'!$A$1:$AB$53</definedName>
    <definedName name="_xlnm.Print_Area" localSheetId="42">'37'!$A$1:$AB$53</definedName>
    <definedName name="_xlnm.Print_Area" localSheetId="43">'38'!$A$1:$AB$53</definedName>
    <definedName name="_xlnm.Print_Area" localSheetId="44">'39'!$A$1:$AB$53</definedName>
    <definedName name="_xlnm.Print_Area" localSheetId="9">'4'!$A$1:$AB$53</definedName>
    <definedName name="_xlnm.Print_Area" localSheetId="45">'40'!$A$1:$AB$53</definedName>
    <definedName name="_xlnm.Print_Area" localSheetId="46">'41'!$A$1:$AB$53</definedName>
    <definedName name="_xlnm.Print_Area" localSheetId="47">'42'!$A$1:$AB$53</definedName>
    <definedName name="_xlnm.Print_Area" localSheetId="48">'43'!$A$1:$AB$53</definedName>
    <definedName name="_xlnm.Print_Area" localSheetId="49">'44'!$A$1:$AB$53</definedName>
    <definedName name="_xlnm.Print_Area" localSheetId="50">'45'!$A$1:$AB$53</definedName>
    <definedName name="_xlnm.Print_Area" localSheetId="51">'46'!$A$1:$AB$53</definedName>
    <definedName name="_xlnm.Print_Area" localSheetId="52">'47'!$A$1:$AB$53</definedName>
    <definedName name="_xlnm.Print_Area" localSheetId="53">'48'!$A$1:$AB$53</definedName>
    <definedName name="_xlnm.Print_Area" localSheetId="54">'49'!$A$1:$AB$53</definedName>
    <definedName name="_xlnm.Print_Area" localSheetId="10">'5'!$A$1:$AB$53</definedName>
    <definedName name="_xlnm.Print_Area" localSheetId="55">'50'!$A$1:$AB$53</definedName>
    <definedName name="_xlnm.Print_Area" localSheetId="56">'51'!$A$1:$AB$53</definedName>
    <definedName name="_xlnm.Print_Area" localSheetId="57">'52'!$A$1:$AB$53</definedName>
    <definedName name="_xlnm.Print_Area" localSheetId="58">'53'!$A$1:$AB$53</definedName>
    <definedName name="_xlnm.Print_Area" localSheetId="59">'54'!$A$1:$AB$53</definedName>
    <definedName name="_xlnm.Print_Area" localSheetId="60">'55'!$A$1:$AB$53</definedName>
    <definedName name="_xlnm.Print_Area" localSheetId="61">'56'!$A$1:$AB$53</definedName>
    <definedName name="_xlnm.Print_Area" localSheetId="62">'57'!$A$1:$AB$53</definedName>
    <definedName name="_xlnm.Print_Area" localSheetId="63">'58'!$A$1:$AB$53</definedName>
    <definedName name="_xlnm.Print_Area" localSheetId="64">'59'!$A$1:$AB$53</definedName>
    <definedName name="_xlnm.Print_Area" localSheetId="11">'6'!$A$1:$AB$53</definedName>
    <definedName name="_xlnm.Print_Area" localSheetId="65">'60'!$A$1:$AB$53</definedName>
    <definedName name="_xlnm.Print_Area" localSheetId="66">'61'!$A$1:$AB$53</definedName>
    <definedName name="_xlnm.Print_Area" localSheetId="67">'62'!$A$1:$AB$53</definedName>
    <definedName name="_xlnm.Print_Area" localSheetId="68">'63'!$A$1:$AB$53</definedName>
    <definedName name="_xlnm.Print_Area" localSheetId="69">'64'!$A$1:$AB$53</definedName>
    <definedName name="_xlnm.Print_Area" localSheetId="70">'65'!$A$1:$AB$53</definedName>
    <definedName name="_xlnm.Print_Area" localSheetId="71">'66'!$A$1:$AB$53</definedName>
    <definedName name="_xlnm.Print_Area" localSheetId="72">'67'!$A$1:$AB$53</definedName>
    <definedName name="_xlnm.Print_Area" localSheetId="73">'68'!$A$1:$AB$53</definedName>
    <definedName name="_xlnm.Print_Area" localSheetId="74">'69'!$A$1:$AB$53</definedName>
    <definedName name="_xlnm.Print_Area" localSheetId="12">'7'!$A$1:$AB$53</definedName>
    <definedName name="_xlnm.Print_Area" localSheetId="75">'70'!$A$1:$AB$53</definedName>
    <definedName name="_xlnm.Print_Area" localSheetId="76">'71'!$A$1:$AB$53</definedName>
    <definedName name="_xlnm.Print_Area" localSheetId="77">'72'!$A$1:$AB$53</definedName>
    <definedName name="_xlnm.Print_Area" localSheetId="78">'73'!$A$1:$AB$53</definedName>
    <definedName name="_xlnm.Print_Area" localSheetId="79">'74'!$A$1:$AB$53</definedName>
    <definedName name="_xlnm.Print_Area" localSheetId="80">'75'!$A$1:$AB$53</definedName>
    <definedName name="_xlnm.Print_Area" localSheetId="13">'8'!$A$1:$AB$53</definedName>
    <definedName name="_xlnm.Print_Area" localSheetId="14">'9'!$A$1:$AB$53</definedName>
    <definedName name="_xlnm.Print_Area" localSheetId="5">'Sample Business Establishment'!$A$1:$AB$53</definedName>
    <definedName name="_xlnm.Print_Titles" localSheetId="4">'Outreach Activities'!$9:$10</definedName>
    <definedName name="_xlnm.Print_Titles" localSheetId="3">Partners!$10:$10</definedName>
    <definedName name="TemplateTitle">'Getting Started'!$B$2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5" i="6" l="1"/>
  <c r="O33" i="6"/>
  <c r="O31" i="6"/>
  <c r="O29" i="6"/>
  <c r="D13" i="6"/>
  <c r="E13" i="6"/>
  <c r="F13" i="6"/>
  <c r="G13" i="6"/>
  <c r="H13" i="6"/>
  <c r="I13" i="6"/>
  <c r="J13" i="6"/>
  <c r="K13" i="6"/>
  <c r="L13" i="6"/>
  <c r="M13" i="6"/>
  <c r="N13" i="6"/>
  <c r="O13" i="6"/>
  <c r="P13" i="6"/>
  <c r="Q13" i="6"/>
  <c r="R13" i="6"/>
  <c r="S13" i="6"/>
  <c r="T13" i="6"/>
  <c r="U13" i="6"/>
  <c r="V13" i="6"/>
  <c r="W13" i="6"/>
  <c r="D14" i="6"/>
  <c r="E14" i="6"/>
  <c r="F14" i="6"/>
  <c r="G14" i="6"/>
  <c r="H14" i="6"/>
  <c r="I14" i="6"/>
  <c r="J14" i="6"/>
  <c r="K14" i="6"/>
  <c r="L14" i="6"/>
  <c r="M14" i="6"/>
  <c r="N14" i="6"/>
  <c r="O14" i="6"/>
  <c r="P14" i="6"/>
  <c r="Q14" i="6"/>
  <c r="R14" i="6"/>
  <c r="S14" i="6"/>
  <c r="T14" i="6"/>
  <c r="U14" i="6"/>
  <c r="V14" i="6"/>
  <c r="W14" i="6"/>
  <c r="D15" i="6"/>
  <c r="E15" i="6"/>
  <c r="F15" i="6"/>
  <c r="G15" i="6"/>
  <c r="H15" i="6"/>
  <c r="I15" i="6"/>
  <c r="J15" i="6"/>
  <c r="K15" i="6"/>
  <c r="L15" i="6"/>
  <c r="M15" i="6"/>
  <c r="N15" i="6"/>
  <c r="O15" i="6"/>
  <c r="P15" i="6"/>
  <c r="Q15" i="6"/>
  <c r="R15" i="6"/>
  <c r="S15" i="6"/>
  <c r="T15" i="6"/>
  <c r="U15" i="6"/>
  <c r="V15" i="6"/>
  <c r="W15" i="6"/>
  <c r="D16" i="6"/>
  <c r="E16" i="6"/>
  <c r="F16" i="6"/>
  <c r="G16" i="6"/>
  <c r="H16" i="6"/>
  <c r="I16" i="6"/>
  <c r="J16" i="6"/>
  <c r="K16" i="6"/>
  <c r="L16" i="6"/>
  <c r="M16" i="6"/>
  <c r="N16" i="6"/>
  <c r="O16" i="6"/>
  <c r="P16" i="6"/>
  <c r="Q16" i="6"/>
  <c r="R16" i="6"/>
  <c r="S16" i="6"/>
  <c r="T16" i="6"/>
  <c r="U16" i="6"/>
  <c r="V16" i="6"/>
  <c r="W16" i="6"/>
  <c r="D17" i="6"/>
  <c r="E17" i="6"/>
  <c r="F17" i="6"/>
  <c r="G17" i="6"/>
  <c r="H17" i="6"/>
  <c r="I17" i="6"/>
  <c r="J17" i="6"/>
  <c r="K17" i="6"/>
  <c r="L17" i="6"/>
  <c r="M17" i="6"/>
  <c r="N17" i="6"/>
  <c r="O17" i="6"/>
  <c r="P17" i="6"/>
  <c r="Q17" i="6"/>
  <c r="R17" i="6"/>
  <c r="S17" i="6"/>
  <c r="T17" i="6"/>
  <c r="U17" i="6"/>
  <c r="V17" i="6"/>
  <c r="W17" i="6"/>
  <c r="D18" i="6"/>
  <c r="E18" i="6"/>
  <c r="F18" i="6"/>
  <c r="G18" i="6"/>
  <c r="H18" i="6"/>
  <c r="I18" i="6"/>
  <c r="J18" i="6"/>
  <c r="K18" i="6"/>
  <c r="L18" i="6"/>
  <c r="M18" i="6"/>
  <c r="N18" i="6"/>
  <c r="O18" i="6"/>
  <c r="P18" i="6"/>
  <c r="Q18" i="6"/>
  <c r="R18" i="6"/>
  <c r="S18" i="6"/>
  <c r="T18" i="6"/>
  <c r="U18" i="6"/>
  <c r="V18" i="6"/>
  <c r="W18" i="6"/>
  <c r="AA59" i="267"/>
  <c r="T59" i="267"/>
  <c r="Q59" i="267"/>
  <c r="P59" i="267"/>
  <c r="O59" i="267"/>
  <c r="H59" i="267"/>
  <c r="B59" i="267"/>
  <c r="Y58" i="267"/>
  <c r="V58" i="267"/>
  <c r="T58" i="267"/>
  <c r="Q58" i="267"/>
  <c r="N58" i="267"/>
  <c r="L58" i="267"/>
  <c r="H58" i="267"/>
  <c r="B58" i="267"/>
  <c r="Y57" i="267"/>
  <c r="S57" i="267"/>
  <c r="R57" i="267"/>
  <c r="Q57" i="267"/>
  <c r="N57" i="267"/>
  <c r="B57" i="267"/>
  <c r="AA56" i="267"/>
  <c r="Y56" i="267"/>
  <c r="S56" i="267"/>
  <c r="P56" i="267"/>
  <c r="O56" i="267"/>
  <c r="N56" i="267"/>
  <c r="B56" i="267"/>
  <c r="V55" i="267"/>
  <c r="T55" i="267"/>
  <c r="S55" i="267"/>
  <c r="P55" i="267"/>
  <c r="L55" i="267"/>
  <c r="H55" i="267"/>
  <c r="B55" i="267"/>
  <c r="V54" i="267"/>
  <c r="R54" i="267"/>
  <c r="Q54" i="267"/>
  <c r="P54" i="267"/>
  <c r="L54" i="267"/>
  <c r="B54" i="267"/>
  <c r="AA53" i="267"/>
  <c r="G52" i="267"/>
  <c r="G51" i="267"/>
  <c r="G50" i="267"/>
  <c r="G49" i="267"/>
  <c r="G48" i="267"/>
  <c r="G47" i="267"/>
  <c r="G46" i="267"/>
  <c r="G45" i="267"/>
  <c r="G44" i="267"/>
  <c r="G43" i="267"/>
  <c r="G42" i="267"/>
  <c r="G41" i="267"/>
  <c r="G40" i="267"/>
  <c r="G39" i="267"/>
  <c r="G38" i="267"/>
  <c r="G37" i="267"/>
  <c r="G36" i="267"/>
  <c r="G35" i="267"/>
  <c r="G34" i="267"/>
  <c r="G33" i="267"/>
  <c r="G32" i="267"/>
  <c r="G31" i="267"/>
  <c r="G30" i="267"/>
  <c r="G29" i="267"/>
  <c r="G28" i="267"/>
  <c r="E23" i="267"/>
  <c r="D23" i="267"/>
  <c r="Y59" i="267" s="1"/>
  <c r="C23" i="267"/>
  <c r="G18" i="267"/>
  <c r="C8" i="267"/>
  <c r="C7" i="267"/>
  <c r="B1" i="267"/>
  <c r="Q59" i="266"/>
  <c r="P59" i="266"/>
  <c r="B59" i="266"/>
  <c r="Y58" i="266"/>
  <c r="V58" i="266"/>
  <c r="N58" i="266"/>
  <c r="L58" i="266"/>
  <c r="B58" i="266"/>
  <c r="S57" i="266"/>
  <c r="R57" i="266"/>
  <c r="B57" i="266"/>
  <c r="AA56" i="266"/>
  <c r="P56" i="266"/>
  <c r="O56" i="266"/>
  <c r="B56" i="266"/>
  <c r="V55" i="266"/>
  <c r="T55" i="266"/>
  <c r="P55" i="266"/>
  <c r="L55" i="266"/>
  <c r="H55" i="266"/>
  <c r="B55" i="266"/>
  <c r="V54" i="266"/>
  <c r="R54" i="266"/>
  <c r="Q54" i="266"/>
  <c r="L54" i="266"/>
  <c r="B54" i="266"/>
  <c r="AA53" i="266"/>
  <c r="G52" i="266"/>
  <c r="G51" i="266"/>
  <c r="G50" i="266"/>
  <c r="G49" i="266"/>
  <c r="G48" i="266"/>
  <c r="G47" i="266"/>
  <c r="G46" i="266"/>
  <c r="G45" i="266"/>
  <c r="G44" i="266"/>
  <c r="G43" i="266"/>
  <c r="G42" i="266"/>
  <c r="G41" i="266"/>
  <c r="G40" i="266"/>
  <c r="G39" i="266"/>
  <c r="G38" i="266"/>
  <c r="G37" i="266"/>
  <c r="G36" i="266"/>
  <c r="G35" i="266"/>
  <c r="G34" i="266"/>
  <c r="G33" i="266"/>
  <c r="G32" i="266"/>
  <c r="G31" i="266"/>
  <c r="G30" i="266"/>
  <c r="G29" i="266"/>
  <c r="G28" i="266"/>
  <c r="E23" i="266"/>
  <c r="D23" i="266"/>
  <c r="AA59" i="266" s="1"/>
  <c r="C23" i="266"/>
  <c r="G18" i="266"/>
  <c r="C8" i="266"/>
  <c r="C7" i="266"/>
  <c r="B1" i="266"/>
  <c r="P59" i="265"/>
  <c r="B59" i="265"/>
  <c r="V58" i="265"/>
  <c r="L58" i="265"/>
  <c r="B58" i="265"/>
  <c r="R57" i="265"/>
  <c r="B57" i="265"/>
  <c r="AA56" i="265"/>
  <c r="O56" i="265"/>
  <c r="B56" i="265"/>
  <c r="T55" i="265"/>
  <c r="H55" i="265"/>
  <c r="B55" i="265"/>
  <c r="Q54" i="265"/>
  <c r="B54" i="265"/>
  <c r="AA53" i="265"/>
  <c r="G52" i="265"/>
  <c r="G51" i="265"/>
  <c r="G50" i="265"/>
  <c r="G49" i="265"/>
  <c r="G48" i="265"/>
  <c r="G47" i="265"/>
  <c r="G46" i="265"/>
  <c r="G45" i="265"/>
  <c r="G44" i="265"/>
  <c r="G43" i="265"/>
  <c r="G42" i="265"/>
  <c r="G41" i="265"/>
  <c r="G40" i="265"/>
  <c r="G39" i="265"/>
  <c r="G38" i="265"/>
  <c r="G37" i="265"/>
  <c r="G36" i="265"/>
  <c r="G35" i="265"/>
  <c r="G34" i="265"/>
  <c r="G33" i="265"/>
  <c r="G32" i="265"/>
  <c r="G31" i="265"/>
  <c r="G30" i="265"/>
  <c r="G29" i="265"/>
  <c r="G28" i="265"/>
  <c r="E23" i="265"/>
  <c r="D23" i="265"/>
  <c r="AA59" i="265" s="1"/>
  <c r="C23" i="265"/>
  <c r="G18" i="265"/>
  <c r="C8" i="265"/>
  <c r="C7" i="265"/>
  <c r="B1" i="265"/>
  <c r="B59" i="264"/>
  <c r="B58" i="264"/>
  <c r="B57" i="264"/>
  <c r="B56" i="264"/>
  <c r="B55" i="264"/>
  <c r="B54" i="264"/>
  <c r="AA53" i="264"/>
  <c r="G52" i="264"/>
  <c r="G51" i="264"/>
  <c r="G50" i="264"/>
  <c r="G49" i="264"/>
  <c r="G48" i="264"/>
  <c r="G47" i="264"/>
  <c r="G46" i="264"/>
  <c r="G45" i="264"/>
  <c r="G44" i="264"/>
  <c r="G43" i="264"/>
  <c r="G42" i="264"/>
  <c r="G41" i="264"/>
  <c r="G40" i="264"/>
  <c r="G39" i="264"/>
  <c r="G38" i="264"/>
  <c r="G37" i="264"/>
  <c r="G36" i="264"/>
  <c r="G35" i="264"/>
  <c r="G34" i="264"/>
  <c r="G33" i="264"/>
  <c r="G32" i="264"/>
  <c r="G31" i="264"/>
  <c r="G30" i="264"/>
  <c r="G29" i="264"/>
  <c r="G28" i="264"/>
  <c r="E23" i="264"/>
  <c r="D23" i="264"/>
  <c r="AA59" i="264" s="1"/>
  <c r="C23" i="264"/>
  <c r="G18" i="264"/>
  <c r="C8" i="264"/>
  <c r="C7" i="264"/>
  <c r="B1" i="264"/>
  <c r="Y59" i="263"/>
  <c r="S59" i="263"/>
  <c r="P59" i="263"/>
  <c r="N59" i="263"/>
  <c r="B59" i="263"/>
  <c r="V58" i="263"/>
  <c r="S58" i="263"/>
  <c r="P58" i="263"/>
  <c r="L58" i="263"/>
  <c r="B58" i="263"/>
  <c r="V57" i="263"/>
  <c r="R57" i="263"/>
  <c r="P57" i="263"/>
  <c r="L57" i="263"/>
  <c r="B57" i="263"/>
  <c r="AA56" i="263"/>
  <c r="V56" i="263"/>
  <c r="R56" i="263"/>
  <c r="O56" i="263"/>
  <c r="L56" i="263"/>
  <c r="B56" i="263"/>
  <c r="AA55" i="263"/>
  <c r="T55" i="263"/>
  <c r="R55" i="263"/>
  <c r="O55" i="263"/>
  <c r="H55" i="263"/>
  <c r="B55" i="263"/>
  <c r="AA54" i="263"/>
  <c r="T54" i="263"/>
  <c r="Q54" i="263"/>
  <c r="O54" i="263"/>
  <c r="H54" i="263"/>
  <c r="B54" i="263"/>
  <c r="AA53" i="263"/>
  <c r="G52" i="263"/>
  <c r="G51" i="263"/>
  <c r="G50" i="263"/>
  <c r="G49" i="263"/>
  <c r="G48" i="263"/>
  <c r="G47" i="263"/>
  <c r="G46" i="263"/>
  <c r="G45" i="263"/>
  <c r="G44" i="263"/>
  <c r="G43" i="263"/>
  <c r="G42" i="263"/>
  <c r="G41" i="263"/>
  <c r="G40" i="263"/>
  <c r="G39" i="263"/>
  <c r="G38" i="263"/>
  <c r="G37" i="263"/>
  <c r="G36" i="263"/>
  <c r="G35" i="263"/>
  <c r="G34" i="263"/>
  <c r="G33" i="263"/>
  <c r="G32" i="263"/>
  <c r="G31" i="263"/>
  <c r="G30" i="263"/>
  <c r="G29" i="263"/>
  <c r="G28" i="263"/>
  <c r="E23" i="263"/>
  <c r="G18" i="263" s="1"/>
  <c r="D23" i="263"/>
  <c r="AA59" i="263" s="1"/>
  <c r="C23" i="263"/>
  <c r="C8" i="263"/>
  <c r="C7" i="263"/>
  <c r="B1" i="263"/>
  <c r="Q59" i="262"/>
  <c r="P59" i="262"/>
  <c r="B59" i="262"/>
  <c r="Y58" i="262"/>
  <c r="V58" i="262"/>
  <c r="N58" i="262"/>
  <c r="L58" i="262"/>
  <c r="B58" i="262"/>
  <c r="T57" i="262"/>
  <c r="S57" i="262"/>
  <c r="R57" i="262"/>
  <c r="H57" i="262"/>
  <c r="B57" i="262"/>
  <c r="AA56" i="262"/>
  <c r="P56" i="262"/>
  <c r="O56" i="262"/>
  <c r="B56" i="262"/>
  <c r="V55" i="262"/>
  <c r="T55" i="262"/>
  <c r="L55" i="262"/>
  <c r="H55" i="262"/>
  <c r="B55" i="262"/>
  <c r="R54" i="262"/>
  <c r="Q54" i="262"/>
  <c r="B54" i="262"/>
  <c r="AA53" i="262"/>
  <c r="G52" i="262"/>
  <c r="G51" i="262"/>
  <c r="G50" i="262"/>
  <c r="G49" i="262"/>
  <c r="G48" i="262"/>
  <c r="G47" i="262"/>
  <c r="G46" i="262"/>
  <c r="G45" i="262"/>
  <c r="G44" i="262"/>
  <c r="G43" i="262"/>
  <c r="G42" i="262"/>
  <c r="G41" i="262"/>
  <c r="G40" i="262"/>
  <c r="G39" i="262"/>
  <c r="G38" i="262"/>
  <c r="G37" i="262"/>
  <c r="G36" i="262"/>
  <c r="G35" i="262"/>
  <c r="G34" i="262"/>
  <c r="G33" i="262"/>
  <c r="G32" i="262"/>
  <c r="G31" i="262"/>
  <c r="G30" i="262"/>
  <c r="G29" i="262"/>
  <c r="G28" i="262"/>
  <c r="E23" i="262"/>
  <c r="D23" i="262"/>
  <c r="AA59" i="262" s="1"/>
  <c r="C23" i="262"/>
  <c r="G18" i="262"/>
  <c r="C8" i="262"/>
  <c r="C7" i="262"/>
  <c r="B1" i="262"/>
  <c r="AA59" i="261"/>
  <c r="V59" i="261"/>
  <c r="P59" i="261"/>
  <c r="O59" i="261"/>
  <c r="L59" i="261"/>
  <c r="B59" i="261"/>
  <c r="V58" i="261"/>
  <c r="T58" i="261"/>
  <c r="R58" i="261"/>
  <c r="L58" i="261"/>
  <c r="H58" i="261"/>
  <c r="B58" i="261"/>
  <c r="AA57" i="261"/>
  <c r="R57" i="261"/>
  <c r="Q57" i="261"/>
  <c r="O57" i="261"/>
  <c r="B57" i="261"/>
  <c r="AA56" i="261"/>
  <c r="Y56" i="261"/>
  <c r="T56" i="261"/>
  <c r="O56" i="261"/>
  <c r="N56" i="261"/>
  <c r="H56" i="261"/>
  <c r="B56" i="261"/>
  <c r="T55" i="261"/>
  <c r="S55" i="261"/>
  <c r="Q55" i="261"/>
  <c r="H55" i="261"/>
  <c r="B55" i="261"/>
  <c r="Y54" i="261"/>
  <c r="Q54" i="261"/>
  <c r="P54" i="261"/>
  <c r="N54" i="261"/>
  <c r="B54" i="261"/>
  <c r="AA53" i="261"/>
  <c r="G53" i="261"/>
  <c r="G52" i="261"/>
  <c r="G51" i="261"/>
  <c r="G50" i="261"/>
  <c r="G49" i="261"/>
  <c r="G48" i="261"/>
  <c r="G47" i="261"/>
  <c r="G46" i="261"/>
  <c r="G45" i="261"/>
  <c r="G44" i="261"/>
  <c r="G43" i="261"/>
  <c r="G42" i="261"/>
  <c r="G41" i="261"/>
  <c r="G40" i="261"/>
  <c r="G39" i="261"/>
  <c r="G38" i="261"/>
  <c r="G37" i="261"/>
  <c r="G36" i="261"/>
  <c r="G35" i="261"/>
  <c r="G34" i="261"/>
  <c r="G33" i="261"/>
  <c r="G32" i="261"/>
  <c r="G31" i="261"/>
  <c r="G30" i="261"/>
  <c r="G29" i="261"/>
  <c r="G28" i="261"/>
  <c r="E23" i="261"/>
  <c r="D23" i="261"/>
  <c r="Y59" i="261" s="1"/>
  <c r="C23" i="261"/>
  <c r="G18" i="261"/>
  <c r="C8" i="261"/>
  <c r="C7" i="261"/>
  <c r="B1" i="261"/>
  <c r="P59" i="260"/>
  <c r="B59" i="260"/>
  <c r="V58" i="260"/>
  <c r="L58" i="260"/>
  <c r="B58" i="260"/>
  <c r="R57" i="260"/>
  <c r="B57" i="260"/>
  <c r="AA56" i="260"/>
  <c r="O56" i="260"/>
  <c r="B56" i="260"/>
  <c r="T55" i="260"/>
  <c r="H55" i="260"/>
  <c r="B55" i="260"/>
  <c r="Q54" i="260"/>
  <c r="B54" i="260"/>
  <c r="AA53" i="260"/>
  <c r="G52" i="260"/>
  <c r="G51" i="260"/>
  <c r="G50" i="260"/>
  <c r="G49" i="260"/>
  <c r="G48" i="260"/>
  <c r="G47" i="260"/>
  <c r="G46" i="260"/>
  <c r="G45" i="260"/>
  <c r="G44" i="260"/>
  <c r="G43" i="260"/>
  <c r="G42" i="260"/>
  <c r="G41" i="260"/>
  <c r="G40" i="260"/>
  <c r="G39" i="260"/>
  <c r="G38" i="260"/>
  <c r="G37" i="260"/>
  <c r="G36" i="260"/>
  <c r="G35" i="260"/>
  <c r="G34" i="260"/>
  <c r="G33" i="260"/>
  <c r="G32" i="260"/>
  <c r="G31" i="260"/>
  <c r="G30" i="260"/>
  <c r="G29" i="260"/>
  <c r="G28" i="260"/>
  <c r="E23" i="260"/>
  <c r="D23" i="260"/>
  <c r="AA59" i="260" s="1"/>
  <c r="C23" i="260"/>
  <c r="G18" i="260"/>
  <c r="C8" i="260"/>
  <c r="C7" i="260"/>
  <c r="B1" i="260"/>
  <c r="AA59" i="259"/>
  <c r="Y59" i="259"/>
  <c r="V59" i="259"/>
  <c r="Q59" i="259"/>
  <c r="P59" i="259"/>
  <c r="O59" i="259"/>
  <c r="N59" i="259"/>
  <c r="L59" i="259"/>
  <c r="B59" i="259"/>
  <c r="Y58" i="259"/>
  <c r="V58" i="259"/>
  <c r="T58" i="259"/>
  <c r="S58" i="259"/>
  <c r="R58" i="259"/>
  <c r="N58" i="259"/>
  <c r="L58" i="259"/>
  <c r="H58" i="259"/>
  <c r="B58" i="259"/>
  <c r="AA57" i="259"/>
  <c r="S57" i="259"/>
  <c r="R57" i="259"/>
  <c r="Q57" i="259"/>
  <c r="P57" i="259"/>
  <c r="O57" i="259"/>
  <c r="B57" i="259"/>
  <c r="AA56" i="259"/>
  <c r="Y56" i="259"/>
  <c r="V56" i="259"/>
  <c r="T56" i="259"/>
  <c r="P56" i="259"/>
  <c r="O56" i="259"/>
  <c r="N56" i="259"/>
  <c r="L56" i="259"/>
  <c r="H56" i="259"/>
  <c r="B56" i="259"/>
  <c r="V55" i="259"/>
  <c r="T55" i="259"/>
  <c r="S55" i="259"/>
  <c r="R55" i="259"/>
  <c r="Q55" i="259"/>
  <c r="L55" i="259"/>
  <c r="H55" i="259"/>
  <c r="B55" i="259"/>
  <c r="AA54" i="259"/>
  <c r="Y54" i="259"/>
  <c r="R54" i="259"/>
  <c r="Q54" i="259"/>
  <c r="P54" i="259"/>
  <c r="O54" i="259"/>
  <c r="N54" i="259"/>
  <c r="B54" i="259"/>
  <c r="AA53" i="259"/>
  <c r="G53" i="259"/>
  <c r="G52" i="259"/>
  <c r="G51" i="259"/>
  <c r="G50" i="259"/>
  <c r="G49" i="259"/>
  <c r="G48" i="259"/>
  <c r="G47" i="259"/>
  <c r="G46" i="259"/>
  <c r="G45" i="259"/>
  <c r="G44" i="259"/>
  <c r="G43" i="259"/>
  <c r="G42" i="259"/>
  <c r="G41" i="259"/>
  <c r="G40" i="259"/>
  <c r="G39" i="259"/>
  <c r="G38" i="259"/>
  <c r="G37" i="259"/>
  <c r="G36" i="259"/>
  <c r="G35" i="259"/>
  <c r="G34" i="259"/>
  <c r="G33" i="259"/>
  <c r="G32" i="259"/>
  <c r="G31" i="259"/>
  <c r="G30" i="259"/>
  <c r="G29" i="259"/>
  <c r="G28" i="259"/>
  <c r="E23" i="259"/>
  <c r="D23" i="259"/>
  <c r="T59" i="259" s="1"/>
  <c r="C23" i="259"/>
  <c r="G18" i="259"/>
  <c r="C8" i="259"/>
  <c r="C7" i="259"/>
  <c r="B1" i="259"/>
  <c r="P59" i="258"/>
  <c r="B59" i="258"/>
  <c r="V58" i="258"/>
  <c r="L58" i="258"/>
  <c r="B58" i="258"/>
  <c r="R57" i="258"/>
  <c r="B57" i="258"/>
  <c r="AA56" i="258"/>
  <c r="O56" i="258"/>
  <c r="B56" i="258"/>
  <c r="T55" i="258"/>
  <c r="H55" i="258"/>
  <c r="B55" i="258"/>
  <c r="Q54" i="258"/>
  <c r="B54" i="258"/>
  <c r="AA53" i="258"/>
  <c r="G52" i="258"/>
  <c r="G51" i="258"/>
  <c r="G50" i="258"/>
  <c r="G49" i="258"/>
  <c r="G48" i="258"/>
  <c r="G47" i="258"/>
  <c r="G46" i="258"/>
  <c r="G45" i="258"/>
  <c r="G44" i="258"/>
  <c r="G43" i="258"/>
  <c r="G42" i="258"/>
  <c r="G41" i="258"/>
  <c r="G40" i="258"/>
  <c r="G39" i="258"/>
  <c r="G38" i="258"/>
  <c r="G37" i="258"/>
  <c r="G36" i="258"/>
  <c r="G35" i="258"/>
  <c r="G34" i="258"/>
  <c r="G33" i="258"/>
  <c r="G32" i="258"/>
  <c r="G31" i="258"/>
  <c r="G30" i="258"/>
  <c r="G29" i="258"/>
  <c r="G28" i="258"/>
  <c r="E23" i="258"/>
  <c r="D23" i="258"/>
  <c r="AA59" i="258" s="1"/>
  <c r="C23" i="258"/>
  <c r="G18" i="258"/>
  <c r="C8" i="258"/>
  <c r="C7" i="258"/>
  <c r="B1" i="258"/>
  <c r="AA59" i="257"/>
  <c r="Y59" i="257"/>
  <c r="T59" i="257"/>
  <c r="S59" i="257"/>
  <c r="O59" i="257"/>
  <c r="N59" i="257"/>
  <c r="H59" i="257"/>
  <c r="B59" i="257"/>
  <c r="T58" i="257"/>
  <c r="S58" i="257"/>
  <c r="Q58" i="257"/>
  <c r="P58" i="257"/>
  <c r="H58" i="257"/>
  <c r="B58" i="257"/>
  <c r="Y57" i="257"/>
  <c r="V57" i="257"/>
  <c r="Q57" i="257"/>
  <c r="P57" i="257"/>
  <c r="N57" i="257"/>
  <c r="L57" i="257"/>
  <c r="B57" i="257"/>
  <c r="Y56" i="257"/>
  <c r="V56" i="257"/>
  <c r="S56" i="257"/>
  <c r="R56" i="257"/>
  <c r="N56" i="257"/>
  <c r="L56" i="257"/>
  <c r="B56" i="257"/>
  <c r="AA55" i="257"/>
  <c r="S55" i="257"/>
  <c r="R55" i="257"/>
  <c r="P55" i="257"/>
  <c r="O55" i="257"/>
  <c r="B55" i="257"/>
  <c r="AA54" i="257"/>
  <c r="V54" i="257"/>
  <c r="T54" i="257"/>
  <c r="P54" i="257"/>
  <c r="O54" i="257"/>
  <c r="L54" i="257"/>
  <c r="H54" i="257"/>
  <c r="B54" i="257"/>
  <c r="AA53" i="257"/>
  <c r="G52" i="257"/>
  <c r="G51" i="257"/>
  <c r="G50" i="257"/>
  <c r="G49" i="257"/>
  <c r="G48" i="257"/>
  <c r="G47" i="257"/>
  <c r="G46" i="257"/>
  <c r="G45" i="257"/>
  <c r="G44" i="257"/>
  <c r="G43" i="257"/>
  <c r="G42" i="257"/>
  <c r="G41" i="257"/>
  <c r="G40" i="257"/>
  <c r="G39" i="257"/>
  <c r="G38" i="257"/>
  <c r="G37" i="257"/>
  <c r="G36" i="257"/>
  <c r="G35" i="257"/>
  <c r="G34" i="257"/>
  <c r="G33" i="257"/>
  <c r="G32" i="257"/>
  <c r="G31" i="257"/>
  <c r="G30" i="257"/>
  <c r="G29" i="257"/>
  <c r="G28" i="257"/>
  <c r="E23" i="257"/>
  <c r="G18" i="257" s="1"/>
  <c r="D23" i="257"/>
  <c r="V59" i="257" s="1"/>
  <c r="C23" i="257"/>
  <c r="C8" i="257"/>
  <c r="C7" i="257"/>
  <c r="B1" i="257"/>
  <c r="AA59" i="256"/>
  <c r="Y59" i="256"/>
  <c r="P59" i="256"/>
  <c r="O59" i="256"/>
  <c r="N59" i="256"/>
  <c r="B59" i="256"/>
  <c r="V58" i="256"/>
  <c r="T58" i="256"/>
  <c r="S58" i="256"/>
  <c r="L58" i="256"/>
  <c r="H58" i="256"/>
  <c r="B58" i="256"/>
  <c r="R57" i="256"/>
  <c r="Q57" i="256"/>
  <c r="P57" i="256"/>
  <c r="B57" i="256"/>
  <c r="AA56" i="256"/>
  <c r="Y56" i="256"/>
  <c r="V56" i="256"/>
  <c r="O56" i="256"/>
  <c r="N56" i="256"/>
  <c r="L56" i="256"/>
  <c r="B56" i="256"/>
  <c r="T55" i="256"/>
  <c r="S55" i="256"/>
  <c r="R55" i="256"/>
  <c r="H55" i="256"/>
  <c r="B55" i="256"/>
  <c r="AA54" i="256"/>
  <c r="Q54" i="256"/>
  <c r="P54" i="256"/>
  <c r="O54" i="256"/>
  <c r="B54" i="256"/>
  <c r="AA53" i="256"/>
  <c r="G52" i="256"/>
  <c r="G51" i="256"/>
  <c r="G50" i="256"/>
  <c r="G49" i="256"/>
  <c r="G48" i="256"/>
  <c r="G47" i="256"/>
  <c r="G46" i="256"/>
  <c r="G45" i="256"/>
  <c r="G44" i="256"/>
  <c r="G43" i="256"/>
  <c r="G42" i="256"/>
  <c r="G41" i="256"/>
  <c r="G40" i="256"/>
  <c r="G39" i="256"/>
  <c r="G38" i="256"/>
  <c r="G37" i="256"/>
  <c r="G36" i="256"/>
  <c r="G35" i="256"/>
  <c r="G34" i="256"/>
  <c r="G33" i="256"/>
  <c r="G32" i="256"/>
  <c r="G31" i="256"/>
  <c r="G30" i="256"/>
  <c r="G29" i="256"/>
  <c r="G28" i="256"/>
  <c r="E23" i="256"/>
  <c r="D23" i="256"/>
  <c r="V59" i="256" s="1"/>
  <c r="C23" i="256"/>
  <c r="G18" i="256"/>
  <c r="C8" i="256"/>
  <c r="C7" i="256"/>
  <c r="B1" i="256"/>
  <c r="P59" i="255"/>
  <c r="B59" i="255"/>
  <c r="V58" i="255"/>
  <c r="L58" i="255"/>
  <c r="B58" i="255"/>
  <c r="R57" i="255"/>
  <c r="B57" i="255"/>
  <c r="AA56" i="255"/>
  <c r="O56" i="255"/>
  <c r="B56" i="255"/>
  <c r="T55" i="255"/>
  <c r="H55" i="255"/>
  <c r="B55" i="255"/>
  <c r="Q54" i="255"/>
  <c r="B54" i="255"/>
  <c r="AA53" i="255"/>
  <c r="G52" i="255"/>
  <c r="G51" i="255"/>
  <c r="G50" i="255"/>
  <c r="G49" i="255"/>
  <c r="G48" i="255"/>
  <c r="G47" i="255"/>
  <c r="G46" i="255"/>
  <c r="G45" i="255"/>
  <c r="G44" i="255"/>
  <c r="G43" i="255"/>
  <c r="G42" i="255"/>
  <c r="G41" i="255"/>
  <c r="G40" i="255"/>
  <c r="G39" i="255"/>
  <c r="G38" i="255"/>
  <c r="G37" i="255"/>
  <c r="G36" i="255"/>
  <c r="G35" i="255"/>
  <c r="G34" i="255"/>
  <c r="G33" i="255"/>
  <c r="G32" i="255"/>
  <c r="G31" i="255"/>
  <c r="G30" i="255"/>
  <c r="G29" i="255"/>
  <c r="G28" i="255"/>
  <c r="E23" i="255"/>
  <c r="D23" i="255"/>
  <c r="AA59" i="255" s="1"/>
  <c r="C23" i="255"/>
  <c r="G18" i="255"/>
  <c r="C8" i="255"/>
  <c r="C7" i="255"/>
  <c r="B1" i="255"/>
  <c r="AA59" i="254"/>
  <c r="T59" i="254"/>
  <c r="P59" i="254"/>
  <c r="O59" i="254"/>
  <c r="H59" i="254"/>
  <c r="B59" i="254"/>
  <c r="V58" i="254"/>
  <c r="T58" i="254"/>
  <c r="Q58" i="254"/>
  <c r="L58" i="254"/>
  <c r="H58" i="254"/>
  <c r="B58" i="254"/>
  <c r="Y57" i="254"/>
  <c r="R57" i="254"/>
  <c r="Q57" i="254"/>
  <c r="N57" i="254"/>
  <c r="B57" i="254"/>
  <c r="AA56" i="254"/>
  <c r="Y56" i="254"/>
  <c r="S56" i="254"/>
  <c r="O56" i="254"/>
  <c r="N56" i="254"/>
  <c r="B56" i="254"/>
  <c r="T55" i="254"/>
  <c r="S55" i="254"/>
  <c r="P55" i="254"/>
  <c r="H55" i="254"/>
  <c r="B55" i="254"/>
  <c r="V54" i="254"/>
  <c r="Q54" i="254"/>
  <c r="P54" i="254"/>
  <c r="L54" i="254"/>
  <c r="B54" i="254"/>
  <c r="AA53" i="254"/>
  <c r="G52" i="254"/>
  <c r="G51" i="254"/>
  <c r="G50" i="254"/>
  <c r="G49" i="254"/>
  <c r="G48" i="254"/>
  <c r="G47" i="254"/>
  <c r="G46" i="254"/>
  <c r="G45" i="254"/>
  <c r="G44" i="254"/>
  <c r="G43" i="254"/>
  <c r="G42" i="254"/>
  <c r="G41" i="254"/>
  <c r="G40" i="254"/>
  <c r="G39" i="254"/>
  <c r="G38" i="254"/>
  <c r="G37" i="254"/>
  <c r="G36" i="254"/>
  <c r="G35" i="254"/>
  <c r="G34" i="254"/>
  <c r="G33" i="254"/>
  <c r="G32" i="254"/>
  <c r="G31" i="254"/>
  <c r="G30" i="254"/>
  <c r="G29" i="254"/>
  <c r="G28" i="254"/>
  <c r="E23" i="254"/>
  <c r="D23" i="254"/>
  <c r="Y59" i="254" s="1"/>
  <c r="C23" i="254"/>
  <c r="G18" i="254"/>
  <c r="C8" i="254"/>
  <c r="C7" i="254"/>
  <c r="B1" i="254"/>
  <c r="P59" i="253"/>
  <c r="B59" i="253"/>
  <c r="V58" i="253"/>
  <c r="L58" i="253"/>
  <c r="B58" i="253"/>
  <c r="R57" i="253"/>
  <c r="B57" i="253"/>
  <c r="AA56" i="253"/>
  <c r="O56" i="253"/>
  <c r="B56" i="253"/>
  <c r="T55" i="253"/>
  <c r="H55" i="253"/>
  <c r="B55" i="253"/>
  <c r="Q54" i="253"/>
  <c r="B54" i="253"/>
  <c r="AA53" i="253"/>
  <c r="G52" i="253"/>
  <c r="G51" i="253"/>
  <c r="G50" i="253"/>
  <c r="G49" i="253"/>
  <c r="G48" i="253"/>
  <c r="G47" i="253"/>
  <c r="G46" i="253"/>
  <c r="G45" i="253"/>
  <c r="G44" i="253"/>
  <c r="G43" i="253"/>
  <c r="G42" i="253"/>
  <c r="G41" i="253"/>
  <c r="G40" i="253"/>
  <c r="G39" i="253"/>
  <c r="G38" i="253"/>
  <c r="G37" i="253"/>
  <c r="G36" i="253"/>
  <c r="G35" i="253"/>
  <c r="G34" i="253"/>
  <c r="G33" i="253"/>
  <c r="G32" i="253"/>
  <c r="G31" i="253"/>
  <c r="G30" i="253"/>
  <c r="G29" i="253"/>
  <c r="G28" i="253"/>
  <c r="E23" i="253"/>
  <c r="D23" i="253"/>
  <c r="AA59" i="253" s="1"/>
  <c r="C23" i="253"/>
  <c r="G18" i="253"/>
  <c r="C8" i="253"/>
  <c r="C7" i="253"/>
  <c r="B1" i="253"/>
  <c r="P59" i="252"/>
  <c r="B59" i="252"/>
  <c r="V58" i="252"/>
  <c r="L58" i="252"/>
  <c r="B58" i="252"/>
  <c r="R57" i="252"/>
  <c r="B57" i="252"/>
  <c r="AA56" i="252"/>
  <c r="O56" i="252"/>
  <c r="B56" i="252"/>
  <c r="T55" i="252"/>
  <c r="H55" i="252"/>
  <c r="B55" i="252"/>
  <c r="Q54" i="252"/>
  <c r="B54" i="252"/>
  <c r="AA53" i="252"/>
  <c r="G52" i="252"/>
  <c r="G51" i="252"/>
  <c r="G50" i="252"/>
  <c r="G49" i="252"/>
  <c r="G48" i="252"/>
  <c r="G47" i="252"/>
  <c r="G46" i="252"/>
  <c r="G45" i="252"/>
  <c r="G44" i="252"/>
  <c r="G43" i="252"/>
  <c r="G42" i="252"/>
  <c r="G41" i="252"/>
  <c r="G40" i="252"/>
  <c r="G39" i="252"/>
  <c r="G38" i="252"/>
  <c r="G37" i="252"/>
  <c r="G36" i="252"/>
  <c r="G35" i="252"/>
  <c r="G34" i="252"/>
  <c r="G33" i="252"/>
  <c r="G32" i="252"/>
  <c r="G31" i="252"/>
  <c r="G30" i="252"/>
  <c r="G29" i="252"/>
  <c r="G28" i="252"/>
  <c r="E23" i="252"/>
  <c r="D23" i="252"/>
  <c r="AA59" i="252" s="1"/>
  <c r="C23" i="252"/>
  <c r="G18" i="252"/>
  <c r="C8" i="252"/>
  <c r="C7" i="252"/>
  <c r="B1" i="252"/>
  <c r="T59" i="251"/>
  <c r="Q59" i="251"/>
  <c r="P59" i="251"/>
  <c r="H59" i="251"/>
  <c r="B59" i="251"/>
  <c r="Y58" i="251"/>
  <c r="V58" i="251"/>
  <c r="Q58" i="251"/>
  <c r="N58" i="251"/>
  <c r="L58" i="251"/>
  <c r="B58" i="251"/>
  <c r="Y57" i="251"/>
  <c r="S57" i="251"/>
  <c r="R57" i="251"/>
  <c r="N57" i="251"/>
  <c r="B57" i="251"/>
  <c r="AA56" i="251"/>
  <c r="S56" i="251"/>
  <c r="P56" i="251"/>
  <c r="O56" i="251"/>
  <c r="B56" i="251"/>
  <c r="V55" i="251"/>
  <c r="T55" i="251"/>
  <c r="P55" i="251"/>
  <c r="L55" i="251"/>
  <c r="H55" i="251"/>
  <c r="B55" i="251"/>
  <c r="V54" i="251"/>
  <c r="R54" i="251"/>
  <c r="Q54" i="251"/>
  <c r="L54" i="251"/>
  <c r="B54" i="251"/>
  <c r="AA53" i="251"/>
  <c r="G52" i="251"/>
  <c r="G51" i="251"/>
  <c r="G50" i="251"/>
  <c r="G49" i="251"/>
  <c r="G48" i="251"/>
  <c r="G47" i="251"/>
  <c r="G46" i="251"/>
  <c r="G45" i="251"/>
  <c r="G44" i="251"/>
  <c r="G43" i="251"/>
  <c r="G42" i="251"/>
  <c r="G41" i="251"/>
  <c r="G40" i="251"/>
  <c r="G39" i="251"/>
  <c r="G38" i="251"/>
  <c r="G37" i="251"/>
  <c r="G36" i="251"/>
  <c r="G35" i="251"/>
  <c r="G34" i="251"/>
  <c r="G33" i="251"/>
  <c r="G32" i="251"/>
  <c r="G31" i="251"/>
  <c r="G30" i="251"/>
  <c r="G29" i="251"/>
  <c r="G28" i="251"/>
  <c r="E23" i="251"/>
  <c r="D23" i="251"/>
  <c r="AA59" i="251" s="1"/>
  <c r="C23" i="251"/>
  <c r="G18" i="251"/>
  <c r="C8" i="251"/>
  <c r="C7" i="251"/>
  <c r="B1" i="251"/>
  <c r="AA59" i="250"/>
  <c r="Y59" i="250"/>
  <c r="T59" i="250"/>
  <c r="Q59" i="250"/>
  <c r="P59" i="250"/>
  <c r="O59" i="250"/>
  <c r="N59" i="250"/>
  <c r="H59" i="250"/>
  <c r="B59" i="250"/>
  <c r="Y58" i="250"/>
  <c r="V58" i="250"/>
  <c r="T58" i="250"/>
  <c r="S58" i="250"/>
  <c r="Q58" i="250"/>
  <c r="N58" i="250"/>
  <c r="L58" i="250"/>
  <c r="H58" i="250"/>
  <c r="B58" i="250"/>
  <c r="Y57" i="250"/>
  <c r="S57" i="250"/>
  <c r="R57" i="250"/>
  <c r="Q57" i="250"/>
  <c r="P57" i="250"/>
  <c r="N57" i="250"/>
  <c r="B57" i="250"/>
  <c r="AA56" i="250"/>
  <c r="Y56" i="250"/>
  <c r="V56" i="250"/>
  <c r="S56" i="250"/>
  <c r="P56" i="250"/>
  <c r="O56" i="250"/>
  <c r="N56" i="250"/>
  <c r="L56" i="250"/>
  <c r="B56" i="250"/>
  <c r="V55" i="250"/>
  <c r="T55" i="250"/>
  <c r="S55" i="250"/>
  <c r="R55" i="250"/>
  <c r="P55" i="250"/>
  <c r="L55" i="250"/>
  <c r="H55" i="250"/>
  <c r="B55" i="250"/>
  <c r="AA54" i="250"/>
  <c r="V54" i="250"/>
  <c r="R54" i="250"/>
  <c r="Q54" i="250"/>
  <c r="P54" i="250"/>
  <c r="O54" i="250"/>
  <c r="L54" i="250"/>
  <c r="B54" i="250"/>
  <c r="AA53" i="250"/>
  <c r="G52" i="250"/>
  <c r="G51" i="250"/>
  <c r="G50" i="250"/>
  <c r="G49" i="250"/>
  <c r="G48" i="250"/>
  <c r="G47" i="250"/>
  <c r="G46" i="250"/>
  <c r="G45" i="250"/>
  <c r="G44" i="250"/>
  <c r="G43" i="250"/>
  <c r="G42" i="250"/>
  <c r="G41" i="250"/>
  <c r="G40" i="250"/>
  <c r="G39" i="250"/>
  <c r="G38" i="250"/>
  <c r="G37" i="250"/>
  <c r="G36" i="250"/>
  <c r="G35" i="250"/>
  <c r="G34" i="250"/>
  <c r="G33" i="250"/>
  <c r="G32" i="250"/>
  <c r="G31" i="250"/>
  <c r="G30" i="250"/>
  <c r="G29" i="250"/>
  <c r="G28" i="250"/>
  <c r="E23" i="250"/>
  <c r="D23" i="250"/>
  <c r="V59" i="250" s="1"/>
  <c r="C23" i="250"/>
  <c r="G18" i="250"/>
  <c r="C8" i="250"/>
  <c r="C7" i="250"/>
  <c r="B1" i="250"/>
  <c r="AA59" i="249"/>
  <c r="S59" i="249"/>
  <c r="O59" i="249"/>
  <c r="B59" i="249"/>
  <c r="T58" i="249"/>
  <c r="P58" i="249"/>
  <c r="H58" i="249"/>
  <c r="B58" i="249"/>
  <c r="V57" i="249"/>
  <c r="Q57" i="249"/>
  <c r="L57" i="249"/>
  <c r="B57" i="249"/>
  <c r="Y56" i="249"/>
  <c r="R56" i="249"/>
  <c r="P56" i="249"/>
  <c r="N56" i="249"/>
  <c r="B56" i="249"/>
  <c r="AA55" i="249"/>
  <c r="V55" i="249"/>
  <c r="S55" i="249"/>
  <c r="O55" i="249"/>
  <c r="L55" i="249"/>
  <c r="B55" i="249"/>
  <c r="T54" i="249"/>
  <c r="R54" i="249"/>
  <c r="P54" i="249"/>
  <c r="L54" i="249"/>
  <c r="H54" i="249"/>
  <c r="B54" i="249"/>
  <c r="AA53" i="249"/>
  <c r="G52" i="249"/>
  <c r="G51" i="249"/>
  <c r="G50" i="249"/>
  <c r="G49" i="249"/>
  <c r="G48" i="249"/>
  <c r="G47" i="249"/>
  <c r="G46" i="249"/>
  <c r="G45" i="249"/>
  <c r="G44" i="249"/>
  <c r="G43" i="249"/>
  <c r="G42" i="249"/>
  <c r="G41" i="249"/>
  <c r="G40" i="249"/>
  <c r="G39" i="249"/>
  <c r="G38" i="249"/>
  <c r="G37" i="249"/>
  <c r="G36" i="249"/>
  <c r="G35" i="249"/>
  <c r="G34" i="249"/>
  <c r="G33" i="249"/>
  <c r="G32" i="249"/>
  <c r="G31" i="249"/>
  <c r="G30" i="249"/>
  <c r="G29" i="249"/>
  <c r="G28" i="249"/>
  <c r="E23" i="249"/>
  <c r="G18" i="249" s="1"/>
  <c r="D23" i="249"/>
  <c r="Y59" i="249" s="1"/>
  <c r="C23" i="249"/>
  <c r="C8" i="249"/>
  <c r="C7" i="249"/>
  <c r="B1" i="249"/>
  <c r="P59" i="248"/>
  <c r="B59" i="248"/>
  <c r="V58" i="248"/>
  <c r="L58" i="248"/>
  <c r="B58" i="248"/>
  <c r="R57" i="248"/>
  <c r="B57" i="248"/>
  <c r="AA56" i="248"/>
  <c r="O56" i="248"/>
  <c r="B56" i="248"/>
  <c r="T55" i="248"/>
  <c r="H55" i="248"/>
  <c r="B55" i="248"/>
  <c r="Q54" i="248"/>
  <c r="B54" i="248"/>
  <c r="AA53" i="248"/>
  <c r="G52" i="248"/>
  <c r="G51" i="248"/>
  <c r="G50" i="248"/>
  <c r="G49" i="248"/>
  <c r="G48" i="248"/>
  <c r="G47" i="248"/>
  <c r="G46" i="248"/>
  <c r="G45" i="248"/>
  <c r="G44" i="248"/>
  <c r="G43" i="248"/>
  <c r="G42" i="248"/>
  <c r="G41" i="248"/>
  <c r="G40" i="248"/>
  <c r="G39" i="248"/>
  <c r="G38" i="248"/>
  <c r="G37" i="248"/>
  <c r="G36" i="248"/>
  <c r="G35" i="248"/>
  <c r="G34" i="248"/>
  <c r="G33" i="248"/>
  <c r="G32" i="248"/>
  <c r="G31" i="248"/>
  <c r="G30" i="248"/>
  <c r="G29" i="248"/>
  <c r="G28" i="248"/>
  <c r="E23" i="248"/>
  <c r="D23" i="248"/>
  <c r="AA59" i="248" s="1"/>
  <c r="C23" i="248"/>
  <c r="G18" i="248"/>
  <c r="C8" i="248"/>
  <c r="C7" i="248"/>
  <c r="B1" i="248"/>
  <c r="P59" i="247"/>
  <c r="B59" i="247"/>
  <c r="V58" i="247"/>
  <c r="L58" i="247"/>
  <c r="B58" i="247"/>
  <c r="R57" i="247"/>
  <c r="B57" i="247"/>
  <c r="AA56" i="247"/>
  <c r="O56" i="247"/>
  <c r="B56" i="247"/>
  <c r="T55" i="247"/>
  <c r="H55" i="247"/>
  <c r="B55" i="247"/>
  <c r="Q54" i="247"/>
  <c r="B54" i="247"/>
  <c r="AA53" i="247"/>
  <c r="G52" i="247"/>
  <c r="G51" i="247"/>
  <c r="G50" i="247"/>
  <c r="G49" i="247"/>
  <c r="G48" i="247"/>
  <c r="G47" i="247"/>
  <c r="G46" i="247"/>
  <c r="G45" i="247"/>
  <c r="G44" i="247"/>
  <c r="G43" i="247"/>
  <c r="G42" i="247"/>
  <c r="G41" i="247"/>
  <c r="G40" i="247"/>
  <c r="G39" i="247"/>
  <c r="G38" i="247"/>
  <c r="G37" i="247"/>
  <c r="G36" i="247"/>
  <c r="G35" i="247"/>
  <c r="G34" i="247"/>
  <c r="G33" i="247"/>
  <c r="G32" i="247"/>
  <c r="G31" i="247"/>
  <c r="G30" i="247"/>
  <c r="G29" i="247"/>
  <c r="G28" i="247"/>
  <c r="E23" i="247"/>
  <c r="D23" i="247"/>
  <c r="AA59" i="247" s="1"/>
  <c r="C23" i="247"/>
  <c r="G18" i="247"/>
  <c r="C8" i="247"/>
  <c r="C7" i="247"/>
  <c r="B1" i="247"/>
  <c r="P59" i="246"/>
  <c r="B59" i="246"/>
  <c r="V58" i="246"/>
  <c r="L58" i="246"/>
  <c r="B58" i="246"/>
  <c r="R57" i="246"/>
  <c r="B57" i="246"/>
  <c r="AA56" i="246"/>
  <c r="O56" i="246"/>
  <c r="B56" i="246"/>
  <c r="T55" i="246"/>
  <c r="H55" i="246"/>
  <c r="B55" i="246"/>
  <c r="Q54" i="246"/>
  <c r="B54" i="246"/>
  <c r="AA53" i="246"/>
  <c r="G52" i="246"/>
  <c r="G51" i="246"/>
  <c r="G50" i="246"/>
  <c r="G49" i="246"/>
  <c r="G48" i="246"/>
  <c r="G47" i="246"/>
  <c r="G46" i="246"/>
  <c r="G45" i="246"/>
  <c r="G44" i="246"/>
  <c r="G43" i="246"/>
  <c r="G42" i="246"/>
  <c r="G41" i="246"/>
  <c r="G40" i="246"/>
  <c r="G39" i="246"/>
  <c r="G38" i="246"/>
  <c r="G37" i="246"/>
  <c r="G36" i="246"/>
  <c r="G35" i="246"/>
  <c r="G34" i="246"/>
  <c r="G33" i="246"/>
  <c r="G32" i="246"/>
  <c r="G31" i="246"/>
  <c r="G30" i="246"/>
  <c r="G29" i="246"/>
  <c r="G28" i="246"/>
  <c r="E23" i="246"/>
  <c r="D23" i="246"/>
  <c r="AA59" i="246" s="1"/>
  <c r="C23" i="246"/>
  <c r="G18" i="246"/>
  <c r="C8" i="246"/>
  <c r="C7" i="246"/>
  <c r="B1" i="246"/>
  <c r="P59" i="245"/>
  <c r="B59" i="245"/>
  <c r="V58" i="245"/>
  <c r="L58" i="245"/>
  <c r="B58" i="245"/>
  <c r="R57" i="245"/>
  <c r="B57" i="245"/>
  <c r="AA56" i="245"/>
  <c r="O56" i="245"/>
  <c r="B56" i="245"/>
  <c r="T55" i="245"/>
  <c r="H55" i="245"/>
  <c r="B55" i="245"/>
  <c r="Q54" i="245"/>
  <c r="B54" i="245"/>
  <c r="AA53" i="245"/>
  <c r="G52" i="245"/>
  <c r="G51" i="245"/>
  <c r="G50" i="245"/>
  <c r="G49" i="245"/>
  <c r="G48" i="245"/>
  <c r="G47" i="245"/>
  <c r="G46" i="245"/>
  <c r="G45" i="245"/>
  <c r="G44" i="245"/>
  <c r="G43" i="245"/>
  <c r="G42" i="245"/>
  <c r="G41" i="245"/>
  <c r="G40" i="245"/>
  <c r="G39" i="245"/>
  <c r="G38" i="245"/>
  <c r="G37" i="245"/>
  <c r="G36" i="245"/>
  <c r="G35" i="245"/>
  <c r="G34" i="245"/>
  <c r="G33" i="245"/>
  <c r="G32" i="245"/>
  <c r="G31" i="245"/>
  <c r="G30" i="245"/>
  <c r="G29" i="245"/>
  <c r="G28" i="245"/>
  <c r="E23" i="245"/>
  <c r="D23" i="245"/>
  <c r="AA59" i="245" s="1"/>
  <c r="C23" i="245"/>
  <c r="G18" i="245"/>
  <c r="C8" i="245"/>
  <c r="C7" i="245"/>
  <c r="B1" i="245"/>
  <c r="B59" i="244"/>
  <c r="B58" i="244"/>
  <c r="B57" i="244"/>
  <c r="B56" i="244"/>
  <c r="B55" i="244"/>
  <c r="B54" i="244"/>
  <c r="AA53" i="244"/>
  <c r="G52" i="244"/>
  <c r="G51" i="244"/>
  <c r="G50" i="244"/>
  <c r="G49" i="244"/>
  <c r="G48" i="244"/>
  <c r="G47" i="244"/>
  <c r="G46" i="244"/>
  <c r="G45" i="244"/>
  <c r="G44" i="244"/>
  <c r="G43" i="244"/>
  <c r="G42" i="244"/>
  <c r="G41" i="244"/>
  <c r="G40" i="244"/>
  <c r="G39" i="244"/>
  <c r="G38" i="244"/>
  <c r="G37" i="244"/>
  <c r="G36" i="244"/>
  <c r="G35" i="244"/>
  <c r="G34" i="244"/>
  <c r="G33" i="244"/>
  <c r="G32" i="244"/>
  <c r="G31" i="244"/>
  <c r="G30" i="244"/>
  <c r="G29" i="244"/>
  <c r="G28" i="244"/>
  <c r="E23" i="244"/>
  <c r="G18" i="244" s="1"/>
  <c r="D23" i="244"/>
  <c r="AA59" i="244" s="1"/>
  <c r="C23" i="244"/>
  <c r="C8" i="244"/>
  <c r="C7" i="244"/>
  <c r="B1" i="244"/>
  <c r="P59" i="243"/>
  <c r="B59" i="243"/>
  <c r="V58" i="243"/>
  <c r="L58" i="243"/>
  <c r="B58" i="243"/>
  <c r="R57" i="243"/>
  <c r="B57" i="243"/>
  <c r="AA56" i="243"/>
  <c r="O56" i="243"/>
  <c r="B56" i="243"/>
  <c r="T55" i="243"/>
  <c r="H55" i="243"/>
  <c r="B55" i="243"/>
  <c r="Q54" i="243"/>
  <c r="B54" i="243"/>
  <c r="AA53" i="243"/>
  <c r="G52" i="243"/>
  <c r="G51" i="243"/>
  <c r="G50" i="243"/>
  <c r="G49" i="243"/>
  <c r="G48" i="243"/>
  <c r="G47" i="243"/>
  <c r="G46" i="243"/>
  <c r="G45" i="243"/>
  <c r="G44" i="243"/>
  <c r="G43" i="243"/>
  <c r="G42" i="243"/>
  <c r="G41" i="243"/>
  <c r="G40" i="243"/>
  <c r="G39" i="243"/>
  <c r="G38" i="243"/>
  <c r="G37" i="243"/>
  <c r="G36" i="243"/>
  <c r="G35" i="243"/>
  <c r="G34" i="243"/>
  <c r="G33" i="243"/>
  <c r="G32" i="243"/>
  <c r="G31" i="243"/>
  <c r="G30" i="243"/>
  <c r="G29" i="243"/>
  <c r="G28" i="243"/>
  <c r="E23" i="243"/>
  <c r="D23" i="243"/>
  <c r="AA59" i="243" s="1"/>
  <c r="C23" i="243"/>
  <c r="G18" i="243"/>
  <c r="C8" i="243"/>
  <c r="C7" i="243"/>
  <c r="B1" i="243"/>
  <c r="P59" i="242"/>
  <c r="B59" i="242"/>
  <c r="V58" i="242"/>
  <c r="P58" i="242"/>
  <c r="L58" i="242"/>
  <c r="B58" i="242"/>
  <c r="V57" i="242"/>
  <c r="R57" i="242"/>
  <c r="L57" i="242"/>
  <c r="B57" i="242"/>
  <c r="AA56" i="242"/>
  <c r="R56" i="242"/>
  <c r="O56" i="242"/>
  <c r="B56" i="242"/>
  <c r="AA55" i="242"/>
  <c r="T55" i="242"/>
  <c r="O55" i="242"/>
  <c r="H55" i="242"/>
  <c r="B55" i="242"/>
  <c r="T54" i="242"/>
  <c r="Q54" i="242"/>
  <c r="P54" i="242"/>
  <c r="H54" i="242"/>
  <c r="B54" i="242"/>
  <c r="AA53" i="242"/>
  <c r="G52" i="242"/>
  <c r="G51" i="242"/>
  <c r="G50" i="242"/>
  <c r="G49" i="242"/>
  <c r="G48" i="242"/>
  <c r="G47" i="242"/>
  <c r="G46" i="242"/>
  <c r="G45" i="242"/>
  <c r="G44" i="242"/>
  <c r="G43" i="242"/>
  <c r="G42" i="242"/>
  <c r="G41" i="242"/>
  <c r="G40" i="242"/>
  <c r="G39" i="242"/>
  <c r="G38" i="242"/>
  <c r="G37" i="242"/>
  <c r="G36" i="242"/>
  <c r="G35" i="242"/>
  <c r="G34" i="242"/>
  <c r="G33" i="242"/>
  <c r="G32" i="242"/>
  <c r="G31" i="242"/>
  <c r="G30" i="242"/>
  <c r="G29" i="242"/>
  <c r="G28" i="242"/>
  <c r="E23" i="242"/>
  <c r="D23" i="242"/>
  <c r="AA59" i="242" s="1"/>
  <c r="C23" i="242"/>
  <c r="G18" i="242"/>
  <c r="C8" i="242"/>
  <c r="C7" i="242"/>
  <c r="B1" i="242"/>
  <c r="V59" i="241"/>
  <c r="Q59" i="241"/>
  <c r="P59" i="241"/>
  <c r="L59" i="241"/>
  <c r="B59" i="241"/>
  <c r="Y58" i="241"/>
  <c r="V58" i="241"/>
  <c r="R58" i="241"/>
  <c r="N58" i="241"/>
  <c r="L58" i="241"/>
  <c r="B58" i="241"/>
  <c r="AA57" i="241"/>
  <c r="S57" i="241"/>
  <c r="R57" i="241"/>
  <c r="O57" i="241"/>
  <c r="B57" i="241"/>
  <c r="AA56" i="241"/>
  <c r="T56" i="241"/>
  <c r="P56" i="241"/>
  <c r="O56" i="241"/>
  <c r="H56" i="241"/>
  <c r="B56" i="241"/>
  <c r="V55" i="241"/>
  <c r="T55" i="241"/>
  <c r="Q55" i="241"/>
  <c r="L55" i="241"/>
  <c r="H55" i="241"/>
  <c r="B55" i="241"/>
  <c r="Y54" i="241"/>
  <c r="R54" i="241"/>
  <c r="Q54" i="241"/>
  <c r="N54" i="241"/>
  <c r="B54" i="241"/>
  <c r="AA53" i="241"/>
  <c r="G53" i="241"/>
  <c r="G52" i="241"/>
  <c r="G51" i="241"/>
  <c r="G50" i="241"/>
  <c r="G49" i="241"/>
  <c r="G48" i="241"/>
  <c r="G47" i="241"/>
  <c r="G46" i="241"/>
  <c r="G45" i="241"/>
  <c r="G44" i="241"/>
  <c r="G43" i="241"/>
  <c r="G42" i="241"/>
  <c r="G41" i="241"/>
  <c r="G40" i="241"/>
  <c r="G39" i="241"/>
  <c r="G38" i="241"/>
  <c r="G37" i="241"/>
  <c r="G36" i="241"/>
  <c r="G35" i="241"/>
  <c r="G34" i="241"/>
  <c r="G33" i="241"/>
  <c r="G32" i="241"/>
  <c r="G31" i="241"/>
  <c r="G30" i="241"/>
  <c r="G29" i="241"/>
  <c r="G28" i="241"/>
  <c r="E23" i="241"/>
  <c r="D23" i="241"/>
  <c r="AA59" i="241" s="1"/>
  <c r="C23" i="241"/>
  <c r="G18" i="241"/>
  <c r="C8" i="241"/>
  <c r="C7" i="241"/>
  <c r="B1" i="241"/>
  <c r="Q59" i="240"/>
  <c r="P59" i="240"/>
  <c r="B59" i="240"/>
  <c r="Y58" i="240"/>
  <c r="V58" i="240"/>
  <c r="N58" i="240"/>
  <c r="L58" i="240"/>
  <c r="B58" i="240"/>
  <c r="S57" i="240"/>
  <c r="R57" i="240"/>
  <c r="B57" i="240"/>
  <c r="AA56" i="240"/>
  <c r="P56" i="240"/>
  <c r="O56" i="240"/>
  <c r="B56" i="240"/>
  <c r="V55" i="240"/>
  <c r="T55" i="240"/>
  <c r="S55" i="240"/>
  <c r="L55" i="240"/>
  <c r="H55" i="240"/>
  <c r="B55" i="240"/>
  <c r="R54" i="240"/>
  <c r="Q54" i="240"/>
  <c r="P54" i="240"/>
  <c r="B54" i="240"/>
  <c r="AA53" i="240"/>
  <c r="G52" i="240"/>
  <c r="G51" i="240"/>
  <c r="G50" i="240"/>
  <c r="G49" i="240"/>
  <c r="G48" i="240"/>
  <c r="G47" i="240"/>
  <c r="G46" i="240"/>
  <c r="G45" i="240"/>
  <c r="G44" i="240"/>
  <c r="G43" i="240"/>
  <c r="G42" i="240"/>
  <c r="G41" i="240"/>
  <c r="G40" i="240"/>
  <c r="G39" i="240"/>
  <c r="G38" i="240"/>
  <c r="G37" i="240"/>
  <c r="G36" i="240"/>
  <c r="G35" i="240"/>
  <c r="G34" i="240"/>
  <c r="G33" i="240"/>
  <c r="G32" i="240"/>
  <c r="G31" i="240"/>
  <c r="G30" i="240"/>
  <c r="G29" i="240"/>
  <c r="G28" i="240"/>
  <c r="E23" i="240"/>
  <c r="D23" i="240"/>
  <c r="AA59" i="240" s="1"/>
  <c r="C23" i="240"/>
  <c r="G18" i="240"/>
  <c r="C8" i="240"/>
  <c r="C7" i="240"/>
  <c r="B1" i="240"/>
  <c r="Y59" i="239"/>
  <c r="V59" i="239"/>
  <c r="P59" i="239"/>
  <c r="N59" i="239"/>
  <c r="L59" i="239"/>
  <c r="B59" i="239"/>
  <c r="V58" i="239"/>
  <c r="S58" i="239"/>
  <c r="R58" i="239"/>
  <c r="L58" i="239"/>
  <c r="B58" i="239"/>
  <c r="AA57" i="239"/>
  <c r="R57" i="239"/>
  <c r="P57" i="239"/>
  <c r="O57" i="239"/>
  <c r="B57" i="239"/>
  <c r="AA56" i="239"/>
  <c r="V56" i="239"/>
  <c r="T56" i="239"/>
  <c r="O56" i="239"/>
  <c r="L56" i="239"/>
  <c r="H56" i="239"/>
  <c r="B56" i="239"/>
  <c r="T55" i="239"/>
  <c r="R55" i="239"/>
  <c r="Q55" i="239"/>
  <c r="H55" i="239"/>
  <c r="B55" i="239"/>
  <c r="AA54" i="239"/>
  <c r="Y54" i="239"/>
  <c r="Q54" i="239"/>
  <c r="O54" i="239"/>
  <c r="N54" i="239"/>
  <c r="B54" i="239"/>
  <c r="AA53" i="239"/>
  <c r="G53" i="239"/>
  <c r="G52" i="239"/>
  <c r="G51" i="239"/>
  <c r="G50" i="239"/>
  <c r="G49" i="239"/>
  <c r="G48" i="239"/>
  <c r="G47" i="239"/>
  <c r="G46" i="239"/>
  <c r="G45" i="239"/>
  <c r="G44" i="239"/>
  <c r="G43" i="239"/>
  <c r="G42" i="239"/>
  <c r="G41" i="239"/>
  <c r="G40" i="239"/>
  <c r="G39" i="239"/>
  <c r="G38" i="239"/>
  <c r="G37" i="239"/>
  <c r="G36" i="239"/>
  <c r="G35" i="239"/>
  <c r="G34" i="239"/>
  <c r="G33" i="239"/>
  <c r="G32" i="239"/>
  <c r="G31" i="239"/>
  <c r="G30" i="239"/>
  <c r="G29" i="239"/>
  <c r="G28" i="239"/>
  <c r="E23" i="239"/>
  <c r="D23" i="239"/>
  <c r="AA59" i="239" s="1"/>
  <c r="C23" i="239"/>
  <c r="G18" i="239"/>
  <c r="C8" i="239"/>
  <c r="C7" i="239"/>
  <c r="B1" i="239"/>
  <c r="B59" i="238"/>
  <c r="AA58" i="238"/>
  <c r="B58" i="238"/>
  <c r="T57" i="238"/>
  <c r="B57" i="238"/>
  <c r="B56" i="238"/>
  <c r="B55" i="238"/>
  <c r="B54" i="238"/>
  <c r="AA53" i="238"/>
  <c r="G52" i="238"/>
  <c r="G51" i="238"/>
  <c r="G50" i="238"/>
  <c r="G49" i="238"/>
  <c r="G48" i="238"/>
  <c r="G47" i="238"/>
  <c r="G46" i="238"/>
  <c r="G45" i="238"/>
  <c r="G44" i="238"/>
  <c r="G43" i="238"/>
  <c r="G42" i="238"/>
  <c r="G41" i="238"/>
  <c r="G40" i="238"/>
  <c r="G39" i="238"/>
  <c r="G38" i="238"/>
  <c r="G37" i="238"/>
  <c r="G36" i="238"/>
  <c r="G35" i="238"/>
  <c r="G34" i="238"/>
  <c r="G33" i="238"/>
  <c r="G32" i="238"/>
  <c r="G31" i="238"/>
  <c r="G30" i="238"/>
  <c r="G29" i="238"/>
  <c r="G28" i="238"/>
  <c r="E23" i="238"/>
  <c r="D23" i="238"/>
  <c r="AA59" i="238" s="1"/>
  <c r="C23" i="238"/>
  <c r="G18" i="238"/>
  <c r="C8" i="238"/>
  <c r="C7" i="238"/>
  <c r="B1" i="238"/>
  <c r="B59" i="237"/>
  <c r="B58" i="237"/>
  <c r="H57" i="237"/>
  <c r="B57" i="237"/>
  <c r="Q56" i="237"/>
  <c r="B56" i="237"/>
  <c r="Y55" i="237"/>
  <c r="B55" i="237"/>
  <c r="B54" i="237"/>
  <c r="AA53" i="237"/>
  <c r="G52" i="237"/>
  <c r="G51" i="237"/>
  <c r="G50" i="237"/>
  <c r="G49" i="237"/>
  <c r="G48" i="237"/>
  <c r="G47" i="237"/>
  <c r="G46" i="237"/>
  <c r="G45" i="237"/>
  <c r="G44" i="237"/>
  <c r="G43" i="237"/>
  <c r="G42" i="237"/>
  <c r="G41" i="237"/>
  <c r="G40" i="237"/>
  <c r="G39" i="237"/>
  <c r="G38" i="237"/>
  <c r="G37" i="237"/>
  <c r="G36" i="237"/>
  <c r="G35" i="237"/>
  <c r="G34" i="237"/>
  <c r="G33" i="237"/>
  <c r="G32" i="237"/>
  <c r="G31" i="237"/>
  <c r="G30" i="237"/>
  <c r="G29" i="237"/>
  <c r="G28" i="237"/>
  <c r="E23" i="237"/>
  <c r="G18" i="237" s="1"/>
  <c r="D23" i="237"/>
  <c r="AA59" i="237" s="1"/>
  <c r="C23" i="237"/>
  <c r="C8" i="237"/>
  <c r="C7" i="237"/>
  <c r="B1" i="237"/>
  <c r="B59" i="236"/>
  <c r="P58" i="236"/>
  <c r="B58" i="236"/>
  <c r="V57" i="236"/>
  <c r="L57" i="236"/>
  <c r="B57" i="236"/>
  <c r="R56" i="236"/>
  <c r="B56" i="236"/>
  <c r="AA55" i="236"/>
  <c r="O55" i="236"/>
  <c r="B55" i="236"/>
  <c r="T54" i="236"/>
  <c r="P54" i="236"/>
  <c r="H54" i="236"/>
  <c r="B54" i="236"/>
  <c r="AA53" i="236"/>
  <c r="G52" i="236"/>
  <c r="G51" i="236"/>
  <c r="G50" i="236"/>
  <c r="G49" i="236"/>
  <c r="G48" i="236"/>
  <c r="G47" i="236"/>
  <c r="G46" i="236"/>
  <c r="G45" i="236"/>
  <c r="G44" i="236"/>
  <c r="G43" i="236"/>
  <c r="G42" i="236"/>
  <c r="G41" i="236"/>
  <c r="G40" i="236"/>
  <c r="G39" i="236"/>
  <c r="G38" i="236"/>
  <c r="G37" i="236"/>
  <c r="G36" i="236"/>
  <c r="G35" i="236"/>
  <c r="G34" i="236"/>
  <c r="G33" i="236"/>
  <c r="G32" i="236"/>
  <c r="G31" i="236"/>
  <c r="G30" i="236"/>
  <c r="G29" i="236"/>
  <c r="G28" i="236"/>
  <c r="E23" i="236"/>
  <c r="G18" i="236" s="1"/>
  <c r="D23" i="236"/>
  <c r="AA59" i="236" s="1"/>
  <c r="C23" i="236"/>
  <c r="C8" i="236"/>
  <c r="C7" i="236"/>
  <c r="B1" i="236"/>
  <c r="AA59" i="235"/>
  <c r="V59" i="235"/>
  <c r="Q59" i="235"/>
  <c r="P59" i="235"/>
  <c r="O59" i="235"/>
  <c r="L59" i="235"/>
  <c r="B59" i="235"/>
  <c r="Y58" i="235"/>
  <c r="V58" i="235"/>
  <c r="T58" i="235"/>
  <c r="R58" i="235"/>
  <c r="N58" i="235"/>
  <c r="L58" i="235"/>
  <c r="H58" i="235"/>
  <c r="B58" i="235"/>
  <c r="AA57" i="235"/>
  <c r="S57" i="235"/>
  <c r="R57" i="235"/>
  <c r="Q57" i="235"/>
  <c r="O57" i="235"/>
  <c r="B57" i="235"/>
  <c r="AA56" i="235"/>
  <c r="Y56" i="235"/>
  <c r="T56" i="235"/>
  <c r="P56" i="235"/>
  <c r="O56" i="235"/>
  <c r="N56" i="235"/>
  <c r="H56" i="235"/>
  <c r="B56" i="235"/>
  <c r="V55" i="235"/>
  <c r="T55" i="235"/>
  <c r="S55" i="235"/>
  <c r="Q55" i="235"/>
  <c r="L55" i="235"/>
  <c r="H55" i="235"/>
  <c r="B55" i="235"/>
  <c r="Y54" i="235"/>
  <c r="R54" i="235"/>
  <c r="Q54" i="235"/>
  <c r="P54" i="235"/>
  <c r="N54" i="235"/>
  <c r="B54" i="235"/>
  <c r="AA53" i="235"/>
  <c r="G53" i="235"/>
  <c r="G52" i="235"/>
  <c r="G51" i="235"/>
  <c r="G50" i="235"/>
  <c r="G49" i="235"/>
  <c r="G48" i="235"/>
  <c r="G47" i="235"/>
  <c r="G46" i="235"/>
  <c r="G45" i="235"/>
  <c r="G44" i="235"/>
  <c r="G43" i="235"/>
  <c r="G42" i="235"/>
  <c r="G41" i="235"/>
  <c r="G40" i="235"/>
  <c r="G39" i="235"/>
  <c r="G38" i="235"/>
  <c r="G37" i="235"/>
  <c r="G36" i="235"/>
  <c r="G35" i="235"/>
  <c r="G34" i="235"/>
  <c r="G33" i="235"/>
  <c r="G32" i="235"/>
  <c r="G31" i="235"/>
  <c r="G30" i="235"/>
  <c r="G29" i="235"/>
  <c r="G28" i="235"/>
  <c r="E23" i="235"/>
  <c r="D23" i="235"/>
  <c r="Y59" i="235" s="1"/>
  <c r="C23" i="235"/>
  <c r="G18" i="235"/>
  <c r="C8" i="235"/>
  <c r="C7" i="235"/>
  <c r="B1" i="235"/>
  <c r="Y59" i="234"/>
  <c r="V59" i="234"/>
  <c r="P59" i="234"/>
  <c r="N59" i="234"/>
  <c r="L59" i="234"/>
  <c r="B59" i="234"/>
  <c r="V58" i="234"/>
  <c r="S58" i="234"/>
  <c r="R58" i="234"/>
  <c r="L58" i="234"/>
  <c r="B58" i="234"/>
  <c r="AA57" i="234"/>
  <c r="R57" i="234"/>
  <c r="P57" i="234"/>
  <c r="O57" i="234"/>
  <c r="B57" i="234"/>
  <c r="AA56" i="234"/>
  <c r="V56" i="234"/>
  <c r="T56" i="234"/>
  <c r="O56" i="234"/>
  <c r="L56" i="234"/>
  <c r="H56" i="234"/>
  <c r="B56" i="234"/>
  <c r="T55" i="234"/>
  <c r="R55" i="234"/>
  <c r="Q55" i="234"/>
  <c r="H55" i="234"/>
  <c r="B55" i="234"/>
  <c r="AA54" i="234"/>
  <c r="Y54" i="234"/>
  <c r="Q54" i="234"/>
  <c r="O54" i="234"/>
  <c r="N54" i="234"/>
  <c r="B54" i="234"/>
  <c r="AA53" i="234"/>
  <c r="G53" i="234"/>
  <c r="G52" i="234"/>
  <c r="G51" i="234"/>
  <c r="G50" i="234"/>
  <c r="G49" i="234"/>
  <c r="G48" i="234"/>
  <c r="G47" i="234"/>
  <c r="G46" i="234"/>
  <c r="G45" i="234"/>
  <c r="G44" i="234"/>
  <c r="G43" i="234"/>
  <c r="G42" i="234"/>
  <c r="G41" i="234"/>
  <c r="G40" i="234"/>
  <c r="G39" i="234"/>
  <c r="G38" i="234"/>
  <c r="G37" i="234"/>
  <c r="G36" i="234"/>
  <c r="G35" i="234"/>
  <c r="G34" i="234"/>
  <c r="G33" i="234"/>
  <c r="G32" i="234"/>
  <c r="G31" i="234"/>
  <c r="G30" i="234"/>
  <c r="G29" i="234"/>
  <c r="G28" i="234"/>
  <c r="E23" i="234"/>
  <c r="D23" i="234"/>
  <c r="AA59" i="234" s="1"/>
  <c r="C23" i="234"/>
  <c r="G18" i="234"/>
  <c r="C8" i="234"/>
  <c r="C7" i="234"/>
  <c r="B1" i="234"/>
  <c r="B59" i="233"/>
  <c r="B58" i="233"/>
  <c r="B57" i="233"/>
  <c r="B56" i="233"/>
  <c r="B55" i="233"/>
  <c r="B54" i="233"/>
  <c r="AA53" i="233"/>
  <c r="G52" i="233"/>
  <c r="G51" i="233"/>
  <c r="G50" i="233"/>
  <c r="G49" i="233"/>
  <c r="G48" i="233"/>
  <c r="G47" i="233"/>
  <c r="G46" i="233"/>
  <c r="G45" i="233"/>
  <c r="G44" i="233"/>
  <c r="G43" i="233"/>
  <c r="G42" i="233"/>
  <c r="G41" i="233"/>
  <c r="G40" i="233"/>
  <c r="G39" i="233"/>
  <c r="G38" i="233"/>
  <c r="G37" i="233"/>
  <c r="G36" i="233"/>
  <c r="G35" i="233"/>
  <c r="G34" i="233"/>
  <c r="G33" i="233"/>
  <c r="G32" i="233"/>
  <c r="G31" i="233"/>
  <c r="G30" i="233"/>
  <c r="G29" i="233"/>
  <c r="G28" i="233"/>
  <c r="E23" i="233"/>
  <c r="D23" i="233"/>
  <c r="AA59" i="233" s="1"/>
  <c r="C23" i="233"/>
  <c r="G18" i="233"/>
  <c r="C8" i="233"/>
  <c r="C7" i="233"/>
  <c r="B1" i="233"/>
  <c r="B59" i="232"/>
  <c r="B58" i="232"/>
  <c r="B57" i="232"/>
  <c r="B56" i="232"/>
  <c r="B55" i="232"/>
  <c r="B54" i="232"/>
  <c r="AA53" i="232"/>
  <c r="G52" i="232"/>
  <c r="G51" i="232"/>
  <c r="G50" i="232"/>
  <c r="G49" i="232"/>
  <c r="G48" i="232"/>
  <c r="G47" i="232"/>
  <c r="G46" i="232"/>
  <c r="G45" i="232"/>
  <c r="G44" i="232"/>
  <c r="G43" i="232"/>
  <c r="G42" i="232"/>
  <c r="G41" i="232"/>
  <c r="G40" i="232"/>
  <c r="G39" i="232"/>
  <c r="G38" i="232"/>
  <c r="G37" i="232"/>
  <c r="G36" i="232"/>
  <c r="G35" i="232"/>
  <c r="G34" i="232"/>
  <c r="G33" i="232"/>
  <c r="G32" i="232"/>
  <c r="G31" i="232"/>
  <c r="G30" i="232"/>
  <c r="G29" i="232"/>
  <c r="G28" i="232"/>
  <c r="E23" i="232"/>
  <c r="D23" i="232"/>
  <c r="AA59" i="232" s="1"/>
  <c r="C23" i="232"/>
  <c r="G18" i="232"/>
  <c r="C8" i="232"/>
  <c r="C7" i="232"/>
  <c r="B1" i="232"/>
  <c r="B59" i="231"/>
  <c r="B58" i="231"/>
  <c r="H57" i="231"/>
  <c r="B57" i="231"/>
  <c r="B56" i="231"/>
  <c r="B55" i="231"/>
  <c r="S54" i="231"/>
  <c r="B54" i="231"/>
  <c r="AA53" i="231"/>
  <c r="G52" i="231"/>
  <c r="G51" i="231"/>
  <c r="G50" i="231"/>
  <c r="G49" i="231"/>
  <c r="G48" i="231"/>
  <c r="G47" i="231"/>
  <c r="G46" i="231"/>
  <c r="G45" i="231"/>
  <c r="G44" i="231"/>
  <c r="G43" i="231"/>
  <c r="G42" i="231"/>
  <c r="G41" i="231"/>
  <c r="G40" i="231"/>
  <c r="G39" i="231"/>
  <c r="G38" i="231"/>
  <c r="G37" i="231"/>
  <c r="G36" i="231"/>
  <c r="G35" i="231"/>
  <c r="G34" i="231"/>
  <c r="G33" i="231"/>
  <c r="G32" i="231"/>
  <c r="G31" i="231"/>
  <c r="G30" i="231"/>
  <c r="G29" i="231"/>
  <c r="G28" i="231"/>
  <c r="E23" i="231"/>
  <c r="G18" i="231" s="1"/>
  <c r="D23" i="231"/>
  <c r="AA59" i="231" s="1"/>
  <c r="C23" i="231"/>
  <c r="C8" i="231"/>
  <c r="C7" i="231"/>
  <c r="B1" i="231"/>
  <c r="P59" i="230"/>
  <c r="B59" i="230"/>
  <c r="V58" i="230"/>
  <c r="L58" i="230"/>
  <c r="B58" i="230"/>
  <c r="R57" i="230"/>
  <c r="B57" i="230"/>
  <c r="AA56" i="230"/>
  <c r="O56" i="230"/>
  <c r="B56" i="230"/>
  <c r="T55" i="230"/>
  <c r="H55" i="230"/>
  <c r="B55" i="230"/>
  <c r="Q54" i="230"/>
  <c r="B54" i="230"/>
  <c r="AA53" i="230"/>
  <c r="G52" i="230"/>
  <c r="G51" i="230"/>
  <c r="G50" i="230"/>
  <c r="G49" i="230"/>
  <c r="G48" i="230"/>
  <c r="G47" i="230"/>
  <c r="G46" i="230"/>
  <c r="G45" i="230"/>
  <c r="G44" i="230"/>
  <c r="G43" i="230"/>
  <c r="G42" i="230"/>
  <c r="G41" i="230"/>
  <c r="G40" i="230"/>
  <c r="G39" i="230"/>
  <c r="G38" i="230"/>
  <c r="G37" i="230"/>
  <c r="G36" i="230"/>
  <c r="G35" i="230"/>
  <c r="G34" i="230"/>
  <c r="G33" i="230"/>
  <c r="G32" i="230"/>
  <c r="G31" i="230"/>
  <c r="G30" i="230"/>
  <c r="G29" i="230"/>
  <c r="G28" i="230"/>
  <c r="E23" i="230"/>
  <c r="D23" i="230"/>
  <c r="AA59" i="230" s="1"/>
  <c r="C23" i="230"/>
  <c r="G18" i="230"/>
  <c r="C8" i="230"/>
  <c r="C7" i="230"/>
  <c r="B1" i="230"/>
  <c r="B59" i="229"/>
  <c r="B58" i="229"/>
  <c r="T57" i="229"/>
  <c r="H57" i="229"/>
  <c r="B57" i="229"/>
  <c r="Q56" i="229"/>
  <c r="B56" i="229"/>
  <c r="B55" i="229"/>
  <c r="B54" i="229"/>
  <c r="AA53" i="229"/>
  <c r="G52" i="229"/>
  <c r="G51" i="229"/>
  <c r="G50" i="229"/>
  <c r="G49" i="229"/>
  <c r="G48" i="229"/>
  <c r="G47" i="229"/>
  <c r="G46" i="229"/>
  <c r="G45" i="229"/>
  <c r="G44" i="229"/>
  <c r="G43" i="229"/>
  <c r="G42" i="229"/>
  <c r="G41" i="229"/>
  <c r="G40" i="229"/>
  <c r="G39" i="229"/>
  <c r="G38" i="229"/>
  <c r="G37" i="229"/>
  <c r="G36" i="229"/>
  <c r="G35" i="229"/>
  <c r="G34" i="229"/>
  <c r="G33" i="229"/>
  <c r="G32" i="229"/>
  <c r="G31" i="229"/>
  <c r="G30" i="229"/>
  <c r="G29" i="229"/>
  <c r="G28" i="229"/>
  <c r="E23" i="229"/>
  <c r="D23" i="229"/>
  <c r="AA59" i="229" s="1"/>
  <c r="C23" i="229"/>
  <c r="G18" i="229"/>
  <c r="C8" i="229"/>
  <c r="C7" i="229"/>
  <c r="B1" i="229"/>
  <c r="Y59" i="228"/>
  <c r="V59" i="228"/>
  <c r="P59" i="228"/>
  <c r="N59" i="228"/>
  <c r="L59" i="228"/>
  <c r="B59" i="228"/>
  <c r="V58" i="228"/>
  <c r="S58" i="228"/>
  <c r="R58" i="228"/>
  <c r="L58" i="228"/>
  <c r="B58" i="228"/>
  <c r="AA57" i="228"/>
  <c r="R57" i="228"/>
  <c r="P57" i="228"/>
  <c r="O57" i="228"/>
  <c r="B57" i="228"/>
  <c r="AA56" i="228"/>
  <c r="V56" i="228"/>
  <c r="T56" i="228"/>
  <c r="O56" i="228"/>
  <c r="L56" i="228"/>
  <c r="H56" i="228"/>
  <c r="B56" i="228"/>
  <c r="T55" i="228"/>
  <c r="R55" i="228"/>
  <c r="Q55" i="228"/>
  <c r="H55" i="228"/>
  <c r="B55" i="228"/>
  <c r="AA54" i="228"/>
  <c r="Y54" i="228"/>
  <c r="Q54" i="228"/>
  <c r="O54" i="228"/>
  <c r="N54" i="228"/>
  <c r="B54" i="228"/>
  <c r="AA53" i="228"/>
  <c r="G53" i="228"/>
  <c r="G52" i="228"/>
  <c r="G51" i="228"/>
  <c r="G50" i="228"/>
  <c r="G49" i="228"/>
  <c r="G48" i="228"/>
  <c r="G47" i="228"/>
  <c r="G46" i="228"/>
  <c r="G45" i="228"/>
  <c r="G44" i="228"/>
  <c r="G43" i="228"/>
  <c r="G42" i="228"/>
  <c r="G41" i="228"/>
  <c r="G40" i="228"/>
  <c r="G39" i="228"/>
  <c r="G38" i="228"/>
  <c r="G37" i="228"/>
  <c r="G36" i="228"/>
  <c r="G35" i="228"/>
  <c r="G34" i="228"/>
  <c r="G33" i="228"/>
  <c r="G32" i="228"/>
  <c r="G31" i="228"/>
  <c r="G30" i="228"/>
  <c r="G29" i="228"/>
  <c r="G28" i="228"/>
  <c r="E23" i="228"/>
  <c r="D23" i="228"/>
  <c r="AA59" i="228" s="1"/>
  <c r="C23" i="228"/>
  <c r="G18" i="228"/>
  <c r="C8" i="228"/>
  <c r="C7" i="228"/>
  <c r="B1" i="228"/>
  <c r="B59" i="227"/>
  <c r="B58" i="227"/>
  <c r="B57" i="227"/>
  <c r="B56" i="227"/>
  <c r="B55" i="227"/>
  <c r="B54" i="227"/>
  <c r="AA53" i="227"/>
  <c r="G52" i="227"/>
  <c r="G51" i="227"/>
  <c r="G50" i="227"/>
  <c r="G49" i="227"/>
  <c r="G48" i="227"/>
  <c r="G47" i="227"/>
  <c r="G46" i="227"/>
  <c r="G45" i="227"/>
  <c r="G44" i="227"/>
  <c r="G43" i="227"/>
  <c r="G42" i="227"/>
  <c r="G41" i="227"/>
  <c r="G40" i="227"/>
  <c r="G39" i="227"/>
  <c r="G38" i="227"/>
  <c r="G37" i="227"/>
  <c r="G36" i="227"/>
  <c r="G35" i="227"/>
  <c r="G34" i="227"/>
  <c r="G33" i="227"/>
  <c r="G32" i="227"/>
  <c r="G31" i="227"/>
  <c r="G30" i="227"/>
  <c r="G29" i="227"/>
  <c r="G28" i="227"/>
  <c r="E23" i="227"/>
  <c r="D23" i="227"/>
  <c r="AA59" i="227" s="1"/>
  <c r="C23" i="227"/>
  <c r="G18" i="227"/>
  <c r="C8" i="227"/>
  <c r="C7" i="227"/>
  <c r="B1" i="227"/>
  <c r="B59" i="226"/>
  <c r="B58" i="226"/>
  <c r="B57" i="226"/>
  <c r="Q56" i="226"/>
  <c r="B56" i="226"/>
  <c r="B55" i="226"/>
  <c r="B54" i="226"/>
  <c r="AA53" i="226"/>
  <c r="G52" i="226"/>
  <c r="G51" i="226"/>
  <c r="G50" i="226"/>
  <c r="G49" i="226"/>
  <c r="G48" i="226"/>
  <c r="G47" i="226"/>
  <c r="G46" i="226"/>
  <c r="G45" i="226"/>
  <c r="G44" i="226"/>
  <c r="G43" i="226"/>
  <c r="G42" i="226"/>
  <c r="G41" i="226"/>
  <c r="G40" i="226"/>
  <c r="G39" i="226"/>
  <c r="G38" i="226"/>
  <c r="G37" i="226"/>
  <c r="G36" i="226"/>
  <c r="G35" i="226"/>
  <c r="G34" i="226"/>
  <c r="G33" i="226"/>
  <c r="G32" i="226"/>
  <c r="G31" i="226"/>
  <c r="G30" i="226"/>
  <c r="G29" i="226"/>
  <c r="G28" i="226"/>
  <c r="E23" i="226"/>
  <c r="G18" i="226" s="1"/>
  <c r="D23" i="226"/>
  <c r="AA59" i="226" s="1"/>
  <c r="C23" i="226"/>
  <c r="C8" i="226"/>
  <c r="C7" i="226"/>
  <c r="B1" i="226"/>
  <c r="Y59" i="225"/>
  <c r="V59" i="225"/>
  <c r="P59" i="225"/>
  <c r="N59" i="225"/>
  <c r="L59" i="225"/>
  <c r="B59" i="225"/>
  <c r="V58" i="225"/>
  <c r="S58" i="225"/>
  <c r="R58" i="225"/>
  <c r="L58" i="225"/>
  <c r="B58" i="225"/>
  <c r="AA57" i="225"/>
  <c r="R57" i="225"/>
  <c r="P57" i="225"/>
  <c r="O57" i="225"/>
  <c r="B57" i="225"/>
  <c r="AA56" i="225"/>
  <c r="V56" i="225"/>
  <c r="T56" i="225"/>
  <c r="O56" i="225"/>
  <c r="L56" i="225"/>
  <c r="H56" i="225"/>
  <c r="B56" i="225"/>
  <c r="T55" i="225"/>
  <c r="R55" i="225"/>
  <c r="Q55" i="225"/>
  <c r="H55" i="225"/>
  <c r="B55" i="225"/>
  <c r="AA54" i="225"/>
  <c r="Y54" i="225"/>
  <c r="Q54" i="225"/>
  <c r="O54" i="225"/>
  <c r="N54" i="225"/>
  <c r="B54" i="225"/>
  <c r="AA53" i="225"/>
  <c r="G53" i="225"/>
  <c r="G52" i="225"/>
  <c r="G51" i="225"/>
  <c r="G50" i="225"/>
  <c r="G49" i="225"/>
  <c r="G48" i="225"/>
  <c r="G47" i="225"/>
  <c r="G46" i="225"/>
  <c r="G45" i="225"/>
  <c r="G44" i="225"/>
  <c r="G43" i="225"/>
  <c r="G42" i="225"/>
  <c r="G41" i="225"/>
  <c r="G40" i="225"/>
  <c r="G39" i="225"/>
  <c r="G38" i="225"/>
  <c r="G37" i="225"/>
  <c r="G36" i="225"/>
  <c r="G35" i="225"/>
  <c r="G34" i="225"/>
  <c r="G33" i="225"/>
  <c r="G32" i="225"/>
  <c r="G31" i="225"/>
  <c r="G30" i="225"/>
  <c r="G29" i="225"/>
  <c r="G28" i="225"/>
  <c r="E23" i="225"/>
  <c r="D23" i="225"/>
  <c r="AA59" i="225" s="1"/>
  <c r="C23" i="225"/>
  <c r="G18" i="225"/>
  <c r="C8" i="225"/>
  <c r="C7" i="225"/>
  <c r="B1" i="225"/>
  <c r="B59" i="224"/>
  <c r="B58" i="224"/>
  <c r="B57" i="224"/>
  <c r="B56" i="224"/>
  <c r="B55" i="224"/>
  <c r="B54" i="224"/>
  <c r="AA53" i="224"/>
  <c r="G52" i="224"/>
  <c r="G51" i="224"/>
  <c r="G50" i="224"/>
  <c r="G49" i="224"/>
  <c r="G48" i="224"/>
  <c r="G47" i="224"/>
  <c r="G46" i="224"/>
  <c r="G45" i="224"/>
  <c r="G44" i="224"/>
  <c r="G43" i="224"/>
  <c r="G42" i="224"/>
  <c r="G41" i="224"/>
  <c r="G40" i="224"/>
  <c r="G39" i="224"/>
  <c r="G38" i="224"/>
  <c r="G37" i="224"/>
  <c r="G36" i="224"/>
  <c r="G35" i="224"/>
  <c r="G34" i="224"/>
  <c r="G33" i="224"/>
  <c r="G32" i="224"/>
  <c r="G31" i="224"/>
  <c r="G30" i="224"/>
  <c r="G29" i="224"/>
  <c r="G28" i="224"/>
  <c r="E23" i="224"/>
  <c r="D23" i="224"/>
  <c r="AA59" i="224" s="1"/>
  <c r="C23" i="224"/>
  <c r="G18" i="224"/>
  <c r="C8" i="224"/>
  <c r="C7" i="224"/>
  <c r="B1" i="224"/>
  <c r="B59" i="223"/>
  <c r="B58" i="223"/>
  <c r="B57" i="223"/>
  <c r="Q56" i="223"/>
  <c r="B56" i="223"/>
  <c r="B55" i="223"/>
  <c r="B54" i="223"/>
  <c r="AA53" i="223"/>
  <c r="G52" i="223"/>
  <c r="G51" i="223"/>
  <c r="G50" i="223"/>
  <c r="G49" i="223"/>
  <c r="G48" i="223"/>
  <c r="G47" i="223"/>
  <c r="G46" i="223"/>
  <c r="G45" i="223"/>
  <c r="G44" i="223"/>
  <c r="G43" i="223"/>
  <c r="G42" i="223"/>
  <c r="G41" i="223"/>
  <c r="G40" i="223"/>
  <c r="G39" i="223"/>
  <c r="G38" i="223"/>
  <c r="G37" i="223"/>
  <c r="G36" i="223"/>
  <c r="G35" i="223"/>
  <c r="G34" i="223"/>
  <c r="G33" i="223"/>
  <c r="G32" i="223"/>
  <c r="G31" i="223"/>
  <c r="G30" i="223"/>
  <c r="G29" i="223"/>
  <c r="G28" i="223"/>
  <c r="E23" i="223"/>
  <c r="G18" i="223" s="1"/>
  <c r="D23" i="223"/>
  <c r="AA59" i="223" s="1"/>
  <c r="C23" i="223"/>
  <c r="C8" i="223"/>
  <c r="C7" i="223"/>
  <c r="B1" i="223"/>
  <c r="B59" i="222"/>
  <c r="B58" i="222"/>
  <c r="H57" i="222"/>
  <c r="B57" i="222"/>
  <c r="B56" i="222"/>
  <c r="B55" i="222"/>
  <c r="B54" i="222"/>
  <c r="AA53" i="222"/>
  <c r="G52" i="222"/>
  <c r="G51" i="222"/>
  <c r="G50" i="222"/>
  <c r="G49" i="222"/>
  <c r="G48" i="222"/>
  <c r="G47" i="222"/>
  <c r="G46" i="222"/>
  <c r="G45" i="222"/>
  <c r="G44" i="222"/>
  <c r="G43" i="222"/>
  <c r="G42" i="222"/>
  <c r="G41" i="222"/>
  <c r="G40" i="222"/>
  <c r="G39" i="222"/>
  <c r="G38" i="222"/>
  <c r="G37" i="222"/>
  <c r="G36" i="222"/>
  <c r="G35" i="222"/>
  <c r="G34" i="222"/>
  <c r="G33" i="222"/>
  <c r="G32" i="222"/>
  <c r="G31" i="222"/>
  <c r="G30" i="222"/>
  <c r="G29" i="222"/>
  <c r="G28" i="222"/>
  <c r="E23" i="222"/>
  <c r="D23" i="222"/>
  <c r="AA59" i="222" s="1"/>
  <c r="C23" i="222"/>
  <c r="G18" i="222"/>
  <c r="C8" i="222"/>
  <c r="C7" i="222"/>
  <c r="B1" i="222"/>
  <c r="B59" i="221"/>
  <c r="B58" i="221"/>
  <c r="B57" i="221"/>
  <c r="B56" i="221"/>
  <c r="B55" i="221"/>
  <c r="B54" i="221"/>
  <c r="AA53" i="221"/>
  <c r="G52" i="221"/>
  <c r="G51" i="221"/>
  <c r="G50" i="221"/>
  <c r="G49" i="221"/>
  <c r="G48" i="221"/>
  <c r="G47" i="221"/>
  <c r="G46" i="221"/>
  <c r="G45" i="221"/>
  <c r="G44" i="221"/>
  <c r="G43" i="221"/>
  <c r="G42" i="221"/>
  <c r="G41" i="221"/>
  <c r="G40" i="221"/>
  <c r="G39" i="221"/>
  <c r="G38" i="221"/>
  <c r="G37" i="221"/>
  <c r="G36" i="221"/>
  <c r="G35" i="221"/>
  <c r="G34" i="221"/>
  <c r="G33" i="221"/>
  <c r="G32" i="221"/>
  <c r="G31" i="221"/>
  <c r="G30" i="221"/>
  <c r="G29" i="221"/>
  <c r="G28" i="221"/>
  <c r="E23" i="221"/>
  <c r="D23" i="221"/>
  <c r="AA59" i="221" s="1"/>
  <c r="C23" i="221"/>
  <c r="G18" i="221"/>
  <c r="C8" i="221"/>
  <c r="C7" i="221"/>
  <c r="B1" i="221"/>
  <c r="AA59" i="220"/>
  <c r="Q59" i="220"/>
  <c r="O59" i="220"/>
  <c r="B59" i="220"/>
  <c r="Y58" i="220"/>
  <c r="T58" i="220"/>
  <c r="N58" i="220"/>
  <c r="H58" i="220"/>
  <c r="B58" i="220"/>
  <c r="S57" i="220"/>
  <c r="Q57" i="220"/>
  <c r="B57" i="220"/>
  <c r="Y56" i="220"/>
  <c r="P56" i="220"/>
  <c r="N56" i="220"/>
  <c r="B56" i="220"/>
  <c r="V55" i="220"/>
  <c r="S55" i="220"/>
  <c r="L55" i="220"/>
  <c r="B55" i="220"/>
  <c r="R54" i="220"/>
  <c r="P54" i="220"/>
  <c r="B54" i="220"/>
  <c r="AA53" i="220"/>
  <c r="G52" i="220"/>
  <c r="G51" i="220"/>
  <c r="G50" i="220"/>
  <c r="G49" i="220"/>
  <c r="G48" i="220"/>
  <c r="G47" i="220"/>
  <c r="G46" i="220"/>
  <c r="G45" i="220"/>
  <c r="G44" i="220"/>
  <c r="G43" i="220"/>
  <c r="G42" i="220"/>
  <c r="G41" i="220"/>
  <c r="G40" i="220"/>
  <c r="G39" i="220"/>
  <c r="G38" i="220"/>
  <c r="G37" i="220"/>
  <c r="G36" i="220"/>
  <c r="G35" i="220"/>
  <c r="G34" i="220"/>
  <c r="G33" i="220"/>
  <c r="G32" i="220"/>
  <c r="G31" i="220"/>
  <c r="G30" i="220"/>
  <c r="G29" i="220"/>
  <c r="G28" i="220"/>
  <c r="E23" i="220"/>
  <c r="G18" i="220" s="1"/>
  <c r="D23" i="220"/>
  <c r="Y59" i="220" s="1"/>
  <c r="C23" i="220"/>
  <c r="C8" i="220"/>
  <c r="C7" i="220"/>
  <c r="B1" i="220"/>
  <c r="P59" i="219"/>
  <c r="B59" i="219"/>
  <c r="V58" i="219"/>
  <c r="L58" i="219"/>
  <c r="B58" i="219"/>
  <c r="R57" i="219"/>
  <c r="B57" i="219"/>
  <c r="AA56" i="219"/>
  <c r="O56" i="219"/>
  <c r="B56" i="219"/>
  <c r="T55" i="219"/>
  <c r="H55" i="219"/>
  <c r="B55" i="219"/>
  <c r="Q54" i="219"/>
  <c r="B54" i="219"/>
  <c r="AA53" i="219"/>
  <c r="G52" i="219"/>
  <c r="G51" i="219"/>
  <c r="G50" i="219"/>
  <c r="G49" i="219"/>
  <c r="G48" i="219"/>
  <c r="G47" i="219"/>
  <c r="G46" i="219"/>
  <c r="G45" i="219"/>
  <c r="G44" i="219"/>
  <c r="G43" i="219"/>
  <c r="G42" i="219"/>
  <c r="G41" i="219"/>
  <c r="G40" i="219"/>
  <c r="G39" i="219"/>
  <c r="G38" i="219"/>
  <c r="G37" i="219"/>
  <c r="G36" i="219"/>
  <c r="G35" i="219"/>
  <c r="G34" i="219"/>
  <c r="G33" i="219"/>
  <c r="G32" i="219"/>
  <c r="G31" i="219"/>
  <c r="G30" i="219"/>
  <c r="G29" i="219"/>
  <c r="G28" i="219"/>
  <c r="E23" i="219"/>
  <c r="D23" i="219"/>
  <c r="AA59" i="219" s="1"/>
  <c r="C23" i="219"/>
  <c r="G18" i="219"/>
  <c r="C8" i="219"/>
  <c r="C7" i="219"/>
  <c r="B1" i="219"/>
  <c r="B59" i="218"/>
  <c r="B58" i="218"/>
  <c r="B57" i="218"/>
  <c r="AA56" i="218"/>
  <c r="O56" i="218"/>
  <c r="B56" i="218"/>
  <c r="T55" i="218"/>
  <c r="H55" i="218"/>
  <c r="B55" i="218"/>
  <c r="Q54" i="218"/>
  <c r="B54" i="218"/>
  <c r="AA53" i="218"/>
  <c r="G52" i="218"/>
  <c r="G51" i="218"/>
  <c r="G50" i="218"/>
  <c r="G49" i="218"/>
  <c r="G48" i="218"/>
  <c r="G47" i="218"/>
  <c r="G46" i="218"/>
  <c r="G45" i="218"/>
  <c r="G44" i="218"/>
  <c r="G43" i="218"/>
  <c r="G42" i="218"/>
  <c r="G41" i="218"/>
  <c r="G40" i="218"/>
  <c r="G39" i="218"/>
  <c r="G38" i="218"/>
  <c r="G37" i="218"/>
  <c r="G36" i="218"/>
  <c r="G35" i="218"/>
  <c r="G34" i="218"/>
  <c r="G33" i="218"/>
  <c r="G32" i="218"/>
  <c r="G31" i="218"/>
  <c r="G30" i="218"/>
  <c r="G29" i="218"/>
  <c r="G28" i="218"/>
  <c r="E23" i="218"/>
  <c r="D23" i="218"/>
  <c r="AA59" i="218" s="1"/>
  <c r="C23" i="218"/>
  <c r="G18" i="218"/>
  <c r="C8" i="218"/>
  <c r="C7" i="218"/>
  <c r="B1" i="218"/>
  <c r="B59" i="217"/>
  <c r="B58" i="217"/>
  <c r="B57" i="217"/>
  <c r="L56" i="217"/>
  <c r="B56" i="217"/>
  <c r="R55" i="217"/>
  <c r="B55" i="217"/>
  <c r="AA54" i="217"/>
  <c r="O54" i="217"/>
  <c r="B54" i="217"/>
  <c r="AA53" i="217"/>
  <c r="G52" i="217"/>
  <c r="G51" i="217"/>
  <c r="G50" i="217"/>
  <c r="G49" i="217"/>
  <c r="G48" i="217"/>
  <c r="G47" i="217"/>
  <c r="G46" i="217"/>
  <c r="G45" i="217"/>
  <c r="G44" i="217"/>
  <c r="G43" i="217"/>
  <c r="G42" i="217"/>
  <c r="G41" i="217"/>
  <c r="G40" i="217"/>
  <c r="G39" i="217"/>
  <c r="G38" i="217"/>
  <c r="G37" i="217"/>
  <c r="G36" i="217"/>
  <c r="G35" i="217"/>
  <c r="G34" i="217"/>
  <c r="G33" i="217"/>
  <c r="G32" i="217"/>
  <c r="G31" i="217"/>
  <c r="G30" i="217"/>
  <c r="G29" i="217"/>
  <c r="G28" i="217"/>
  <c r="E23" i="217"/>
  <c r="D23" i="217"/>
  <c r="AA59" i="217" s="1"/>
  <c r="C23" i="217"/>
  <c r="G18" i="217"/>
  <c r="C8" i="217"/>
  <c r="C7" i="217"/>
  <c r="B1" i="217"/>
  <c r="B59" i="216"/>
  <c r="B58" i="216"/>
  <c r="P57" i="216"/>
  <c r="B57" i="216"/>
  <c r="V56" i="216"/>
  <c r="L56" i="216"/>
  <c r="B56" i="216"/>
  <c r="R55" i="216"/>
  <c r="B55" i="216"/>
  <c r="AA54" i="216"/>
  <c r="O54" i="216"/>
  <c r="B54" i="216"/>
  <c r="AA53" i="216"/>
  <c r="G52" i="216"/>
  <c r="G51" i="216"/>
  <c r="G50" i="216"/>
  <c r="G49" i="216"/>
  <c r="G48" i="216"/>
  <c r="G47" i="216"/>
  <c r="G46" i="216"/>
  <c r="G45" i="216"/>
  <c r="G44" i="216"/>
  <c r="G43" i="216"/>
  <c r="G42" i="216"/>
  <c r="G41" i="216"/>
  <c r="G40" i="216"/>
  <c r="G39" i="216"/>
  <c r="G38" i="216"/>
  <c r="G37" i="216"/>
  <c r="G36" i="216"/>
  <c r="G35" i="216"/>
  <c r="G34" i="216"/>
  <c r="G33" i="216"/>
  <c r="G32" i="216"/>
  <c r="G31" i="216"/>
  <c r="G30" i="216"/>
  <c r="G29" i="216"/>
  <c r="G28" i="216"/>
  <c r="E23" i="216"/>
  <c r="D23" i="216"/>
  <c r="AA59" i="216" s="1"/>
  <c r="C23" i="216"/>
  <c r="G18" i="216"/>
  <c r="C8" i="216"/>
  <c r="C7" i="216"/>
  <c r="B1" i="216"/>
  <c r="AA59" i="215"/>
  <c r="V59" i="215"/>
  <c r="P59" i="215"/>
  <c r="O59" i="215"/>
  <c r="L59" i="215"/>
  <c r="B59" i="215"/>
  <c r="V58" i="215"/>
  <c r="T58" i="215"/>
  <c r="R58" i="215"/>
  <c r="L58" i="215"/>
  <c r="H58" i="215"/>
  <c r="B58" i="215"/>
  <c r="AA57" i="215"/>
  <c r="R57" i="215"/>
  <c r="Q57" i="215"/>
  <c r="O57" i="215"/>
  <c r="B57" i="215"/>
  <c r="AA56" i="215"/>
  <c r="Y56" i="215"/>
  <c r="T56" i="215"/>
  <c r="O56" i="215"/>
  <c r="N56" i="215"/>
  <c r="H56" i="215"/>
  <c r="B56" i="215"/>
  <c r="T55" i="215"/>
  <c r="S55" i="215"/>
  <c r="Q55" i="215"/>
  <c r="H55" i="215"/>
  <c r="B55" i="215"/>
  <c r="Y54" i="215"/>
  <c r="Q54" i="215"/>
  <c r="P54" i="215"/>
  <c r="N54" i="215"/>
  <c r="B54" i="215"/>
  <c r="AA53" i="215"/>
  <c r="G53" i="215"/>
  <c r="G52" i="215"/>
  <c r="G51" i="215"/>
  <c r="G50" i="215"/>
  <c r="G49" i="215"/>
  <c r="G48" i="215"/>
  <c r="G47" i="215"/>
  <c r="G46" i="215"/>
  <c r="G45" i="215"/>
  <c r="G44" i="215"/>
  <c r="G43" i="215"/>
  <c r="G42" i="215"/>
  <c r="G41" i="215"/>
  <c r="G40" i="215"/>
  <c r="G39" i="215"/>
  <c r="G38" i="215"/>
  <c r="G37" i="215"/>
  <c r="G36" i="215"/>
  <c r="G35" i="215"/>
  <c r="G34" i="215"/>
  <c r="G33" i="215"/>
  <c r="G32" i="215"/>
  <c r="G31" i="215"/>
  <c r="G30" i="215"/>
  <c r="G29" i="215"/>
  <c r="G28" i="215"/>
  <c r="E23" i="215"/>
  <c r="D23" i="215"/>
  <c r="Y59" i="215" s="1"/>
  <c r="C23" i="215"/>
  <c r="G18" i="215"/>
  <c r="C8" i="215"/>
  <c r="C7" i="215"/>
  <c r="B1" i="215"/>
  <c r="AA59" i="214"/>
  <c r="S59" i="214"/>
  <c r="O59" i="214"/>
  <c r="B59" i="214"/>
  <c r="T58" i="214"/>
  <c r="P58" i="214"/>
  <c r="H58" i="214"/>
  <c r="B58" i="214"/>
  <c r="V57" i="214"/>
  <c r="Q57" i="214"/>
  <c r="L57" i="214"/>
  <c r="B57" i="214"/>
  <c r="Y56" i="214"/>
  <c r="R56" i="214"/>
  <c r="N56" i="214"/>
  <c r="B56" i="214"/>
  <c r="AA55" i="214"/>
  <c r="S55" i="214"/>
  <c r="O55" i="214"/>
  <c r="B55" i="214"/>
  <c r="T54" i="214"/>
  <c r="P54" i="214"/>
  <c r="H54" i="214"/>
  <c r="B54" i="214"/>
  <c r="AA53" i="214"/>
  <c r="G52" i="214"/>
  <c r="G51" i="214"/>
  <c r="G50" i="214"/>
  <c r="G49" i="214"/>
  <c r="G48" i="214"/>
  <c r="G47" i="214"/>
  <c r="G46" i="214"/>
  <c r="G45" i="214"/>
  <c r="G44" i="214"/>
  <c r="G43" i="214"/>
  <c r="G42" i="214"/>
  <c r="G41" i="214"/>
  <c r="G40" i="214"/>
  <c r="G39" i="214"/>
  <c r="G38" i="214"/>
  <c r="G37" i="214"/>
  <c r="G36" i="214"/>
  <c r="G35" i="214"/>
  <c r="G34" i="214"/>
  <c r="G33" i="214"/>
  <c r="G32" i="214"/>
  <c r="G31" i="214"/>
  <c r="G30" i="214"/>
  <c r="G29" i="214"/>
  <c r="G28" i="214"/>
  <c r="E23" i="214"/>
  <c r="G18" i="214" s="1"/>
  <c r="D23" i="214"/>
  <c r="Y59" i="214" s="1"/>
  <c r="C23" i="214"/>
  <c r="C8" i="214"/>
  <c r="C7" i="214"/>
  <c r="B1" i="214"/>
  <c r="Y59" i="213"/>
  <c r="N59" i="213"/>
  <c r="B59" i="213"/>
  <c r="S58" i="213"/>
  <c r="B58" i="213"/>
  <c r="P57" i="213"/>
  <c r="B57" i="213"/>
  <c r="V56" i="213"/>
  <c r="L56" i="213"/>
  <c r="B56" i="213"/>
  <c r="R55" i="213"/>
  <c r="B55" i="213"/>
  <c r="AA54" i="213"/>
  <c r="O54" i="213"/>
  <c r="B54" i="213"/>
  <c r="AA53" i="213"/>
  <c r="G52" i="213"/>
  <c r="G51" i="213"/>
  <c r="G50" i="213"/>
  <c r="G49" i="213"/>
  <c r="G48" i="213"/>
  <c r="G47" i="213"/>
  <c r="G46" i="213"/>
  <c r="G45" i="213"/>
  <c r="G44" i="213"/>
  <c r="G43" i="213"/>
  <c r="G42" i="213"/>
  <c r="G41" i="213"/>
  <c r="G40" i="213"/>
  <c r="G39" i="213"/>
  <c r="G38" i="213"/>
  <c r="G37" i="213"/>
  <c r="G36" i="213"/>
  <c r="G35" i="213"/>
  <c r="G34" i="213"/>
  <c r="G33" i="213"/>
  <c r="G32" i="213"/>
  <c r="G31" i="213"/>
  <c r="G30" i="213"/>
  <c r="G29" i="213"/>
  <c r="G28" i="213"/>
  <c r="E23" i="213"/>
  <c r="D23" i="213"/>
  <c r="AA59" i="213" s="1"/>
  <c r="C23" i="213"/>
  <c r="G18" i="213"/>
  <c r="C8" i="213"/>
  <c r="C7" i="213"/>
  <c r="B1" i="213"/>
  <c r="B59" i="212"/>
  <c r="B58" i="212"/>
  <c r="B57" i="212"/>
  <c r="V56" i="212"/>
  <c r="B56" i="212"/>
  <c r="R55" i="212"/>
  <c r="B55" i="212"/>
  <c r="AA54" i="212"/>
  <c r="O54" i="212"/>
  <c r="B54" i="212"/>
  <c r="AA53" i="212"/>
  <c r="G52" i="212"/>
  <c r="G51" i="212"/>
  <c r="G50" i="212"/>
  <c r="G49" i="212"/>
  <c r="G48" i="212"/>
  <c r="G47" i="212"/>
  <c r="G46" i="212"/>
  <c r="G45" i="212"/>
  <c r="G44" i="212"/>
  <c r="G43" i="212"/>
  <c r="G42" i="212"/>
  <c r="G41" i="212"/>
  <c r="G40" i="212"/>
  <c r="G39" i="212"/>
  <c r="G38" i="212"/>
  <c r="G37" i="212"/>
  <c r="G36" i="212"/>
  <c r="G35" i="212"/>
  <c r="G34" i="212"/>
  <c r="G33" i="212"/>
  <c r="G32" i="212"/>
  <c r="G31" i="212"/>
  <c r="G30" i="212"/>
  <c r="G29" i="212"/>
  <c r="G28" i="212"/>
  <c r="E23" i="212"/>
  <c r="D23" i="212"/>
  <c r="AA59" i="212" s="1"/>
  <c r="C23" i="212"/>
  <c r="G18" i="212"/>
  <c r="C8" i="212"/>
  <c r="C7" i="212"/>
  <c r="B1" i="212"/>
  <c r="B59" i="211"/>
  <c r="B58" i="211"/>
  <c r="B57" i="211"/>
  <c r="B56" i="211"/>
  <c r="B55" i="211"/>
  <c r="B54" i="211"/>
  <c r="AA53" i="211"/>
  <c r="G52" i="211"/>
  <c r="G51" i="211"/>
  <c r="G50" i="211"/>
  <c r="G49" i="211"/>
  <c r="G48" i="211"/>
  <c r="G47" i="211"/>
  <c r="G46" i="211"/>
  <c r="G45" i="211"/>
  <c r="G44" i="211"/>
  <c r="G43" i="211"/>
  <c r="G42" i="211"/>
  <c r="G41" i="211"/>
  <c r="G40" i="211"/>
  <c r="G39" i="211"/>
  <c r="G38" i="211"/>
  <c r="G37" i="211"/>
  <c r="G36" i="211"/>
  <c r="G35" i="211"/>
  <c r="G34" i="211"/>
  <c r="G33" i="211"/>
  <c r="G32" i="211"/>
  <c r="G31" i="211"/>
  <c r="G30" i="211"/>
  <c r="G29" i="211"/>
  <c r="G28" i="211"/>
  <c r="E23" i="211"/>
  <c r="G18" i="211" s="1"/>
  <c r="D23" i="211"/>
  <c r="AA59" i="211" s="1"/>
  <c r="C23" i="211"/>
  <c r="C8" i="211"/>
  <c r="C7" i="211"/>
  <c r="B1" i="211"/>
  <c r="AA59" i="210"/>
  <c r="S59" i="210"/>
  <c r="P59" i="210"/>
  <c r="O59" i="210"/>
  <c r="B59" i="210"/>
  <c r="V58" i="210"/>
  <c r="T58" i="210"/>
  <c r="P58" i="210"/>
  <c r="L58" i="210"/>
  <c r="H58" i="210"/>
  <c r="B58" i="210"/>
  <c r="V57" i="210"/>
  <c r="R57" i="210"/>
  <c r="Q57" i="210"/>
  <c r="L57" i="210"/>
  <c r="B57" i="210"/>
  <c r="AA56" i="210"/>
  <c r="Y56" i="210"/>
  <c r="R56" i="210"/>
  <c r="O56" i="210"/>
  <c r="N56" i="210"/>
  <c r="B56" i="210"/>
  <c r="AA55" i="210"/>
  <c r="T55" i="210"/>
  <c r="S55" i="210"/>
  <c r="O55" i="210"/>
  <c r="H55" i="210"/>
  <c r="B55" i="210"/>
  <c r="T54" i="210"/>
  <c r="Q54" i="210"/>
  <c r="P54" i="210"/>
  <c r="H54" i="210"/>
  <c r="B54" i="210"/>
  <c r="AA53" i="210"/>
  <c r="G52" i="210"/>
  <c r="G51" i="210"/>
  <c r="G50" i="210"/>
  <c r="G49" i="210"/>
  <c r="G48" i="210"/>
  <c r="G47" i="210"/>
  <c r="G46" i="210"/>
  <c r="G45" i="210"/>
  <c r="G44" i="210"/>
  <c r="G43" i="210"/>
  <c r="G42" i="210"/>
  <c r="G41" i="210"/>
  <c r="G40" i="210"/>
  <c r="G39" i="210"/>
  <c r="G38" i="210"/>
  <c r="G37" i="210"/>
  <c r="G36" i="210"/>
  <c r="G35" i="210"/>
  <c r="G34" i="210"/>
  <c r="G33" i="210"/>
  <c r="G32" i="210"/>
  <c r="G31" i="210"/>
  <c r="G30" i="210"/>
  <c r="G29" i="210"/>
  <c r="G28" i="210"/>
  <c r="E23" i="210"/>
  <c r="D23" i="210"/>
  <c r="Y59" i="210" s="1"/>
  <c r="C23" i="210"/>
  <c r="G18" i="210"/>
  <c r="C8" i="210"/>
  <c r="C7" i="210"/>
  <c r="B1" i="210"/>
  <c r="B59" i="209"/>
  <c r="B58" i="209"/>
  <c r="B57" i="209"/>
  <c r="B56" i="209"/>
  <c r="B55" i="209"/>
  <c r="P54" i="209"/>
  <c r="B54" i="209"/>
  <c r="AA53" i="209"/>
  <c r="G52" i="209"/>
  <c r="G51" i="209"/>
  <c r="G50" i="209"/>
  <c r="G49" i="209"/>
  <c r="G48" i="209"/>
  <c r="G47" i="209"/>
  <c r="G46" i="209"/>
  <c r="G45" i="209"/>
  <c r="G44" i="209"/>
  <c r="G43" i="209"/>
  <c r="G42" i="209"/>
  <c r="G41" i="209"/>
  <c r="G40" i="209"/>
  <c r="G39" i="209"/>
  <c r="G38" i="209"/>
  <c r="G37" i="209"/>
  <c r="G36" i="209"/>
  <c r="G35" i="209"/>
  <c r="G34" i="209"/>
  <c r="G33" i="209"/>
  <c r="G32" i="209"/>
  <c r="G31" i="209"/>
  <c r="G30" i="209"/>
  <c r="G29" i="209"/>
  <c r="G28" i="209"/>
  <c r="E23" i="209"/>
  <c r="D23" i="209"/>
  <c r="AA59" i="209" s="1"/>
  <c r="C23" i="209"/>
  <c r="G18" i="209"/>
  <c r="C8" i="209"/>
  <c r="C7" i="209"/>
  <c r="B1" i="209"/>
  <c r="AA59" i="208"/>
  <c r="Y59" i="208"/>
  <c r="P59" i="208"/>
  <c r="O59" i="208"/>
  <c r="N59" i="208"/>
  <c r="B59" i="208"/>
  <c r="V58" i="208"/>
  <c r="T58" i="208"/>
  <c r="S58" i="208"/>
  <c r="L58" i="208"/>
  <c r="H58" i="208"/>
  <c r="B58" i="208"/>
  <c r="R57" i="208"/>
  <c r="Q57" i="208"/>
  <c r="P57" i="208"/>
  <c r="B57" i="208"/>
  <c r="AA56" i="208"/>
  <c r="Y56" i="208"/>
  <c r="V56" i="208"/>
  <c r="O56" i="208"/>
  <c r="N56" i="208"/>
  <c r="L56" i="208"/>
  <c r="B56" i="208"/>
  <c r="T55" i="208"/>
  <c r="S55" i="208"/>
  <c r="R55" i="208"/>
  <c r="H55" i="208"/>
  <c r="B55" i="208"/>
  <c r="AA54" i="208"/>
  <c r="Q54" i="208"/>
  <c r="P54" i="208"/>
  <c r="O54" i="208"/>
  <c r="B54" i="208"/>
  <c r="AA53" i="208"/>
  <c r="G52" i="208"/>
  <c r="G51" i="208"/>
  <c r="G50" i="208"/>
  <c r="G49" i="208"/>
  <c r="G48" i="208"/>
  <c r="G47" i="208"/>
  <c r="G46" i="208"/>
  <c r="G45" i="208"/>
  <c r="G44" i="208"/>
  <c r="G43" i="208"/>
  <c r="G42" i="208"/>
  <c r="G41" i="208"/>
  <c r="G40" i="208"/>
  <c r="G39" i="208"/>
  <c r="G38" i="208"/>
  <c r="G37" i="208"/>
  <c r="G36" i="208"/>
  <c r="G35" i="208"/>
  <c r="G34" i="208"/>
  <c r="G33" i="208"/>
  <c r="G32" i="208"/>
  <c r="G31" i="208"/>
  <c r="G30" i="208"/>
  <c r="G29" i="208"/>
  <c r="G28" i="208"/>
  <c r="E23" i="208"/>
  <c r="D23" i="208"/>
  <c r="V59" i="208" s="1"/>
  <c r="C23" i="208"/>
  <c r="G18" i="208"/>
  <c r="C8" i="208"/>
  <c r="C7" i="208"/>
  <c r="B1" i="208"/>
  <c r="Y59" i="207"/>
  <c r="N59" i="207"/>
  <c r="B59" i="207"/>
  <c r="S58" i="207"/>
  <c r="B58" i="207"/>
  <c r="P57" i="207"/>
  <c r="B57" i="207"/>
  <c r="V56" i="207"/>
  <c r="L56" i="207"/>
  <c r="B56" i="207"/>
  <c r="R55" i="207"/>
  <c r="B55" i="207"/>
  <c r="AA54" i="207"/>
  <c r="P54" i="207"/>
  <c r="O54" i="207"/>
  <c r="B54" i="207"/>
  <c r="AA53" i="207"/>
  <c r="G52" i="207"/>
  <c r="G51" i="207"/>
  <c r="G50" i="207"/>
  <c r="G49" i="207"/>
  <c r="G48" i="207"/>
  <c r="G47" i="207"/>
  <c r="G46" i="207"/>
  <c r="G45" i="207"/>
  <c r="G44" i="207"/>
  <c r="G43" i="207"/>
  <c r="G42" i="207"/>
  <c r="G41" i="207"/>
  <c r="G40" i="207"/>
  <c r="G39" i="207"/>
  <c r="G38" i="207"/>
  <c r="G37" i="207"/>
  <c r="G36" i="207"/>
  <c r="G35" i="207"/>
  <c r="G34" i="207"/>
  <c r="G33" i="207"/>
  <c r="G32" i="207"/>
  <c r="G31" i="207"/>
  <c r="G30" i="207"/>
  <c r="G29" i="207"/>
  <c r="G28" i="207"/>
  <c r="E23" i="207"/>
  <c r="D23" i="207"/>
  <c r="AA59" i="207" s="1"/>
  <c r="C23" i="207"/>
  <c r="G18" i="207"/>
  <c r="C8" i="207"/>
  <c r="C7" i="207"/>
  <c r="B1" i="207"/>
  <c r="B59" i="206"/>
  <c r="B58" i="206"/>
  <c r="B57" i="206"/>
  <c r="B56" i="206"/>
  <c r="B55" i="206"/>
  <c r="B54" i="206"/>
  <c r="AA53" i="206"/>
  <c r="G52" i="206"/>
  <c r="G51" i="206"/>
  <c r="G50" i="206"/>
  <c r="G49" i="206"/>
  <c r="G48" i="206"/>
  <c r="G47" i="206"/>
  <c r="G46" i="206"/>
  <c r="G45" i="206"/>
  <c r="G44" i="206"/>
  <c r="G43" i="206"/>
  <c r="G42" i="206"/>
  <c r="G41" i="206"/>
  <c r="G40" i="206"/>
  <c r="G39" i="206"/>
  <c r="G38" i="206"/>
  <c r="G37" i="206"/>
  <c r="G36" i="206"/>
  <c r="G35" i="206"/>
  <c r="G34" i="206"/>
  <c r="G33" i="206"/>
  <c r="G32" i="206"/>
  <c r="G31" i="206"/>
  <c r="G30" i="206"/>
  <c r="G29" i="206"/>
  <c r="G28" i="206"/>
  <c r="E23" i="206"/>
  <c r="G18" i="206" s="1"/>
  <c r="D23" i="206"/>
  <c r="AA59" i="206" s="1"/>
  <c r="C23" i="206"/>
  <c r="C8" i="206"/>
  <c r="C7" i="206"/>
  <c r="B1" i="206"/>
  <c r="AA59" i="205"/>
  <c r="V59" i="205"/>
  <c r="Q59" i="205"/>
  <c r="P59" i="205"/>
  <c r="O59" i="205"/>
  <c r="L59" i="205"/>
  <c r="B59" i="205"/>
  <c r="Y58" i="205"/>
  <c r="V58" i="205"/>
  <c r="T58" i="205"/>
  <c r="R58" i="205"/>
  <c r="N58" i="205"/>
  <c r="L58" i="205"/>
  <c r="H58" i="205"/>
  <c r="B58" i="205"/>
  <c r="AA57" i="205"/>
  <c r="S57" i="205"/>
  <c r="R57" i="205"/>
  <c r="Q57" i="205"/>
  <c r="O57" i="205"/>
  <c r="B57" i="205"/>
  <c r="AA56" i="205"/>
  <c r="Y56" i="205"/>
  <c r="T56" i="205"/>
  <c r="P56" i="205"/>
  <c r="O56" i="205"/>
  <c r="N56" i="205"/>
  <c r="H56" i="205"/>
  <c r="B56" i="205"/>
  <c r="V55" i="205"/>
  <c r="T55" i="205"/>
  <c r="S55" i="205"/>
  <c r="Q55" i="205"/>
  <c r="L55" i="205"/>
  <c r="H55" i="205"/>
  <c r="B55" i="205"/>
  <c r="Y54" i="205"/>
  <c r="R54" i="205"/>
  <c r="Q54" i="205"/>
  <c r="P54" i="205"/>
  <c r="N54" i="205"/>
  <c r="B54" i="205"/>
  <c r="AA53" i="205"/>
  <c r="G53" i="205"/>
  <c r="G52" i="205"/>
  <c r="G51" i="205"/>
  <c r="G50" i="205"/>
  <c r="G49" i="205"/>
  <c r="G48" i="205"/>
  <c r="G47" i="205"/>
  <c r="G46" i="205"/>
  <c r="G45" i="205"/>
  <c r="G44" i="205"/>
  <c r="G43" i="205"/>
  <c r="G42" i="205"/>
  <c r="G41" i="205"/>
  <c r="G40" i="205"/>
  <c r="G39" i="205"/>
  <c r="G38" i="205"/>
  <c r="G37" i="205"/>
  <c r="G36" i="205"/>
  <c r="G35" i="205"/>
  <c r="G34" i="205"/>
  <c r="G33" i="205"/>
  <c r="G32" i="205"/>
  <c r="G31" i="205"/>
  <c r="G30" i="205"/>
  <c r="G29" i="205"/>
  <c r="G28" i="205"/>
  <c r="E23" i="205"/>
  <c r="D23" i="205"/>
  <c r="Y59" i="205" s="1"/>
  <c r="C23" i="205"/>
  <c r="G18" i="205"/>
  <c r="C8" i="205"/>
  <c r="C7" i="205"/>
  <c r="B1" i="205"/>
  <c r="B59" i="204"/>
  <c r="B58" i="204"/>
  <c r="B57" i="204"/>
  <c r="B56" i="204"/>
  <c r="B55" i="204"/>
  <c r="B54" i="204"/>
  <c r="AA53" i="204"/>
  <c r="G52" i="204"/>
  <c r="G51" i="204"/>
  <c r="G50" i="204"/>
  <c r="G49" i="204"/>
  <c r="G48" i="204"/>
  <c r="G47" i="204"/>
  <c r="G46" i="204"/>
  <c r="G45" i="204"/>
  <c r="G44" i="204"/>
  <c r="G43" i="204"/>
  <c r="G42" i="204"/>
  <c r="G41" i="204"/>
  <c r="G40" i="204"/>
  <c r="G39" i="204"/>
  <c r="G38" i="204"/>
  <c r="G37" i="204"/>
  <c r="G36" i="204"/>
  <c r="G35" i="204"/>
  <c r="G34" i="204"/>
  <c r="G33" i="204"/>
  <c r="G32" i="204"/>
  <c r="G31" i="204"/>
  <c r="G30" i="204"/>
  <c r="G29" i="204"/>
  <c r="G28" i="204"/>
  <c r="E23" i="204"/>
  <c r="D23" i="204"/>
  <c r="AA59" i="204" s="1"/>
  <c r="C23" i="204"/>
  <c r="G18" i="204"/>
  <c r="C8" i="204"/>
  <c r="C7" i="204"/>
  <c r="B1" i="204"/>
  <c r="AA59" i="203"/>
  <c r="Y59" i="203"/>
  <c r="O59" i="203"/>
  <c r="N59" i="203"/>
  <c r="B59" i="203"/>
  <c r="T58" i="203"/>
  <c r="S58" i="203"/>
  <c r="H58" i="203"/>
  <c r="B58" i="203"/>
  <c r="Q57" i="203"/>
  <c r="P57" i="203"/>
  <c r="B57" i="203"/>
  <c r="Y56" i="203"/>
  <c r="V56" i="203"/>
  <c r="N56" i="203"/>
  <c r="L56" i="203"/>
  <c r="B56" i="203"/>
  <c r="S55" i="203"/>
  <c r="R55" i="203"/>
  <c r="B55" i="203"/>
  <c r="AA54" i="203"/>
  <c r="P54" i="203"/>
  <c r="O54" i="203"/>
  <c r="B54" i="203"/>
  <c r="AA53" i="203"/>
  <c r="G52" i="203"/>
  <c r="G51" i="203"/>
  <c r="G50" i="203"/>
  <c r="G49" i="203"/>
  <c r="G48" i="203"/>
  <c r="G47" i="203"/>
  <c r="G46" i="203"/>
  <c r="G45" i="203"/>
  <c r="G44" i="203"/>
  <c r="G43" i="203"/>
  <c r="G42" i="203"/>
  <c r="G41" i="203"/>
  <c r="G40" i="203"/>
  <c r="G39" i="203"/>
  <c r="G38" i="203"/>
  <c r="G37" i="203"/>
  <c r="G36" i="203"/>
  <c r="G35" i="203"/>
  <c r="G34" i="203"/>
  <c r="G33" i="203"/>
  <c r="G32" i="203"/>
  <c r="G31" i="203"/>
  <c r="G30" i="203"/>
  <c r="G29" i="203"/>
  <c r="G28" i="203"/>
  <c r="E23" i="203"/>
  <c r="D23" i="203"/>
  <c r="V59" i="203" s="1"/>
  <c r="C23" i="203"/>
  <c r="G18" i="203"/>
  <c r="C8" i="203"/>
  <c r="C7" i="203"/>
  <c r="B1" i="203"/>
  <c r="P59" i="202"/>
  <c r="B59" i="202"/>
  <c r="V58" i="202"/>
  <c r="L58" i="202"/>
  <c r="B58" i="202"/>
  <c r="R57" i="202"/>
  <c r="B57" i="202"/>
  <c r="AA56" i="202"/>
  <c r="O56" i="202"/>
  <c r="B56" i="202"/>
  <c r="T55" i="202"/>
  <c r="H55" i="202"/>
  <c r="B55" i="202"/>
  <c r="Q54" i="202"/>
  <c r="B54" i="202"/>
  <c r="AA53" i="202"/>
  <c r="G52" i="202"/>
  <c r="G51" i="202"/>
  <c r="G50" i="202"/>
  <c r="G49" i="202"/>
  <c r="G48" i="202"/>
  <c r="G47" i="202"/>
  <c r="G46" i="202"/>
  <c r="G45" i="202"/>
  <c r="G44" i="202"/>
  <c r="G43" i="202"/>
  <c r="G42" i="202"/>
  <c r="G41" i="202"/>
  <c r="G40" i="202"/>
  <c r="G39" i="202"/>
  <c r="G38" i="202"/>
  <c r="G37" i="202"/>
  <c r="G36" i="202"/>
  <c r="G35" i="202"/>
  <c r="G34" i="202"/>
  <c r="G33" i="202"/>
  <c r="G32" i="202"/>
  <c r="G31" i="202"/>
  <c r="G30" i="202"/>
  <c r="G29" i="202"/>
  <c r="G28" i="202"/>
  <c r="E23" i="202"/>
  <c r="D23" i="202"/>
  <c r="AA59" i="202" s="1"/>
  <c r="C23" i="202"/>
  <c r="G18" i="202"/>
  <c r="C8" i="202"/>
  <c r="C7" i="202"/>
  <c r="B1" i="202"/>
  <c r="B59" i="201"/>
  <c r="V58" i="201"/>
  <c r="L58" i="201"/>
  <c r="B58" i="201"/>
  <c r="R57" i="201"/>
  <c r="P57" i="201"/>
  <c r="B57" i="201"/>
  <c r="AA56" i="201"/>
  <c r="V56" i="201"/>
  <c r="O56" i="201"/>
  <c r="L56" i="201"/>
  <c r="B56" i="201"/>
  <c r="T55" i="201"/>
  <c r="R55" i="201"/>
  <c r="H55" i="201"/>
  <c r="B55" i="201"/>
  <c r="AA54" i="201"/>
  <c r="Q54" i="201"/>
  <c r="O54" i="201"/>
  <c r="B54" i="201"/>
  <c r="AA53" i="201"/>
  <c r="G52" i="201"/>
  <c r="G51" i="201"/>
  <c r="G50" i="201"/>
  <c r="G49" i="201"/>
  <c r="G48" i="201"/>
  <c r="G47" i="201"/>
  <c r="G46" i="201"/>
  <c r="G45" i="201"/>
  <c r="G44" i="201"/>
  <c r="G43" i="201"/>
  <c r="G42" i="201"/>
  <c r="G41" i="201"/>
  <c r="G40" i="201"/>
  <c r="G39" i="201"/>
  <c r="G38" i="201"/>
  <c r="G37" i="201"/>
  <c r="G36" i="201"/>
  <c r="G35" i="201"/>
  <c r="G34" i="201"/>
  <c r="G33" i="201"/>
  <c r="G32" i="201"/>
  <c r="G31" i="201"/>
  <c r="G30" i="201"/>
  <c r="G29" i="201"/>
  <c r="G28" i="201"/>
  <c r="E23" i="201"/>
  <c r="D23" i="201"/>
  <c r="AA59" i="201" s="1"/>
  <c r="C23" i="201"/>
  <c r="G18" i="201"/>
  <c r="C8" i="201"/>
  <c r="C7" i="201"/>
  <c r="B1" i="201"/>
  <c r="AA59" i="200"/>
  <c r="P59" i="200"/>
  <c r="O59" i="200"/>
  <c r="B59" i="200"/>
  <c r="V58" i="200"/>
  <c r="T58" i="200"/>
  <c r="L58" i="200"/>
  <c r="H58" i="200"/>
  <c r="B58" i="200"/>
  <c r="R57" i="200"/>
  <c r="Q57" i="200"/>
  <c r="B57" i="200"/>
  <c r="AA56" i="200"/>
  <c r="Y56" i="200"/>
  <c r="O56" i="200"/>
  <c r="N56" i="200"/>
  <c r="B56" i="200"/>
  <c r="T55" i="200"/>
  <c r="S55" i="200"/>
  <c r="H55" i="200"/>
  <c r="B55" i="200"/>
  <c r="Q54" i="200"/>
  <c r="P54" i="200"/>
  <c r="B54" i="200"/>
  <c r="AA53" i="200"/>
  <c r="G52" i="200"/>
  <c r="G51" i="200"/>
  <c r="G50" i="200"/>
  <c r="G49" i="200"/>
  <c r="G48" i="200"/>
  <c r="G47" i="200"/>
  <c r="G46" i="200"/>
  <c r="G45" i="200"/>
  <c r="G44" i="200"/>
  <c r="G43" i="200"/>
  <c r="G42" i="200"/>
  <c r="G41" i="200"/>
  <c r="G40" i="200"/>
  <c r="G39" i="200"/>
  <c r="G38" i="200"/>
  <c r="G37" i="200"/>
  <c r="G36" i="200"/>
  <c r="G35" i="200"/>
  <c r="G34" i="200"/>
  <c r="G33" i="200"/>
  <c r="G32" i="200"/>
  <c r="G31" i="200"/>
  <c r="G30" i="200"/>
  <c r="G29" i="200"/>
  <c r="G28" i="200"/>
  <c r="E23" i="200"/>
  <c r="D23" i="200"/>
  <c r="Y59" i="200" s="1"/>
  <c r="C23" i="200"/>
  <c r="G18" i="200"/>
  <c r="C8" i="200"/>
  <c r="C7" i="200"/>
  <c r="B1" i="200"/>
  <c r="AA59" i="199"/>
  <c r="Y59" i="199"/>
  <c r="V59" i="199"/>
  <c r="O59" i="199"/>
  <c r="N59" i="199"/>
  <c r="L59" i="199"/>
  <c r="B59" i="199"/>
  <c r="T58" i="199"/>
  <c r="S58" i="199"/>
  <c r="R58" i="199"/>
  <c r="H58" i="199"/>
  <c r="B58" i="199"/>
  <c r="AA57" i="199"/>
  <c r="Q57" i="199"/>
  <c r="P57" i="199"/>
  <c r="O57" i="199"/>
  <c r="B57" i="199"/>
  <c r="Y56" i="199"/>
  <c r="V56" i="199"/>
  <c r="T56" i="199"/>
  <c r="N56" i="199"/>
  <c r="L56" i="199"/>
  <c r="H56" i="199"/>
  <c r="B56" i="199"/>
  <c r="S55" i="199"/>
  <c r="R55" i="199"/>
  <c r="Q55" i="199"/>
  <c r="B55" i="199"/>
  <c r="AA54" i="199"/>
  <c r="Y54" i="199"/>
  <c r="P54" i="199"/>
  <c r="O54" i="199"/>
  <c r="N54" i="199"/>
  <c r="B54" i="199"/>
  <c r="AA53" i="199"/>
  <c r="G53" i="199"/>
  <c r="G52" i="199"/>
  <c r="G51" i="199"/>
  <c r="G50" i="199"/>
  <c r="G49" i="199"/>
  <c r="G48" i="199"/>
  <c r="G47" i="199"/>
  <c r="G46" i="199"/>
  <c r="G45" i="199"/>
  <c r="G44" i="199"/>
  <c r="G43" i="199"/>
  <c r="G42" i="199"/>
  <c r="G41" i="199"/>
  <c r="G40" i="199"/>
  <c r="G39" i="199"/>
  <c r="G38" i="199"/>
  <c r="G37" i="199"/>
  <c r="G36" i="199"/>
  <c r="G35" i="199"/>
  <c r="G34" i="199"/>
  <c r="G33" i="199"/>
  <c r="G32" i="199"/>
  <c r="G31" i="199"/>
  <c r="G30" i="199"/>
  <c r="G29" i="199"/>
  <c r="G28" i="199"/>
  <c r="E23" i="199"/>
  <c r="D23" i="199"/>
  <c r="T59" i="199" s="1"/>
  <c r="C23" i="199"/>
  <c r="G18" i="199"/>
  <c r="C8" i="199"/>
  <c r="C7" i="199"/>
  <c r="B1" i="199"/>
  <c r="B59" i="198"/>
  <c r="B58" i="198"/>
  <c r="B57" i="198"/>
  <c r="B56" i="198"/>
  <c r="B55" i="198"/>
  <c r="B54" i="198"/>
  <c r="AA53" i="198"/>
  <c r="G52" i="198"/>
  <c r="G51" i="198"/>
  <c r="G50" i="198"/>
  <c r="G49" i="198"/>
  <c r="G48" i="198"/>
  <c r="G47" i="198"/>
  <c r="G46" i="198"/>
  <c r="G45" i="198"/>
  <c r="G44" i="198"/>
  <c r="G43" i="198"/>
  <c r="G42" i="198"/>
  <c r="G41" i="198"/>
  <c r="G40" i="198"/>
  <c r="G39" i="198"/>
  <c r="G38" i="198"/>
  <c r="G37" i="198"/>
  <c r="G36" i="198"/>
  <c r="G35" i="198"/>
  <c r="G34" i="198"/>
  <c r="G33" i="198"/>
  <c r="G32" i="198"/>
  <c r="G31" i="198"/>
  <c r="G30" i="198"/>
  <c r="G29" i="198"/>
  <c r="G28" i="198"/>
  <c r="E23" i="198"/>
  <c r="D23" i="198"/>
  <c r="AA59" i="198" s="1"/>
  <c r="C23" i="198"/>
  <c r="G18" i="198"/>
  <c r="C8" i="198"/>
  <c r="C7" i="198"/>
  <c r="B1" i="198"/>
  <c r="AA59" i="197"/>
  <c r="O59" i="197"/>
  <c r="B59" i="197"/>
  <c r="T58" i="197"/>
  <c r="H58" i="197"/>
  <c r="B58" i="197"/>
  <c r="Q57" i="197"/>
  <c r="B57" i="197"/>
  <c r="Y56" i="197"/>
  <c r="N56" i="197"/>
  <c r="B56" i="197"/>
  <c r="S55" i="197"/>
  <c r="B55" i="197"/>
  <c r="P54" i="197"/>
  <c r="B54" i="197"/>
  <c r="AA53" i="197"/>
  <c r="G52" i="197"/>
  <c r="G51" i="197"/>
  <c r="G50" i="197"/>
  <c r="G49" i="197"/>
  <c r="G48" i="197"/>
  <c r="G47" i="197"/>
  <c r="G46" i="197"/>
  <c r="G45" i="197"/>
  <c r="G44" i="197"/>
  <c r="G43" i="197"/>
  <c r="G42" i="197"/>
  <c r="G41" i="197"/>
  <c r="G40" i="197"/>
  <c r="G39" i="197"/>
  <c r="G38" i="197"/>
  <c r="G37" i="197"/>
  <c r="G36" i="197"/>
  <c r="G35" i="197"/>
  <c r="G34" i="197"/>
  <c r="G33" i="197"/>
  <c r="G32" i="197"/>
  <c r="G31" i="197"/>
  <c r="G30" i="197"/>
  <c r="G29" i="197"/>
  <c r="G28" i="197"/>
  <c r="E23" i="197"/>
  <c r="D23" i="197"/>
  <c r="Y59" i="197" s="1"/>
  <c r="C23" i="197"/>
  <c r="G18" i="197"/>
  <c r="C8" i="197"/>
  <c r="C7" i="197"/>
  <c r="B1" i="197"/>
  <c r="AA59" i="196"/>
  <c r="P59" i="196"/>
  <c r="O59" i="196"/>
  <c r="B59" i="196"/>
  <c r="V58" i="196"/>
  <c r="T58" i="196"/>
  <c r="L58" i="196"/>
  <c r="H58" i="196"/>
  <c r="B58" i="196"/>
  <c r="R57" i="196"/>
  <c r="Q57" i="196"/>
  <c r="B57" i="196"/>
  <c r="AA56" i="196"/>
  <c r="Y56" i="196"/>
  <c r="O56" i="196"/>
  <c r="N56" i="196"/>
  <c r="B56" i="196"/>
  <c r="T55" i="196"/>
  <c r="S55" i="196"/>
  <c r="H55" i="196"/>
  <c r="B55" i="196"/>
  <c r="Q54" i="196"/>
  <c r="P54" i="196"/>
  <c r="B54" i="196"/>
  <c r="AA53" i="196"/>
  <c r="G52" i="196"/>
  <c r="G51" i="196"/>
  <c r="G50" i="196"/>
  <c r="G49" i="196"/>
  <c r="G48" i="196"/>
  <c r="G47" i="196"/>
  <c r="G46" i="196"/>
  <c r="G45" i="196"/>
  <c r="G44" i="196"/>
  <c r="G43" i="196"/>
  <c r="G42" i="196"/>
  <c r="G41" i="196"/>
  <c r="G40" i="196"/>
  <c r="G39" i="196"/>
  <c r="G38" i="196"/>
  <c r="G37" i="196"/>
  <c r="G36" i="196"/>
  <c r="G35" i="196"/>
  <c r="G34" i="196"/>
  <c r="G33" i="196"/>
  <c r="G32" i="196"/>
  <c r="G31" i="196"/>
  <c r="G30" i="196"/>
  <c r="G29" i="196"/>
  <c r="G28" i="196"/>
  <c r="E23" i="196"/>
  <c r="D23" i="196"/>
  <c r="Y59" i="196" s="1"/>
  <c r="C23" i="196"/>
  <c r="G18" i="196"/>
  <c r="C8" i="196"/>
  <c r="C7" i="196"/>
  <c r="B1" i="196"/>
  <c r="Q59" i="195"/>
  <c r="P59" i="195"/>
  <c r="B59" i="195"/>
  <c r="Y58" i="195"/>
  <c r="V58" i="195"/>
  <c r="N58" i="195"/>
  <c r="L58" i="195"/>
  <c r="B58" i="195"/>
  <c r="S57" i="195"/>
  <c r="R57" i="195"/>
  <c r="B57" i="195"/>
  <c r="AA56" i="195"/>
  <c r="P56" i="195"/>
  <c r="O56" i="195"/>
  <c r="B56" i="195"/>
  <c r="V55" i="195"/>
  <c r="T55" i="195"/>
  <c r="L55" i="195"/>
  <c r="H55" i="195"/>
  <c r="B55" i="195"/>
  <c r="R54" i="195"/>
  <c r="Q54" i="195"/>
  <c r="B54" i="195"/>
  <c r="AA53" i="195"/>
  <c r="G52" i="195"/>
  <c r="G51" i="195"/>
  <c r="G50" i="195"/>
  <c r="G49" i="195"/>
  <c r="G48" i="195"/>
  <c r="G47" i="195"/>
  <c r="G46" i="195"/>
  <c r="G45" i="195"/>
  <c r="G44" i="195"/>
  <c r="G43" i="195"/>
  <c r="G42" i="195"/>
  <c r="G41" i="195"/>
  <c r="G40" i="195"/>
  <c r="G39" i="195"/>
  <c r="G38" i="195"/>
  <c r="G37" i="195"/>
  <c r="G36" i="195"/>
  <c r="G35" i="195"/>
  <c r="G34" i="195"/>
  <c r="G33" i="195"/>
  <c r="G32" i="195"/>
  <c r="G31" i="195"/>
  <c r="G30" i="195"/>
  <c r="G29" i="195"/>
  <c r="G28" i="195"/>
  <c r="E23" i="195"/>
  <c r="D23" i="195"/>
  <c r="AA59" i="195" s="1"/>
  <c r="C23" i="195"/>
  <c r="G18" i="195"/>
  <c r="C8" i="195"/>
  <c r="C7" i="195"/>
  <c r="B1" i="195"/>
  <c r="Y59" i="194"/>
  <c r="P59" i="194"/>
  <c r="N59" i="194"/>
  <c r="B59" i="194"/>
  <c r="V58" i="194"/>
  <c r="S58" i="194"/>
  <c r="L58" i="194"/>
  <c r="B58" i="194"/>
  <c r="R57" i="194"/>
  <c r="P57" i="194"/>
  <c r="B57" i="194"/>
  <c r="AA56" i="194"/>
  <c r="V56" i="194"/>
  <c r="O56" i="194"/>
  <c r="L56" i="194"/>
  <c r="B56" i="194"/>
  <c r="T55" i="194"/>
  <c r="R55" i="194"/>
  <c r="H55" i="194"/>
  <c r="B55" i="194"/>
  <c r="AA54" i="194"/>
  <c r="Q54" i="194"/>
  <c r="O54" i="194"/>
  <c r="B54" i="194"/>
  <c r="AA53" i="194"/>
  <c r="G52" i="194"/>
  <c r="G51" i="194"/>
  <c r="G50" i="194"/>
  <c r="G49" i="194"/>
  <c r="G48" i="194"/>
  <c r="G47" i="194"/>
  <c r="G46" i="194"/>
  <c r="G45" i="194"/>
  <c r="G44" i="194"/>
  <c r="G43" i="194"/>
  <c r="G42" i="194"/>
  <c r="G41" i="194"/>
  <c r="G40" i="194"/>
  <c r="G39" i="194"/>
  <c r="G38" i="194"/>
  <c r="G37" i="194"/>
  <c r="G36" i="194"/>
  <c r="G35" i="194"/>
  <c r="G34" i="194"/>
  <c r="G33" i="194"/>
  <c r="G32" i="194"/>
  <c r="G31" i="194"/>
  <c r="G30" i="194"/>
  <c r="G29" i="194"/>
  <c r="G28" i="194"/>
  <c r="E23" i="194"/>
  <c r="D23" i="194"/>
  <c r="AA59" i="194" s="1"/>
  <c r="C23" i="194"/>
  <c r="G18" i="194"/>
  <c r="C8" i="194"/>
  <c r="C7" i="194"/>
  <c r="B1" i="194"/>
  <c r="G53" i="192"/>
  <c r="H89" i="191"/>
  <c r="H88" i="191"/>
  <c r="H87" i="191"/>
  <c r="H86" i="191"/>
  <c r="H85" i="191"/>
  <c r="H84" i="191"/>
  <c r="H83" i="191"/>
  <c r="H82" i="191"/>
  <c r="H81" i="191"/>
  <c r="H80" i="191"/>
  <c r="H79" i="191"/>
  <c r="H78" i="191"/>
  <c r="H77" i="191"/>
  <c r="H76" i="191"/>
  <c r="H75" i="191"/>
  <c r="H74" i="191"/>
  <c r="H73" i="191"/>
  <c r="H72" i="191"/>
  <c r="H71" i="191"/>
  <c r="H70" i="191"/>
  <c r="H69" i="191"/>
  <c r="H68" i="191"/>
  <c r="H67" i="191"/>
  <c r="H66" i="191"/>
  <c r="H65" i="191"/>
  <c r="H64" i="191"/>
  <c r="H63" i="191"/>
  <c r="H62" i="191"/>
  <c r="H61" i="191"/>
  <c r="H60" i="191"/>
  <c r="H59" i="191"/>
  <c r="H58" i="191"/>
  <c r="H57" i="191"/>
  <c r="H56" i="191"/>
  <c r="H55" i="191"/>
  <c r="H54" i="191"/>
  <c r="H53" i="191"/>
  <c r="H52" i="191"/>
  <c r="H51" i="191"/>
  <c r="H50" i="191"/>
  <c r="H49" i="191"/>
  <c r="H48" i="191"/>
  <c r="H47" i="191"/>
  <c r="H46" i="191"/>
  <c r="H45" i="191"/>
  <c r="H44" i="191"/>
  <c r="H43" i="191"/>
  <c r="H42" i="191"/>
  <c r="H41" i="191"/>
  <c r="H40" i="191"/>
  <c r="H39" i="191"/>
  <c r="H38" i="191"/>
  <c r="H37" i="191"/>
  <c r="H36" i="191"/>
  <c r="H35" i="191"/>
  <c r="H34" i="191"/>
  <c r="H33" i="191"/>
  <c r="H32" i="191"/>
  <c r="H31" i="191"/>
  <c r="H30" i="191"/>
  <c r="H29" i="191"/>
  <c r="H28" i="191"/>
  <c r="H27" i="191"/>
  <c r="H26" i="191"/>
  <c r="H25" i="191"/>
  <c r="H24" i="191"/>
  <c r="H23" i="191"/>
  <c r="H22" i="191"/>
  <c r="H21" i="191"/>
  <c r="H20" i="191"/>
  <c r="H19" i="191"/>
  <c r="H18" i="191"/>
  <c r="H17" i="191"/>
  <c r="H16" i="191"/>
  <c r="H15" i="191"/>
  <c r="S54" i="267" l="1"/>
  <c r="N55" i="267"/>
  <c r="Y55" i="267"/>
  <c r="Q56" i="267"/>
  <c r="H57" i="267"/>
  <c r="T57" i="267"/>
  <c r="O58" i="267"/>
  <c r="AA58" i="267"/>
  <c r="R59" i="267"/>
  <c r="H54" i="267"/>
  <c r="T54" i="267"/>
  <c r="T53" i="267" s="1"/>
  <c r="O55" i="267"/>
  <c r="AA55" i="267"/>
  <c r="R56" i="267"/>
  <c r="L57" i="267"/>
  <c r="L53" i="267" s="1"/>
  <c r="V57" i="267"/>
  <c r="V53" i="267" s="1"/>
  <c r="P58" i="267"/>
  <c r="S59" i="267"/>
  <c r="G53" i="267"/>
  <c r="N54" i="267"/>
  <c r="Y54" i="267"/>
  <c r="Q55" i="267"/>
  <c r="Q53" i="267" s="1"/>
  <c r="H56" i="267"/>
  <c r="T56" i="267"/>
  <c r="O57" i="267"/>
  <c r="AA57" i="267"/>
  <c r="R58" i="267"/>
  <c r="L59" i="267"/>
  <c r="V59" i="267"/>
  <c r="O54" i="267"/>
  <c r="O53" i="267" s="1"/>
  <c r="AA54" i="267"/>
  <c r="R55" i="267"/>
  <c r="R53" i="267" s="1"/>
  <c r="L56" i="267"/>
  <c r="V56" i="267"/>
  <c r="P57" i="267"/>
  <c r="P53" i="267" s="1"/>
  <c r="S58" i="267"/>
  <c r="N59" i="267"/>
  <c r="S54" i="266"/>
  <c r="N55" i="266"/>
  <c r="Y55" i="266"/>
  <c r="Q56" i="266"/>
  <c r="H57" i="266"/>
  <c r="T57" i="266"/>
  <c r="O58" i="266"/>
  <c r="AA58" i="266"/>
  <c r="R59" i="266"/>
  <c r="H54" i="266"/>
  <c r="T54" i="266"/>
  <c r="O55" i="266"/>
  <c r="AA55" i="266"/>
  <c r="R56" i="266"/>
  <c r="L57" i="266"/>
  <c r="V57" i="266"/>
  <c r="P58" i="266"/>
  <c r="S59" i="266"/>
  <c r="S56" i="266"/>
  <c r="N57" i="266"/>
  <c r="Y57" i="266"/>
  <c r="Q58" i="266"/>
  <c r="H59" i="266"/>
  <c r="T59" i="266"/>
  <c r="G53" i="266"/>
  <c r="N54" i="266"/>
  <c r="N53" i="266" s="1"/>
  <c r="Y54" i="266"/>
  <c r="Q55" i="266"/>
  <c r="H56" i="266"/>
  <c r="T56" i="266"/>
  <c r="O57" i="266"/>
  <c r="AA57" i="266"/>
  <c r="R58" i="266"/>
  <c r="L59" i="266"/>
  <c r="L53" i="266" s="1"/>
  <c r="V59" i="266"/>
  <c r="O54" i="266"/>
  <c r="AA54" i="266"/>
  <c r="R55" i="266"/>
  <c r="L56" i="266"/>
  <c r="V56" i="266"/>
  <c r="V53" i="266" s="1"/>
  <c r="P57" i="266"/>
  <c r="S58" i="266"/>
  <c r="N59" i="266"/>
  <c r="Y59" i="266"/>
  <c r="P54" i="266"/>
  <c r="S55" i="266"/>
  <c r="N56" i="266"/>
  <c r="Y56" i="266"/>
  <c r="Q57" i="266"/>
  <c r="H58" i="266"/>
  <c r="T58" i="266"/>
  <c r="O59" i="266"/>
  <c r="R54" i="265"/>
  <c r="L55" i="265"/>
  <c r="V55" i="265"/>
  <c r="P56" i="265"/>
  <c r="S57" i="265"/>
  <c r="N58" i="265"/>
  <c r="Y58" i="265"/>
  <c r="Q59" i="265"/>
  <c r="S54" i="265"/>
  <c r="N55" i="265"/>
  <c r="Y55" i="265"/>
  <c r="Q56" i="265"/>
  <c r="H57" i="265"/>
  <c r="T57" i="265"/>
  <c r="O58" i="265"/>
  <c r="AA58" i="265"/>
  <c r="R59" i="265"/>
  <c r="H54" i="265"/>
  <c r="T54" i="265"/>
  <c r="O55" i="265"/>
  <c r="AA55" i="265"/>
  <c r="R56" i="265"/>
  <c r="L57" i="265"/>
  <c r="V57" i="265"/>
  <c r="P58" i="265"/>
  <c r="S59" i="265"/>
  <c r="L54" i="265"/>
  <c r="V54" i="265"/>
  <c r="P55" i="265"/>
  <c r="S56" i="265"/>
  <c r="N57" i="265"/>
  <c r="Y57" i="265"/>
  <c r="Q58" i="265"/>
  <c r="H59" i="265"/>
  <c r="T59" i="265"/>
  <c r="G53" i="265"/>
  <c r="N54" i="265"/>
  <c r="Y54" i="265"/>
  <c r="Q55" i="265"/>
  <c r="H56" i="265"/>
  <c r="T56" i="265"/>
  <c r="O57" i="265"/>
  <c r="AA57" i="265"/>
  <c r="R58" i="265"/>
  <c r="L59" i="265"/>
  <c r="V59" i="265"/>
  <c r="O54" i="265"/>
  <c r="AA54" i="265"/>
  <c r="R55" i="265"/>
  <c r="L56" i="265"/>
  <c r="V56" i="265"/>
  <c r="P57" i="265"/>
  <c r="S58" i="265"/>
  <c r="N59" i="265"/>
  <c r="Y59" i="265"/>
  <c r="P54" i="265"/>
  <c r="S55" i="265"/>
  <c r="N56" i="265"/>
  <c r="Y56" i="265"/>
  <c r="Q57" i="265"/>
  <c r="H58" i="265"/>
  <c r="T58" i="265"/>
  <c r="O59" i="265"/>
  <c r="Q54" i="264"/>
  <c r="H55" i="264"/>
  <c r="T55" i="264"/>
  <c r="O56" i="264"/>
  <c r="AA56" i="264"/>
  <c r="R57" i="264"/>
  <c r="L58" i="264"/>
  <c r="V58" i="264"/>
  <c r="P59" i="264"/>
  <c r="R54" i="264"/>
  <c r="L55" i="264"/>
  <c r="V55" i="264"/>
  <c r="P56" i="264"/>
  <c r="S57" i="264"/>
  <c r="N58" i="264"/>
  <c r="Y58" i="264"/>
  <c r="Q59" i="264"/>
  <c r="S54" i="264"/>
  <c r="N55" i="264"/>
  <c r="Y55" i="264"/>
  <c r="Q56" i="264"/>
  <c r="H57" i="264"/>
  <c r="T57" i="264"/>
  <c r="O58" i="264"/>
  <c r="AA58" i="264"/>
  <c r="R59" i="264"/>
  <c r="H54" i="264"/>
  <c r="T54" i="264"/>
  <c r="O55" i="264"/>
  <c r="AA55" i="264"/>
  <c r="R56" i="264"/>
  <c r="L57" i="264"/>
  <c r="V57" i="264"/>
  <c r="P58" i="264"/>
  <c r="S59" i="264"/>
  <c r="L54" i="264"/>
  <c r="V54" i="264"/>
  <c r="P55" i="264"/>
  <c r="S56" i="264"/>
  <c r="N57" i="264"/>
  <c r="Y57" i="264"/>
  <c r="Q58" i="264"/>
  <c r="H59" i="264"/>
  <c r="T59" i="264"/>
  <c r="G53" i="264"/>
  <c r="N54" i="264"/>
  <c r="Y54" i="264"/>
  <c r="Q55" i="264"/>
  <c r="H56" i="264"/>
  <c r="T56" i="264"/>
  <c r="O57" i="264"/>
  <c r="AA57" i="264"/>
  <c r="R58" i="264"/>
  <c r="L59" i="264"/>
  <c r="V59" i="264"/>
  <c r="O54" i="264"/>
  <c r="AA54" i="264"/>
  <c r="R55" i="264"/>
  <c r="L56" i="264"/>
  <c r="V56" i="264"/>
  <c r="P57" i="264"/>
  <c r="S58" i="264"/>
  <c r="N59" i="264"/>
  <c r="Y59" i="264"/>
  <c r="P54" i="264"/>
  <c r="S55" i="264"/>
  <c r="N56" i="264"/>
  <c r="Y56" i="264"/>
  <c r="Q57" i="264"/>
  <c r="H58" i="264"/>
  <c r="T58" i="264"/>
  <c r="O59" i="264"/>
  <c r="R54" i="263"/>
  <c r="L55" i="263"/>
  <c r="V55" i="263"/>
  <c r="P56" i="263"/>
  <c r="S57" i="263"/>
  <c r="N58" i="263"/>
  <c r="Y58" i="263"/>
  <c r="Q59" i="263"/>
  <c r="S54" i="263"/>
  <c r="N55" i="263"/>
  <c r="Y55" i="263"/>
  <c r="Q56" i="263"/>
  <c r="H57" i="263"/>
  <c r="T57" i="263"/>
  <c r="O58" i="263"/>
  <c r="AA58" i="263"/>
  <c r="R59" i="263"/>
  <c r="L54" i="263"/>
  <c r="V54" i="263"/>
  <c r="P55" i="263"/>
  <c r="S56" i="263"/>
  <c r="N57" i="263"/>
  <c r="Y57" i="263"/>
  <c r="Q58" i="263"/>
  <c r="H59" i="263"/>
  <c r="T59" i="263"/>
  <c r="G53" i="263"/>
  <c r="N54" i="263"/>
  <c r="Y54" i="263"/>
  <c r="Q55" i="263"/>
  <c r="H56" i="263"/>
  <c r="T56" i="263"/>
  <c r="O57" i="263"/>
  <c r="AA57" i="263"/>
  <c r="R58" i="263"/>
  <c r="L59" i="263"/>
  <c r="V59" i="263"/>
  <c r="P54" i="263"/>
  <c r="S55" i="263"/>
  <c r="N56" i="263"/>
  <c r="Y56" i="263"/>
  <c r="Q57" i="263"/>
  <c r="H58" i="263"/>
  <c r="T58" i="263"/>
  <c r="O59" i="263"/>
  <c r="H54" i="262"/>
  <c r="T54" i="262"/>
  <c r="O55" i="262"/>
  <c r="AA55" i="262"/>
  <c r="R56" i="262"/>
  <c r="L57" i="262"/>
  <c r="V57" i="262"/>
  <c r="P58" i="262"/>
  <c r="S59" i="262"/>
  <c r="O58" i="262"/>
  <c r="L54" i="262"/>
  <c r="V54" i="262"/>
  <c r="P55" i="262"/>
  <c r="S56" i="262"/>
  <c r="N57" i="262"/>
  <c r="Y57" i="262"/>
  <c r="Q58" i="262"/>
  <c r="H59" i="262"/>
  <c r="T59" i="262"/>
  <c r="S54" i="262"/>
  <c r="Y55" i="262"/>
  <c r="R59" i="262"/>
  <c r="G53" i="262"/>
  <c r="N54" i="262"/>
  <c r="Y54" i="262"/>
  <c r="Q55" i="262"/>
  <c r="H56" i="262"/>
  <c r="T56" i="262"/>
  <c r="O57" i="262"/>
  <c r="AA57" i="262"/>
  <c r="R58" i="262"/>
  <c r="L59" i="262"/>
  <c r="V59" i="262"/>
  <c r="O54" i="262"/>
  <c r="AA54" i="262"/>
  <c r="R55" i="262"/>
  <c r="L56" i="262"/>
  <c r="V56" i="262"/>
  <c r="P57" i="262"/>
  <c r="S58" i="262"/>
  <c r="N59" i="262"/>
  <c r="Y59" i="262"/>
  <c r="N55" i="262"/>
  <c r="Q56" i="262"/>
  <c r="AA58" i="262"/>
  <c r="P54" i="262"/>
  <c r="S55" i="262"/>
  <c r="N56" i="262"/>
  <c r="Y56" i="262"/>
  <c r="Q57" i="262"/>
  <c r="H58" i="262"/>
  <c r="T58" i="262"/>
  <c r="O59" i="262"/>
  <c r="R54" i="261"/>
  <c r="L55" i="261"/>
  <c r="V55" i="261"/>
  <c r="P56" i="261"/>
  <c r="S57" i="261"/>
  <c r="N58" i="261"/>
  <c r="Y58" i="261"/>
  <c r="Q59" i="261"/>
  <c r="S54" i="261"/>
  <c r="N55" i="261"/>
  <c r="Y55" i="261"/>
  <c r="Q56" i="261"/>
  <c r="H57" i="261"/>
  <c r="T57" i="261"/>
  <c r="O58" i="261"/>
  <c r="AA58" i="261"/>
  <c r="R59" i="261"/>
  <c r="H54" i="261"/>
  <c r="T54" i="261"/>
  <c r="O55" i="261"/>
  <c r="AA55" i="261"/>
  <c r="R56" i="261"/>
  <c r="L57" i="261"/>
  <c r="V57" i="261"/>
  <c r="P58" i="261"/>
  <c r="S59" i="261"/>
  <c r="L54" i="261"/>
  <c r="V54" i="261"/>
  <c r="P55" i="261"/>
  <c r="S56" i="261"/>
  <c r="N57" i="261"/>
  <c r="Y57" i="261"/>
  <c r="Q58" i="261"/>
  <c r="H59" i="261"/>
  <c r="T59" i="261"/>
  <c r="O54" i="261"/>
  <c r="AA54" i="261"/>
  <c r="R55" i="261"/>
  <c r="L56" i="261"/>
  <c r="V56" i="261"/>
  <c r="P57" i="261"/>
  <c r="S58" i="261"/>
  <c r="N59" i="261"/>
  <c r="R54" i="260"/>
  <c r="L55" i="260"/>
  <c r="V55" i="260"/>
  <c r="P56" i="260"/>
  <c r="S57" i="260"/>
  <c r="N58" i="260"/>
  <c r="Y58" i="260"/>
  <c r="Q59" i="260"/>
  <c r="S54" i="260"/>
  <c r="N55" i="260"/>
  <c r="Y55" i="260"/>
  <c r="Q56" i="260"/>
  <c r="H57" i="260"/>
  <c r="T57" i="260"/>
  <c r="O58" i="260"/>
  <c r="AA58" i="260"/>
  <c r="R59" i="260"/>
  <c r="H54" i="260"/>
  <c r="T54" i="260"/>
  <c r="O55" i="260"/>
  <c r="AA55" i="260"/>
  <c r="R56" i="260"/>
  <c r="L57" i="260"/>
  <c r="V57" i="260"/>
  <c r="P58" i="260"/>
  <c r="S59" i="260"/>
  <c r="L54" i="260"/>
  <c r="V54" i="260"/>
  <c r="P55" i="260"/>
  <c r="S56" i="260"/>
  <c r="N57" i="260"/>
  <c r="Y57" i="260"/>
  <c r="Q58" i="260"/>
  <c r="H59" i="260"/>
  <c r="T59" i="260"/>
  <c r="G53" i="260"/>
  <c r="N54" i="260"/>
  <c r="Y54" i="260"/>
  <c r="Q55" i="260"/>
  <c r="H56" i="260"/>
  <c r="T56" i="260"/>
  <c r="O57" i="260"/>
  <c r="AA57" i="260"/>
  <c r="R58" i="260"/>
  <c r="L59" i="260"/>
  <c r="V59" i="260"/>
  <c r="O54" i="260"/>
  <c r="AA54" i="260"/>
  <c r="R55" i="260"/>
  <c r="L56" i="260"/>
  <c r="V56" i="260"/>
  <c r="P57" i="260"/>
  <c r="S58" i="260"/>
  <c r="N59" i="260"/>
  <c r="Y59" i="260"/>
  <c r="P54" i="260"/>
  <c r="S55" i="260"/>
  <c r="N56" i="260"/>
  <c r="Y56" i="260"/>
  <c r="Q57" i="260"/>
  <c r="H58" i="260"/>
  <c r="T58" i="260"/>
  <c r="O59" i="260"/>
  <c r="S54" i="259"/>
  <c r="N55" i="259"/>
  <c r="Y55" i="259"/>
  <c r="Q56" i="259"/>
  <c r="H57" i="259"/>
  <c r="T57" i="259"/>
  <c r="O58" i="259"/>
  <c r="AA58" i="259"/>
  <c r="R59" i="259"/>
  <c r="H54" i="259"/>
  <c r="T54" i="259"/>
  <c r="O55" i="259"/>
  <c r="AA55" i="259"/>
  <c r="R56" i="259"/>
  <c r="L57" i="259"/>
  <c r="V57" i="259"/>
  <c r="P58" i="259"/>
  <c r="S59" i="259"/>
  <c r="L54" i="259"/>
  <c r="V54" i="259"/>
  <c r="P55" i="259"/>
  <c r="S56" i="259"/>
  <c r="N57" i="259"/>
  <c r="Y57" i="259"/>
  <c r="Q58" i="259"/>
  <c r="H59" i="259"/>
  <c r="R54" i="258"/>
  <c r="L55" i="258"/>
  <c r="V55" i="258"/>
  <c r="P56" i="258"/>
  <c r="S57" i="258"/>
  <c r="N58" i="258"/>
  <c r="Y58" i="258"/>
  <c r="Q59" i="258"/>
  <c r="S54" i="258"/>
  <c r="N55" i="258"/>
  <c r="Y55" i="258"/>
  <c r="Q56" i="258"/>
  <c r="H57" i="258"/>
  <c r="T57" i="258"/>
  <c r="O58" i="258"/>
  <c r="AA58" i="258"/>
  <c r="R59" i="258"/>
  <c r="H54" i="258"/>
  <c r="T54" i="258"/>
  <c r="O55" i="258"/>
  <c r="AA55" i="258"/>
  <c r="R56" i="258"/>
  <c r="L57" i="258"/>
  <c r="V57" i="258"/>
  <c r="P58" i="258"/>
  <c r="S59" i="258"/>
  <c r="L54" i="258"/>
  <c r="V54" i="258"/>
  <c r="P55" i="258"/>
  <c r="S56" i="258"/>
  <c r="N57" i="258"/>
  <c r="Y57" i="258"/>
  <c r="Q58" i="258"/>
  <c r="H59" i="258"/>
  <c r="T59" i="258"/>
  <c r="G53" i="258"/>
  <c r="N54" i="258"/>
  <c r="Y54" i="258"/>
  <c r="Q55" i="258"/>
  <c r="H56" i="258"/>
  <c r="T56" i="258"/>
  <c r="O57" i="258"/>
  <c r="AA57" i="258"/>
  <c r="R58" i="258"/>
  <c r="L59" i="258"/>
  <c r="V59" i="258"/>
  <c r="O54" i="258"/>
  <c r="AA54" i="258"/>
  <c r="R55" i="258"/>
  <c r="L56" i="258"/>
  <c r="V56" i="258"/>
  <c r="P57" i="258"/>
  <c r="S58" i="258"/>
  <c r="N59" i="258"/>
  <c r="Y59" i="258"/>
  <c r="P54" i="258"/>
  <c r="S55" i="258"/>
  <c r="N56" i="258"/>
  <c r="Y56" i="258"/>
  <c r="Q57" i="258"/>
  <c r="H58" i="258"/>
  <c r="T58" i="258"/>
  <c r="O59" i="258"/>
  <c r="Q54" i="257"/>
  <c r="H55" i="257"/>
  <c r="T55" i="257"/>
  <c r="O56" i="257"/>
  <c r="AA56" i="257"/>
  <c r="R57" i="257"/>
  <c r="L58" i="257"/>
  <c r="V58" i="257"/>
  <c r="P59" i="257"/>
  <c r="R54" i="257"/>
  <c r="L55" i="257"/>
  <c r="V55" i="257"/>
  <c r="P56" i="257"/>
  <c r="S57" i="257"/>
  <c r="N58" i="257"/>
  <c r="Y58" i="257"/>
  <c r="Q59" i="257"/>
  <c r="S54" i="257"/>
  <c r="N55" i="257"/>
  <c r="Y55" i="257"/>
  <c r="Q56" i="257"/>
  <c r="H57" i="257"/>
  <c r="T57" i="257"/>
  <c r="O58" i="257"/>
  <c r="AA58" i="257"/>
  <c r="R59" i="257"/>
  <c r="G53" i="257"/>
  <c r="N54" i="257"/>
  <c r="Y54" i="257"/>
  <c r="Q55" i="257"/>
  <c r="H56" i="257"/>
  <c r="T56" i="257"/>
  <c r="O57" i="257"/>
  <c r="AA57" i="257"/>
  <c r="R58" i="257"/>
  <c r="L59" i="257"/>
  <c r="R54" i="256"/>
  <c r="L55" i="256"/>
  <c r="V55" i="256"/>
  <c r="P56" i="256"/>
  <c r="S57" i="256"/>
  <c r="N58" i="256"/>
  <c r="Y58" i="256"/>
  <c r="Q59" i="256"/>
  <c r="S54" i="256"/>
  <c r="N55" i="256"/>
  <c r="Y55" i="256"/>
  <c r="Q56" i="256"/>
  <c r="H57" i="256"/>
  <c r="T57" i="256"/>
  <c r="O58" i="256"/>
  <c r="AA58" i="256"/>
  <c r="R59" i="256"/>
  <c r="H54" i="256"/>
  <c r="T54" i="256"/>
  <c r="O55" i="256"/>
  <c r="AA55" i="256"/>
  <c r="R56" i="256"/>
  <c r="L57" i="256"/>
  <c r="V57" i="256"/>
  <c r="P58" i="256"/>
  <c r="S59" i="256"/>
  <c r="L54" i="256"/>
  <c r="V54" i="256"/>
  <c r="P55" i="256"/>
  <c r="S56" i="256"/>
  <c r="N57" i="256"/>
  <c r="Y57" i="256"/>
  <c r="Q58" i="256"/>
  <c r="H59" i="256"/>
  <c r="T59" i="256"/>
  <c r="G53" i="256"/>
  <c r="N54" i="256"/>
  <c r="Y54" i="256"/>
  <c r="Q55" i="256"/>
  <c r="H56" i="256"/>
  <c r="T56" i="256"/>
  <c r="O57" i="256"/>
  <c r="AA57" i="256"/>
  <c r="R58" i="256"/>
  <c r="L59" i="256"/>
  <c r="R54" i="255"/>
  <c r="L55" i="255"/>
  <c r="V55" i="255"/>
  <c r="P56" i="255"/>
  <c r="S57" i="255"/>
  <c r="N58" i="255"/>
  <c r="Y58" i="255"/>
  <c r="Q59" i="255"/>
  <c r="S54" i="255"/>
  <c r="N55" i="255"/>
  <c r="Y55" i="255"/>
  <c r="Q56" i="255"/>
  <c r="H57" i="255"/>
  <c r="T57" i="255"/>
  <c r="O58" i="255"/>
  <c r="AA58" i="255"/>
  <c r="R59" i="255"/>
  <c r="H54" i="255"/>
  <c r="T54" i="255"/>
  <c r="O55" i="255"/>
  <c r="AA55" i="255"/>
  <c r="R56" i="255"/>
  <c r="L57" i="255"/>
  <c r="V57" i="255"/>
  <c r="P58" i="255"/>
  <c r="S59" i="255"/>
  <c r="L54" i="255"/>
  <c r="V54" i="255"/>
  <c r="P55" i="255"/>
  <c r="S56" i="255"/>
  <c r="N57" i="255"/>
  <c r="Y57" i="255"/>
  <c r="Q58" i="255"/>
  <c r="H59" i="255"/>
  <c r="T59" i="255"/>
  <c r="G53" i="255"/>
  <c r="N54" i="255"/>
  <c r="Y54" i="255"/>
  <c r="Q55" i="255"/>
  <c r="H56" i="255"/>
  <c r="T56" i="255"/>
  <c r="O57" i="255"/>
  <c r="AA57" i="255"/>
  <c r="R58" i="255"/>
  <c r="L59" i="255"/>
  <c r="V59" i="255"/>
  <c r="O54" i="255"/>
  <c r="AA54" i="255"/>
  <c r="R55" i="255"/>
  <c r="L56" i="255"/>
  <c r="V56" i="255"/>
  <c r="P57" i="255"/>
  <c r="S58" i="255"/>
  <c r="N59" i="255"/>
  <c r="Y59" i="255"/>
  <c r="P54" i="255"/>
  <c r="S55" i="255"/>
  <c r="N56" i="255"/>
  <c r="Y56" i="255"/>
  <c r="Q57" i="255"/>
  <c r="H58" i="255"/>
  <c r="T58" i="255"/>
  <c r="O59" i="255"/>
  <c r="R54" i="254"/>
  <c r="L55" i="254"/>
  <c r="V55" i="254"/>
  <c r="P56" i="254"/>
  <c r="S57" i="254"/>
  <c r="N58" i="254"/>
  <c r="Y58" i="254"/>
  <c r="Q59" i="254"/>
  <c r="S54" i="254"/>
  <c r="N55" i="254"/>
  <c r="Y55" i="254"/>
  <c r="Q56" i="254"/>
  <c r="H57" i="254"/>
  <c r="T57" i="254"/>
  <c r="O58" i="254"/>
  <c r="AA58" i="254"/>
  <c r="R59" i="254"/>
  <c r="H54" i="254"/>
  <c r="T54" i="254"/>
  <c r="O55" i="254"/>
  <c r="AA55" i="254"/>
  <c r="R56" i="254"/>
  <c r="L57" i="254"/>
  <c r="V57" i="254"/>
  <c r="P58" i="254"/>
  <c r="S59" i="254"/>
  <c r="G53" i="254"/>
  <c r="N54" i="254"/>
  <c r="Y54" i="254"/>
  <c r="Q55" i="254"/>
  <c r="H56" i="254"/>
  <c r="T56" i="254"/>
  <c r="O57" i="254"/>
  <c r="AA57" i="254"/>
  <c r="R58" i="254"/>
  <c r="L59" i="254"/>
  <c r="V59" i="254"/>
  <c r="O54" i="254"/>
  <c r="AA54" i="254"/>
  <c r="R55" i="254"/>
  <c r="L56" i="254"/>
  <c r="V56" i="254"/>
  <c r="P57" i="254"/>
  <c r="S58" i="254"/>
  <c r="N59" i="254"/>
  <c r="R54" i="253"/>
  <c r="L55" i="253"/>
  <c r="V55" i="253"/>
  <c r="P56" i="253"/>
  <c r="S57" i="253"/>
  <c r="N58" i="253"/>
  <c r="Y58" i="253"/>
  <c r="Q59" i="253"/>
  <c r="S54" i="253"/>
  <c r="N55" i="253"/>
  <c r="Y55" i="253"/>
  <c r="Q56" i="253"/>
  <c r="H57" i="253"/>
  <c r="T57" i="253"/>
  <c r="O58" i="253"/>
  <c r="AA58" i="253"/>
  <c r="R59" i="253"/>
  <c r="H54" i="253"/>
  <c r="T54" i="253"/>
  <c r="O55" i="253"/>
  <c r="AA55" i="253"/>
  <c r="R56" i="253"/>
  <c r="L57" i="253"/>
  <c r="V57" i="253"/>
  <c r="P58" i="253"/>
  <c r="S59" i="253"/>
  <c r="L54" i="253"/>
  <c r="V54" i="253"/>
  <c r="P55" i="253"/>
  <c r="S56" i="253"/>
  <c r="N57" i="253"/>
  <c r="Y57" i="253"/>
  <c r="Q58" i="253"/>
  <c r="H59" i="253"/>
  <c r="T59" i="253"/>
  <c r="G53" i="253"/>
  <c r="N54" i="253"/>
  <c r="Y54" i="253"/>
  <c r="Q55" i="253"/>
  <c r="H56" i="253"/>
  <c r="T56" i="253"/>
  <c r="O57" i="253"/>
  <c r="AA57" i="253"/>
  <c r="R58" i="253"/>
  <c r="L59" i="253"/>
  <c r="V59" i="253"/>
  <c r="O54" i="253"/>
  <c r="AA54" i="253"/>
  <c r="R55" i="253"/>
  <c r="L56" i="253"/>
  <c r="V56" i="253"/>
  <c r="P57" i="253"/>
  <c r="S58" i="253"/>
  <c r="N59" i="253"/>
  <c r="Y59" i="253"/>
  <c r="P54" i="253"/>
  <c r="S55" i="253"/>
  <c r="N56" i="253"/>
  <c r="Y56" i="253"/>
  <c r="Q57" i="253"/>
  <c r="H58" i="253"/>
  <c r="T58" i="253"/>
  <c r="O59" i="253"/>
  <c r="R54" i="252"/>
  <c r="L55" i="252"/>
  <c r="V55" i="252"/>
  <c r="P56" i="252"/>
  <c r="S57" i="252"/>
  <c r="N58" i="252"/>
  <c r="Y58" i="252"/>
  <c r="Q59" i="252"/>
  <c r="S54" i="252"/>
  <c r="N55" i="252"/>
  <c r="Y55" i="252"/>
  <c r="Q56" i="252"/>
  <c r="H57" i="252"/>
  <c r="T57" i="252"/>
  <c r="O58" i="252"/>
  <c r="AA58" i="252"/>
  <c r="R59" i="252"/>
  <c r="H54" i="252"/>
  <c r="T54" i="252"/>
  <c r="O55" i="252"/>
  <c r="AA55" i="252"/>
  <c r="R56" i="252"/>
  <c r="L57" i="252"/>
  <c r="V57" i="252"/>
  <c r="P58" i="252"/>
  <c r="S59" i="252"/>
  <c r="L54" i="252"/>
  <c r="V54" i="252"/>
  <c r="P55" i="252"/>
  <c r="S56" i="252"/>
  <c r="N57" i="252"/>
  <c r="Y57" i="252"/>
  <c r="Q58" i="252"/>
  <c r="H59" i="252"/>
  <c r="T59" i="252"/>
  <c r="G53" i="252"/>
  <c r="N54" i="252"/>
  <c r="Y54" i="252"/>
  <c r="Q55" i="252"/>
  <c r="H56" i="252"/>
  <c r="T56" i="252"/>
  <c r="O57" i="252"/>
  <c r="AA57" i="252"/>
  <c r="R58" i="252"/>
  <c r="L59" i="252"/>
  <c r="V59" i="252"/>
  <c r="O54" i="252"/>
  <c r="AA54" i="252"/>
  <c r="R55" i="252"/>
  <c r="L56" i="252"/>
  <c r="V56" i="252"/>
  <c r="P57" i="252"/>
  <c r="S58" i="252"/>
  <c r="N59" i="252"/>
  <c r="Y59" i="252"/>
  <c r="P54" i="252"/>
  <c r="S55" i="252"/>
  <c r="N56" i="252"/>
  <c r="Y56" i="252"/>
  <c r="Q57" i="252"/>
  <c r="H58" i="252"/>
  <c r="T58" i="252"/>
  <c r="O59" i="252"/>
  <c r="S54" i="251"/>
  <c r="N55" i="251"/>
  <c r="Y55" i="251"/>
  <c r="Q56" i="251"/>
  <c r="H57" i="251"/>
  <c r="T57" i="251"/>
  <c r="O58" i="251"/>
  <c r="AA58" i="251"/>
  <c r="R59" i="251"/>
  <c r="H54" i="251"/>
  <c r="T54" i="251"/>
  <c r="O55" i="251"/>
  <c r="AA55" i="251"/>
  <c r="R56" i="251"/>
  <c r="L57" i="251"/>
  <c r="V57" i="251"/>
  <c r="P58" i="251"/>
  <c r="S59" i="251"/>
  <c r="G53" i="251"/>
  <c r="N54" i="251"/>
  <c r="Y54" i="251"/>
  <c r="Q55" i="251"/>
  <c r="H56" i="251"/>
  <c r="T56" i="251"/>
  <c r="O57" i="251"/>
  <c r="AA57" i="251"/>
  <c r="R58" i="251"/>
  <c r="L59" i="251"/>
  <c r="V59" i="251"/>
  <c r="O54" i="251"/>
  <c r="AA54" i="251"/>
  <c r="R55" i="251"/>
  <c r="L56" i="251"/>
  <c r="V56" i="251"/>
  <c r="P57" i="251"/>
  <c r="S58" i="251"/>
  <c r="N59" i="251"/>
  <c r="Y59" i="251"/>
  <c r="P54" i="251"/>
  <c r="S55" i="251"/>
  <c r="N56" i="251"/>
  <c r="Y56" i="251"/>
  <c r="Q57" i="251"/>
  <c r="H58" i="251"/>
  <c r="T58" i="251"/>
  <c r="O59" i="251"/>
  <c r="S54" i="250"/>
  <c r="N55" i="250"/>
  <c r="Y55" i="250"/>
  <c r="Q56" i="250"/>
  <c r="H57" i="250"/>
  <c r="T57" i="250"/>
  <c r="O58" i="250"/>
  <c r="AA58" i="250"/>
  <c r="R59" i="250"/>
  <c r="H54" i="250"/>
  <c r="T54" i="250"/>
  <c r="O55" i="250"/>
  <c r="AA55" i="250"/>
  <c r="R56" i="250"/>
  <c r="L57" i="250"/>
  <c r="V57" i="250"/>
  <c r="V53" i="250" s="1"/>
  <c r="P58" i="250"/>
  <c r="P53" i="250" s="1"/>
  <c r="S59" i="250"/>
  <c r="G53" i="250"/>
  <c r="N54" i="250"/>
  <c r="Y54" i="250"/>
  <c r="Q55" i="250"/>
  <c r="H56" i="250"/>
  <c r="T56" i="250"/>
  <c r="O57" i="250"/>
  <c r="AA57" i="250"/>
  <c r="R58" i="250"/>
  <c r="L59" i="250"/>
  <c r="Q54" i="249"/>
  <c r="H55" i="249"/>
  <c r="T55" i="249"/>
  <c r="O56" i="249"/>
  <c r="AA56" i="249"/>
  <c r="R57" i="249"/>
  <c r="L58" i="249"/>
  <c r="V58" i="249"/>
  <c r="P59" i="249"/>
  <c r="S57" i="249"/>
  <c r="N58" i="249"/>
  <c r="Y58" i="249"/>
  <c r="Q59" i="249"/>
  <c r="S54" i="249"/>
  <c r="N55" i="249"/>
  <c r="Y55" i="249"/>
  <c r="Q56" i="249"/>
  <c r="H57" i="249"/>
  <c r="T57" i="249"/>
  <c r="O58" i="249"/>
  <c r="AA58" i="249"/>
  <c r="R59" i="249"/>
  <c r="V54" i="249"/>
  <c r="P55" i="249"/>
  <c r="S56" i="249"/>
  <c r="N57" i="249"/>
  <c r="Y57" i="249"/>
  <c r="Q58" i="249"/>
  <c r="H59" i="249"/>
  <c r="T59" i="249"/>
  <c r="G53" i="249"/>
  <c r="N54" i="249"/>
  <c r="Y54" i="249"/>
  <c r="Q55" i="249"/>
  <c r="H56" i="249"/>
  <c r="T56" i="249"/>
  <c r="O57" i="249"/>
  <c r="AA57" i="249"/>
  <c r="R58" i="249"/>
  <c r="L59" i="249"/>
  <c r="V59" i="249"/>
  <c r="O54" i="249"/>
  <c r="AA54" i="249"/>
  <c r="R55" i="249"/>
  <c r="L56" i="249"/>
  <c r="V56" i="249"/>
  <c r="P57" i="249"/>
  <c r="S58" i="249"/>
  <c r="N59" i="249"/>
  <c r="R54" i="248"/>
  <c r="L55" i="248"/>
  <c r="V55" i="248"/>
  <c r="P56" i="248"/>
  <c r="S57" i="248"/>
  <c r="N58" i="248"/>
  <c r="Y58" i="248"/>
  <c r="Q59" i="248"/>
  <c r="S54" i="248"/>
  <c r="N55" i="248"/>
  <c r="Y55" i="248"/>
  <c r="Q56" i="248"/>
  <c r="H57" i="248"/>
  <c r="T57" i="248"/>
  <c r="O58" i="248"/>
  <c r="AA58" i="248"/>
  <c r="R59" i="248"/>
  <c r="H54" i="248"/>
  <c r="T54" i="248"/>
  <c r="O55" i="248"/>
  <c r="AA55" i="248"/>
  <c r="R56" i="248"/>
  <c r="L57" i="248"/>
  <c r="V57" i="248"/>
  <c r="P58" i="248"/>
  <c r="S59" i="248"/>
  <c r="L54" i="248"/>
  <c r="V54" i="248"/>
  <c r="P55" i="248"/>
  <c r="S56" i="248"/>
  <c r="N57" i="248"/>
  <c r="Y57" i="248"/>
  <c r="Q58" i="248"/>
  <c r="H59" i="248"/>
  <c r="T59" i="248"/>
  <c r="G53" i="248"/>
  <c r="N54" i="248"/>
  <c r="Y54" i="248"/>
  <c r="Q55" i="248"/>
  <c r="H56" i="248"/>
  <c r="T56" i="248"/>
  <c r="O57" i="248"/>
  <c r="AA57" i="248"/>
  <c r="R58" i="248"/>
  <c r="L59" i="248"/>
  <c r="V59" i="248"/>
  <c r="O54" i="248"/>
  <c r="AA54" i="248"/>
  <c r="R55" i="248"/>
  <c r="L56" i="248"/>
  <c r="V56" i="248"/>
  <c r="P57" i="248"/>
  <c r="S58" i="248"/>
  <c r="N59" i="248"/>
  <c r="Y59" i="248"/>
  <c r="P54" i="248"/>
  <c r="S55" i="248"/>
  <c r="N56" i="248"/>
  <c r="Y56" i="248"/>
  <c r="Q57" i="248"/>
  <c r="H58" i="248"/>
  <c r="T58" i="248"/>
  <c r="O59" i="248"/>
  <c r="R54" i="247"/>
  <c r="L55" i="247"/>
  <c r="V55" i="247"/>
  <c r="P56" i="247"/>
  <c r="S57" i="247"/>
  <c r="N58" i="247"/>
  <c r="Y58" i="247"/>
  <c r="Q59" i="247"/>
  <c r="S54" i="247"/>
  <c r="N55" i="247"/>
  <c r="Y55" i="247"/>
  <c r="Q56" i="247"/>
  <c r="H57" i="247"/>
  <c r="T57" i="247"/>
  <c r="O58" i="247"/>
  <c r="AA58" i="247"/>
  <c r="R59" i="247"/>
  <c r="H54" i="247"/>
  <c r="T54" i="247"/>
  <c r="O55" i="247"/>
  <c r="AA55" i="247"/>
  <c r="R56" i="247"/>
  <c r="L57" i="247"/>
  <c r="V57" i="247"/>
  <c r="P58" i="247"/>
  <c r="S59" i="247"/>
  <c r="L54" i="247"/>
  <c r="V54" i="247"/>
  <c r="P55" i="247"/>
  <c r="S56" i="247"/>
  <c r="N57" i="247"/>
  <c r="Y57" i="247"/>
  <c r="Q58" i="247"/>
  <c r="H59" i="247"/>
  <c r="T59" i="247"/>
  <c r="G53" i="247"/>
  <c r="N54" i="247"/>
  <c r="Y54" i="247"/>
  <c r="Q55" i="247"/>
  <c r="H56" i="247"/>
  <c r="T56" i="247"/>
  <c r="O57" i="247"/>
  <c r="AA57" i="247"/>
  <c r="R58" i="247"/>
  <c r="L59" i="247"/>
  <c r="V59" i="247"/>
  <c r="O54" i="247"/>
  <c r="AA54" i="247"/>
  <c r="R55" i="247"/>
  <c r="L56" i="247"/>
  <c r="V56" i="247"/>
  <c r="P57" i="247"/>
  <c r="S58" i="247"/>
  <c r="N59" i="247"/>
  <c r="Y59" i="247"/>
  <c r="P54" i="247"/>
  <c r="S55" i="247"/>
  <c r="N56" i="247"/>
  <c r="Y56" i="247"/>
  <c r="Q57" i="247"/>
  <c r="H58" i="247"/>
  <c r="T58" i="247"/>
  <c r="O59" i="247"/>
  <c r="R54" i="246"/>
  <c r="L55" i="246"/>
  <c r="V55" i="246"/>
  <c r="P56" i="246"/>
  <c r="S57" i="246"/>
  <c r="N58" i="246"/>
  <c r="Y58" i="246"/>
  <c r="Q59" i="246"/>
  <c r="S54" i="246"/>
  <c r="N55" i="246"/>
  <c r="Y55" i="246"/>
  <c r="Q56" i="246"/>
  <c r="H57" i="246"/>
  <c r="T57" i="246"/>
  <c r="O58" i="246"/>
  <c r="AA58" i="246"/>
  <c r="R59" i="246"/>
  <c r="H54" i="246"/>
  <c r="T54" i="246"/>
  <c r="O55" i="246"/>
  <c r="AA55" i="246"/>
  <c r="R56" i="246"/>
  <c r="L57" i="246"/>
  <c r="V57" i="246"/>
  <c r="P58" i="246"/>
  <c r="S59" i="246"/>
  <c r="L54" i="246"/>
  <c r="V54" i="246"/>
  <c r="P55" i="246"/>
  <c r="S56" i="246"/>
  <c r="N57" i="246"/>
  <c r="Y57" i="246"/>
  <c r="Q58" i="246"/>
  <c r="H59" i="246"/>
  <c r="T59" i="246"/>
  <c r="G53" i="246"/>
  <c r="N54" i="246"/>
  <c r="Y54" i="246"/>
  <c r="Q55" i="246"/>
  <c r="H56" i="246"/>
  <c r="T56" i="246"/>
  <c r="O57" i="246"/>
  <c r="AA57" i="246"/>
  <c r="R58" i="246"/>
  <c r="L59" i="246"/>
  <c r="V59" i="246"/>
  <c r="O54" i="246"/>
  <c r="AA54" i="246"/>
  <c r="R55" i="246"/>
  <c r="L56" i="246"/>
  <c r="V56" i="246"/>
  <c r="P57" i="246"/>
  <c r="S58" i="246"/>
  <c r="N59" i="246"/>
  <c r="Y59" i="246"/>
  <c r="P54" i="246"/>
  <c r="S55" i="246"/>
  <c r="N56" i="246"/>
  <c r="Y56" i="246"/>
  <c r="Q57" i="246"/>
  <c r="H58" i="246"/>
  <c r="T58" i="246"/>
  <c r="O59" i="246"/>
  <c r="R54" i="245"/>
  <c r="L55" i="245"/>
  <c r="V55" i="245"/>
  <c r="P56" i="245"/>
  <c r="S57" i="245"/>
  <c r="N58" i="245"/>
  <c r="Y58" i="245"/>
  <c r="Q59" i="245"/>
  <c r="S54" i="245"/>
  <c r="N55" i="245"/>
  <c r="Y55" i="245"/>
  <c r="Q56" i="245"/>
  <c r="H57" i="245"/>
  <c r="T57" i="245"/>
  <c r="O58" i="245"/>
  <c r="AA58" i="245"/>
  <c r="R59" i="245"/>
  <c r="H54" i="245"/>
  <c r="T54" i="245"/>
  <c r="O55" i="245"/>
  <c r="AA55" i="245"/>
  <c r="R56" i="245"/>
  <c r="L57" i="245"/>
  <c r="V57" i="245"/>
  <c r="P58" i="245"/>
  <c r="S59" i="245"/>
  <c r="L54" i="245"/>
  <c r="V54" i="245"/>
  <c r="P55" i="245"/>
  <c r="S56" i="245"/>
  <c r="N57" i="245"/>
  <c r="Y57" i="245"/>
  <c r="Q58" i="245"/>
  <c r="H59" i="245"/>
  <c r="T59" i="245"/>
  <c r="G53" i="245"/>
  <c r="N54" i="245"/>
  <c r="Y54" i="245"/>
  <c r="Q55" i="245"/>
  <c r="H56" i="245"/>
  <c r="T56" i="245"/>
  <c r="O57" i="245"/>
  <c r="AA57" i="245"/>
  <c r="R58" i="245"/>
  <c r="L59" i="245"/>
  <c r="V59" i="245"/>
  <c r="O54" i="245"/>
  <c r="AA54" i="245"/>
  <c r="R55" i="245"/>
  <c r="L56" i="245"/>
  <c r="V56" i="245"/>
  <c r="P57" i="245"/>
  <c r="S58" i="245"/>
  <c r="N59" i="245"/>
  <c r="Y59" i="245"/>
  <c r="P54" i="245"/>
  <c r="S55" i="245"/>
  <c r="N56" i="245"/>
  <c r="Y56" i="245"/>
  <c r="Q57" i="245"/>
  <c r="H58" i="245"/>
  <c r="T58" i="245"/>
  <c r="O59" i="245"/>
  <c r="Q56" i="244"/>
  <c r="Q54" i="244"/>
  <c r="H55" i="244"/>
  <c r="T55" i="244"/>
  <c r="O56" i="244"/>
  <c r="AA56" i="244"/>
  <c r="R57" i="244"/>
  <c r="L58" i="244"/>
  <c r="V58" i="244"/>
  <c r="P59" i="244"/>
  <c r="S54" i="244"/>
  <c r="Y55" i="244"/>
  <c r="R54" i="244"/>
  <c r="L55" i="244"/>
  <c r="V55" i="244"/>
  <c r="P56" i="244"/>
  <c r="S57" i="244"/>
  <c r="N58" i="244"/>
  <c r="Y58" i="244"/>
  <c r="Q59" i="244"/>
  <c r="R59" i="244"/>
  <c r="H54" i="244"/>
  <c r="T54" i="244"/>
  <c r="O55" i="244"/>
  <c r="AA55" i="244"/>
  <c r="R56" i="244"/>
  <c r="L57" i="244"/>
  <c r="V57" i="244"/>
  <c r="P58" i="244"/>
  <c r="S59" i="244"/>
  <c r="AA58" i="244"/>
  <c r="L54" i="244"/>
  <c r="V54" i="244"/>
  <c r="P55" i="244"/>
  <c r="S56" i="244"/>
  <c r="N57" i="244"/>
  <c r="Y57" i="244"/>
  <c r="Q58" i="244"/>
  <c r="H59" i="244"/>
  <c r="T59" i="244"/>
  <c r="T57" i="244"/>
  <c r="G53" i="244"/>
  <c r="N54" i="244"/>
  <c r="Y54" i="244"/>
  <c r="Q55" i="244"/>
  <c r="H56" i="244"/>
  <c r="T56" i="244"/>
  <c r="O57" i="244"/>
  <c r="AA57" i="244"/>
  <c r="R58" i="244"/>
  <c r="L59" i="244"/>
  <c r="V59" i="244"/>
  <c r="N55" i="244"/>
  <c r="H57" i="244"/>
  <c r="O54" i="244"/>
  <c r="AA54" i="244"/>
  <c r="R55" i="244"/>
  <c r="L56" i="244"/>
  <c r="V56" i="244"/>
  <c r="P57" i="244"/>
  <c r="S58" i="244"/>
  <c r="N59" i="244"/>
  <c r="Y59" i="244"/>
  <c r="O58" i="244"/>
  <c r="P54" i="244"/>
  <c r="S55" i="244"/>
  <c r="N56" i="244"/>
  <c r="Y56" i="244"/>
  <c r="Q57" i="244"/>
  <c r="H58" i="244"/>
  <c r="T58" i="244"/>
  <c r="O59" i="244"/>
  <c r="R54" i="243"/>
  <c r="L55" i="243"/>
  <c r="V55" i="243"/>
  <c r="P56" i="243"/>
  <c r="S57" i="243"/>
  <c r="N58" i="243"/>
  <c r="Y58" i="243"/>
  <c r="Q59" i="243"/>
  <c r="S54" i="243"/>
  <c r="N55" i="243"/>
  <c r="Y55" i="243"/>
  <c r="Q56" i="243"/>
  <c r="H57" i="243"/>
  <c r="T57" i="243"/>
  <c r="O58" i="243"/>
  <c r="AA58" i="243"/>
  <c r="R59" i="243"/>
  <c r="H54" i="243"/>
  <c r="T54" i="243"/>
  <c r="O55" i="243"/>
  <c r="AA55" i="243"/>
  <c r="R56" i="243"/>
  <c r="L57" i="243"/>
  <c r="V57" i="243"/>
  <c r="P58" i="243"/>
  <c r="S59" i="243"/>
  <c r="L54" i="243"/>
  <c r="V54" i="243"/>
  <c r="P55" i="243"/>
  <c r="S56" i="243"/>
  <c r="N57" i="243"/>
  <c r="Y57" i="243"/>
  <c r="Q58" i="243"/>
  <c r="H59" i="243"/>
  <c r="T59" i="243"/>
  <c r="G53" i="243"/>
  <c r="N54" i="243"/>
  <c r="Y54" i="243"/>
  <c r="Q55" i="243"/>
  <c r="H56" i="243"/>
  <c r="T56" i="243"/>
  <c r="O57" i="243"/>
  <c r="AA57" i="243"/>
  <c r="R58" i="243"/>
  <c r="L59" i="243"/>
  <c r="V59" i="243"/>
  <c r="O54" i="243"/>
  <c r="AA54" i="243"/>
  <c r="R55" i="243"/>
  <c r="L56" i="243"/>
  <c r="V56" i="243"/>
  <c r="P57" i="243"/>
  <c r="S58" i="243"/>
  <c r="N59" i="243"/>
  <c r="Y59" i="243"/>
  <c r="P54" i="243"/>
  <c r="S55" i="243"/>
  <c r="N56" i="243"/>
  <c r="Y56" i="243"/>
  <c r="Q57" i="243"/>
  <c r="H58" i="243"/>
  <c r="T58" i="243"/>
  <c r="O59" i="243"/>
  <c r="R54" i="242"/>
  <c r="L55" i="242"/>
  <c r="V55" i="242"/>
  <c r="P56" i="242"/>
  <c r="S57" i="242"/>
  <c r="N58" i="242"/>
  <c r="Y58" i="242"/>
  <c r="Q59" i="242"/>
  <c r="S54" i="242"/>
  <c r="N55" i="242"/>
  <c r="Y55" i="242"/>
  <c r="Q56" i="242"/>
  <c r="H57" i="242"/>
  <c r="T57" i="242"/>
  <c r="O58" i="242"/>
  <c r="AA58" i="242"/>
  <c r="R59" i="242"/>
  <c r="S59" i="242"/>
  <c r="L54" i="242"/>
  <c r="V54" i="242"/>
  <c r="P55" i="242"/>
  <c r="S56" i="242"/>
  <c r="N57" i="242"/>
  <c r="Y57" i="242"/>
  <c r="Q58" i="242"/>
  <c r="H59" i="242"/>
  <c r="T59" i="242"/>
  <c r="G53" i="242"/>
  <c r="N54" i="242"/>
  <c r="Y54" i="242"/>
  <c r="Q55" i="242"/>
  <c r="H56" i="242"/>
  <c r="T56" i="242"/>
  <c r="O57" i="242"/>
  <c r="AA57" i="242"/>
  <c r="R58" i="242"/>
  <c r="L59" i="242"/>
  <c r="V59" i="242"/>
  <c r="O54" i="242"/>
  <c r="AA54" i="242"/>
  <c r="R55" i="242"/>
  <c r="L56" i="242"/>
  <c r="V56" i="242"/>
  <c r="P57" i="242"/>
  <c r="S58" i="242"/>
  <c r="N59" i="242"/>
  <c r="Y59" i="242"/>
  <c r="S55" i="242"/>
  <c r="N56" i="242"/>
  <c r="Y56" i="242"/>
  <c r="Q57" i="242"/>
  <c r="H58" i="242"/>
  <c r="T58" i="242"/>
  <c r="O59" i="242"/>
  <c r="S54" i="241"/>
  <c r="N55" i="241"/>
  <c r="Y55" i="241"/>
  <c r="Q56" i="241"/>
  <c r="H57" i="241"/>
  <c r="T57" i="241"/>
  <c r="O58" i="241"/>
  <c r="AA58" i="241"/>
  <c r="R59" i="241"/>
  <c r="H54" i="241"/>
  <c r="T54" i="241"/>
  <c r="O55" i="241"/>
  <c r="AA55" i="241"/>
  <c r="R56" i="241"/>
  <c r="L57" i="241"/>
  <c r="V57" i="241"/>
  <c r="P58" i="241"/>
  <c r="S59" i="241"/>
  <c r="L54" i="241"/>
  <c r="V54" i="241"/>
  <c r="P55" i="241"/>
  <c r="S56" i="241"/>
  <c r="N57" i="241"/>
  <c r="Y57" i="241"/>
  <c r="Q58" i="241"/>
  <c r="H59" i="241"/>
  <c r="T59" i="241"/>
  <c r="O54" i="241"/>
  <c r="AA54" i="241"/>
  <c r="R55" i="241"/>
  <c r="L56" i="241"/>
  <c r="V56" i="241"/>
  <c r="P57" i="241"/>
  <c r="S58" i="241"/>
  <c r="N59" i="241"/>
  <c r="Y59" i="241"/>
  <c r="P54" i="241"/>
  <c r="S55" i="241"/>
  <c r="N56" i="241"/>
  <c r="Y56" i="241"/>
  <c r="Q57" i="241"/>
  <c r="H58" i="241"/>
  <c r="T58" i="241"/>
  <c r="O59" i="241"/>
  <c r="S54" i="240"/>
  <c r="N55" i="240"/>
  <c r="Y55" i="240"/>
  <c r="Q56" i="240"/>
  <c r="H57" i="240"/>
  <c r="T57" i="240"/>
  <c r="O58" i="240"/>
  <c r="AA58" i="240"/>
  <c r="R59" i="240"/>
  <c r="H54" i="240"/>
  <c r="T54" i="240"/>
  <c r="O55" i="240"/>
  <c r="AA55" i="240"/>
  <c r="R56" i="240"/>
  <c r="L57" i="240"/>
  <c r="V57" i="240"/>
  <c r="P58" i="240"/>
  <c r="S59" i="240"/>
  <c r="L54" i="240"/>
  <c r="V54" i="240"/>
  <c r="P55" i="240"/>
  <c r="S56" i="240"/>
  <c r="N57" i="240"/>
  <c r="Y57" i="240"/>
  <c r="Q58" i="240"/>
  <c r="H59" i="240"/>
  <c r="T59" i="240"/>
  <c r="G53" i="240"/>
  <c r="N54" i="240"/>
  <c r="Y54" i="240"/>
  <c r="Q55" i="240"/>
  <c r="H56" i="240"/>
  <c r="T56" i="240"/>
  <c r="O57" i="240"/>
  <c r="AA57" i="240"/>
  <c r="R58" i="240"/>
  <c r="L59" i="240"/>
  <c r="V59" i="240"/>
  <c r="O54" i="240"/>
  <c r="AA54" i="240"/>
  <c r="R55" i="240"/>
  <c r="L56" i="240"/>
  <c r="V56" i="240"/>
  <c r="P57" i="240"/>
  <c r="S58" i="240"/>
  <c r="N59" i="240"/>
  <c r="Y59" i="240"/>
  <c r="N56" i="240"/>
  <c r="Y56" i="240"/>
  <c r="Q57" i="240"/>
  <c r="H58" i="240"/>
  <c r="T58" i="240"/>
  <c r="O59" i="240"/>
  <c r="R54" i="239"/>
  <c r="L55" i="239"/>
  <c r="V55" i="239"/>
  <c r="P56" i="239"/>
  <c r="S57" i="239"/>
  <c r="N58" i="239"/>
  <c r="Y58" i="239"/>
  <c r="Q59" i="239"/>
  <c r="S54" i="239"/>
  <c r="N55" i="239"/>
  <c r="Y55" i="239"/>
  <c r="Q56" i="239"/>
  <c r="H57" i="239"/>
  <c r="T57" i="239"/>
  <c r="O58" i="239"/>
  <c r="AA58" i="239"/>
  <c r="R59" i="239"/>
  <c r="H54" i="239"/>
  <c r="T54" i="239"/>
  <c r="O55" i="239"/>
  <c r="AA55" i="239"/>
  <c r="R56" i="239"/>
  <c r="L57" i="239"/>
  <c r="V57" i="239"/>
  <c r="P58" i="239"/>
  <c r="S59" i="239"/>
  <c r="L54" i="239"/>
  <c r="V54" i="239"/>
  <c r="P55" i="239"/>
  <c r="S56" i="239"/>
  <c r="N57" i="239"/>
  <c r="Y57" i="239"/>
  <c r="Q58" i="239"/>
  <c r="H59" i="239"/>
  <c r="T59" i="239"/>
  <c r="P54" i="239"/>
  <c r="S55" i="239"/>
  <c r="N56" i="239"/>
  <c r="Y56" i="239"/>
  <c r="Q57" i="239"/>
  <c r="H58" i="239"/>
  <c r="T58" i="239"/>
  <c r="O59" i="239"/>
  <c r="Q56" i="238"/>
  <c r="Q54" i="238"/>
  <c r="H55" i="238"/>
  <c r="T55" i="238"/>
  <c r="O56" i="238"/>
  <c r="AA56" i="238"/>
  <c r="R57" i="238"/>
  <c r="L58" i="238"/>
  <c r="V58" i="238"/>
  <c r="P59" i="238"/>
  <c r="H57" i="238"/>
  <c r="R54" i="238"/>
  <c r="L55" i="238"/>
  <c r="V55" i="238"/>
  <c r="P56" i="238"/>
  <c r="S57" i="238"/>
  <c r="N58" i="238"/>
  <c r="Y58" i="238"/>
  <c r="Q59" i="238"/>
  <c r="S54" i="238"/>
  <c r="N55" i="238"/>
  <c r="Y55" i="238"/>
  <c r="R59" i="238"/>
  <c r="H54" i="238"/>
  <c r="T54" i="238"/>
  <c r="O55" i="238"/>
  <c r="AA55" i="238"/>
  <c r="R56" i="238"/>
  <c r="L57" i="238"/>
  <c r="V57" i="238"/>
  <c r="P58" i="238"/>
  <c r="S59" i="238"/>
  <c r="L54" i="238"/>
  <c r="V54" i="238"/>
  <c r="P55" i="238"/>
  <c r="S56" i="238"/>
  <c r="N57" i="238"/>
  <c r="Y57" i="238"/>
  <c r="Q58" i="238"/>
  <c r="H59" i="238"/>
  <c r="T59" i="238"/>
  <c r="G53" i="238"/>
  <c r="N54" i="238"/>
  <c r="Y54" i="238"/>
  <c r="Q55" i="238"/>
  <c r="H56" i="238"/>
  <c r="T56" i="238"/>
  <c r="O57" i="238"/>
  <c r="AA57" i="238"/>
  <c r="R58" i="238"/>
  <c r="L59" i="238"/>
  <c r="V59" i="238"/>
  <c r="O54" i="238"/>
  <c r="AA54" i="238"/>
  <c r="R55" i="238"/>
  <c r="L56" i="238"/>
  <c r="V56" i="238"/>
  <c r="P57" i="238"/>
  <c r="S58" i="238"/>
  <c r="N59" i="238"/>
  <c r="Y59" i="238"/>
  <c r="O58" i="238"/>
  <c r="P54" i="238"/>
  <c r="S55" i="238"/>
  <c r="N56" i="238"/>
  <c r="Y56" i="238"/>
  <c r="Q57" i="238"/>
  <c r="H58" i="238"/>
  <c r="T58" i="238"/>
  <c r="O59" i="238"/>
  <c r="Q54" i="237"/>
  <c r="H55" i="237"/>
  <c r="T55" i="237"/>
  <c r="O56" i="237"/>
  <c r="AA56" i="237"/>
  <c r="R57" i="237"/>
  <c r="L58" i="237"/>
  <c r="V58" i="237"/>
  <c r="P59" i="237"/>
  <c r="R54" i="237"/>
  <c r="L55" i="237"/>
  <c r="V55" i="237"/>
  <c r="P56" i="237"/>
  <c r="S57" i="237"/>
  <c r="N58" i="237"/>
  <c r="Y58" i="237"/>
  <c r="Q59" i="237"/>
  <c r="N55" i="237"/>
  <c r="AA58" i="237"/>
  <c r="H54" i="237"/>
  <c r="T54" i="237"/>
  <c r="O55" i="237"/>
  <c r="AA55" i="237"/>
  <c r="R56" i="237"/>
  <c r="L57" i="237"/>
  <c r="V57" i="237"/>
  <c r="P58" i="237"/>
  <c r="S59" i="237"/>
  <c r="S54" i="237"/>
  <c r="R59" i="237"/>
  <c r="L54" i="237"/>
  <c r="V54" i="237"/>
  <c r="P55" i="237"/>
  <c r="S56" i="237"/>
  <c r="N57" i="237"/>
  <c r="Y57" i="237"/>
  <c r="Q58" i="237"/>
  <c r="H59" i="237"/>
  <c r="T59" i="237"/>
  <c r="O58" i="237"/>
  <c r="G53" i="237"/>
  <c r="N54" i="237"/>
  <c r="Y54" i="237"/>
  <c r="Q55" i="237"/>
  <c r="H56" i="237"/>
  <c r="T56" i="237"/>
  <c r="O57" i="237"/>
  <c r="AA57" i="237"/>
  <c r="R58" i="237"/>
  <c r="L59" i="237"/>
  <c r="V59" i="237"/>
  <c r="T57" i="237"/>
  <c r="O54" i="237"/>
  <c r="AA54" i="237"/>
  <c r="R55" i="237"/>
  <c r="L56" i="237"/>
  <c r="V56" i="237"/>
  <c r="P57" i="237"/>
  <c r="S58" i="237"/>
  <c r="N59" i="237"/>
  <c r="Y59" i="237"/>
  <c r="P54" i="237"/>
  <c r="S55" i="237"/>
  <c r="N56" i="237"/>
  <c r="Y56" i="237"/>
  <c r="Q57" i="237"/>
  <c r="H58" i="237"/>
  <c r="T58" i="237"/>
  <c r="O59" i="237"/>
  <c r="Q54" i="236"/>
  <c r="H55" i="236"/>
  <c r="T55" i="236"/>
  <c r="O56" i="236"/>
  <c r="AA56" i="236"/>
  <c r="R57" i="236"/>
  <c r="L58" i="236"/>
  <c r="V58" i="236"/>
  <c r="P59" i="236"/>
  <c r="R54" i="236"/>
  <c r="L55" i="236"/>
  <c r="V55" i="236"/>
  <c r="P56" i="236"/>
  <c r="S57" i="236"/>
  <c r="N58" i="236"/>
  <c r="Y58" i="236"/>
  <c r="Q59" i="236"/>
  <c r="S54" i="236"/>
  <c r="N55" i="236"/>
  <c r="Y55" i="236"/>
  <c r="Q56" i="236"/>
  <c r="H57" i="236"/>
  <c r="T57" i="236"/>
  <c r="O58" i="236"/>
  <c r="AA58" i="236"/>
  <c r="R59" i="236"/>
  <c r="S59" i="236"/>
  <c r="L54" i="236"/>
  <c r="V54" i="236"/>
  <c r="P55" i="236"/>
  <c r="S56" i="236"/>
  <c r="N57" i="236"/>
  <c r="Y57" i="236"/>
  <c r="Q58" i="236"/>
  <c r="H59" i="236"/>
  <c r="T59" i="236"/>
  <c r="G53" i="236"/>
  <c r="N54" i="236"/>
  <c r="Y54" i="236"/>
  <c r="Q55" i="236"/>
  <c r="H56" i="236"/>
  <c r="T56" i="236"/>
  <c r="O57" i="236"/>
  <c r="AA57" i="236"/>
  <c r="R58" i="236"/>
  <c r="L59" i="236"/>
  <c r="V59" i="236"/>
  <c r="O54" i="236"/>
  <c r="AA54" i="236"/>
  <c r="R55" i="236"/>
  <c r="L56" i="236"/>
  <c r="V56" i="236"/>
  <c r="P57" i="236"/>
  <c r="S58" i="236"/>
  <c r="N59" i="236"/>
  <c r="Y59" i="236"/>
  <c r="S55" i="236"/>
  <c r="N56" i="236"/>
  <c r="Y56" i="236"/>
  <c r="Q57" i="236"/>
  <c r="H58" i="236"/>
  <c r="T58" i="236"/>
  <c r="O59" i="236"/>
  <c r="S54" i="235"/>
  <c r="N55" i="235"/>
  <c r="Y55" i="235"/>
  <c r="Q56" i="235"/>
  <c r="H57" i="235"/>
  <c r="T57" i="235"/>
  <c r="O58" i="235"/>
  <c r="AA58" i="235"/>
  <c r="R59" i="235"/>
  <c r="H54" i="235"/>
  <c r="T54" i="235"/>
  <c r="O55" i="235"/>
  <c r="AA55" i="235"/>
  <c r="R56" i="235"/>
  <c r="L57" i="235"/>
  <c r="V57" i="235"/>
  <c r="P58" i="235"/>
  <c r="S59" i="235"/>
  <c r="L54" i="235"/>
  <c r="V54" i="235"/>
  <c r="P55" i="235"/>
  <c r="S56" i="235"/>
  <c r="N57" i="235"/>
  <c r="Y57" i="235"/>
  <c r="Q58" i="235"/>
  <c r="H59" i="235"/>
  <c r="T59" i="235"/>
  <c r="O54" i="235"/>
  <c r="AA54" i="235"/>
  <c r="R55" i="235"/>
  <c r="L56" i="235"/>
  <c r="V56" i="235"/>
  <c r="P57" i="235"/>
  <c r="S58" i="235"/>
  <c r="N59" i="235"/>
  <c r="R54" i="234"/>
  <c r="L55" i="234"/>
  <c r="V55" i="234"/>
  <c r="P56" i="234"/>
  <c r="S57" i="234"/>
  <c r="N58" i="234"/>
  <c r="Y58" i="234"/>
  <c r="Q59" i="234"/>
  <c r="S54" i="234"/>
  <c r="N55" i="234"/>
  <c r="Y55" i="234"/>
  <c r="Q56" i="234"/>
  <c r="H57" i="234"/>
  <c r="T57" i="234"/>
  <c r="O58" i="234"/>
  <c r="AA58" i="234"/>
  <c r="R59" i="234"/>
  <c r="H54" i="234"/>
  <c r="T54" i="234"/>
  <c r="O55" i="234"/>
  <c r="AA55" i="234"/>
  <c r="R56" i="234"/>
  <c r="L57" i="234"/>
  <c r="V57" i="234"/>
  <c r="P58" i="234"/>
  <c r="S59" i="234"/>
  <c r="L54" i="234"/>
  <c r="V54" i="234"/>
  <c r="P55" i="234"/>
  <c r="S56" i="234"/>
  <c r="N57" i="234"/>
  <c r="Y57" i="234"/>
  <c r="Q58" i="234"/>
  <c r="H59" i="234"/>
  <c r="T59" i="234"/>
  <c r="P54" i="234"/>
  <c r="S55" i="234"/>
  <c r="N56" i="234"/>
  <c r="Y56" i="234"/>
  <c r="Q57" i="234"/>
  <c r="H58" i="234"/>
  <c r="T58" i="234"/>
  <c r="O59" i="234"/>
  <c r="Q54" i="233"/>
  <c r="H55" i="233"/>
  <c r="T55" i="233"/>
  <c r="O56" i="233"/>
  <c r="AA56" i="233"/>
  <c r="R57" i="233"/>
  <c r="L58" i="233"/>
  <c r="V58" i="233"/>
  <c r="P59" i="233"/>
  <c r="R54" i="233"/>
  <c r="L55" i="233"/>
  <c r="V55" i="233"/>
  <c r="P56" i="233"/>
  <c r="S57" i="233"/>
  <c r="N58" i="233"/>
  <c r="Y58" i="233"/>
  <c r="Q59" i="233"/>
  <c r="N55" i="233"/>
  <c r="AA58" i="233"/>
  <c r="H54" i="233"/>
  <c r="T54" i="233"/>
  <c r="O55" i="233"/>
  <c r="AA55" i="233"/>
  <c r="R56" i="233"/>
  <c r="L57" i="233"/>
  <c r="V57" i="233"/>
  <c r="P58" i="233"/>
  <c r="S59" i="233"/>
  <c r="O58" i="233"/>
  <c r="L54" i="233"/>
  <c r="V54" i="233"/>
  <c r="P55" i="233"/>
  <c r="S56" i="233"/>
  <c r="N57" i="233"/>
  <c r="Y57" i="233"/>
  <c r="Q58" i="233"/>
  <c r="H59" i="233"/>
  <c r="T59" i="233"/>
  <c r="S54" i="233"/>
  <c r="Y55" i="233"/>
  <c r="Q56" i="233"/>
  <c r="H57" i="233"/>
  <c r="T57" i="233"/>
  <c r="R59" i="233"/>
  <c r="G53" i="233"/>
  <c r="N54" i="233"/>
  <c r="Y54" i="233"/>
  <c r="Q55" i="233"/>
  <c r="H56" i="233"/>
  <c r="T56" i="233"/>
  <c r="O57" i="233"/>
  <c r="AA57" i="233"/>
  <c r="R58" i="233"/>
  <c r="L59" i="233"/>
  <c r="V59" i="233"/>
  <c r="O54" i="233"/>
  <c r="AA54" i="233"/>
  <c r="R55" i="233"/>
  <c r="L56" i="233"/>
  <c r="V56" i="233"/>
  <c r="P57" i="233"/>
  <c r="S58" i="233"/>
  <c r="N59" i="233"/>
  <c r="Y59" i="233"/>
  <c r="P54" i="233"/>
  <c r="S55" i="233"/>
  <c r="N56" i="233"/>
  <c r="Y56" i="233"/>
  <c r="Q57" i="233"/>
  <c r="H58" i="233"/>
  <c r="T58" i="233"/>
  <c r="O59" i="233"/>
  <c r="Q54" i="232"/>
  <c r="H55" i="232"/>
  <c r="T55" i="232"/>
  <c r="O56" i="232"/>
  <c r="AA56" i="232"/>
  <c r="R57" i="232"/>
  <c r="L58" i="232"/>
  <c r="V58" i="232"/>
  <c r="P59" i="232"/>
  <c r="R54" i="232"/>
  <c r="L55" i="232"/>
  <c r="V55" i="232"/>
  <c r="P56" i="232"/>
  <c r="S57" i="232"/>
  <c r="N58" i="232"/>
  <c r="Y58" i="232"/>
  <c r="Q59" i="232"/>
  <c r="S54" i="232"/>
  <c r="N55" i="232"/>
  <c r="Y55" i="232"/>
  <c r="Q56" i="232"/>
  <c r="H57" i="232"/>
  <c r="T57" i="232"/>
  <c r="O58" i="232"/>
  <c r="AA58" i="232"/>
  <c r="R59" i="232"/>
  <c r="H54" i="232"/>
  <c r="T54" i="232"/>
  <c r="O55" i="232"/>
  <c r="AA55" i="232"/>
  <c r="R56" i="232"/>
  <c r="L57" i="232"/>
  <c r="V57" i="232"/>
  <c r="P58" i="232"/>
  <c r="S59" i="232"/>
  <c r="L54" i="232"/>
  <c r="V54" i="232"/>
  <c r="P55" i="232"/>
  <c r="S56" i="232"/>
  <c r="N57" i="232"/>
  <c r="Y57" i="232"/>
  <c r="Q58" i="232"/>
  <c r="H59" i="232"/>
  <c r="T59" i="232"/>
  <c r="G53" i="232"/>
  <c r="N54" i="232"/>
  <c r="Y54" i="232"/>
  <c r="Q55" i="232"/>
  <c r="H56" i="232"/>
  <c r="T56" i="232"/>
  <c r="O57" i="232"/>
  <c r="AA57" i="232"/>
  <c r="R58" i="232"/>
  <c r="L59" i="232"/>
  <c r="V59" i="232"/>
  <c r="O54" i="232"/>
  <c r="AA54" i="232"/>
  <c r="R55" i="232"/>
  <c r="L56" i="232"/>
  <c r="V56" i="232"/>
  <c r="P57" i="232"/>
  <c r="S58" i="232"/>
  <c r="N59" i="232"/>
  <c r="Y59" i="232"/>
  <c r="P54" i="232"/>
  <c r="S55" i="232"/>
  <c r="N56" i="232"/>
  <c r="Y56" i="232"/>
  <c r="Q57" i="232"/>
  <c r="H58" i="232"/>
  <c r="T58" i="232"/>
  <c r="O59" i="232"/>
  <c r="Q54" i="231"/>
  <c r="H55" i="231"/>
  <c r="T55" i="231"/>
  <c r="O56" i="231"/>
  <c r="AA56" i="231"/>
  <c r="R57" i="231"/>
  <c r="L58" i="231"/>
  <c r="V58" i="231"/>
  <c r="P59" i="231"/>
  <c r="R54" i="231"/>
  <c r="L55" i="231"/>
  <c r="V55" i="231"/>
  <c r="P56" i="231"/>
  <c r="S57" i="231"/>
  <c r="N58" i="231"/>
  <c r="Y58" i="231"/>
  <c r="Q59" i="231"/>
  <c r="N55" i="231"/>
  <c r="Y55" i="231"/>
  <c r="Q56" i="231"/>
  <c r="O58" i="231"/>
  <c r="H54" i="231"/>
  <c r="T54" i="231"/>
  <c r="O55" i="231"/>
  <c r="AA55" i="231"/>
  <c r="R56" i="231"/>
  <c r="L57" i="231"/>
  <c r="V57" i="231"/>
  <c r="P58" i="231"/>
  <c r="S59" i="231"/>
  <c r="R59" i="231"/>
  <c r="L54" i="231"/>
  <c r="V54" i="231"/>
  <c r="P55" i="231"/>
  <c r="S56" i="231"/>
  <c r="N57" i="231"/>
  <c r="Y57" i="231"/>
  <c r="Q58" i="231"/>
  <c r="H59" i="231"/>
  <c r="T59" i="231"/>
  <c r="AA58" i="231"/>
  <c r="G53" i="231"/>
  <c r="N54" i="231"/>
  <c r="Y54" i="231"/>
  <c r="Q55" i="231"/>
  <c r="H56" i="231"/>
  <c r="T56" i="231"/>
  <c r="O57" i="231"/>
  <c r="AA57" i="231"/>
  <c r="R58" i="231"/>
  <c r="L59" i="231"/>
  <c r="V59" i="231"/>
  <c r="T57" i="231"/>
  <c r="O54" i="231"/>
  <c r="AA54" i="231"/>
  <c r="R55" i="231"/>
  <c r="L56" i="231"/>
  <c r="V56" i="231"/>
  <c r="P57" i="231"/>
  <c r="S58" i="231"/>
  <c r="N59" i="231"/>
  <c r="Y59" i="231"/>
  <c r="P54" i="231"/>
  <c r="S55" i="231"/>
  <c r="N56" i="231"/>
  <c r="Y56" i="231"/>
  <c r="Q57" i="231"/>
  <c r="H58" i="231"/>
  <c r="T58" i="231"/>
  <c r="O59" i="231"/>
  <c r="R54" i="230"/>
  <c r="L55" i="230"/>
  <c r="V55" i="230"/>
  <c r="P56" i="230"/>
  <c r="S57" i="230"/>
  <c r="N58" i="230"/>
  <c r="Y58" i="230"/>
  <c r="Q59" i="230"/>
  <c r="N55" i="230"/>
  <c r="Q56" i="230"/>
  <c r="O58" i="230"/>
  <c r="R59" i="230"/>
  <c r="H54" i="230"/>
  <c r="T54" i="230"/>
  <c r="O55" i="230"/>
  <c r="AA55" i="230"/>
  <c r="R56" i="230"/>
  <c r="L57" i="230"/>
  <c r="V57" i="230"/>
  <c r="P58" i="230"/>
  <c r="S59" i="230"/>
  <c r="S54" i="230"/>
  <c r="Y55" i="230"/>
  <c r="H57" i="230"/>
  <c r="T57" i="230"/>
  <c r="AA58" i="230"/>
  <c r="L54" i="230"/>
  <c r="V54" i="230"/>
  <c r="P55" i="230"/>
  <c r="S56" i="230"/>
  <c r="N57" i="230"/>
  <c r="Y57" i="230"/>
  <c r="Q58" i="230"/>
  <c r="H59" i="230"/>
  <c r="T59" i="230"/>
  <c r="G53" i="230"/>
  <c r="N54" i="230"/>
  <c r="Y54" i="230"/>
  <c r="Q55" i="230"/>
  <c r="H56" i="230"/>
  <c r="T56" i="230"/>
  <c r="O57" i="230"/>
  <c r="AA57" i="230"/>
  <c r="R58" i="230"/>
  <c r="L59" i="230"/>
  <c r="V59" i="230"/>
  <c r="O54" i="230"/>
  <c r="AA54" i="230"/>
  <c r="R55" i="230"/>
  <c r="L56" i="230"/>
  <c r="V56" i="230"/>
  <c r="P57" i="230"/>
  <c r="S58" i="230"/>
  <c r="N59" i="230"/>
  <c r="Y59" i="230"/>
  <c r="P54" i="230"/>
  <c r="S55" i="230"/>
  <c r="N56" i="230"/>
  <c r="Y56" i="230"/>
  <c r="Q57" i="230"/>
  <c r="H58" i="230"/>
  <c r="T58" i="230"/>
  <c r="O59" i="230"/>
  <c r="Q54" i="229"/>
  <c r="H55" i="229"/>
  <c r="T55" i="229"/>
  <c r="O56" i="229"/>
  <c r="AA56" i="229"/>
  <c r="R57" i="229"/>
  <c r="L58" i="229"/>
  <c r="V58" i="229"/>
  <c r="P59" i="229"/>
  <c r="R54" i="229"/>
  <c r="L55" i="229"/>
  <c r="V55" i="229"/>
  <c r="P56" i="229"/>
  <c r="S57" i="229"/>
  <c r="N58" i="229"/>
  <c r="Y58" i="229"/>
  <c r="Q59" i="229"/>
  <c r="AA58" i="229"/>
  <c r="H54" i="229"/>
  <c r="T54" i="229"/>
  <c r="O55" i="229"/>
  <c r="AA55" i="229"/>
  <c r="R56" i="229"/>
  <c r="L57" i="229"/>
  <c r="V57" i="229"/>
  <c r="P58" i="229"/>
  <c r="S59" i="229"/>
  <c r="S54" i="229"/>
  <c r="N55" i="229"/>
  <c r="Y55" i="229"/>
  <c r="R59" i="229"/>
  <c r="L54" i="229"/>
  <c r="V54" i="229"/>
  <c r="P55" i="229"/>
  <c r="S56" i="229"/>
  <c r="N57" i="229"/>
  <c r="Y57" i="229"/>
  <c r="Q58" i="229"/>
  <c r="H59" i="229"/>
  <c r="T59" i="229"/>
  <c r="N54" i="229"/>
  <c r="Y54" i="229"/>
  <c r="Q55" i="229"/>
  <c r="H56" i="229"/>
  <c r="T56" i="229"/>
  <c r="O57" i="229"/>
  <c r="AA57" i="229"/>
  <c r="R58" i="229"/>
  <c r="L59" i="229"/>
  <c r="G53" i="229"/>
  <c r="V59" i="229"/>
  <c r="O54" i="229"/>
  <c r="AA54" i="229"/>
  <c r="R55" i="229"/>
  <c r="L56" i="229"/>
  <c r="V56" i="229"/>
  <c r="P57" i="229"/>
  <c r="S58" i="229"/>
  <c r="N59" i="229"/>
  <c r="Y59" i="229"/>
  <c r="O58" i="229"/>
  <c r="P54" i="229"/>
  <c r="S55" i="229"/>
  <c r="N56" i="229"/>
  <c r="Y56" i="229"/>
  <c r="Q57" i="229"/>
  <c r="H58" i="229"/>
  <c r="T58" i="229"/>
  <c r="O59" i="229"/>
  <c r="R54" i="228"/>
  <c r="L55" i="228"/>
  <c r="V55" i="228"/>
  <c r="P56" i="228"/>
  <c r="S57" i="228"/>
  <c r="N58" i="228"/>
  <c r="Y58" i="228"/>
  <c r="Q59" i="228"/>
  <c r="S54" i="228"/>
  <c r="N55" i="228"/>
  <c r="Y55" i="228"/>
  <c r="Q56" i="228"/>
  <c r="H57" i="228"/>
  <c r="T57" i="228"/>
  <c r="O58" i="228"/>
  <c r="AA58" i="228"/>
  <c r="R59" i="228"/>
  <c r="H54" i="228"/>
  <c r="T54" i="228"/>
  <c r="O55" i="228"/>
  <c r="AA55" i="228"/>
  <c r="R56" i="228"/>
  <c r="L57" i="228"/>
  <c r="V57" i="228"/>
  <c r="P58" i="228"/>
  <c r="S59" i="228"/>
  <c r="L54" i="228"/>
  <c r="V54" i="228"/>
  <c r="P55" i="228"/>
  <c r="S56" i="228"/>
  <c r="N57" i="228"/>
  <c r="Y57" i="228"/>
  <c r="Q58" i="228"/>
  <c r="H59" i="228"/>
  <c r="T59" i="228"/>
  <c r="P54" i="228"/>
  <c r="S55" i="228"/>
  <c r="N56" i="228"/>
  <c r="Y56" i="228"/>
  <c r="Q57" i="228"/>
  <c r="H58" i="228"/>
  <c r="T58" i="228"/>
  <c r="O59" i="228"/>
  <c r="Q54" i="227"/>
  <c r="H55" i="227"/>
  <c r="T55" i="227"/>
  <c r="O56" i="227"/>
  <c r="AA56" i="227"/>
  <c r="R57" i="227"/>
  <c r="L58" i="227"/>
  <c r="V58" i="227"/>
  <c r="P59" i="227"/>
  <c r="R54" i="227"/>
  <c r="L55" i="227"/>
  <c r="V55" i="227"/>
  <c r="P56" i="227"/>
  <c r="S57" i="227"/>
  <c r="N58" i="227"/>
  <c r="Y58" i="227"/>
  <c r="Q59" i="227"/>
  <c r="S54" i="227"/>
  <c r="N55" i="227"/>
  <c r="Y55" i="227"/>
  <c r="Q56" i="227"/>
  <c r="H57" i="227"/>
  <c r="T57" i="227"/>
  <c r="O58" i="227"/>
  <c r="AA58" i="227"/>
  <c r="R59" i="227"/>
  <c r="H54" i="227"/>
  <c r="T54" i="227"/>
  <c r="O55" i="227"/>
  <c r="AA55" i="227"/>
  <c r="R56" i="227"/>
  <c r="L57" i="227"/>
  <c r="V57" i="227"/>
  <c r="P58" i="227"/>
  <c r="S59" i="227"/>
  <c r="L54" i="227"/>
  <c r="S56" i="227"/>
  <c r="N57" i="227"/>
  <c r="Y57" i="227"/>
  <c r="Q58" i="227"/>
  <c r="H59" i="227"/>
  <c r="V54" i="227"/>
  <c r="P55" i="227"/>
  <c r="T59" i="227"/>
  <c r="G53" i="227"/>
  <c r="N54" i="227"/>
  <c r="Y54" i="227"/>
  <c r="Q55" i="227"/>
  <c r="H56" i="227"/>
  <c r="T56" i="227"/>
  <c r="O57" i="227"/>
  <c r="AA57" i="227"/>
  <c r="R58" i="227"/>
  <c r="L59" i="227"/>
  <c r="V59" i="227"/>
  <c r="O54" i="227"/>
  <c r="AA54" i="227"/>
  <c r="R55" i="227"/>
  <c r="L56" i="227"/>
  <c r="V56" i="227"/>
  <c r="P57" i="227"/>
  <c r="S58" i="227"/>
  <c r="N59" i="227"/>
  <c r="Y59" i="227"/>
  <c r="P54" i="227"/>
  <c r="S55" i="227"/>
  <c r="N56" i="227"/>
  <c r="Y56" i="227"/>
  <c r="Q57" i="227"/>
  <c r="H58" i="227"/>
  <c r="T58" i="227"/>
  <c r="O59" i="227"/>
  <c r="S54" i="226"/>
  <c r="T57" i="226"/>
  <c r="P58" i="226"/>
  <c r="Q54" i="226"/>
  <c r="H55" i="226"/>
  <c r="T55" i="226"/>
  <c r="O56" i="226"/>
  <c r="AA56" i="226"/>
  <c r="R57" i="226"/>
  <c r="L58" i="226"/>
  <c r="V58" i="226"/>
  <c r="P59" i="226"/>
  <c r="H57" i="226"/>
  <c r="H54" i="226"/>
  <c r="O55" i="226"/>
  <c r="R56" i="226"/>
  <c r="R54" i="226"/>
  <c r="L55" i="226"/>
  <c r="V55" i="226"/>
  <c r="P56" i="226"/>
  <c r="S57" i="226"/>
  <c r="N58" i="226"/>
  <c r="Y58" i="226"/>
  <c r="Q59" i="226"/>
  <c r="O58" i="226"/>
  <c r="S59" i="226"/>
  <c r="L54" i="226"/>
  <c r="V54" i="226"/>
  <c r="P55" i="226"/>
  <c r="S56" i="226"/>
  <c r="N57" i="226"/>
  <c r="Y57" i="226"/>
  <c r="Q58" i="226"/>
  <c r="H59" i="226"/>
  <c r="T59" i="226"/>
  <c r="R59" i="226"/>
  <c r="G53" i="226"/>
  <c r="N54" i="226"/>
  <c r="Y54" i="226"/>
  <c r="Q55" i="226"/>
  <c r="H56" i="226"/>
  <c r="T56" i="226"/>
  <c r="O57" i="226"/>
  <c r="AA57" i="226"/>
  <c r="R58" i="226"/>
  <c r="L59" i="226"/>
  <c r="V59" i="226"/>
  <c r="N55" i="226"/>
  <c r="Y55" i="226"/>
  <c r="AA58" i="226"/>
  <c r="T54" i="226"/>
  <c r="AA55" i="226"/>
  <c r="V57" i="226"/>
  <c r="O54" i="226"/>
  <c r="AA54" i="226"/>
  <c r="R55" i="226"/>
  <c r="L56" i="226"/>
  <c r="V56" i="226"/>
  <c r="P57" i="226"/>
  <c r="S58" i="226"/>
  <c r="N59" i="226"/>
  <c r="Y59" i="226"/>
  <c r="L57" i="226"/>
  <c r="P54" i="226"/>
  <c r="S55" i="226"/>
  <c r="N56" i="226"/>
  <c r="Y56" i="226"/>
  <c r="Q57" i="226"/>
  <c r="H58" i="226"/>
  <c r="T58" i="226"/>
  <c r="O59" i="226"/>
  <c r="R54" i="225"/>
  <c r="L55" i="225"/>
  <c r="V55" i="225"/>
  <c r="P56" i="225"/>
  <c r="S57" i="225"/>
  <c r="N58" i="225"/>
  <c r="Y58" i="225"/>
  <c r="Q59" i="225"/>
  <c r="S54" i="225"/>
  <c r="N55" i="225"/>
  <c r="Y55" i="225"/>
  <c r="Q56" i="225"/>
  <c r="H57" i="225"/>
  <c r="T57" i="225"/>
  <c r="O58" i="225"/>
  <c r="AA58" i="225"/>
  <c r="R59" i="225"/>
  <c r="H54" i="225"/>
  <c r="T54" i="225"/>
  <c r="O55" i="225"/>
  <c r="AA55" i="225"/>
  <c r="R56" i="225"/>
  <c r="L57" i="225"/>
  <c r="V57" i="225"/>
  <c r="P58" i="225"/>
  <c r="S59" i="225"/>
  <c r="L54" i="225"/>
  <c r="V54" i="225"/>
  <c r="P55" i="225"/>
  <c r="S56" i="225"/>
  <c r="N57" i="225"/>
  <c r="Y57" i="225"/>
  <c r="Q58" i="225"/>
  <c r="H59" i="225"/>
  <c r="T59" i="225"/>
  <c r="P54" i="225"/>
  <c r="S55" i="225"/>
  <c r="N56" i="225"/>
  <c r="Y56" i="225"/>
  <c r="Q57" i="225"/>
  <c r="H58" i="225"/>
  <c r="T58" i="225"/>
  <c r="O59" i="225"/>
  <c r="Q54" i="224"/>
  <c r="H55" i="224"/>
  <c r="T55" i="224"/>
  <c r="O56" i="224"/>
  <c r="AA56" i="224"/>
  <c r="R57" i="224"/>
  <c r="L58" i="224"/>
  <c r="V58" i="224"/>
  <c r="P59" i="224"/>
  <c r="R54" i="224"/>
  <c r="L55" i="224"/>
  <c r="V55" i="224"/>
  <c r="P56" i="224"/>
  <c r="S57" i="224"/>
  <c r="N58" i="224"/>
  <c r="Y58" i="224"/>
  <c r="Q59" i="224"/>
  <c r="S54" i="224"/>
  <c r="N55" i="224"/>
  <c r="Y55" i="224"/>
  <c r="Q56" i="224"/>
  <c r="H57" i="224"/>
  <c r="T57" i="224"/>
  <c r="O58" i="224"/>
  <c r="AA58" i="224"/>
  <c r="R59" i="224"/>
  <c r="H54" i="224"/>
  <c r="T54" i="224"/>
  <c r="O55" i="224"/>
  <c r="AA55" i="224"/>
  <c r="R56" i="224"/>
  <c r="L57" i="224"/>
  <c r="V57" i="224"/>
  <c r="P58" i="224"/>
  <c r="S59" i="224"/>
  <c r="L54" i="224"/>
  <c r="V54" i="224"/>
  <c r="P55" i="224"/>
  <c r="S56" i="224"/>
  <c r="N57" i="224"/>
  <c r="Y57" i="224"/>
  <c r="Q58" i="224"/>
  <c r="H59" i="224"/>
  <c r="T59" i="224"/>
  <c r="G53" i="224"/>
  <c r="N54" i="224"/>
  <c r="Y54" i="224"/>
  <c r="Q55" i="224"/>
  <c r="H56" i="224"/>
  <c r="T56" i="224"/>
  <c r="O57" i="224"/>
  <c r="AA57" i="224"/>
  <c r="R58" i="224"/>
  <c r="L59" i="224"/>
  <c r="V59" i="224"/>
  <c r="O54" i="224"/>
  <c r="AA54" i="224"/>
  <c r="R55" i="224"/>
  <c r="L56" i="224"/>
  <c r="V56" i="224"/>
  <c r="P57" i="224"/>
  <c r="S58" i="224"/>
  <c r="N59" i="224"/>
  <c r="Y59" i="224"/>
  <c r="P54" i="224"/>
  <c r="S55" i="224"/>
  <c r="N56" i="224"/>
  <c r="Y56" i="224"/>
  <c r="Q57" i="224"/>
  <c r="H58" i="224"/>
  <c r="T58" i="224"/>
  <c r="O59" i="224"/>
  <c r="Q54" i="223"/>
  <c r="H55" i="223"/>
  <c r="T55" i="223"/>
  <c r="O56" i="223"/>
  <c r="AA56" i="223"/>
  <c r="R57" i="223"/>
  <c r="L58" i="223"/>
  <c r="V58" i="223"/>
  <c r="P59" i="223"/>
  <c r="N55" i="223"/>
  <c r="T57" i="223"/>
  <c r="R54" i="223"/>
  <c r="L55" i="223"/>
  <c r="V55" i="223"/>
  <c r="P56" i="223"/>
  <c r="S57" i="223"/>
  <c r="N58" i="223"/>
  <c r="Y58" i="223"/>
  <c r="Q59" i="223"/>
  <c r="O58" i="223"/>
  <c r="P58" i="223"/>
  <c r="L54" i="223"/>
  <c r="V54" i="223"/>
  <c r="P55" i="223"/>
  <c r="S56" i="223"/>
  <c r="N57" i="223"/>
  <c r="Y57" i="223"/>
  <c r="Q58" i="223"/>
  <c r="H59" i="223"/>
  <c r="T59" i="223"/>
  <c r="S54" i="223"/>
  <c r="Y55" i="223"/>
  <c r="R59" i="223"/>
  <c r="H54" i="223"/>
  <c r="T54" i="223"/>
  <c r="O55" i="223"/>
  <c r="AA55" i="223"/>
  <c r="R56" i="223"/>
  <c r="L57" i="223"/>
  <c r="S59" i="223"/>
  <c r="G53" i="223"/>
  <c r="N54" i="223"/>
  <c r="Y54" i="223"/>
  <c r="Q55" i="223"/>
  <c r="H56" i="223"/>
  <c r="T56" i="223"/>
  <c r="O57" i="223"/>
  <c r="AA57" i="223"/>
  <c r="R58" i="223"/>
  <c r="L59" i="223"/>
  <c r="V59" i="223"/>
  <c r="H57" i="223"/>
  <c r="O54" i="223"/>
  <c r="AA54" i="223"/>
  <c r="R55" i="223"/>
  <c r="L56" i="223"/>
  <c r="V56" i="223"/>
  <c r="P57" i="223"/>
  <c r="S58" i="223"/>
  <c r="N59" i="223"/>
  <c r="Y59" i="223"/>
  <c r="AA58" i="223"/>
  <c r="V57" i="223"/>
  <c r="P54" i="223"/>
  <c r="S55" i="223"/>
  <c r="N56" i="223"/>
  <c r="Y56" i="223"/>
  <c r="Q57" i="223"/>
  <c r="H58" i="223"/>
  <c r="T58" i="223"/>
  <c r="O59" i="223"/>
  <c r="Q54" i="222"/>
  <c r="H55" i="222"/>
  <c r="T55" i="222"/>
  <c r="O56" i="222"/>
  <c r="AA56" i="222"/>
  <c r="R57" i="222"/>
  <c r="L58" i="222"/>
  <c r="V58" i="222"/>
  <c r="P59" i="222"/>
  <c r="R54" i="222"/>
  <c r="L55" i="222"/>
  <c r="V55" i="222"/>
  <c r="P56" i="222"/>
  <c r="S57" i="222"/>
  <c r="N58" i="222"/>
  <c r="Y58" i="222"/>
  <c r="Q59" i="222"/>
  <c r="N55" i="222"/>
  <c r="R59" i="222"/>
  <c r="H54" i="222"/>
  <c r="T54" i="222"/>
  <c r="O55" i="222"/>
  <c r="AA55" i="222"/>
  <c r="R56" i="222"/>
  <c r="L57" i="222"/>
  <c r="V57" i="222"/>
  <c r="P58" i="222"/>
  <c r="S59" i="222"/>
  <c r="S54" i="222"/>
  <c r="Y55" i="222"/>
  <c r="Q56" i="222"/>
  <c r="AA58" i="222"/>
  <c r="L54" i="222"/>
  <c r="V54" i="222"/>
  <c r="P55" i="222"/>
  <c r="S56" i="222"/>
  <c r="N57" i="222"/>
  <c r="Y57" i="222"/>
  <c r="Q58" i="222"/>
  <c r="H59" i="222"/>
  <c r="T59" i="222"/>
  <c r="G53" i="222"/>
  <c r="N54" i="222"/>
  <c r="Y54" i="222"/>
  <c r="Q55" i="222"/>
  <c r="H56" i="222"/>
  <c r="T56" i="222"/>
  <c r="O57" i="222"/>
  <c r="AA57" i="222"/>
  <c r="R58" i="222"/>
  <c r="L59" i="222"/>
  <c r="V59" i="222"/>
  <c r="O58" i="222"/>
  <c r="O54" i="222"/>
  <c r="AA54" i="222"/>
  <c r="R55" i="222"/>
  <c r="L56" i="222"/>
  <c r="V56" i="222"/>
  <c r="P57" i="222"/>
  <c r="S58" i="222"/>
  <c r="N59" i="222"/>
  <c r="Y59" i="222"/>
  <c r="T57" i="222"/>
  <c r="P54" i="222"/>
  <c r="S55" i="222"/>
  <c r="N56" i="222"/>
  <c r="Y56" i="222"/>
  <c r="Q57" i="222"/>
  <c r="H58" i="222"/>
  <c r="T58" i="222"/>
  <c r="O59" i="222"/>
  <c r="Q54" i="221"/>
  <c r="H55" i="221"/>
  <c r="T55" i="221"/>
  <c r="O56" i="221"/>
  <c r="AA56" i="221"/>
  <c r="R57" i="221"/>
  <c r="L58" i="221"/>
  <c r="V58" i="221"/>
  <c r="P59" i="221"/>
  <c r="R54" i="221"/>
  <c r="L55" i="221"/>
  <c r="V55" i="221"/>
  <c r="P56" i="221"/>
  <c r="S57" i="221"/>
  <c r="N58" i="221"/>
  <c r="Y58" i="221"/>
  <c r="Q59" i="221"/>
  <c r="S54" i="221"/>
  <c r="N55" i="221"/>
  <c r="Y55" i="221"/>
  <c r="Q56" i="221"/>
  <c r="H57" i="221"/>
  <c r="T57" i="221"/>
  <c r="O58" i="221"/>
  <c r="AA58" i="221"/>
  <c r="R59" i="221"/>
  <c r="H54" i="221"/>
  <c r="T54" i="221"/>
  <c r="O55" i="221"/>
  <c r="AA55" i="221"/>
  <c r="R56" i="221"/>
  <c r="L57" i="221"/>
  <c r="V57" i="221"/>
  <c r="P58" i="221"/>
  <c r="S59" i="221"/>
  <c r="L54" i="221"/>
  <c r="V54" i="221"/>
  <c r="P55" i="221"/>
  <c r="S56" i="221"/>
  <c r="N57" i="221"/>
  <c r="Y57" i="221"/>
  <c r="Q58" i="221"/>
  <c r="H59" i="221"/>
  <c r="T59" i="221"/>
  <c r="G53" i="221"/>
  <c r="N54" i="221"/>
  <c r="Y54" i="221"/>
  <c r="Q55" i="221"/>
  <c r="H56" i="221"/>
  <c r="T56" i="221"/>
  <c r="O57" i="221"/>
  <c r="AA57" i="221"/>
  <c r="R58" i="221"/>
  <c r="L59" i="221"/>
  <c r="V59" i="221"/>
  <c r="O54" i="221"/>
  <c r="AA54" i="221"/>
  <c r="R55" i="221"/>
  <c r="L56" i="221"/>
  <c r="V56" i="221"/>
  <c r="P57" i="221"/>
  <c r="S58" i="221"/>
  <c r="N59" i="221"/>
  <c r="Y59" i="221"/>
  <c r="P54" i="221"/>
  <c r="S55" i="221"/>
  <c r="N56" i="221"/>
  <c r="Y56" i="221"/>
  <c r="Q57" i="221"/>
  <c r="H58" i="221"/>
  <c r="T58" i="221"/>
  <c r="O59" i="221"/>
  <c r="Q54" i="220"/>
  <c r="H55" i="220"/>
  <c r="T55" i="220"/>
  <c r="O56" i="220"/>
  <c r="AA56" i="220"/>
  <c r="R57" i="220"/>
  <c r="L58" i="220"/>
  <c r="V58" i="220"/>
  <c r="P59" i="220"/>
  <c r="S54" i="220"/>
  <c r="N55" i="220"/>
  <c r="Y55" i="220"/>
  <c r="Q56" i="220"/>
  <c r="H57" i="220"/>
  <c r="T57" i="220"/>
  <c r="O58" i="220"/>
  <c r="AA58" i="220"/>
  <c r="R59" i="220"/>
  <c r="H54" i="220"/>
  <c r="T54" i="220"/>
  <c r="O55" i="220"/>
  <c r="AA55" i="220"/>
  <c r="R56" i="220"/>
  <c r="L57" i="220"/>
  <c r="V57" i="220"/>
  <c r="P58" i="220"/>
  <c r="S59" i="220"/>
  <c r="L54" i="220"/>
  <c r="V54" i="220"/>
  <c r="P55" i="220"/>
  <c r="S56" i="220"/>
  <c r="N57" i="220"/>
  <c r="Y57" i="220"/>
  <c r="Q58" i="220"/>
  <c r="H59" i="220"/>
  <c r="T59" i="220"/>
  <c r="G53" i="220"/>
  <c r="N54" i="220"/>
  <c r="Y54" i="220"/>
  <c r="Q55" i="220"/>
  <c r="H56" i="220"/>
  <c r="T56" i="220"/>
  <c r="O57" i="220"/>
  <c r="AA57" i="220"/>
  <c r="R58" i="220"/>
  <c r="L59" i="220"/>
  <c r="V59" i="220"/>
  <c r="O54" i="220"/>
  <c r="AA54" i="220"/>
  <c r="R55" i="220"/>
  <c r="L56" i="220"/>
  <c r="V56" i="220"/>
  <c r="P57" i="220"/>
  <c r="S58" i="220"/>
  <c r="N59" i="220"/>
  <c r="R54" i="219"/>
  <c r="L55" i="219"/>
  <c r="V55" i="219"/>
  <c r="P56" i="219"/>
  <c r="S57" i="219"/>
  <c r="N58" i="219"/>
  <c r="Y58" i="219"/>
  <c r="Q59" i="219"/>
  <c r="S54" i="219"/>
  <c r="N55" i="219"/>
  <c r="Y55" i="219"/>
  <c r="Q56" i="219"/>
  <c r="H57" i="219"/>
  <c r="T57" i="219"/>
  <c r="O58" i="219"/>
  <c r="AA58" i="219"/>
  <c r="R59" i="219"/>
  <c r="H54" i="219"/>
  <c r="T54" i="219"/>
  <c r="O55" i="219"/>
  <c r="AA55" i="219"/>
  <c r="R56" i="219"/>
  <c r="L57" i="219"/>
  <c r="V57" i="219"/>
  <c r="P58" i="219"/>
  <c r="S59" i="219"/>
  <c r="L54" i="219"/>
  <c r="V54" i="219"/>
  <c r="P55" i="219"/>
  <c r="S56" i="219"/>
  <c r="N57" i="219"/>
  <c r="Y57" i="219"/>
  <c r="Q58" i="219"/>
  <c r="H59" i="219"/>
  <c r="T59" i="219"/>
  <c r="G53" i="219"/>
  <c r="N54" i="219"/>
  <c r="Y54" i="219"/>
  <c r="Q55" i="219"/>
  <c r="H56" i="219"/>
  <c r="T56" i="219"/>
  <c r="O57" i="219"/>
  <c r="AA57" i="219"/>
  <c r="R58" i="219"/>
  <c r="L59" i="219"/>
  <c r="V59" i="219"/>
  <c r="O54" i="219"/>
  <c r="AA54" i="219"/>
  <c r="R55" i="219"/>
  <c r="L56" i="219"/>
  <c r="V56" i="219"/>
  <c r="P57" i="219"/>
  <c r="S58" i="219"/>
  <c r="N59" i="219"/>
  <c r="Y59" i="219"/>
  <c r="P54" i="219"/>
  <c r="S55" i="219"/>
  <c r="N56" i="219"/>
  <c r="Y56" i="219"/>
  <c r="Q57" i="219"/>
  <c r="H58" i="219"/>
  <c r="T58" i="219"/>
  <c r="O59" i="219"/>
  <c r="R57" i="218"/>
  <c r="L58" i="218"/>
  <c r="V58" i="218"/>
  <c r="P59" i="218"/>
  <c r="R54" i="218"/>
  <c r="L55" i="218"/>
  <c r="V55" i="218"/>
  <c r="P56" i="218"/>
  <c r="S57" i="218"/>
  <c r="N58" i="218"/>
  <c r="Y58" i="218"/>
  <c r="Q59" i="218"/>
  <c r="N55" i="218"/>
  <c r="Q56" i="218"/>
  <c r="R59" i="218"/>
  <c r="H54" i="218"/>
  <c r="T54" i="218"/>
  <c r="O55" i="218"/>
  <c r="AA55" i="218"/>
  <c r="R56" i="218"/>
  <c r="L57" i="218"/>
  <c r="V57" i="218"/>
  <c r="P58" i="218"/>
  <c r="S59" i="218"/>
  <c r="S54" i="218"/>
  <c r="Y55" i="218"/>
  <c r="AA58" i="218"/>
  <c r="L54" i="218"/>
  <c r="V54" i="218"/>
  <c r="P55" i="218"/>
  <c r="S56" i="218"/>
  <c r="N57" i="218"/>
  <c r="Y57" i="218"/>
  <c r="Q58" i="218"/>
  <c r="H59" i="218"/>
  <c r="T59" i="218"/>
  <c r="O58" i="218"/>
  <c r="G53" i="218"/>
  <c r="N54" i="218"/>
  <c r="Y54" i="218"/>
  <c r="Q55" i="218"/>
  <c r="H56" i="218"/>
  <c r="T56" i="218"/>
  <c r="O57" i="218"/>
  <c r="AA57" i="218"/>
  <c r="R58" i="218"/>
  <c r="L59" i="218"/>
  <c r="V59" i="218"/>
  <c r="T57" i="218"/>
  <c r="O54" i="218"/>
  <c r="AA54" i="218"/>
  <c r="R55" i="218"/>
  <c r="L56" i="218"/>
  <c r="V56" i="218"/>
  <c r="P57" i="218"/>
  <c r="S58" i="218"/>
  <c r="N59" i="218"/>
  <c r="Y59" i="218"/>
  <c r="H57" i="218"/>
  <c r="P54" i="218"/>
  <c r="S55" i="218"/>
  <c r="N56" i="218"/>
  <c r="Y56" i="218"/>
  <c r="Q57" i="218"/>
  <c r="H58" i="218"/>
  <c r="T58" i="218"/>
  <c r="O59" i="218"/>
  <c r="Q54" i="217"/>
  <c r="H55" i="217"/>
  <c r="T55" i="217"/>
  <c r="O56" i="217"/>
  <c r="AA56" i="217"/>
  <c r="R57" i="217"/>
  <c r="L58" i="217"/>
  <c r="V58" i="217"/>
  <c r="P59" i="217"/>
  <c r="R54" i="217"/>
  <c r="L55" i="217"/>
  <c r="V55" i="217"/>
  <c r="P56" i="217"/>
  <c r="S57" i="217"/>
  <c r="N58" i="217"/>
  <c r="Y58" i="217"/>
  <c r="Q59" i="217"/>
  <c r="AA58" i="217"/>
  <c r="H54" i="217"/>
  <c r="T54" i="217"/>
  <c r="O55" i="217"/>
  <c r="AA55" i="217"/>
  <c r="R56" i="217"/>
  <c r="L57" i="217"/>
  <c r="V57" i="217"/>
  <c r="P58" i="217"/>
  <c r="S59" i="217"/>
  <c r="S54" i="217"/>
  <c r="N55" i="217"/>
  <c r="Y55" i="217"/>
  <c r="Q56" i="217"/>
  <c r="H57" i="217"/>
  <c r="T57" i="217"/>
  <c r="O58" i="217"/>
  <c r="L54" i="217"/>
  <c r="V54" i="217"/>
  <c r="P55" i="217"/>
  <c r="S56" i="217"/>
  <c r="N57" i="217"/>
  <c r="Y57" i="217"/>
  <c r="Q58" i="217"/>
  <c r="H59" i="217"/>
  <c r="T59" i="217"/>
  <c r="R59" i="217"/>
  <c r="G53" i="217"/>
  <c r="N54" i="217"/>
  <c r="Y54" i="217"/>
  <c r="Q55" i="217"/>
  <c r="H56" i="217"/>
  <c r="T56" i="217"/>
  <c r="O57" i="217"/>
  <c r="AA57" i="217"/>
  <c r="R58" i="217"/>
  <c r="L59" i="217"/>
  <c r="V59" i="217"/>
  <c r="V56" i="217"/>
  <c r="P57" i="217"/>
  <c r="S58" i="217"/>
  <c r="N59" i="217"/>
  <c r="Y59" i="217"/>
  <c r="P54" i="217"/>
  <c r="S55" i="217"/>
  <c r="N56" i="217"/>
  <c r="Y56" i="217"/>
  <c r="Q57" i="217"/>
  <c r="H58" i="217"/>
  <c r="T58" i="217"/>
  <c r="O59" i="217"/>
  <c r="Q54" i="216"/>
  <c r="H55" i="216"/>
  <c r="T55" i="216"/>
  <c r="O56" i="216"/>
  <c r="AA56" i="216"/>
  <c r="R57" i="216"/>
  <c r="L58" i="216"/>
  <c r="V58" i="216"/>
  <c r="P59" i="216"/>
  <c r="R54" i="216"/>
  <c r="L55" i="216"/>
  <c r="V55" i="216"/>
  <c r="P56" i="216"/>
  <c r="S57" i="216"/>
  <c r="N58" i="216"/>
  <c r="Y58" i="216"/>
  <c r="Q59" i="216"/>
  <c r="Q56" i="216"/>
  <c r="AA58" i="216"/>
  <c r="H54" i="216"/>
  <c r="T54" i="216"/>
  <c r="O55" i="216"/>
  <c r="AA55" i="216"/>
  <c r="R56" i="216"/>
  <c r="L57" i="216"/>
  <c r="V57" i="216"/>
  <c r="P58" i="216"/>
  <c r="S59" i="216"/>
  <c r="S54" i="216"/>
  <c r="N55" i="216"/>
  <c r="Y55" i="216"/>
  <c r="H57" i="216"/>
  <c r="T57" i="216"/>
  <c r="O58" i="216"/>
  <c r="R59" i="216"/>
  <c r="L54" i="216"/>
  <c r="V54" i="216"/>
  <c r="P55" i="216"/>
  <c r="S56" i="216"/>
  <c r="N57" i="216"/>
  <c r="Y57" i="216"/>
  <c r="Q58" i="216"/>
  <c r="H59" i="216"/>
  <c r="T59" i="216"/>
  <c r="G53" i="216"/>
  <c r="N54" i="216"/>
  <c r="Y54" i="216"/>
  <c r="Q55" i="216"/>
  <c r="H56" i="216"/>
  <c r="T56" i="216"/>
  <c r="O57" i="216"/>
  <c r="AA57" i="216"/>
  <c r="R58" i="216"/>
  <c r="L59" i="216"/>
  <c r="V59" i="216"/>
  <c r="S58" i="216"/>
  <c r="N59" i="216"/>
  <c r="Y59" i="216"/>
  <c r="P54" i="216"/>
  <c r="S55" i="216"/>
  <c r="N56" i="216"/>
  <c r="Y56" i="216"/>
  <c r="Q57" i="216"/>
  <c r="H58" i="216"/>
  <c r="T58" i="216"/>
  <c r="O59" i="216"/>
  <c r="R54" i="215"/>
  <c r="L55" i="215"/>
  <c r="V55" i="215"/>
  <c r="P56" i="215"/>
  <c r="S57" i="215"/>
  <c r="N58" i="215"/>
  <c r="Y58" i="215"/>
  <c r="Q59" i="215"/>
  <c r="S54" i="215"/>
  <c r="N55" i="215"/>
  <c r="Y55" i="215"/>
  <c r="Q56" i="215"/>
  <c r="H57" i="215"/>
  <c r="T57" i="215"/>
  <c r="O58" i="215"/>
  <c r="AA58" i="215"/>
  <c r="R59" i="215"/>
  <c r="H54" i="215"/>
  <c r="T54" i="215"/>
  <c r="O55" i="215"/>
  <c r="AA55" i="215"/>
  <c r="R56" i="215"/>
  <c r="L57" i="215"/>
  <c r="V57" i="215"/>
  <c r="P58" i="215"/>
  <c r="S59" i="215"/>
  <c r="L54" i="215"/>
  <c r="V54" i="215"/>
  <c r="P55" i="215"/>
  <c r="S56" i="215"/>
  <c r="N57" i="215"/>
  <c r="Y57" i="215"/>
  <c r="Q58" i="215"/>
  <c r="H59" i="215"/>
  <c r="T59" i="215"/>
  <c r="O54" i="215"/>
  <c r="AA54" i="215"/>
  <c r="R55" i="215"/>
  <c r="L56" i="215"/>
  <c r="V56" i="215"/>
  <c r="P57" i="215"/>
  <c r="S58" i="215"/>
  <c r="N59" i="215"/>
  <c r="Q54" i="214"/>
  <c r="H55" i="214"/>
  <c r="T55" i="214"/>
  <c r="O56" i="214"/>
  <c r="AA56" i="214"/>
  <c r="R57" i="214"/>
  <c r="L58" i="214"/>
  <c r="V58" i="214"/>
  <c r="P59" i="214"/>
  <c r="R54" i="214"/>
  <c r="L55" i="214"/>
  <c r="V55" i="214"/>
  <c r="P56" i="214"/>
  <c r="S57" i="214"/>
  <c r="N58" i="214"/>
  <c r="Y58" i="214"/>
  <c r="Q59" i="214"/>
  <c r="S54" i="214"/>
  <c r="N55" i="214"/>
  <c r="Y55" i="214"/>
  <c r="Q56" i="214"/>
  <c r="H57" i="214"/>
  <c r="T57" i="214"/>
  <c r="O58" i="214"/>
  <c r="AA58" i="214"/>
  <c r="R59" i="214"/>
  <c r="L54" i="214"/>
  <c r="V54" i="214"/>
  <c r="P55" i="214"/>
  <c r="S56" i="214"/>
  <c r="N57" i="214"/>
  <c r="Y57" i="214"/>
  <c r="Q58" i="214"/>
  <c r="H59" i="214"/>
  <c r="T59" i="214"/>
  <c r="G53" i="214"/>
  <c r="N54" i="214"/>
  <c r="Y54" i="214"/>
  <c r="Q55" i="214"/>
  <c r="H56" i="214"/>
  <c r="T56" i="214"/>
  <c r="O57" i="214"/>
  <c r="AA57" i="214"/>
  <c r="R58" i="214"/>
  <c r="L59" i="214"/>
  <c r="V59" i="214"/>
  <c r="O54" i="214"/>
  <c r="AA54" i="214"/>
  <c r="R55" i="214"/>
  <c r="L56" i="214"/>
  <c r="V56" i="214"/>
  <c r="P57" i="214"/>
  <c r="S58" i="214"/>
  <c r="N59" i="214"/>
  <c r="Q54" i="213"/>
  <c r="H55" i="213"/>
  <c r="T55" i="213"/>
  <c r="O56" i="213"/>
  <c r="AA56" i="213"/>
  <c r="R57" i="213"/>
  <c r="L58" i="213"/>
  <c r="V58" i="213"/>
  <c r="P59" i="213"/>
  <c r="R54" i="213"/>
  <c r="L55" i="213"/>
  <c r="V55" i="213"/>
  <c r="P56" i="213"/>
  <c r="S57" i="213"/>
  <c r="N58" i="213"/>
  <c r="Y58" i="213"/>
  <c r="Q59" i="213"/>
  <c r="S54" i="213"/>
  <c r="N55" i="213"/>
  <c r="Y55" i="213"/>
  <c r="Q56" i="213"/>
  <c r="H57" i="213"/>
  <c r="T57" i="213"/>
  <c r="O58" i="213"/>
  <c r="AA58" i="213"/>
  <c r="R59" i="213"/>
  <c r="H54" i="213"/>
  <c r="T54" i="213"/>
  <c r="O55" i="213"/>
  <c r="AA55" i="213"/>
  <c r="R56" i="213"/>
  <c r="L57" i="213"/>
  <c r="V57" i="213"/>
  <c r="P58" i="213"/>
  <c r="S59" i="213"/>
  <c r="S56" i="213"/>
  <c r="N57" i="213"/>
  <c r="Y57" i="213"/>
  <c r="Q58" i="213"/>
  <c r="T59" i="213"/>
  <c r="L54" i="213"/>
  <c r="V54" i="213"/>
  <c r="P55" i="213"/>
  <c r="H59" i="213"/>
  <c r="G53" i="213"/>
  <c r="N54" i="213"/>
  <c r="Y54" i="213"/>
  <c r="Q55" i="213"/>
  <c r="H56" i="213"/>
  <c r="T56" i="213"/>
  <c r="O57" i="213"/>
  <c r="AA57" i="213"/>
  <c r="R58" i="213"/>
  <c r="L59" i="213"/>
  <c r="V59" i="213"/>
  <c r="P54" i="213"/>
  <c r="S55" i="213"/>
  <c r="N56" i="213"/>
  <c r="Y56" i="213"/>
  <c r="Q57" i="213"/>
  <c r="H58" i="213"/>
  <c r="T58" i="213"/>
  <c r="O59" i="213"/>
  <c r="Q54" i="212"/>
  <c r="H55" i="212"/>
  <c r="T55" i="212"/>
  <c r="O56" i="212"/>
  <c r="AA56" i="212"/>
  <c r="R57" i="212"/>
  <c r="L58" i="212"/>
  <c r="V58" i="212"/>
  <c r="P59" i="212"/>
  <c r="R54" i="212"/>
  <c r="L55" i="212"/>
  <c r="V55" i="212"/>
  <c r="P56" i="212"/>
  <c r="S57" i="212"/>
  <c r="N58" i="212"/>
  <c r="Y58" i="212"/>
  <c r="Q59" i="212"/>
  <c r="S54" i="212"/>
  <c r="AA58" i="212"/>
  <c r="H54" i="212"/>
  <c r="T54" i="212"/>
  <c r="O55" i="212"/>
  <c r="AA55" i="212"/>
  <c r="R56" i="212"/>
  <c r="L57" i="212"/>
  <c r="V57" i="212"/>
  <c r="P58" i="212"/>
  <c r="S59" i="212"/>
  <c r="N55" i="212"/>
  <c r="Q56" i="212"/>
  <c r="H57" i="212"/>
  <c r="T57" i="212"/>
  <c r="R59" i="212"/>
  <c r="L54" i="212"/>
  <c r="V54" i="212"/>
  <c r="P55" i="212"/>
  <c r="S56" i="212"/>
  <c r="N57" i="212"/>
  <c r="Y57" i="212"/>
  <c r="Q58" i="212"/>
  <c r="H59" i="212"/>
  <c r="T59" i="212"/>
  <c r="Y55" i="212"/>
  <c r="O58" i="212"/>
  <c r="G53" i="212"/>
  <c r="N54" i="212"/>
  <c r="Y54" i="212"/>
  <c r="Q55" i="212"/>
  <c r="H56" i="212"/>
  <c r="T56" i="212"/>
  <c r="O57" i="212"/>
  <c r="AA57" i="212"/>
  <c r="R58" i="212"/>
  <c r="L59" i="212"/>
  <c r="V59" i="212"/>
  <c r="L56" i="212"/>
  <c r="P57" i="212"/>
  <c r="S58" i="212"/>
  <c r="N59" i="212"/>
  <c r="Y59" i="212"/>
  <c r="P54" i="212"/>
  <c r="S55" i="212"/>
  <c r="N56" i="212"/>
  <c r="Y56" i="212"/>
  <c r="Q57" i="212"/>
  <c r="H58" i="212"/>
  <c r="T58" i="212"/>
  <c r="O59" i="212"/>
  <c r="Q54" i="211"/>
  <c r="H55" i="211"/>
  <c r="T55" i="211"/>
  <c r="O56" i="211"/>
  <c r="AA56" i="211"/>
  <c r="R57" i="211"/>
  <c r="L58" i="211"/>
  <c r="V58" i="211"/>
  <c r="P59" i="211"/>
  <c r="R54" i="211"/>
  <c r="L55" i="211"/>
  <c r="V55" i="211"/>
  <c r="P56" i="211"/>
  <c r="S57" i="211"/>
  <c r="N58" i="211"/>
  <c r="Y58" i="211"/>
  <c r="Q59" i="211"/>
  <c r="S54" i="211"/>
  <c r="N55" i="211"/>
  <c r="Y55" i="211"/>
  <c r="Q56" i="211"/>
  <c r="H57" i="211"/>
  <c r="T57" i="211"/>
  <c r="O58" i="211"/>
  <c r="AA58" i="211"/>
  <c r="R59" i="211"/>
  <c r="H54" i="211"/>
  <c r="T54" i="211"/>
  <c r="O55" i="211"/>
  <c r="AA55" i="211"/>
  <c r="R56" i="211"/>
  <c r="V57" i="211"/>
  <c r="S59" i="211"/>
  <c r="L57" i="211"/>
  <c r="L54" i="211"/>
  <c r="V54" i="211"/>
  <c r="P55" i="211"/>
  <c r="S56" i="211"/>
  <c r="N57" i="211"/>
  <c r="Y57" i="211"/>
  <c r="Q58" i="211"/>
  <c r="H59" i="211"/>
  <c r="T59" i="211"/>
  <c r="P58" i="211"/>
  <c r="G53" i="211"/>
  <c r="N54" i="211"/>
  <c r="Y54" i="211"/>
  <c r="Q55" i="211"/>
  <c r="H56" i="211"/>
  <c r="T56" i="211"/>
  <c r="O57" i="211"/>
  <c r="AA57" i="211"/>
  <c r="R58" i="211"/>
  <c r="L59" i="211"/>
  <c r="V59" i="211"/>
  <c r="O54" i="211"/>
  <c r="AA54" i="211"/>
  <c r="R55" i="211"/>
  <c r="L56" i="211"/>
  <c r="V56" i="211"/>
  <c r="P57" i="211"/>
  <c r="S58" i="211"/>
  <c r="N59" i="211"/>
  <c r="Y59" i="211"/>
  <c r="P54" i="211"/>
  <c r="S55" i="211"/>
  <c r="N56" i="211"/>
  <c r="Y56" i="211"/>
  <c r="Q57" i="211"/>
  <c r="H58" i="211"/>
  <c r="T58" i="211"/>
  <c r="O59" i="211"/>
  <c r="R54" i="210"/>
  <c r="L55" i="210"/>
  <c r="V55" i="210"/>
  <c r="P56" i="210"/>
  <c r="S57" i="210"/>
  <c r="N58" i="210"/>
  <c r="Y58" i="210"/>
  <c r="Q59" i="210"/>
  <c r="S54" i="210"/>
  <c r="N55" i="210"/>
  <c r="Y55" i="210"/>
  <c r="Q56" i="210"/>
  <c r="H57" i="210"/>
  <c r="T57" i="210"/>
  <c r="O58" i="210"/>
  <c r="AA58" i="210"/>
  <c r="R59" i="210"/>
  <c r="L54" i="210"/>
  <c r="V54" i="210"/>
  <c r="P55" i="210"/>
  <c r="S56" i="210"/>
  <c r="N57" i="210"/>
  <c r="Y57" i="210"/>
  <c r="Q58" i="210"/>
  <c r="H59" i="210"/>
  <c r="T59" i="210"/>
  <c r="G53" i="210"/>
  <c r="N54" i="210"/>
  <c r="Y54" i="210"/>
  <c r="Q55" i="210"/>
  <c r="H56" i="210"/>
  <c r="T56" i="210"/>
  <c r="O57" i="210"/>
  <c r="AA57" i="210"/>
  <c r="R58" i="210"/>
  <c r="L59" i="210"/>
  <c r="V59" i="210"/>
  <c r="O54" i="210"/>
  <c r="AA54" i="210"/>
  <c r="R55" i="210"/>
  <c r="L56" i="210"/>
  <c r="V56" i="210"/>
  <c r="P57" i="210"/>
  <c r="S58" i="210"/>
  <c r="N59" i="210"/>
  <c r="Q54" i="209"/>
  <c r="H55" i="209"/>
  <c r="T55" i="209"/>
  <c r="O56" i="209"/>
  <c r="AA56" i="209"/>
  <c r="R57" i="209"/>
  <c r="L58" i="209"/>
  <c r="V58" i="209"/>
  <c r="P59" i="209"/>
  <c r="R54" i="209"/>
  <c r="L55" i="209"/>
  <c r="V55" i="209"/>
  <c r="P56" i="209"/>
  <c r="S57" i="209"/>
  <c r="N58" i="209"/>
  <c r="Y58" i="209"/>
  <c r="Q59" i="209"/>
  <c r="AA58" i="209"/>
  <c r="H54" i="209"/>
  <c r="T54" i="209"/>
  <c r="O55" i="209"/>
  <c r="AA55" i="209"/>
  <c r="R56" i="209"/>
  <c r="L57" i="209"/>
  <c r="V57" i="209"/>
  <c r="P58" i="209"/>
  <c r="S59" i="209"/>
  <c r="S54" i="209"/>
  <c r="N55" i="209"/>
  <c r="Y55" i="209"/>
  <c r="Q56" i="209"/>
  <c r="H57" i="209"/>
  <c r="T57" i="209"/>
  <c r="O58" i="209"/>
  <c r="R59" i="209"/>
  <c r="L54" i="209"/>
  <c r="V54" i="209"/>
  <c r="P55" i="209"/>
  <c r="S56" i="209"/>
  <c r="N57" i="209"/>
  <c r="Y57" i="209"/>
  <c r="Q58" i="209"/>
  <c r="H59" i="209"/>
  <c r="T59" i="209"/>
  <c r="G53" i="209"/>
  <c r="N54" i="209"/>
  <c r="Y54" i="209"/>
  <c r="Q55" i="209"/>
  <c r="H56" i="209"/>
  <c r="T56" i="209"/>
  <c r="O57" i="209"/>
  <c r="AA57" i="209"/>
  <c r="R58" i="209"/>
  <c r="L59" i="209"/>
  <c r="V59" i="209"/>
  <c r="O54" i="209"/>
  <c r="AA54" i="209"/>
  <c r="R55" i="209"/>
  <c r="L56" i="209"/>
  <c r="V56" i="209"/>
  <c r="P57" i="209"/>
  <c r="S58" i="209"/>
  <c r="N59" i="209"/>
  <c r="Y59" i="209"/>
  <c r="S55" i="209"/>
  <c r="N56" i="209"/>
  <c r="Y56" i="209"/>
  <c r="Q57" i="209"/>
  <c r="H58" i="209"/>
  <c r="T58" i="209"/>
  <c r="O59" i="209"/>
  <c r="R54" i="208"/>
  <c r="L55" i="208"/>
  <c r="V55" i="208"/>
  <c r="P56" i="208"/>
  <c r="S57" i="208"/>
  <c r="N58" i="208"/>
  <c r="Y58" i="208"/>
  <c r="Q59" i="208"/>
  <c r="S54" i="208"/>
  <c r="N55" i="208"/>
  <c r="Y55" i="208"/>
  <c r="Q56" i="208"/>
  <c r="H57" i="208"/>
  <c r="T57" i="208"/>
  <c r="O58" i="208"/>
  <c r="AA58" i="208"/>
  <c r="R59" i="208"/>
  <c r="H54" i="208"/>
  <c r="T54" i="208"/>
  <c r="O55" i="208"/>
  <c r="AA55" i="208"/>
  <c r="R56" i="208"/>
  <c r="L57" i="208"/>
  <c r="V57" i="208"/>
  <c r="P58" i="208"/>
  <c r="S59" i="208"/>
  <c r="L54" i="208"/>
  <c r="V54" i="208"/>
  <c r="P55" i="208"/>
  <c r="S56" i="208"/>
  <c r="N57" i="208"/>
  <c r="Y57" i="208"/>
  <c r="Q58" i="208"/>
  <c r="H59" i="208"/>
  <c r="T59" i="208"/>
  <c r="G53" i="208"/>
  <c r="N54" i="208"/>
  <c r="Y54" i="208"/>
  <c r="Q55" i="208"/>
  <c r="H56" i="208"/>
  <c r="T56" i="208"/>
  <c r="O57" i="208"/>
  <c r="AA57" i="208"/>
  <c r="R58" i="208"/>
  <c r="L59" i="208"/>
  <c r="Q54" i="207"/>
  <c r="H55" i="207"/>
  <c r="T55" i="207"/>
  <c r="O56" i="207"/>
  <c r="AA56" i="207"/>
  <c r="R57" i="207"/>
  <c r="L58" i="207"/>
  <c r="V58" i="207"/>
  <c r="P59" i="207"/>
  <c r="R54" i="207"/>
  <c r="L55" i="207"/>
  <c r="V55" i="207"/>
  <c r="P56" i="207"/>
  <c r="S57" i="207"/>
  <c r="N58" i="207"/>
  <c r="Y58" i="207"/>
  <c r="Q59" i="207"/>
  <c r="AA58" i="207"/>
  <c r="H54" i="207"/>
  <c r="T54" i="207"/>
  <c r="O55" i="207"/>
  <c r="AA55" i="207"/>
  <c r="R56" i="207"/>
  <c r="L57" i="207"/>
  <c r="V57" i="207"/>
  <c r="P58" i="207"/>
  <c r="S59" i="207"/>
  <c r="S54" i="207"/>
  <c r="N55" i="207"/>
  <c r="Y55" i="207"/>
  <c r="Q56" i="207"/>
  <c r="H57" i="207"/>
  <c r="T57" i="207"/>
  <c r="O58" i="207"/>
  <c r="R59" i="207"/>
  <c r="L54" i="207"/>
  <c r="V54" i="207"/>
  <c r="P55" i="207"/>
  <c r="S56" i="207"/>
  <c r="N57" i="207"/>
  <c r="Y57" i="207"/>
  <c r="Q58" i="207"/>
  <c r="H59" i="207"/>
  <c r="T59" i="207"/>
  <c r="G53" i="207"/>
  <c r="N54" i="207"/>
  <c r="Y54" i="207"/>
  <c r="Q55" i="207"/>
  <c r="H56" i="207"/>
  <c r="T56" i="207"/>
  <c r="O57" i="207"/>
  <c r="AA57" i="207"/>
  <c r="R58" i="207"/>
  <c r="L59" i="207"/>
  <c r="V59" i="207"/>
  <c r="S55" i="207"/>
  <c r="N56" i="207"/>
  <c r="Y56" i="207"/>
  <c r="Q57" i="207"/>
  <c r="H58" i="207"/>
  <c r="T58" i="207"/>
  <c r="O59" i="207"/>
  <c r="Q54" i="206"/>
  <c r="H55" i="206"/>
  <c r="T55" i="206"/>
  <c r="O56" i="206"/>
  <c r="AA56" i="206"/>
  <c r="R57" i="206"/>
  <c r="L58" i="206"/>
  <c r="V58" i="206"/>
  <c r="P59" i="206"/>
  <c r="R54" i="206"/>
  <c r="L55" i="206"/>
  <c r="V55" i="206"/>
  <c r="P56" i="206"/>
  <c r="S57" i="206"/>
  <c r="N58" i="206"/>
  <c r="Y58" i="206"/>
  <c r="Q59" i="206"/>
  <c r="S54" i="206"/>
  <c r="N55" i="206"/>
  <c r="Y55" i="206"/>
  <c r="Q56" i="206"/>
  <c r="H57" i="206"/>
  <c r="T57" i="206"/>
  <c r="O58" i="206"/>
  <c r="AA58" i="206"/>
  <c r="R59" i="206"/>
  <c r="H54" i="206"/>
  <c r="T54" i="206"/>
  <c r="O55" i="206"/>
  <c r="AA55" i="206"/>
  <c r="R56" i="206"/>
  <c r="L57" i="206"/>
  <c r="V57" i="206"/>
  <c r="P58" i="206"/>
  <c r="S59" i="206"/>
  <c r="L54" i="206"/>
  <c r="V54" i="206"/>
  <c r="P55" i="206"/>
  <c r="S56" i="206"/>
  <c r="N57" i="206"/>
  <c r="Y57" i="206"/>
  <c r="Q58" i="206"/>
  <c r="H59" i="206"/>
  <c r="T59" i="206"/>
  <c r="G53" i="206"/>
  <c r="N54" i="206"/>
  <c r="Y54" i="206"/>
  <c r="Q55" i="206"/>
  <c r="H56" i="206"/>
  <c r="T56" i="206"/>
  <c r="O57" i="206"/>
  <c r="AA57" i="206"/>
  <c r="R58" i="206"/>
  <c r="L59" i="206"/>
  <c r="V59" i="206"/>
  <c r="O54" i="206"/>
  <c r="AA54" i="206"/>
  <c r="R55" i="206"/>
  <c r="L56" i="206"/>
  <c r="V56" i="206"/>
  <c r="P57" i="206"/>
  <c r="S58" i="206"/>
  <c r="N59" i="206"/>
  <c r="Y59" i="206"/>
  <c r="P54" i="206"/>
  <c r="S55" i="206"/>
  <c r="N56" i="206"/>
  <c r="Y56" i="206"/>
  <c r="Q57" i="206"/>
  <c r="H58" i="206"/>
  <c r="T58" i="206"/>
  <c r="O59" i="206"/>
  <c r="S54" i="205"/>
  <c r="N55" i="205"/>
  <c r="Y55" i="205"/>
  <c r="Q56" i="205"/>
  <c r="H57" i="205"/>
  <c r="T57" i="205"/>
  <c r="O58" i="205"/>
  <c r="AA58" i="205"/>
  <c r="R59" i="205"/>
  <c r="H54" i="205"/>
  <c r="T54" i="205"/>
  <c r="O55" i="205"/>
  <c r="AA55" i="205"/>
  <c r="R56" i="205"/>
  <c r="L57" i="205"/>
  <c r="V57" i="205"/>
  <c r="P58" i="205"/>
  <c r="S59" i="205"/>
  <c r="L54" i="205"/>
  <c r="V54" i="205"/>
  <c r="P55" i="205"/>
  <c r="S56" i="205"/>
  <c r="N57" i="205"/>
  <c r="Y57" i="205"/>
  <c r="Q58" i="205"/>
  <c r="H59" i="205"/>
  <c r="T59" i="205"/>
  <c r="O54" i="205"/>
  <c r="AA54" i="205"/>
  <c r="R55" i="205"/>
  <c r="L56" i="205"/>
  <c r="V56" i="205"/>
  <c r="P57" i="205"/>
  <c r="S58" i="205"/>
  <c r="N59" i="205"/>
  <c r="Q54" i="204"/>
  <c r="H55" i="204"/>
  <c r="T55" i="204"/>
  <c r="O56" i="204"/>
  <c r="AA56" i="204"/>
  <c r="R57" i="204"/>
  <c r="L58" i="204"/>
  <c r="V58" i="204"/>
  <c r="P59" i="204"/>
  <c r="R54" i="204"/>
  <c r="L55" i="204"/>
  <c r="V55" i="204"/>
  <c r="P56" i="204"/>
  <c r="S57" i="204"/>
  <c r="N58" i="204"/>
  <c r="Y58" i="204"/>
  <c r="Q59" i="204"/>
  <c r="S54" i="204"/>
  <c r="N55" i="204"/>
  <c r="Y55" i="204"/>
  <c r="Q56" i="204"/>
  <c r="H57" i="204"/>
  <c r="T57" i="204"/>
  <c r="O58" i="204"/>
  <c r="AA58" i="204"/>
  <c r="R59" i="204"/>
  <c r="H54" i="204"/>
  <c r="T54" i="204"/>
  <c r="O55" i="204"/>
  <c r="AA55" i="204"/>
  <c r="R56" i="204"/>
  <c r="L57" i="204"/>
  <c r="V57" i="204"/>
  <c r="P58" i="204"/>
  <c r="S59" i="204"/>
  <c r="L54" i="204"/>
  <c r="V54" i="204"/>
  <c r="P55" i="204"/>
  <c r="S56" i="204"/>
  <c r="N57" i="204"/>
  <c r="Y57" i="204"/>
  <c r="Q58" i="204"/>
  <c r="H59" i="204"/>
  <c r="T59" i="204"/>
  <c r="G53" i="204"/>
  <c r="N54" i="204"/>
  <c r="Y54" i="204"/>
  <c r="Q55" i="204"/>
  <c r="H56" i="204"/>
  <c r="T56" i="204"/>
  <c r="O57" i="204"/>
  <c r="AA57" i="204"/>
  <c r="R58" i="204"/>
  <c r="L59" i="204"/>
  <c r="V59" i="204"/>
  <c r="O54" i="204"/>
  <c r="AA54" i="204"/>
  <c r="R55" i="204"/>
  <c r="L56" i="204"/>
  <c r="V56" i="204"/>
  <c r="P57" i="204"/>
  <c r="S58" i="204"/>
  <c r="N59" i="204"/>
  <c r="Y59" i="204"/>
  <c r="P54" i="204"/>
  <c r="S55" i="204"/>
  <c r="N56" i="204"/>
  <c r="Y56" i="204"/>
  <c r="Q57" i="204"/>
  <c r="H58" i="204"/>
  <c r="T58" i="204"/>
  <c r="O59" i="204"/>
  <c r="Q54" i="203"/>
  <c r="H55" i="203"/>
  <c r="T55" i="203"/>
  <c r="O56" i="203"/>
  <c r="AA56" i="203"/>
  <c r="R57" i="203"/>
  <c r="L58" i="203"/>
  <c r="V58" i="203"/>
  <c r="P59" i="203"/>
  <c r="R54" i="203"/>
  <c r="L55" i="203"/>
  <c r="V55" i="203"/>
  <c r="P56" i="203"/>
  <c r="S57" i="203"/>
  <c r="N58" i="203"/>
  <c r="Y58" i="203"/>
  <c r="Q59" i="203"/>
  <c r="S54" i="203"/>
  <c r="N55" i="203"/>
  <c r="Y55" i="203"/>
  <c r="Q56" i="203"/>
  <c r="H57" i="203"/>
  <c r="T57" i="203"/>
  <c r="O58" i="203"/>
  <c r="AA58" i="203"/>
  <c r="R59" i="203"/>
  <c r="H54" i="203"/>
  <c r="T54" i="203"/>
  <c r="O55" i="203"/>
  <c r="AA55" i="203"/>
  <c r="R56" i="203"/>
  <c r="L57" i="203"/>
  <c r="V57" i="203"/>
  <c r="P58" i="203"/>
  <c r="S59" i="203"/>
  <c r="L54" i="203"/>
  <c r="V54" i="203"/>
  <c r="P55" i="203"/>
  <c r="S56" i="203"/>
  <c r="N57" i="203"/>
  <c r="Y57" i="203"/>
  <c r="Q58" i="203"/>
  <c r="H59" i="203"/>
  <c r="T59" i="203"/>
  <c r="G53" i="203"/>
  <c r="N54" i="203"/>
  <c r="Y54" i="203"/>
  <c r="Q55" i="203"/>
  <c r="H56" i="203"/>
  <c r="T56" i="203"/>
  <c r="O57" i="203"/>
  <c r="AA57" i="203"/>
  <c r="R58" i="203"/>
  <c r="L59" i="203"/>
  <c r="R54" i="202"/>
  <c r="L55" i="202"/>
  <c r="V55" i="202"/>
  <c r="P56" i="202"/>
  <c r="S57" i="202"/>
  <c r="N58" i="202"/>
  <c r="Y58" i="202"/>
  <c r="Q59" i="202"/>
  <c r="S54" i="202"/>
  <c r="N55" i="202"/>
  <c r="Y55" i="202"/>
  <c r="Q56" i="202"/>
  <c r="H57" i="202"/>
  <c r="T57" i="202"/>
  <c r="O58" i="202"/>
  <c r="AA58" i="202"/>
  <c r="R59" i="202"/>
  <c r="H54" i="202"/>
  <c r="T54" i="202"/>
  <c r="O55" i="202"/>
  <c r="AA55" i="202"/>
  <c r="R56" i="202"/>
  <c r="L57" i="202"/>
  <c r="V57" i="202"/>
  <c r="P58" i="202"/>
  <c r="S59" i="202"/>
  <c r="L54" i="202"/>
  <c r="V54" i="202"/>
  <c r="P55" i="202"/>
  <c r="S56" i="202"/>
  <c r="N57" i="202"/>
  <c r="Y57" i="202"/>
  <c r="Q58" i="202"/>
  <c r="H59" i="202"/>
  <c r="T59" i="202"/>
  <c r="G53" i="202"/>
  <c r="N54" i="202"/>
  <c r="Y54" i="202"/>
  <c r="Q55" i="202"/>
  <c r="H56" i="202"/>
  <c r="T56" i="202"/>
  <c r="O57" i="202"/>
  <c r="AA57" i="202"/>
  <c r="R58" i="202"/>
  <c r="L59" i="202"/>
  <c r="V59" i="202"/>
  <c r="O54" i="202"/>
  <c r="AA54" i="202"/>
  <c r="R55" i="202"/>
  <c r="L56" i="202"/>
  <c r="V56" i="202"/>
  <c r="P57" i="202"/>
  <c r="S58" i="202"/>
  <c r="N59" i="202"/>
  <c r="Y59" i="202"/>
  <c r="P54" i="202"/>
  <c r="S55" i="202"/>
  <c r="N56" i="202"/>
  <c r="Y56" i="202"/>
  <c r="Q57" i="202"/>
  <c r="H58" i="202"/>
  <c r="T58" i="202"/>
  <c r="O59" i="202"/>
  <c r="P59" i="201"/>
  <c r="R54" i="201"/>
  <c r="L55" i="201"/>
  <c r="V55" i="201"/>
  <c r="P56" i="201"/>
  <c r="S57" i="201"/>
  <c r="N58" i="201"/>
  <c r="Y58" i="201"/>
  <c r="Q59" i="201"/>
  <c r="S54" i="201"/>
  <c r="Y55" i="201"/>
  <c r="Q56" i="201"/>
  <c r="H57" i="201"/>
  <c r="R59" i="201"/>
  <c r="T57" i="201"/>
  <c r="H54" i="201"/>
  <c r="T54" i="201"/>
  <c r="O55" i="201"/>
  <c r="AA55" i="201"/>
  <c r="R56" i="201"/>
  <c r="L57" i="201"/>
  <c r="V57" i="201"/>
  <c r="P58" i="201"/>
  <c r="S59" i="201"/>
  <c r="N55" i="201"/>
  <c r="O58" i="201"/>
  <c r="L54" i="201"/>
  <c r="V54" i="201"/>
  <c r="P55" i="201"/>
  <c r="S56" i="201"/>
  <c r="N57" i="201"/>
  <c r="Y57" i="201"/>
  <c r="Q58" i="201"/>
  <c r="H59" i="201"/>
  <c r="T59" i="201"/>
  <c r="AA58" i="201"/>
  <c r="G53" i="201"/>
  <c r="N54" i="201"/>
  <c r="Y54" i="201"/>
  <c r="Q55" i="201"/>
  <c r="H56" i="201"/>
  <c r="T56" i="201"/>
  <c r="O57" i="201"/>
  <c r="AA57" i="201"/>
  <c r="R58" i="201"/>
  <c r="L59" i="201"/>
  <c r="V59" i="201"/>
  <c r="S58" i="201"/>
  <c r="N59" i="201"/>
  <c r="Y59" i="201"/>
  <c r="P54" i="201"/>
  <c r="S55" i="201"/>
  <c r="N56" i="201"/>
  <c r="Y56" i="201"/>
  <c r="Q57" i="201"/>
  <c r="H58" i="201"/>
  <c r="T58" i="201"/>
  <c r="O59" i="201"/>
  <c r="R54" i="200"/>
  <c r="L55" i="200"/>
  <c r="V55" i="200"/>
  <c r="P56" i="200"/>
  <c r="S57" i="200"/>
  <c r="N58" i="200"/>
  <c r="Y58" i="200"/>
  <c r="Q59" i="200"/>
  <c r="S54" i="200"/>
  <c r="N55" i="200"/>
  <c r="H57" i="200"/>
  <c r="T57" i="200"/>
  <c r="AA58" i="200"/>
  <c r="H54" i="200"/>
  <c r="O55" i="200"/>
  <c r="R56" i="200"/>
  <c r="V57" i="200"/>
  <c r="S59" i="200"/>
  <c r="L54" i="200"/>
  <c r="V54" i="200"/>
  <c r="P55" i="200"/>
  <c r="S56" i="200"/>
  <c r="N57" i="200"/>
  <c r="Y57" i="200"/>
  <c r="Q58" i="200"/>
  <c r="H59" i="200"/>
  <c r="T59" i="200"/>
  <c r="Q56" i="200"/>
  <c r="R59" i="200"/>
  <c r="G53" i="200"/>
  <c r="N54" i="200"/>
  <c r="Y54" i="200"/>
  <c r="Q55" i="200"/>
  <c r="H56" i="200"/>
  <c r="T56" i="200"/>
  <c r="O57" i="200"/>
  <c r="AA57" i="200"/>
  <c r="R58" i="200"/>
  <c r="L59" i="200"/>
  <c r="V59" i="200"/>
  <c r="Y55" i="200"/>
  <c r="O58" i="200"/>
  <c r="T54" i="200"/>
  <c r="AA55" i="200"/>
  <c r="L57" i="200"/>
  <c r="P58" i="200"/>
  <c r="O54" i="200"/>
  <c r="AA54" i="200"/>
  <c r="R55" i="200"/>
  <c r="L56" i="200"/>
  <c r="V56" i="200"/>
  <c r="P57" i="200"/>
  <c r="S58" i="200"/>
  <c r="N59" i="200"/>
  <c r="Q54" i="199"/>
  <c r="H55" i="199"/>
  <c r="T55" i="199"/>
  <c r="O56" i="199"/>
  <c r="AA56" i="199"/>
  <c r="R57" i="199"/>
  <c r="L58" i="199"/>
  <c r="V58" i="199"/>
  <c r="P59" i="199"/>
  <c r="R54" i="199"/>
  <c r="L55" i="199"/>
  <c r="V55" i="199"/>
  <c r="P56" i="199"/>
  <c r="S57" i="199"/>
  <c r="N58" i="199"/>
  <c r="Y58" i="199"/>
  <c r="Q59" i="199"/>
  <c r="S54" i="199"/>
  <c r="N55" i="199"/>
  <c r="Y55" i="199"/>
  <c r="Q56" i="199"/>
  <c r="H57" i="199"/>
  <c r="T57" i="199"/>
  <c r="O58" i="199"/>
  <c r="AA58" i="199"/>
  <c r="R59" i="199"/>
  <c r="H54" i="199"/>
  <c r="T54" i="199"/>
  <c r="O55" i="199"/>
  <c r="AA55" i="199"/>
  <c r="R56" i="199"/>
  <c r="L57" i="199"/>
  <c r="V57" i="199"/>
  <c r="P58" i="199"/>
  <c r="S59" i="199"/>
  <c r="L54" i="199"/>
  <c r="V54" i="199"/>
  <c r="P55" i="199"/>
  <c r="S56" i="199"/>
  <c r="N57" i="199"/>
  <c r="Y57" i="199"/>
  <c r="Q58" i="199"/>
  <c r="H59" i="199"/>
  <c r="Q54" i="198"/>
  <c r="H55" i="198"/>
  <c r="T55" i="198"/>
  <c r="O56" i="198"/>
  <c r="AA56" i="198"/>
  <c r="R57" i="198"/>
  <c r="L58" i="198"/>
  <c r="V58" i="198"/>
  <c r="P59" i="198"/>
  <c r="R54" i="198"/>
  <c r="L55" i="198"/>
  <c r="V55" i="198"/>
  <c r="P56" i="198"/>
  <c r="S57" i="198"/>
  <c r="N58" i="198"/>
  <c r="Y58" i="198"/>
  <c r="Q59" i="198"/>
  <c r="S54" i="198"/>
  <c r="N55" i="198"/>
  <c r="Y55" i="198"/>
  <c r="Q56" i="198"/>
  <c r="H57" i="198"/>
  <c r="T57" i="198"/>
  <c r="O58" i="198"/>
  <c r="AA58" i="198"/>
  <c r="R59" i="198"/>
  <c r="H54" i="198"/>
  <c r="T54" i="198"/>
  <c r="O55" i="198"/>
  <c r="AA55" i="198"/>
  <c r="R56" i="198"/>
  <c r="L57" i="198"/>
  <c r="V57" i="198"/>
  <c r="P58" i="198"/>
  <c r="S59" i="198"/>
  <c r="L54" i="198"/>
  <c r="V54" i="198"/>
  <c r="P55" i="198"/>
  <c r="S56" i="198"/>
  <c r="N57" i="198"/>
  <c r="Y57" i="198"/>
  <c r="Q58" i="198"/>
  <c r="H59" i="198"/>
  <c r="T59" i="198"/>
  <c r="G53" i="198"/>
  <c r="N54" i="198"/>
  <c r="Y54" i="198"/>
  <c r="Q55" i="198"/>
  <c r="H56" i="198"/>
  <c r="T56" i="198"/>
  <c r="O57" i="198"/>
  <c r="AA57" i="198"/>
  <c r="R58" i="198"/>
  <c r="L59" i="198"/>
  <c r="V59" i="198"/>
  <c r="O54" i="198"/>
  <c r="AA54" i="198"/>
  <c r="R55" i="198"/>
  <c r="L56" i="198"/>
  <c r="V56" i="198"/>
  <c r="P57" i="198"/>
  <c r="S58" i="198"/>
  <c r="N59" i="198"/>
  <c r="Y59" i="198"/>
  <c r="P54" i="198"/>
  <c r="S55" i="198"/>
  <c r="N56" i="198"/>
  <c r="Y56" i="198"/>
  <c r="Q57" i="198"/>
  <c r="H58" i="198"/>
  <c r="T58" i="198"/>
  <c r="O59" i="198"/>
  <c r="Q54" i="197"/>
  <c r="H55" i="197"/>
  <c r="T55" i="197"/>
  <c r="O56" i="197"/>
  <c r="AA56" i="197"/>
  <c r="R57" i="197"/>
  <c r="L58" i="197"/>
  <c r="V58" i="197"/>
  <c r="P59" i="197"/>
  <c r="R54" i="197"/>
  <c r="L55" i="197"/>
  <c r="V55" i="197"/>
  <c r="P56" i="197"/>
  <c r="S57" i="197"/>
  <c r="N58" i="197"/>
  <c r="Y58" i="197"/>
  <c r="Q59" i="197"/>
  <c r="H54" i="197"/>
  <c r="T54" i="197"/>
  <c r="O55" i="197"/>
  <c r="AA55" i="197"/>
  <c r="R56" i="197"/>
  <c r="L57" i="197"/>
  <c r="V57" i="197"/>
  <c r="P58" i="197"/>
  <c r="S59" i="197"/>
  <c r="S54" i="197"/>
  <c r="N55" i="197"/>
  <c r="Y55" i="197"/>
  <c r="Q56" i="197"/>
  <c r="H57" i="197"/>
  <c r="T57" i="197"/>
  <c r="O58" i="197"/>
  <c r="AA58" i="197"/>
  <c r="R59" i="197"/>
  <c r="L54" i="197"/>
  <c r="V54" i="197"/>
  <c r="P55" i="197"/>
  <c r="S56" i="197"/>
  <c r="N57" i="197"/>
  <c r="Y57" i="197"/>
  <c r="Q58" i="197"/>
  <c r="H59" i="197"/>
  <c r="T59" i="197"/>
  <c r="G53" i="197"/>
  <c r="N54" i="197"/>
  <c r="Y54" i="197"/>
  <c r="Q55" i="197"/>
  <c r="H56" i="197"/>
  <c r="T56" i="197"/>
  <c r="O57" i="197"/>
  <c r="AA57" i="197"/>
  <c r="R58" i="197"/>
  <c r="L59" i="197"/>
  <c r="V59" i="197"/>
  <c r="O54" i="197"/>
  <c r="AA54" i="197"/>
  <c r="R55" i="197"/>
  <c r="L56" i="197"/>
  <c r="V56" i="197"/>
  <c r="P57" i="197"/>
  <c r="S58" i="197"/>
  <c r="N59" i="197"/>
  <c r="R54" i="196"/>
  <c r="L55" i="196"/>
  <c r="V55" i="196"/>
  <c r="P56" i="196"/>
  <c r="S57" i="196"/>
  <c r="N58" i="196"/>
  <c r="Y58" i="196"/>
  <c r="Q59" i="196"/>
  <c r="S54" i="196"/>
  <c r="N55" i="196"/>
  <c r="Y55" i="196"/>
  <c r="Q56" i="196"/>
  <c r="H57" i="196"/>
  <c r="T57" i="196"/>
  <c r="O58" i="196"/>
  <c r="AA58" i="196"/>
  <c r="R59" i="196"/>
  <c r="H54" i="196"/>
  <c r="T54" i="196"/>
  <c r="O55" i="196"/>
  <c r="AA55" i="196"/>
  <c r="R56" i="196"/>
  <c r="L57" i="196"/>
  <c r="V57" i="196"/>
  <c r="P58" i="196"/>
  <c r="S59" i="196"/>
  <c r="L54" i="196"/>
  <c r="V54" i="196"/>
  <c r="P55" i="196"/>
  <c r="S56" i="196"/>
  <c r="N57" i="196"/>
  <c r="Y57" i="196"/>
  <c r="Q58" i="196"/>
  <c r="H59" i="196"/>
  <c r="T59" i="196"/>
  <c r="G53" i="196"/>
  <c r="N54" i="196"/>
  <c r="Y54" i="196"/>
  <c r="Q55" i="196"/>
  <c r="H56" i="196"/>
  <c r="T56" i="196"/>
  <c r="O57" i="196"/>
  <c r="AA57" i="196"/>
  <c r="R58" i="196"/>
  <c r="L59" i="196"/>
  <c r="V59" i="196"/>
  <c r="O54" i="196"/>
  <c r="AA54" i="196"/>
  <c r="R55" i="196"/>
  <c r="L56" i="196"/>
  <c r="V56" i="196"/>
  <c r="P57" i="196"/>
  <c r="S58" i="196"/>
  <c r="N59" i="196"/>
  <c r="S54" i="195"/>
  <c r="AA58" i="195"/>
  <c r="T57" i="195"/>
  <c r="T54" i="195"/>
  <c r="L57" i="195"/>
  <c r="L54" i="195"/>
  <c r="P55" i="195"/>
  <c r="N57" i="195"/>
  <c r="Y57" i="195"/>
  <c r="T59" i="195"/>
  <c r="G53" i="195"/>
  <c r="N54" i="195"/>
  <c r="Y54" i="195"/>
  <c r="Q55" i="195"/>
  <c r="H56" i="195"/>
  <c r="T56" i="195"/>
  <c r="O57" i="195"/>
  <c r="AA57" i="195"/>
  <c r="R58" i="195"/>
  <c r="L59" i="195"/>
  <c r="V59" i="195"/>
  <c r="Y55" i="195"/>
  <c r="H54" i="195"/>
  <c r="O55" i="195"/>
  <c r="AA55" i="195"/>
  <c r="R56" i="195"/>
  <c r="V57" i="195"/>
  <c r="P58" i="195"/>
  <c r="S59" i="195"/>
  <c r="V54" i="195"/>
  <c r="S56" i="195"/>
  <c r="Q58" i="195"/>
  <c r="O54" i="195"/>
  <c r="AA54" i="195"/>
  <c r="R55" i="195"/>
  <c r="L56" i="195"/>
  <c r="V56" i="195"/>
  <c r="P57" i="195"/>
  <c r="S58" i="195"/>
  <c r="N59" i="195"/>
  <c r="Y59" i="195"/>
  <c r="N55" i="195"/>
  <c r="Q56" i="195"/>
  <c r="H57" i="195"/>
  <c r="O58" i="195"/>
  <c r="R59" i="195"/>
  <c r="H59" i="195"/>
  <c r="P54" i="195"/>
  <c r="S55" i="195"/>
  <c r="N56" i="195"/>
  <c r="Y56" i="195"/>
  <c r="Q57" i="195"/>
  <c r="H58" i="195"/>
  <c r="T58" i="195"/>
  <c r="O59" i="195"/>
  <c r="R54" i="194"/>
  <c r="L55" i="194"/>
  <c r="V55" i="194"/>
  <c r="P56" i="194"/>
  <c r="S57" i="194"/>
  <c r="N58" i="194"/>
  <c r="Y58" i="194"/>
  <c r="Q59" i="194"/>
  <c r="N55" i="194"/>
  <c r="S59" i="194"/>
  <c r="H54" i="194"/>
  <c r="O55" i="194"/>
  <c r="AA55" i="194"/>
  <c r="R56" i="194"/>
  <c r="L57" i="194"/>
  <c r="V57" i="194"/>
  <c r="P58" i="194"/>
  <c r="L54" i="194"/>
  <c r="V54" i="194"/>
  <c r="P55" i="194"/>
  <c r="S56" i="194"/>
  <c r="N57" i="194"/>
  <c r="Y57" i="194"/>
  <c r="Q58" i="194"/>
  <c r="H59" i="194"/>
  <c r="T59" i="194"/>
  <c r="S54" i="194"/>
  <c r="Y55" i="194"/>
  <c r="Q56" i="194"/>
  <c r="H57" i="194"/>
  <c r="T57" i="194"/>
  <c r="O58" i="194"/>
  <c r="AA58" i="194"/>
  <c r="R59" i="194"/>
  <c r="T54" i="194"/>
  <c r="G53" i="194"/>
  <c r="N54" i="194"/>
  <c r="Y54" i="194"/>
  <c r="Q55" i="194"/>
  <c r="H56" i="194"/>
  <c r="T56" i="194"/>
  <c r="O57" i="194"/>
  <c r="AA57" i="194"/>
  <c r="R58" i="194"/>
  <c r="L59" i="194"/>
  <c r="V59" i="194"/>
  <c r="P54" i="194"/>
  <c r="S55" i="194"/>
  <c r="N56" i="194"/>
  <c r="Y56" i="194"/>
  <c r="Q57" i="194"/>
  <c r="H58" i="194"/>
  <c r="T58" i="194"/>
  <c r="O59" i="194"/>
  <c r="E23" i="193"/>
  <c r="C23" i="193"/>
  <c r="D23" i="193"/>
  <c r="G78" i="191" a="1"/>
  <c r="F83" i="191" a="1"/>
  <c r="F67" i="191" a="1"/>
  <c r="G39" i="191" a="1"/>
  <c r="F79" i="191" a="1"/>
  <c r="F60" i="191" a="1"/>
  <c r="G87" i="191" a="1"/>
  <c r="G62" i="191" a="1"/>
  <c r="F72" i="191" a="1"/>
  <c r="G89" i="191" a="1"/>
  <c r="G71" i="191" a="1"/>
  <c r="F74" i="191" a="1"/>
  <c r="G15" i="191" a="1"/>
  <c r="G41" i="191" a="1"/>
  <c r="F30" i="191" a="1"/>
  <c r="G46" i="191" a="1"/>
  <c r="F44" i="191" a="1"/>
  <c r="G85" i="191" a="1"/>
  <c r="F22" i="191" a="1"/>
  <c r="F28" i="191" a="1"/>
  <c r="F34" i="191" a="1"/>
  <c r="G28" i="191" a="1"/>
  <c r="F48" i="191" a="1"/>
  <c r="G55" i="191" a="1"/>
  <c r="G24" i="191" a="1"/>
  <c r="G19" i="191" a="1"/>
  <c r="F26" i="191" a="1"/>
  <c r="F20" i="191" a="1"/>
  <c r="F81" i="191" a="1"/>
  <c r="G68" i="191" a="1"/>
  <c r="G18" i="191" a="1"/>
  <c r="G37" i="191" a="1"/>
  <c r="G38" i="191" a="1"/>
  <c r="G67" i="191" a="1"/>
  <c r="G35" i="191" a="1"/>
  <c r="G16" i="191" a="1"/>
  <c r="G75" i="191" a="1"/>
  <c r="G66" i="191" a="1"/>
  <c r="G43" i="191" a="1"/>
  <c r="G65" i="191" a="1"/>
  <c r="G32" i="191" a="1"/>
  <c r="G54" i="191" a="1"/>
  <c r="F43" i="191" a="1"/>
  <c r="G29" i="191" a="1"/>
  <c r="F15" i="191" a="1"/>
  <c r="F41" i="191" a="1"/>
  <c r="F78" i="191" a="1"/>
  <c r="G22" i="191" a="1"/>
  <c r="F88" i="191" a="1"/>
  <c r="G56" i="191" a="1"/>
  <c r="F25" i="191" a="1"/>
  <c r="F21" i="191" a="1"/>
  <c r="F38" i="191" a="1"/>
  <c r="G84" i="191" a="1"/>
  <c r="F75" i="191" a="1"/>
  <c r="G33" i="191" a="1"/>
  <c r="F76" i="191" a="1"/>
  <c r="F33" i="191" a="1"/>
  <c r="F51" i="191" a="1"/>
  <c r="F87" i="191" a="1"/>
  <c r="G58" i="191" a="1"/>
  <c r="F56" i="191" a="1"/>
  <c r="G70" i="191" a="1"/>
  <c r="G80" i="191" a="1"/>
  <c r="F69" i="191" a="1"/>
  <c r="G25" i="191" a="1"/>
  <c r="F49" i="191" a="1"/>
  <c r="F17" i="191" a="1"/>
  <c r="F82" i="191" a="1"/>
  <c r="G26" i="191" a="1"/>
  <c r="F47" i="191" a="1"/>
  <c r="G50" i="191" a="1"/>
  <c r="G59" i="191" a="1"/>
  <c r="G88" i="191" a="1"/>
  <c r="G36" i="191" a="1"/>
  <c r="G83" i="191" a="1"/>
  <c r="F52" i="191" a="1"/>
  <c r="F55" i="191" a="1"/>
  <c r="G77" i="191" a="1"/>
  <c r="F59" i="191" a="1"/>
  <c r="F27" i="191" a="1"/>
  <c r="G73" i="191" a="1"/>
  <c r="F77" i="191" a="1"/>
  <c r="G20" i="191" a="1"/>
  <c r="F61" i="191" a="1"/>
  <c r="G82" i="191" a="1"/>
  <c r="G23" i="191" a="1"/>
  <c r="G72" i="191" a="1"/>
  <c r="F62" i="191" a="1"/>
  <c r="F68" i="191" a="1"/>
  <c r="F54" i="191" a="1"/>
  <c r="G49" i="191" a="1"/>
  <c r="G81" i="191" a="1"/>
  <c r="F40" i="191" a="1"/>
  <c r="G27" i="191" a="1"/>
  <c r="G86" i="191" a="1"/>
  <c r="G40" i="191" a="1"/>
  <c r="G17" i="191" a="1"/>
  <c r="G57" i="191" a="1"/>
  <c r="F18" i="191" a="1"/>
  <c r="F58" i="191" a="1"/>
  <c r="F24" i="191" a="1"/>
  <c r="F89" i="191" a="1"/>
  <c r="G34" i="191" a="1"/>
  <c r="G47" i="191" a="1"/>
  <c r="F65" i="191" a="1"/>
  <c r="F66" i="191" a="1"/>
  <c r="F19" i="191" a="1"/>
  <c r="G64" i="191" a="1"/>
  <c r="G48" i="191" a="1"/>
  <c r="F71" i="191" a="1"/>
  <c r="F39" i="191" a="1"/>
  <c r="F46" i="191" a="1"/>
  <c r="G45" i="191" a="1"/>
  <c r="F35" i="191" a="1"/>
  <c r="F53" i="191" a="1"/>
  <c r="G74" i="191" a="1"/>
  <c r="G63" i="191" a="1"/>
  <c r="G52" i="191" a="1"/>
  <c r="F86" i="191" a="1"/>
  <c r="F16" i="191" a="1"/>
  <c r="F70" i="191" a="1"/>
  <c r="G44" i="191" a="1"/>
  <c r="G79" i="191" a="1"/>
  <c r="F42" i="191" a="1"/>
  <c r="F45" i="191" a="1"/>
  <c r="G51" i="191" a="1"/>
  <c r="F73" i="191" a="1"/>
  <c r="F64" i="191" a="1"/>
  <c r="F57" i="191" a="1"/>
  <c r="G69" i="191" a="1"/>
  <c r="F32" i="191" a="1"/>
  <c r="F80" i="191" a="1"/>
  <c r="G60" i="191" a="1"/>
  <c r="G21" i="191" a="1"/>
  <c r="F31" i="191" a="1"/>
  <c r="F36" i="191" a="1"/>
  <c r="G61" i="191" a="1"/>
  <c r="F50" i="191" a="1"/>
  <c r="G42" i="191" a="1"/>
  <c r="G30" i="191" a="1"/>
  <c r="F29" i="191" a="1"/>
  <c r="G76" i="191" a="1"/>
  <c r="G31" i="191" a="1"/>
  <c r="F37" i="191" a="1"/>
  <c r="G53" i="191" a="1"/>
  <c r="F84" i="191" a="1"/>
  <c r="F85" i="191" a="1"/>
  <c r="F23" i="191" a="1"/>
  <c r="F63" i="191" a="1"/>
  <c r="H53" i="267" l="1"/>
  <c r="R53" i="266"/>
  <c r="P53" i="259"/>
  <c r="P53" i="264"/>
  <c r="P53" i="265"/>
  <c r="Q53" i="266"/>
  <c r="S53" i="267"/>
  <c r="H53" i="266"/>
  <c r="Y53" i="267"/>
  <c r="N53" i="267"/>
  <c r="O53" i="263"/>
  <c r="O53" i="266"/>
  <c r="O53" i="265"/>
  <c r="Q53" i="265"/>
  <c r="Y53" i="266"/>
  <c r="T53" i="266"/>
  <c r="S53" i="266"/>
  <c r="P53" i="266"/>
  <c r="P53" i="261"/>
  <c r="Y53" i="265"/>
  <c r="N53" i="265"/>
  <c r="V53" i="265"/>
  <c r="L53" i="265"/>
  <c r="T53" i="265"/>
  <c r="N53" i="259"/>
  <c r="H53" i="265"/>
  <c r="S53" i="265"/>
  <c r="R53" i="265"/>
  <c r="O53" i="264"/>
  <c r="Y53" i="264"/>
  <c r="N53" i="264"/>
  <c r="V53" i="264"/>
  <c r="L53" i="264"/>
  <c r="T53" i="264"/>
  <c r="H53" i="264"/>
  <c r="S53" i="264"/>
  <c r="R53" i="264"/>
  <c r="Q53" i="264"/>
  <c r="Q53" i="262"/>
  <c r="H53" i="263"/>
  <c r="H53" i="262"/>
  <c r="P53" i="263"/>
  <c r="Q53" i="263"/>
  <c r="Y53" i="263"/>
  <c r="N53" i="263"/>
  <c r="P53" i="262"/>
  <c r="V53" i="263"/>
  <c r="R53" i="262"/>
  <c r="L53" i="263"/>
  <c r="V53" i="259"/>
  <c r="O53" i="259"/>
  <c r="Q53" i="259"/>
  <c r="S53" i="263"/>
  <c r="R53" i="263"/>
  <c r="T53" i="263"/>
  <c r="L53" i="259"/>
  <c r="S53" i="262"/>
  <c r="V53" i="262"/>
  <c r="L53" i="257"/>
  <c r="L53" i="262"/>
  <c r="O53" i="262"/>
  <c r="T53" i="262"/>
  <c r="L53" i="261"/>
  <c r="Y53" i="262"/>
  <c r="N53" i="262"/>
  <c r="Q53" i="261"/>
  <c r="O53" i="257"/>
  <c r="O53" i="261"/>
  <c r="V53" i="261"/>
  <c r="T53" i="261"/>
  <c r="Y53" i="261"/>
  <c r="Q53" i="260"/>
  <c r="H53" i="261"/>
  <c r="N53" i="261"/>
  <c r="Y53" i="260"/>
  <c r="S53" i="261"/>
  <c r="R53" i="261"/>
  <c r="R53" i="259"/>
  <c r="O53" i="260"/>
  <c r="N53" i="260"/>
  <c r="Y53" i="259"/>
  <c r="V53" i="260"/>
  <c r="L53" i="260"/>
  <c r="T53" i="260"/>
  <c r="H53" i="260"/>
  <c r="S53" i="260"/>
  <c r="R53" i="260"/>
  <c r="P53" i="260"/>
  <c r="T53" i="259"/>
  <c r="H53" i="259"/>
  <c r="O53" i="258"/>
  <c r="Q53" i="258"/>
  <c r="S53" i="259"/>
  <c r="V53" i="258"/>
  <c r="Y53" i="257"/>
  <c r="P53" i="257"/>
  <c r="Y53" i="258"/>
  <c r="N53" i="257"/>
  <c r="V53" i="257"/>
  <c r="N53" i="258"/>
  <c r="T53" i="257"/>
  <c r="S53" i="257"/>
  <c r="L53" i="258"/>
  <c r="T53" i="258"/>
  <c r="H53" i="258"/>
  <c r="S53" i="258"/>
  <c r="R53" i="258"/>
  <c r="P53" i="258"/>
  <c r="Q53" i="256"/>
  <c r="R53" i="257"/>
  <c r="H53" i="257"/>
  <c r="Q53" i="257"/>
  <c r="Q53" i="255"/>
  <c r="O53" i="256"/>
  <c r="P53" i="256"/>
  <c r="L53" i="256"/>
  <c r="N53" i="256"/>
  <c r="O53" i="255"/>
  <c r="V53" i="256"/>
  <c r="T53" i="256"/>
  <c r="H53" i="256"/>
  <c r="V53" i="255"/>
  <c r="S53" i="256"/>
  <c r="R53" i="256"/>
  <c r="Y53" i="256"/>
  <c r="Y53" i="255"/>
  <c r="N53" i="255"/>
  <c r="Q53" i="253"/>
  <c r="N53" i="254"/>
  <c r="Q53" i="254"/>
  <c r="P53" i="254"/>
  <c r="L53" i="255"/>
  <c r="T53" i="255"/>
  <c r="H53" i="255"/>
  <c r="S53" i="255"/>
  <c r="R53" i="255"/>
  <c r="P53" i="255"/>
  <c r="O53" i="254"/>
  <c r="Y53" i="254"/>
  <c r="Q53" i="252"/>
  <c r="Y53" i="253"/>
  <c r="T53" i="254"/>
  <c r="V53" i="254"/>
  <c r="H53" i="254"/>
  <c r="L53" i="254"/>
  <c r="S53" i="254"/>
  <c r="R53" i="254"/>
  <c r="O53" i="253"/>
  <c r="R53" i="251"/>
  <c r="Y53" i="252"/>
  <c r="N53" i="253"/>
  <c r="Q53" i="251"/>
  <c r="V53" i="253"/>
  <c r="Q53" i="250"/>
  <c r="L53" i="253"/>
  <c r="T53" i="253"/>
  <c r="H53" i="253"/>
  <c r="S53" i="253"/>
  <c r="R53" i="253"/>
  <c r="P53" i="253"/>
  <c r="P53" i="251"/>
  <c r="L53" i="251"/>
  <c r="O53" i="252"/>
  <c r="Y53" i="251"/>
  <c r="N53" i="252"/>
  <c r="N53" i="251"/>
  <c r="V53" i="252"/>
  <c r="L53" i="252"/>
  <c r="T53" i="252"/>
  <c r="V53" i="251"/>
  <c r="H53" i="252"/>
  <c r="S53" i="252"/>
  <c r="R53" i="252"/>
  <c r="P53" i="252"/>
  <c r="T53" i="251"/>
  <c r="P53" i="249"/>
  <c r="T53" i="250"/>
  <c r="H53" i="251"/>
  <c r="S53" i="251"/>
  <c r="L53" i="250"/>
  <c r="O53" i="251"/>
  <c r="N53" i="250"/>
  <c r="O53" i="250"/>
  <c r="H53" i="250"/>
  <c r="L53" i="249"/>
  <c r="S53" i="250"/>
  <c r="R53" i="249"/>
  <c r="T53" i="249"/>
  <c r="H53" i="249"/>
  <c r="R53" i="250"/>
  <c r="Y53" i="249"/>
  <c r="Y53" i="250"/>
  <c r="O53" i="249"/>
  <c r="Q53" i="249"/>
  <c r="N53" i="249"/>
  <c r="V53" i="249"/>
  <c r="N53" i="248"/>
  <c r="S53" i="249"/>
  <c r="V53" i="248"/>
  <c r="Q53" i="248"/>
  <c r="O53" i="248"/>
  <c r="Y53" i="248"/>
  <c r="Q53" i="247"/>
  <c r="L53" i="248"/>
  <c r="T53" i="248"/>
  <c r="H53" i="248"/>
  <c r="S53" i="248"/>
  <c r="R53" i="248"/>
  <c r="P53" i="248"/>
  <c r="O53" i="247"/>
  <c r="Q53" i="246"/>
  <c r="Y53" i="247"/>
  <c r="N53" i="247"/>
  <c r="V53" i="247"/>
  <c r="L53" i="247"/>
  <c r="T53" i="247"/>
  <c r="H53" i="247"/>
  <c r="S53" i="247"/>
  <c r="R53" i="247"/>
  <c r="P53" i="247"/>
  <c r="P53" i="245"/>
  <c r="Q53" i="245"/>
  <c r="O53" i="246"/>
  <c r="Y53" i="246"/>
  <c r="N53" i="246"/>
  <c r="V53" i="246"/>
  <c r="L53" i="246"/>
  <c r="T53" i="246"/>
  <c r="P53" i="242"/>
  <c r="H53" i="242"/>
  <c r="H53" i="246"/>
  <c r="S53" i="246"/>
  <c r="R53" i="246"/>
  <c r="P53" i="246"/>
  <c r="L53" i="244"/>
  <c r="O53" i="245"/>
  <c r="Y53" i="245"/>
  <c r="N53" i="245"/>
  <c r="V53" i="245"/>
  <c r="L53" i="245"/>
  <c r="T53" i="245"/>
  <c r="H53" i="245"/>
  <c r="S53" i="245"/>
  <c r="R53" i="245"/>
  <c r="O53" i="244"/>
  <c r="T53" i="244"/>
  <c r="H53" i="244"/>
  <c r="R53" i="244"/>
  <c r="N53" i="242"/>
  <c r="Q53" i="243"/>
  <c r="Y53" i="244"/>
  <c r="N53" i="244"/>
  <c r="S53" i="244"/>
  <c r="Q53" i="244"/>
  <c r="P53" i="244"/>
  <c r="V53" i="244"/>
  <c r="O53" i="243"/>
  <c r="Q53" i="242"/>
  <c r="Y53" i="243"/>
  <c r="N53" i="243"/>
  <c r="V53" i="243"/>
  <c r="R53" i="241"/>
  <c r="V53" i="242"/>
  <c r="L53" i="243"/>
  <c r="T53" i="243"/>
  <c r="H53" i="243"/>
  <c r="S53" i="243"/>
  <c r="R53" i="243"/>
  <c r="T53" i="242"/>
  <c r="P53" i="243"/>
  <c r="L53" i="242"/>
  <c r="S53" i="242"/>
  <c r="R53" i="242"/>
  <c r="N53" i="241"/>
  <c r="Q53" i="241"/>
  <c r="O53" i="242"/>
  <c r="O53" i="239"/>
  <c r="P53" i="240"/>
  <c r="Y53" i="242"/>
  <c r="P53" i="241"/>
  <c r="R53" i="235"/>
  <c r="O53" i="241"/>
  <c r="V53" i="241"/>
  <c r="P53" i="235"/>
  <c r="O53" i="240"/>
  <c r="Q53" i="240"/>
  <c r="L53" i="241"/>
  <c r="T53" i="241"/>
  <c r="Y53" i="241"/>
  <c r="R53" i="240"/>
  <c r="H53" i="241"/>
  <c r="S53" i="241"/>
  <c r="L53" i="240"/>
  <c r="Q53" i="239"/>
  <c r="N53" i="240"/>
  <c r="V53" i="240"/>
  <c r="T53" i="240"/>
  <c r="H53" i="240"/>
  <c r="S53" i="240"/>
  <c r="L53" i="239"/>
  <c r="Q53" i="235"/>
  <c r="Y53" i="240"/>
  <c r="L53" i="238"/>
  <c r="P53" i="239"/>
  <c r="V53" i="239"/>
  <c r="T53" i="239"/>
  <c r="Y53" i="239"/>
  <c r="P53" i="238"/>
  <c r="H53" i="239"/>
  <c r="N53" i="239"/>
  <c r="V53" i="237"/>
  <c r="S53" i="239"/>
  <c r="R53" i="239"/>
  <c r="H53" i="238"/>
  <c r="O53" i="238"/>
  <c r="Y53" i="238"/>
  <c r="S53" i="238"/>
  <c r="R53" i="238"/>
  <c r="N53" i="238"/>
  <c r="V53" i="238"/>
  <c r="Q53" i="238"/>
  <c r="T53" i="238"/>
  <c r="H53" i="236"/>
  <c r="L53" i="237"/>
  <c r="P53" i="237"/>
  <c r="O53" i="236"/>
  <c r="O53" i="237"/>
  <c r="S53" i="237"/>
  <c r="T53" i="237"/>
  <c r="H53" i="237"/>
  <c r="P53" i="236"/>
  <c r="Y53" i="237"/>
  <c r="N53" i="237"/>
  <c r="R53" i="237"/>
  <c r="T53" i="236"/>
  <c r="L53" i="236"/>
  <c r="Q53" i="237"/>
  <c r="V53" i="236"/>
  <c r="S53" i="236"/>
  <c r="R53" i="236"/>
  <c r="Q53" i="236"/>
  <c r="Y53" i="236"/>
  <c r="N53" i="236"/>
  <c r="O53" i="235"/>
  <c r="V53" i="235"/>
  <c r="Q53" i="234"/>
  <c r="L53" i="235"/>
  <c r="T53" i="235"/>
  <c r="Y53" i="235"/>
  <c r="O53" i="234"/>
  <c r="H53" i="235"/>
  <c r="N53" i="235"/>
  <c r="S53" i="235"/>
  <c r="L53" i="234"/>
  <c r="P53" i="234"/>
  <c r="V53" i="234"/>
  <c r="T53" i="234"/>
  <c r="Y53" i="234"/>
  <c r="H53" i="234"/>
  <c r="N53" i="234"/>
  <c r="S53" i="234"/>
  <c r="R53" i="234"/>
  <c r="O53" i="233"/>
  <c r="Y53" i="232"/>
  <c r="Y53" i="233"/>
  <c r="S53" i="233"/>
  <c r="V53" i="233"/>
  <c r="N53" i="233"/>
  <c r="L53" i="233"/>
  <c r="T53" i="233"/>
  <c r="H53" i="233"/>
  <c r="R53" i="233"/>
  <c r="P53" i="233"/>
  <c r="Q53" i="233"/>
  <c r="S53" i="231"/>
  <c r="O53" i="232"/>
  <c r="N53" i="232"/>
  <c r="V53" i="232"/>
  <c r="L53" i="232"/>
  <c r="T53" i="232"/>
  <c r="H53" i="232"/>
  <c r="V53" i="230"/>
  <c r="S53" i="232"/>
  <c r="R53" i="232"/>
  <c r="P53" i="232"/>
  <c r="Q53" i="232"/>
  <c r="P53" i="231"/>
  <c r="T53" i="231"/>
  <c r="O53" i="231"/>
  <c r="H53" i="231"/>
  <c r="Q53" i="230"/>
  <c r="Y53" i="231"/>
  <c r="N53" i="230"/>
  <c r="H53" i="230"/>
  <c r="N53" i="231"/>
  <c r="R53" i="231"/>
  <c r="V53" i="231"/>
  <c r="Q53" i="231"/>
  <c r="L53" i="231"/>
  <c r="O53" i="230"/>
  <c r="Y53" i="230"/>
  <c r="S53" i="230"/>
  <c r="T53" i="230"/>
  <c r="L53" i="230"/>
  <c r="R53" i="230"/>
  <c r="V53" i="228"/>
  <c r="O53" i="228"/>
  <c r="Q53" i="228"/>
  <c r="N53" i="229"/>
  <c r="V53" i="229"/>
  <c r="P53" i="230"/>
  <c r="L53" i="228"/>
  <c r="L53" i="229"/>
  <c r="S53" i="228"/>
  <c r="P53" i="229"/>
  <c r="O53" i="229"/>
  <c r="S53" i="229"/>
  <c r="T53" i="229"/>
  <c r="H53" i="229"/>
  <c r="Y53" i="229"/>
  <c r="R53" i="229"/>
  <c r="Q53" i="229"/>
  <c r="T53" i="226"/>
  <c r="H53" i="227"/>
  <c r="P53" i="228"/>
  <c r="T53" i="228"/>
  <c r="Y53" i="228"/>
  <c r="Q53" i="225"/>
  <c r="Y53" i="227"/>
  <c r="H53" i="228"/>
  <c r="N53" i="228"/>
  <c r="R53" i="228"/>
  <c r="P53" i="226"/>
  <c r="O53" i="227"/>
  <c r="N53" i="227"/>
  <c r="L53" i="227"/>
  <c r="T53" i="227"/>
  <c r="L53" i="225"/>
  <c r="V53" i="227"/>
  <c r="S53" i="227"/>
  <c r="R53" i="227"/>
  <c r="P53" i="227"/>
  <c r="Q53" i="227"/>
  <c r="O53" i="225"/>
  <c r="Y53" i="226"/>
  <c r="O53" i="226"/>
  <c r="N53" i="226"/>
  <c r="H53" i="226"/>
  <c r="V53" i="226"/>
  <c r="Q53" i="226"/>
  <c r="Y53" i="225"/>
  <c r="L53" i="226"/>
  <c r="N53" i="225"/>
  <c r="R53" i="226"/>
  <c r="S53" i="226"/>
  <c r="P53" i="225"/>
  <c r="V53" i="225"/>
  <c r="T53" i="225"/>
  <c r="H53" i="225"/>
  <c r="N53" i="224"/>
  <c r="S53" i="225"/>
  <c r="R53" i="225"/>
  <c r="O53" i="223"/>
  <c r="O53" i="224"/>
  <c r="Y53" i="224"/>
  <c r="V53" i="224"/>
  <c r="L53" i="224"/>
  <c r="T53" i="224"/>
  <c r="T53" i="223"/>
  <c r="H53" i="224"/>
  <c r="S53" i="224"/>
  <c r="R53" i="224"/>
  <c r="O53" i="215"/>
  <c r="P53" i="224"/>
  <c r="Q53" i="224"/>
  <c r="P53" i="223"/>
  <c r="P53" i="222"/>
  <c r="S53" i="223"/>
  <c r="V53" i="223"/>
  <c r="L53" i="223"/>
  <c r="R53" i="220"/>
  <c r="R53" i="223"/>
  <c r="Y53" i="223"/>
  <c r="N53" i="223"/>
  <c r="H53" i="223"/>
  <c r="Q53" i="223"/>
  <c r="O53" i="221"/>
  <c r="Y53" i="220"/>
  <c r="O53" i="222"/>
  <c r="S53" i="222"/>
  <c r="T53" i="222"/>
  <c r="Y53" i="222"/>
  <c r="H53" i="222"/>
  <c r="N53" i="222"/>
  <c r="V53" i="222"/>
  <c r="R53" i="222"/>
  <c r="L53" i="222"/>
  <c r="Q53" i="222"/>
  <c r="Y53" i="221"/>
  <c r="N53" i="221"/>
  <c r="P53" i="220"/>
  <c r="V53" i="221"/>
  <c r="L53" i="221"/>
  <c r="T53" i="221"/>
  <c r="H53" i="221"/>
  <c r="S53" i="221"/>
  <c r="R53" i="221"/>
  <c r="P53" i="221"/>
  <c r="Q53" i="221"/>
  <c r="N53" i="220"/>
  <c r="Y53" i="219"/>
  <c r="V53" i="220"/>
  <c r="L53" i="220"/>
  <c r="T53" i="220"/>
  <c r="Q53" i="219"/>
  <c r="H53" i="220"/>
  <c r="S53" i="220"/>
  <c r="Q53" i="220"/>
  <c r="O53" i="220"/>
  <c r="Q53" i="218"/>
  <c r="H53" i="218"/>
  <c r="O53" i="219"/>
  <c r="N53" i="219"/>
  <c r="V53" i="218"/>
  <c r="R53" i="218"/>
  <c r="V53" i="219"/>
  <c r="L53" i="219"/>
  <c r="T53" i="219"/>
  <c r="H53" i="219"/>
  <c r="S53" i="219"/>
  <c r="R53" i="219"/>
  <c r="P53" i="219"/>
  <c r="N53" i="218"/>
  <c r="O53" i="217"/>
  <c r="P53" i="218"/>
  <c r="L53" i="218"/>
  <c r="Y53" i="217"/>
  <c r="O53" i="218"/>
  <c r="S53" i="218"/>
  <c r="T53" i="218"/>
  <c r="Y53" i="218"/>
  <c r="N53" i="217"/>
  <c r="P53" i="217"/>
  <c r="V53" i="217"/>
  <c r="S53" i="217"/>
  <c r="T53" i="217"/>
  <c r="L53" i="217"/>
  <c r="H53" i="217"/>
  <c r="Q53" i="215"/>
  <c r="P53" i="215"/>
  <c r="O53" i="216"/>
  <c r="R53" i="217"/>
  <c r="V53" i="216"/>
  <c r="Q53" i="217"/>
  <c r="Y53" i="216"/>
  <c r="V53" i="215"/>
  <c r="N53" i="216"/>
  <c r="S53" i="216"/>
  <c r="T53" i="216"/>
  <c r="N53" i="215"/>
  <c r="L53" i="216"/>
  <c r="H53" i="216"/>
  <c r="S53" i="215"/>
  <c r="P53" i="216"/>
  <c r="R53" i="216"/>
  <c r="Q53" i="216"/>
  <c r="T53" i="214"/>
  <c r="S53" i="214"/>
  <c r="H53" i="214"/>
  <c r="Y53" i="211"/>
  <c r="V53" i="213"/>
  <c r="L53" i="215"/>
  <c r="T53" i="215"/>
  <c r="Y53" i="215"/>
  <c r="H53" i="215"/>
  <c r="R53" i="215"/>
  <c r="P53" i="214"/>
  <c r="V53" i="214"/>
  <c r="N53" i="214"/>
  <c r="L53" i="214"/>
  <c r="O53" i="213"/>
  <c r="R53" i="214"/>
  <c r="Q53" i="214"/>
  <c r="S53" i="213"/>
  <c r="O53" i="214"/>
  <c r="Y53" i="214"/>
  <c r="Y53" i="213"/>
  <c r="Y53" i="212"/>
  <c r="N53" i="213"/>
  <c r="O53" i="212"/>
  <c r="P53" i="212"/>
  <c r="T53" i="212"/>
  <c r="T53" i="213"/>
  <c r="H53" i="213"/>
  <c r="R53" i="213"/>
  <c r="L53" i="213"/>
  <c r="Q53" i="213"/>
  <c r="P53" i="213"/>
  <c r="N53" i="212"/>
  <c r="P53" i="211"/>
  <c r="H53" i="212"/>
  <c r="V53" i="212"/>
  <c r="L53" i="212"/>
  <c r="S53" i="212"/>
  <c r="R53" i="212"/>
  <c r="Q53" i="212"/>
  <c r="T53" i="210"/>
  <c r="O53" i="211"/>
  <c r="Q53" i="210"/>
  <c r="N53" i="211"/>
  <c r="Y53" i="210"/>
  <c r="H53" i="210"/>
  <c r="Y53" i="209"/>
  <c r="N53" i="210"/>
  <c r="P53" i="210"/>
  <c r="V53" i="211"/>
  <c r="T53" i="211"/>
  <c r="L53" i="211"/>
  <c r="H53" i="211"/>
  <c r="S53" i="211"/>
  <c r="R53" i="211"/>
  <c r="Q53" i="211"/>
  <c r="V53" i="210"/>
  <c r="P53" i="209"/>
  <c r="L53" i="210"/>
  <c r="R53" i="210"/>
  <c r="S53" i="210"/>
  <c r="O53" i="210"/>
  <c r="Q53" i="208"/>
  <c r="N53" i="209"/>
  <c r="N53" i="208"/>
  <c r="P53" i="208"/>
  <c r="L53" i="209"/>
  <c r="S53" i="209"/>
  <c r="T53" i="209"/>
  <c r="Y53" i="208"/>
  <c r="V53" i="209"/>
  <c r="V53" i="208"/>
  <c r="O53" i="208"/>
  <c r="H53" i="209"/>
  <c r="R53" i="209"/>
  <c r="Q53" i="209"/>
  <c r="O53" i="209"/>
  <c r="L53" i="208"/>
  <c r="T53" i="208"/>
  <c r="O53" i="207"/>
  <c r="P53" i="207"/>
  <c r="H53" i="208"/>
  <c r="S53" i="208"/>
  <c r="R53" i="208"/>
  <c r="N53" i="207"/>
  <c r="V53" i="207"/>
  <c r="L53" i="207"/>
  <c r="S53" i="207"/>
  <c r="T53" i="207"/>
  <c r="V53" i="206"/>
  <c r="H53" i="207"/>
  <c r="O53" i="205"/>
  <c r="V53" i="205"/>
  <c r="Q53" i="205"/>
  <c r="R53" i="207"/>
  <c r="Q53" i="207"/>
  <c r="Y53" i="207"/>
  <c r="P53" i="206"/>
  <c r="Q53" i="206"/>
  <c r="O53" i="206"/>
  <c r="R53" i="205"/>
  <c r="Y53" i="206"/>
  <c r="P53" i="205"/>
  <c r="N53" i="206"/>
  <c r="L53" i="205"/>
  <c r="Y53" i="205"/>
  <c r="L53" i="206"/>
  <c r="T53" i="206"/>
  <c r="H53" i="206"/>
  <c r="S53" i="206"/>
  <c r="R53" i="206"/>
  <c r="T53" i="205"/>
  <c r="H53" i="205"/>
  <c r="N53" i="205"/>
  <c r="N53" i="204"/>
  <c r="S53" i="205"/>
  <c r="O53" i="204"/>
  <c r="Y53" i="204"/>
  <c r="Q53" i="202"/>
  <c r="O53" i="203"/>
  <c r="P53" i="203"/>
  <c r="V53" i="204"/>
  <c r="L53" i="204"/>
  <c r="T53" i="204"/>
  <c r="H53" i="204"/>
  <c r="S53" i="204"/>
  <c r="R53" i="204"/>
  <c r="P53" i="204"/>
  <c r="Q53" i="204"/>
  <c r="Y53" i="200"/>
  <c r="N53" i="203"/>
  <c r="V53" i="203"/>
  <c r="Y53" i="202"/>
  <c r="T53" i="203"/>
  <c r="H53" i="203"/>
  <c r="L53" i="203"/>
  <c r="S53" i="203"/>
  <c r="R53" i="203"/>
  <c r="Y53" i="199"/>
  <c r="Q53" i="203"/>
  <c r="O53" i="201"/>
  <c r="Y53" i="203"/>
  <c r="O53" i="202"/>
  <c r="N53" i="202"/>
  <c r="O53" i="199"/>
  <c r="V53" i="201"/>
  <c r="V53" i="202"/>
  <c r="L53" i="202"/>
  <c r="T53" i="202"/>
  <c r="H53" i="202"/>
  <c r="S53" i="202"/>
  <c r="R53" i="202"/>
  <c r="Q53" i="201"/>
  <c r="P53" i="202"/>
  <c r="N53" i="201"/>
  <c r="P53" i="201"/>
  <c r="L53" i="201"/>
  <c r="P53" i="199"/>
  <c r="Q53" i="200"/>
  <c r="S53" i="201"/>
  <c r="R53" i="201"/>
  <c r="T53" i="201"/>
  <c r="H53" i="201"/>
  <c r="P53" i="200"/>
  <c r="Y53" i="201"/>
  <c r="H53" i="200"/>
  <c r="V53" i="200"/>
  <c r="T53" i="200"/>
  <c r="L53" i="200"/>
  <c r="H53" i="199"/>
  <c r="N53" i="199"/>
  <c r="S53" i="200"/>
  <c r="R53" i="200"/>
  <c r="P53" i="197"/>
  <c r="O53" i="200"/>
  <c r="N53" i="200"/>
  <c r="O53" i="197"/>
  <c r="P53" i="198"/>
  <c r="L53" i="199"/>
  <c r="T53" i="199"/>
  <c r="S53" i="199"/>
  <c r="R53" i="199"/>
  <c r="Q53" i="199"/>
  <c r="V53" i="199"/>
  <c r="O53" i="198"/>
  <c r="Y53" i="198"/>
  <c r="N53" i="198"/>
  <c r="V53" i="198"/>
  <c r="T53" i="198"/>
  <c r="H53" i="198"/>
  <c r="L53" i="198"/>
  <c r="S53" i="198"/>
  <c r="R53" i="198"/>
  <c r="Q53" i="198"/>
  <c r="V53" i="197"/>
  <c r="N53" i="197"/>
  <c r="Y53" i="196"/>
  <c r="P53" i="196"/>
  <c r="L53" i="197"/>
  <c r="Q53" i="196"/>
  <c r="H53" i="197"/>
  <c r="Y53" i="197"/>
  <c r="P53" i="194"/>
  <c r="Q53" i="195"/>
  <c r="S53" i="197"/>
  <c r="T53" i="197"/>
  <c r="R53" i="197"/>
  <c r="N53" i="195"/>
  <c r="Q53" i="197"/>
  <c r="Q53" i="194"/>
  <c r="V53" i="195"/>
  <c r="L53" i="195"/>
  <c r="N53" i="196"/>
  <c r="V53" i="196"/>
  <c r="L53" i="196"/>
  <c r="T53" i="196"/>
  <c r="O53" i="194"/>
  <c r="H53" i="196"/>
  <c r="R53" i="195"/>
  <c r="S53" i="196"/>
  <c r="R53" i="196"/>
  <c r="O53" i="196"/>
  <c r="T53" i="195"/>
  <c r="H53" i="195"/>
  <c r="Y53" i="195"/>
  <c r="O53" i="195"/>
  <c r="S53" i="195"/>
  <c r="P53" i="195"/>
  <c r="Y53" i="194"/>
  <c r="N53" i="194"/>
  <c r="V53" i="194"/>
  <c r="T53" i="194"/>
  <c r="S53" i="194"/>
  <c r="H53" i="194"/>
  <c r="L53" i="194"/>
  <c r="R53" i="194"/>
  <c r="G53" i="193"/>
  <c r="F18" i="191"/>
  <c r="F30" i="191"/>
  <c r="F48" i="191"/>
  <c r="D48" i="191" s="1"/>
  <c r="F50" i="191"/>
  <c r="D50" i="191" s="1"/>
  <c r="F52" i="191"/>
  <c r="D52" i="191" s="1"/>
  <c r="F54" i="191"/>
  <c r="D54" i="191" s="1"/>
  <c r="F56" i="191"/>
  <c r="D56" i="191" s="1"/>
  <c r="F58" i="191"/>
  <c r="D58" i="191" s="1"/>
  <c r="F60" i="191"/>
  <c r="D60" i="191" s="1"/>
  <c r="F62" i="191"/>
  <c r="D62" i="191" s="1"/>
  <c r="F64" i="191"/>
  <c r="D64" i="191" s="1"/>
  <c r="F66" i="191"/>
  <c r="D66" i="191" s="1"/>
  <c r="F68" i="191"/>
  <c r="D68" i="191" s="1"/>
  <c r="F70" i="191"/>
  <c r="D70" i="191" s="1"/>
  <c r="F72" i="191"/>
  <c r="D72" i="191" s="1"/>
  <c r="F74" i="191"/>
  <c r="D74" i="191" s="1"/>
  <c r="F76" i="191"/>
  <c r="D76" i="191" s="1"/>
  <c r="F78" i="191"/>
  <c r="D78" i="191" s="1"/>
  <c r="F80" i="191"/>
  <c r="D80" i="191" s="1"/>
  <c r="F82" i="191"/>
  <c r="D82" i="191" s="1"/>
  <c r="F84" i="191"/>
  <c r="D84" i="191" s="1"/>
  <c r="F86" i="191"/>
  <c r="D86" i="191" s="1"/>
  <c r="F88" i="191"/>
  <c r="D88" i="191" s="1"/>
  <c r="F16" i="191"/>
  <c r="F26" i="191"/>
  <c r="G16" i="191"/>
  <c r="G28" i="191"/>
  <c r="G38" i="191"/>
  <c r="G48" i="191"/>
  <c r="G58" i="191"/>
  <c r="G60" i="191"/>
  <c r="G62" i="191"/>
  <c r="G64" i="191"/>
  <c r="G66" i="191"/>
  <c r="G68" i="191"/>
  <c r="G70" i="191"/>
  <c r="G72" i="191"/>
  <c r="G74" i="191"/>
  <c r="G76" i="191"/>
  <c r="G78" i="191"/>
  <c r="G80" i="191"/>
  <c r="G82" i="191"/>
  <c r="G84" i="191"/>
  <c r="G86" i="191"/>
  <c r="G88" i="191"/>
  <c r="F20" i="191"/>
  <c r="F34" i="191"/>
  <c r="F44" i="191"/>
  <c r="D44" i="191" s="1"/>
  <c r="G20" i="191"/>
  <c r="G30" i="191"/>
  <c r="G40" i="191"/>
  <c r="G50" i="191"/>
  <c r="F17" i="191"/>
  <c r="F27" i="191"/>
  <c r="F33" i="191"/>
  <c r="F41" i="191"/>
  <c r="D41" i="191" s="1"/>
  <c r="F49" i="191"/>
  <c r="D49" i="191" s="1"/>
  <c r="F57" i="191"/>
  <c r="D57" i="191" s="1"/>
  <c r="F61" i="191"/>
  <c r="D61" i="191" s="1"/>
  <c r="F69" i="191"/>
  <c r="D69" i="191" s="1"/>
  <c r="F71" i="191"/>
  <c r="D71" i="191" s="1"/>
  <c r="F75" i="191"/>
  <c r="D75" i="191" s="1"/>
  <c r="F77" i="191"/>
  <c r="D77" i="191" s="1"/>
  <c r="F81" i="191"/>
  <c r="D81" i="191" s="1"/>
  <c r="F83" i="191"/>
  <c r="D83" i="191" s="1"/>
  <c r="F85" i="191"/>
  <c r="D85" i="191" s="1"/>
  <c r="F89" i="191"/>
  <c r="D89" i="191" s="1"/>
  <c r="F28" i="191"/>
  <c r="F38" i="191"/>
  <c r="F42" i="191"/>
  <c r="D42" i="191" s="1"/>
  <c r="G24" i="191"/>
  <c r="G34" i="191"/>
  <c r="G44" i="191"/>
  <c r="G56" i="191"/>
  <c r="F23" i="191"/>
  <c r="F35" i="191"/>
  <c r="F45" i="191"/>
  <c r="D45" i="191" s="1"/>
  <c r="F53" i="191"/>
  <c r="D53" i="191" s="1"/>
  <c r="F59" i="191"/>
  <c r="D59" i="191" s="1"/>
  <c r="F67" i="191"/>
  <c r="D67" i="191" s="1"/>
  <c r="F73" i="191"/>
  <c r="D73" i="191" s="1"/>
  <c r="F79" i="191"/>
  <c r="D79" i="191" s="1"/>
  <c r="F87" i="191"/>
  <c r="D87" i="191" s="1"/>
  <c r="F22" i="191"/>
  <c r="F32" i="191"/>
  <c r="F40" i="191"/>
  <c r="D40" i="191" s="1"/>
  <c r="G18" i="191"/>
  <c r="G26" i="191"/>
  <c r="G36" i="191"/>
  <c r="G46" i="191"/>
  <c r="G54" i="191"/>
  <c r="F21" i="191"/>
  <c r="F29" i="191"/>
  <c r="F37" i="191"/>
  <c r="F43" i="191"/>
  <c r="D43" i="191" s="1"/>
  <c r="F51" i="191"/>
  <c r="D51" i="191" s="1"/>
  <c r="F63" i="191"/>
  <c r="D63" i="191" s="1"/>
  <c r="G17" i="191"/>
  <c r="G19" i="191"/>
  <c r="G23" i="191"/>
  <c r="G27" i="191"/>
  <c r="G31" i="191"/>
  <c r="G33" i="191"/>
  <c r="G35" i="191"/>
  <c r="G37" i="191"/>
  <c r="G41" i="191"/>
  <c r="G43" i="191"/>
  <c r="G45" i="191"/>
  <c r="G47" i="191"/>
  <c r="G49" i="191"/>
  <c r="G51" i="191"/>
  <c r="G53" i="191"/>
  <c r="G55" i="191"/>
  <c r="G57" i="191"/>
  <c r="G59" i="191"/>
  <c r="G61" i="191"/>
  <c r="G63" i="191"/>
  <c r="G65" i="191"/>
  <c r="G67" i="191"/>
  <c r="G69" i="191"/>
  <c r="G71" i="191"/>
  <c r="G73" i="191"/>
  <c r="G75" i="191"/>
  <c r="G77" i="191"/>
  <c r="G79" i="191"/>
  <c r="G81" i="191"/>
  <c r="G83" i="191"/>
  <c r="G85" i="191"/>
  <c r="G87" i="191"/>
  <c r="G89" i="191"/>
  <c r="F24" i="191"/>
  <c r="F36" i="191"/>
  <c r="F46" i="191"/>
  <c r="D46" i="191" s="1"/>
  <c r="G22" i="191"/>
  <c r="G32" i="191"/>
  <c r="G42" i="191"/>
  <c r="G52" i="191"/>
  <c r="F19" i="191"/>
  <c r="F25" i="191"/>
  <c r="F31" i="191"/>
  <c r="F39" i="191"/>
  <c r="F47" i="191"/>
  <c r="D47" i="191" s="1"/>
  <c r="F55" i="191"/>
  <c r="D55" i="191" s="1"/>
  <c r="F65" i="191"/>
  <c r="D65" i="191" s="1"/>
  <c r="G21" i="191"/>
  <c r="G25" i="191"/>
  <c r="G29" i="191"/>
  <c r="G39" i="191"/>
  <c r="G15" i="191"/>
  <c r="F15" i="191"/>
  <c r="AA53" i="193"/>
  <c r="B1" i="192"/>
  <c r="B1" i="193"/>
  <c r="B59" i="193" l="1"/>
  <c r="B58" i="193"/>
  <c r="B57" i="193"/>
  <c r="B56" i="193"/>
  <c r="B55" i="193"/>
  <c r="B54" i="193"/>
  <c r="G52" i="193"/>
  <c r="G51" i="193"/>
  <c r="G50" i="193"/>
  <c r="G49" i="193"/>
  <c r="G48" i="193"/>
  <c r="G47" i="193"/>
  <c r="G46" i="193"/>
  <c r="G45" i="193"/>
  <c r="G44" i="193"/>
  <c r="G43" i="193"/>
  <c r="G42" i="193"/>
  <c r="G41" i="193"/>
  <c r="G40" i="193"/>
  <c r="G39" i="193"/>
  <c r="G38" i="193"/>
  <c r="G37" i="193"/>
  <c r="G36" i="193"/>
  <c r="G35" i="193"/>
  <c r="G34" i="193"/>
  <c r="G33" i="193"/>
  <c r="G32" i="193"/>
  <c r="G31" i="193"/>
  <c r="G30" i="193"/>
  <c r="G29" i="193"/>
  <c r="G28" i="193"/>
  <c r="C8" i="193"/>
  <c r="C7" i="193"/>
  <c r="S59" i="193" l="1"/>
  <c r="R59" i="193"/>
  <c r="AA58" i="193"/>
  <c r="R56" i="193"/>
  <c r="R54" i="193"/>
  <c r="O56" i="193"/>
  <c r="O54" i="193"/>
  <c r="N56" i="193"/>
  <c r="N54" i="193"/>
  <c r="R58" i="193"/>
  <c r="O58" i="193"/>
  <c r="N58" i="193"/>
  <c r="Y55" i="193"/>
  <c r="S57" i="193"/>
  <c r="R57" i="193"/>
  <c r="R55" i="193"/>
  <c r="N57" i="193"/>
  <c r="AA54" i="193"/>
  <c r="Y56" i="193"/>
  <c r="Y54" i="193"/>
  <c r="S55" i="193"/>
  <c r="V59" i="193"/>
  <c r="O55" i="193"/>
  <c r="H54" i="193"/>
  <c r="P59" i="193"/>
  <c r="V58" i="193"/>
  <c r="P58" i="193"/>
  <c r="V57" i="193"/>
  <c r="S58" i="193"/>
  <c r="L57" i="193"/>
  <c r="Y57" i="193"/>
  <c r="AA55" i="193"/>
  <c r="T54" i="193"/>
  <c r="L54" i="193"/>
  <c r="Q59" i="193"/>
  <c r="H59" i="193"/>
  <c r="Q58" i="193"/>
  <c r="T58" i="193"/>
  <c r="N55" i="193"/>
  <c r="S56" i="193"/>
  <c r="P55" i="193"/>
  <c r="V54" i="193"/>
  <c r="P54" i="193"/>
  <c r="T59" i="193"/>
  <c r="L59" i="193"/>
  <c r="L58" i="193"/>
  <c r="AA56" i="193"/>
  <c r="O57" i="193"/>
  <c r="H56" i="193"/>
  <c r="Q55" i="193"/>
  <c r="H55" i="193"/>
  <c r="Q54" i="193"/>
  <c r="P57" i="193"/>
  <c r="T57" i="193"/>
  <c r="Y58" i="193"/>
  <c r="AA57" i="193"/>
  <c r="T56" i="193"/>
  <c r="L56" i="193"/>
  <c r="T55" i="193"/>
  <c r="L55" i="193"/>
  <c r="N59" i="193"/>
  <c r="V56" i="193"/>
  <c r="P56" i="193"/>
  <c r="V55" i="193"/>
  <c r="AA59" i="193"/>
  <c r="Y59" i="193"/>
  <c r="O59" i="193"/>
  <c r="H58" i="193"/>
  <c r="Q57" i="193"/>
  <c r="H57" i="193"/>
  <c r="Q56" i="193"/>
  <c r="S54" i="193"/>
  <c r="D19" i="191"/>
  <c r="D27" i="191"/>
  <c r="D35" i="191"/>
  <c r="D37" i="191"/>
  <c r="D39" i="191"/>
  <c r="D17" i="191"/>
  <c r="D25" i="191"/>
  <c r="D31" i="191"/>
  <c r="D16" i="191"/>
  <c r="D22" i="191"/>
  <c r="D24" i="191"/>
  <c r="D26" i="191"/>
  <c r="D28" i="191"/>
  <c r="D30" i="191"/>
  <c r="D32" i="191"/>
  <c r="D34" i="191"/>
  <c r="D36" i="191"/>
  <c r="D38" i="191"/>
  <c r="D23" i="191"/>
  <c r="D29" i="191"/>
  <c r="D20" i="191"/>
  <c r="D21" i="191"/>
  <c r="D33" i="191"/>
  <c r="D18" i="191"/>
  <c r="G18" i="193"/>
  <c r="G52" i="192"/>
  <c r="G51" i="192"/>
  <c r="G50" i="192"/>
  <c r="G49" i="192"/>
  <c r="G48" i="192"/>
  <c r="G47" i="192"/>
  <c r="G46" i="192"/>
  <c r="G45" i="192"/>
  <c r="G44" i="192"/>
  <c r="G43" i="192"/>
  <c r="G42" i="192"/>
  <c r="G41" i="192"/>
  <c r="G40" i="192"/>
  <c r="G39" i="192"/>
  <c r="G38" i="192"/>
  <c r="G37" i="192"/>
  <c r="G36" i="192"/>
  <c r="G35" i="192"/>
  <c r="G34" i="192"/>
  <c r="G33" i="192"/>
  <c r="G32" i="192"/>
  <c r="G31" i="192"/>
  <c r="G30" i="192"/>
  <c r="G29" i="192"/>
  <c r="B59" i="192"/>
  <c r="B58" i="192"/>
  <c r="B57" i="192"/>
  <c r="B56" i="192"/>
  <c r="B55" i="192"/>
  <c r="B54" i="192"/>
  <c r="G28" i="192"/>
  <c r="F23" i="192"/>
  <c r="C23" i="192"/>
  <c r="Y59" i="192" l="1"/>
  <c r="Q53" i="193"/>
  <c r="H53" i="193"/>
  <c r="O53" i="193"/>
  <c r="V53" i="193"/>
  <c r="L53" i="193"/>
  <c r="S53" i="193"/>
  <c r="Y53" i="193"/>
  <c r="N53" i="193"/>
  <c r="R53" i="193"/>
  <c r="P53" i="193"/>
  <c r="T53" i="193"/>
  <c r="AA58" i="192"/>
  <c r="AA55" i="192"/>
  <c r="AA56" i="192"/>
  <c r="AA54" i="192"/>
  <c r="AA59" i="192"/>
  <c r="AA57" i="192"/>
  <c r="D23" i="192"/>
  <c r="G18" i="192" s="1"/>
  <c r="V55" i="192"/>
  <c r="Y58" i="192"/>
  <c r="S57" i="192"/>
  <c r="R54" i="192"/>
  <c r="L55" i="192"/>
  <c r="N58" i="192"/>
  <c r="P54" i="192"/>
  <c r="S55" i="192"/>
  <c r="N56" i="192"/>
  <c r="Y56" i="192"/>
  <c r="Q57" i="192"/>
  <c r="H58" i="192"/>
  <c r="T58" i="192"/>
  <c r="O59" i="192"/>
  <c r="Q54" i="192"/>
  <c r="H55" i="192"/>
  <c r="T55" i="192"/>
  <c r="O56" i="192"/>
  <c r="R57" i="192"/>
  <c r="L58" i="192"/>
  <c r="V58" i="192"/>
  <c r="P59" i="192"/>
  <c r="Q59" i="192"/>
  <c r="S54" i="192"/>
  <c r="N55" i="192"/>
  <c r="Y55" i="192"/>
  <c r="Q56" i="192"/>
  <c r="H57" i="192"/>
  <c r="T57" i="192"/>
  <c r="O58" i="192"/>
  <c r="R59" i="192"/>
  <c r="H54" i="192"/>
  <c r="T54" i="192"/>
  <c r="O55" i="192"/>
  <c r="R56" i="192"/>
  <c r="L57" i="192"/>
  <c r="V57" i="192"/>
  <c r="P58" i="192"/>
  <c r="S59" i="192"/>
  <c r="L54" i="192"/>
  <c r="V54" i="192"/>
  <c r="P55" i="192"/>
  <c r="S56" i="192"/>
  <c r="N57" i="192"/>
  <c r="Y57" i="192"/>
  <c r="Q58" i="192"/>
  <c r="H59" i="192"/>
  <c r="T59" i="192"/>
  <c r="P56" i="192"/>
  <c r="N54" i="192"/>
  <c r="Y54" i="192"/>
  <c r="Q55" i="192"/>
  <c r="H56" i="192"/>
  <c r="T56" i="192"/>
  <c r="O57" i="192"/>
  <c r="R58" i="192"/>
  <c r="L59" i="192"/>
  <c r="V59" i="192"/>
  <c r="O54" i="192"/>
  <c r="R55" i="192"/>
  <c r="L56" i="192"/>
  <c r="V56" i="192"/>
  <c r="P57" i="192"/>
  <c r="S58" i="192"/>
  <c r="N59" i="192"/>
  <c r="AA53" i="192" l="1"/>
  <c r="E23" i="192"/>
  <c r="R53" i="192"/>
  <c r="O53" i="192"/>
  <c r="Q53" i="192"/>
  <c r="P53" i="192"/>
  <c r="Y53" i="192"/>
  <c r="N53" i="192"/>
  <c r="V53" i="192"/>
  <c r="L53" i="192"/>
  <c r="T53" i="192"/>
  <c r="H53" i="192"/>
  <c r="S53" i="192"/>
  <c r="X2" i="62" l="1" a="1"/>
  <c r="X2" i="62" s="1"/>
  <c r="H9" i="6"/>
  <c r="H8" i="6"/>
  <c r="C7" i="185" l="1"/>
  <c r="C6" i="185"/>
  <c r="C7" i="125" l="1"/>
  <c r="C6" i="125"/>
  <c r="O27" i="6"/>
  <c r="O25" i="6"/>
  <c r="O23" i="6"/>
  <c r="B1" i="125"/>
  <c r="B1" i="185"/>
  <c r="B1" i="191"/>
  <c r="B1" i="6" l="1"/>
  <c r="D15" i="19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<sst xmlns="http://schemas.openxmlformats.org/spreadsheetml/2006/main" count="9673" uniqueCount="428">
  <si>
    <t>OMB Control No. 2090-NEW
Expiration Date: xx/xx/xxxx</t>
  </si>
  <si>
    <t>P2 IIJA Products EJ Grant Reporting Template</t>
  </si>
  <si>
    <t>Welcome</t>
  </si>
  <si>
    <t>Using this workbook will allow you to track all required reporting and outcome elements, automatically tabulate many of your required outputs, and submit your data for sequential annual reporting. Using this workbook will also allow EPA to easily import this information into its P2 Grants Database, which aggregates P2 grant performance information across the country. EPA is planning to make the P2 Grants database widely available through a searchable public website, which will allow other P2 providers and facilities to find demonstrated P2 practices and implemented P2 actions. By using this standardized workbook to report your results, you are helping to ensure that the database contains accurate, complete, and consistent data about P2 practices, which may allow others to replicate your successes. So, thanks!</t>
  </si>
  <si>
    <r>
      <rPr>
        <sz val="11"/>
        <rFont val="Calibri"/>
        <family val="2"/>
        <scheme val="minor"/>
      </rPr>
      <t xml:space="preserve">Learn more at </t>
    </r>
    <r>
      <rPr>
        <u/>
        <sz val="11"/>
        <color theme="10"/>
        <rFont val="Calibri"/>
        <family val="2"/>
        <scheme val="minor"/>
      </rPr>
      <t>https://www.epa.gov/p2/grant-reporting</t>
    </r>
  </si>
  <si>
    <t>Getting Started</t>
  </si>
  <si>
    <r>
      <t xml:space="preserve">Use the tabs below from left to right. Full instructions appear on each tab:
</t>
    </r>
    <r>
      <rPr>
        <b/>
        <sz val="11"/>
        <color theme="1"/>
        <rFont val="Calibri"/>
        <family val="2"/>
        <scheme val="minor"/>
      </rPr>
      <t xml:space="preserve">1. </t>
    </r>
    <r>
      <rPr>
        <sz val="11"/>
        <color theme="1"/>
        <rFont val="Calibri"/>
        <family val="2"/>
        <scheme val="minor"/>
      </rPr>
      <t>The</t>
    </r>
    <r>
      <rPr>
        <b/>
        <sz val="11"/>
        <color theme="1"/>
        <rFont val="Calibri"/>
        <family val="2"/>
        <scheme val="minor"/>
      </rPr>
      <t xml:space="preserve"> Grant Project Data</t>
    </r>
    <r>
      <rPr>
        <sz val="11"/>
        <color theme="1"/>
        <rFont val="Calibri"/>
        <family val="2"/>
        <scheme val="minor"/>
      </rPr>
      <t xml:space="preserve"> tab combines data entry and an automatic list. On top is the data entry area for grant/grantee information. Below that is an auto-generated tracking list that will pull in business establishment names you've entered in the numbered business establishment tabs.
</t>
    </r>
    <r>
      <rPr>
        <b/>
        <sz val="11"/>
        <color theme="1"/>
        <rFont val="Calibri"/>
        <family val="2"/>
        <scheme val="minor"/>
      </rPr>
      <t>2.</t>
    </r>
    <r>
      <rPr>
        <sz val="11"/>
        <color theme="1"/>
        <rFont val="Calibri"/>
        <family val="2"/>
        <scheme val="minor"/>
      </rPr>
      <t xml:space="preserve"> The </t>
    </r>
    <r>
      <rPr>
        <b/>
        <sz val="11"/>
        <color theme="1"/>
        <rFont val="Calibri"/>
        <family val="2"/>
        <scheme val="minor"/>
      </rPr>
      <t>Results Summary</t>
    </r>
    <r>
      <rPr>
        <sz val="11"/>
        <color theme="1"/>
        <rFont val="Calibri"/>
        <family val="2"/>
        <scheme val="minor"/>
      </rPr>
      <t xml:space="preserve"> tab automatically aggregates results from data entered in the Partners tab, Outreach Activities tab, and the numbered business establishment tabs.
</t>
    </r>
    <r>
      <rPr>
        <b/>
        <sz val="11"/>
        <color theme="1"/>
        <rFont val="Calibri"/>
        <family val="2"/>
        <scheme val="minor"/>
      </rPr>
      <t xml:space="preserve">3. </t>
    </r>
    <r>
      <rPr>
        <sz val="11"/>
        <color theme="1"/>
        <rFont val="Calibri"/>
        <family val="2"/>
        <scheme val="minor"/>
      </rPr>
      <t xml:space="preserve">The </t>
    </r>
    <r>
      <rPr>
        <b/>
        <sz val="11"/>
        <color theme="1"/>
        <rFont val="Calibri"/>
        <family val="2"/>
        <scheme val="minor"/>
      </rPr>
      <t>Partners</t>
    </r>
    <r>
      <rPr>
        <sz val="11"/>
        <color theme="1"/>
        <rFont val="Calibri"/>
        <family val="2"/>
        <scheme val="minor"/>
      </rPr>
      <t xml:space="preserve"> tab is optional and provides a place to enter information about partners who helped strengthen your ability to provide P2 technical assistance to businesses in disadvantaged communities.
</t>
    </r>
    <r>
      <rPr>
        <b/>
        <sz val="11"/>
        <color theme="1"/>
        <rFont val="Calibri"/>
        <family val="2"/>
        <scheme val="minor"/>
      </rPr>
      <t>4.</t>
    </r>
    <r>
      <rPr>
        <sz val="11"/>
        <color theme="1"/>
        <rFont val="Calibri"/>
        <family val="2"/>
        <scheme val="minor"/>
      </rPr>
      <t xml:space="preserve"> The </t>
    </r>
    <r>
      <rPr>
        <b/>
        <sz val="11"/>
        <color theme="1"/>
        <rFont val="Calibri"/>
        <family val="2"/>
        <scheme val="minor"/>
      </rPr>
      <t>Outreach Activities</t>
    </r>
    <r>
      <rPr>
        <sz val="11"/>
        <color theme="1"/>
        <rFont val="Calibri"/>
        <family val="2"/>
        <scheme val="minor"/>
      </rPr>
      <t xml:space="preserve"> tab is for capturing information about outreach activities, including training, webinars, videos, etc.
</t>
    </r>
    <r>
      <rPr>
        <b/>
        <sz val="11"/>
        <color theme="1"/>
        <rFont val="Calibri"/>
        <family val="2"/>
        <scheme val="minor"/>
      </rPr>
      <t xml:space="preserve">5. </t>
    </r>
    <r>
      <rPr>
        <sz val="11"/>
        <color theme="1"/>
        <rFont val="Calibri"/>
        <family val="2"/>
        <scheme val="minor"/>
      </rPr>
      <t xml:space="preserve">The </t>
    </r>
    <r>
      <rPr>
        <b/>
        <sz val="11"/>
        <color theme="1"/>
        <rFont val="Calibri"/>
        <family val="2"/>
        <scheme val="minor"/>
      </rPr>
      <t>Sample Business Establishment</t>
    </r>
    <r>
      <rPr>
        <sz val="11"/>
        <color theme="1"/>
        <rFont val="Calibri"/>
        <family val="2"/>
        <scheme val="minor"/>
      </rPr>
      <t xml:space="preserve"> tab serves as an example of how to sufficiently enter project data on the numbered business establishment tabs.
</t>
    </r>
    <r>
      <rPr>
        <b/>
        <sz val="11"/>
        <color theme="1"/>
        <rFont val="Calibri"/>
        <family val="2"/>
        <scheme val="minor"/>
      </rPr>
      <t xml:space="preserve">6. </t>
    </r>
    <r>
      <rPr>
        <sz val="11"/>
        <color theme="1"/>
        <rFont val="Calibri"/>
        <family val="2"/>
        <scheme val="minor"/>
      </rPr>
      <t xml:space="preserve">The </t>
    </r>
    <r>
      <rPr>
        <b/>
        <sz val="11"/>
        <color theme="1"/>
        <rFont val="Calibri"/>
        <family val="2"/>
        <scheme val="minor"/>
      </rPr>
      <t>numbered</t>
    </r>
    <r>
      <rPr>
        <sz val="11"/>
        <color theme="1"/>
        <rFont val="Calibri"/>
        <family val="2"/>
        <scheme val="minor"/>
      </rPr>
      <t xml:space="preserve"> tabs are for data entry of business establishment-level data, one business establishment per numbered tab. While providing the business establishment name is optional, it is beneficial to do so because the Grant Project Data tab displays the name provided and associates it with its numbered tab, which will help you later when you need to find the correct tab for updating the status of follow-up, implementation and results achieved at a specific business establishment. This template has 75 numbered tabs for business establishments; please use a new file if you need more tabs.</t>
    </r>
  </si>
  <si>
    <t>Last Updated: 10/10/2023</t>
  </si>
  <si>
    <t>EPA Form 9600-048</t>
  </si>
  <si>
    <t>Paperwork Reduction Act Burden Statement</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</si>
  <si>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</si>
  <si>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EPA Form 9600-055</t>
  </si>
  <si>
    <t>This collection of information is approved by OMB under the Paperwork Reduction Act, 44 U.S.C. 3501 et seq. (OMB Control No. 2090-NEW).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</si>
  <si>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How to Use This Tab:</t>
  </si>
  <si>
    <r>
      <rPr>
        <b/>
        <sz val="11"/>
        <color theme="1"/>
        <rFont val="Calibri"/>
        <family val="2"/>
        <scheme val="minor"/>
      </rPr>
      <t>1.</t>
    </r>
    <r>
      <rPr>
        <sz val="11"/>
        <color theme="1"/>
        <rFont val="Calibri"/>
        <family val="2"/>
        <scheme val="minor"/>
      </rPr>
      <t xml:space="preserve"> Enter Grant/Grantee information in the top section. The Recipient and Project Number information will automatically appear on the other tabs in this workbook.
</t>
    </r>
    <r>
      <rPr>
        <b/>
        <sz val="11"/>
        <color theme="1"/>
        <rFont val="Calibri"/>
        <family val="2"/>
        <scheme val="minor"/>
      </rPr>
      <t>2.</t>
    </r>
    <r>
      <rPr>
        <sz val="11"/>
        <color theme="1"/>
        <rFont val="Calibri"/>
        <family val="2"/>
        <scheme val="minor"/>
      </rPr>
      <t xml:space="preserve"> The Business Establishments in the bottom section will be populated automatically as you fill out the numbered business establishment tabs. This list will help you later to find business establishments when updating the status of follow-up, implementation, and results achieved.   </t>
    </r>
  </si>
  <si>
    <t xml:space="preserve">Grant Recipient: </t>
  </si>
  <si>
    <t xml:space="preserve">Grant Project Number: </t>
  </si>
  <si>
    <t>Grant Award Date:</t>
  </si>
  <si>
    <t>Grantee Contact Name:</t>
  </si>
  <si>
    <t>Grantee Contact Phone Number:</t>
  </si>
  <si>
    <t>Grantee Contact E-mail:</t>
  </si>
  <si>
    <t>Grantee State/Tribe:</t>
  </si>
  <si>
    <r>
      <t xml:space="preserve">Business Establishment Names on Numbered Tabs </t>
    </r>
    <r>
      <rPr>
        <i/>
        <sz val="11"/>
        <color theme="1"/>
        <rFont val="Calibri"/>
        <family val="2"/>
        <scheme val="minor"/>
      </rPr>
      <t>(populated automatically)</t>
    </r>
  </si>
  <si>
    <t>Business Establishment 1:</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</si>
  <si>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</si>
  <si>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</si>
  <si>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</si>
  <si>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</si>
  <si>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</si>
  <si>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</si>
  <si>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</si>
  <si>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</si>
  <si>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</si>
  <si>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</si>
  <si>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</si>
  <si>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</si>
  <si>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</si>
  <si>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</si>
  <si>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</si>
  <si>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</si>
  <si>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</si>
  <si>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</si>
  <si>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</si>
  <si>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</si>
  <si>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</si>
  <si>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</si>
  <si>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</si>
  <si>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</si>
  <si>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</si>
  <si>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</si>
  <si>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</si>
  <si>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</si>
  <si>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</si>
  <si>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</si>
  <si>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</si>
  <si>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</si>
  <si>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</si>
  <si>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</si>
  <si>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</si>
  <si>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</si>
  <si>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</si>
  <si>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</si>
  <si>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</si>
  <si>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</si>
  <si>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</si>
  <si>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</si>
  <si>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</si>
  <si>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</si>
  <si>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</si>
  <si>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</si>
  <si>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</si>
  <si>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</si>
  <si>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</si>
  <si>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</si>
  <si>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</si>
  <si>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</si>
  <si>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</si>
  <si>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</si>
  <si>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</si>
  <si>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</si>
  <si>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</si>
  <si>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</si>
  <si>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</si>
  <si>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</si>
  <si>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</si>
  <si>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</si>
  <si>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</si>
  <si>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</si>
  <si>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</si>
  <si>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</si>
  <si>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</si>
  <si>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</si>
  <si>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</si>
  <si>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</si>
  <si>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</si>
  <si>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</si>
  <si>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</si>
  <si>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</si>
  <si>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t>Aggregate Output Measures from Business Establishments</t>
  </si>
  <si>
    <t>How to Use this Tab:</t>
  </si>
  <si>
    <r>
      <t xml:space="preserve">This </t>
    </r>
    <r>
      <rPr>
        <b/>
        <sz val="11"/>
        <color theme="1"/>
        <rFont val="Calibri"/>
        <family val="2"/>
        <scheme val="minor"/>
      </rPr>
      <t>read-only</t>
    </r>
    <r>
      <rPr>
        <sz val="11"/>
        <color theme="1"/>
        <rFont val="Calibri"/>
        <family val="2"/>
        <scheme val="minor"/>
      </rPr>
      <t xml:space="preserve"> tab summarizes the aggregate outcomes being achieved in this grant project using information entered on the other tabs in this workbook.</t>
    </r>
  </si>
  <si>
    <t>Grant Project Number:</t>
  </si>
  <si>
    <t>Production</t>
  </si>
  <si>
    <t>Sales / Marketing</t>
  </si>
  <si>
    <t>Purchased/Used</t>
  </si>
  <si>
    <t>Federal Fiscal Year
(Oct 1. - Sep 30)</t>
  </si>
  <si>
    <t>Total Number of Products Reformulated / Redesigned</t>
  </si>
  <si>
    <t>--</t>
  </si>
  <si>
    <t>Total Number of Products Newly Certified (or in Process)</t>
  </si>
  <si>
    <t>Total Increase in Number of Products Offered for Sale</t>
  </si>
  <si>
    <t xml:space="preserve">Actions Including New Advertising or Outreach </t>
  </si>
  <si>
    <t>Total Increase in Number of Products Sold</t>
  </si>
  <si>
    <r>
      <t xml:space="preserve">Total Increase in Shelf Space
</t>
    </r>
    <r>
      <rPr>
        <i/>
        <sz val="10"/>
        <color theme="1"/>
        <rFont val="Calibri"/>
        <family val="2"/>
        <scheme val="minor"/>
      </rPr>
      <t>(linear feet)</t>
    </r>
  </si>
  <si>
    <t>Actions Including New Advertising, Outreach, or Signage</t>
  </si>
  <si>
    <r>
      <t xml:space="preserve">Increase in Sales Volume
</t>
    </r>
    <r>
      <rPr>
        <i/>
        <sz val="10"/>
        <color theme="1"/>
        <rFont val="Calibri"/>
        <family val="2"/>
        <scheme val="minor"/>
      </rPr>
      <t>(units)</t>
    </r>
  </si>
  <si>
    <r>
      <t xml:space="preserve">Increase in Sales Volume
</t>
    </r>
    <r>
      <rPr>
        <i/>
        <sz val="10"/>
        <color theme="1"/>
        <rFont val="Calibri"/>
        <family val="2"/>
        <scheme val="minor"/>
      </rPr>
      <t>(dollars)</t>
    </r>
  </si>
  <si>
    <t>Total Number of Products Adopted for Use in Operations and Maintenance</t>
  </si>
  <si>
    <t>Actions Including Adoption of Green Purchasing Programs</t>
  </si>
  <si>
    <t>2024</t>
  </si>
  <si>
    <t>2025</t>
  </si>
  <si>
    <t>2026</t>
  </si>
  <si>
    <t>2027</t>
  </si>
  <si>
    <t>2028</t>
  </si>
  <si>
    <t>Additional Aggregate Output Measures</t>
  </si>
  <si>
    <t xml:space="preserve">Number of partner organizations. </t>
  </si>
  <si>
    <t xml:space="preserve">Number of outreach activities and informational materials that widely share P2 practices. </t>
  </si>
  <si>
    <t>Number of business establishments reached through outreach activities and informational materials.</t>
  </si>
  <si>
    <t xml:space="preserve">Number of business establishments provided technical assistance. </t>
  </si>
  <si>
    <t>Percentage of business establishments provided technical assistance that the grantee followed up with (should be 100%) by phone call, visit, letter or email) to determine which P2 practices were implemented.</t>
  </si>
  <si>
    <t>Percentage of business establishments that implemented at least one new P2 practice as a result of the technical assistance provided by the grantee.</t>
  </si>
  <si>
    <t xml:space="preserve">Number of case studies describing specific P2 best practices implemented through the grant. </t>
  </si>
  <si>
    <r>
      <rPr>
        <b/>
        <sz val="11"/>
        <color theme="1"/>
        <rFont val="Calibri"/>
        <family val="2"/>
        <scheme val="minor"/>
      </rPr>
      <t>This tab is optional.</t>
    </r>
    <r>
      <rPr>
        <sz val="11"/>
        <color theme="1"/>
        <rFont val="Calibri"/>
        <family val="2"/>
        <scheme val="minor"/>
      </rPr>
      <t xml:space="preserve"> Enter information about the partners who helped strengthen your ability to provide P2 technical assistance to businesses in disadvantaged communities. The number of partners you entered will be captured automatically on the “Results Summary” tab.</t>
    </r>
  </si>
  <si>
    <t>Grant Recipient:</t>
  </si>
  <si>
    <r>
      <t xml:space="preserve">Name of Partner Organization/Entity </t>
    </r>
    <r>
      <rPr>
        <i/>
        <sz val="11"/>
        <color theme="1"/>
        <rFont val="Calibri"/>
        <family val="2"/>
        <scheme val="minor"/>
      </rPr>
      <t>(Optional)</t>
    </r>
  </si>
  <si>
    <r>
      <t xml:space="preserve">Organization Type
</t>
    </r>
    <r>
      <rPr>
        <i/>
        <sz val="11"/>
        <color theme="1"/>
        <rFont val="Calibri"/>
        <family val="2"/>
        <scheme val="minor"/>
      </rPr>
      <t>(Optional. Use dropdown)</t>
    </r>
  </si>
  <si>
    <r>
      <t>Partnership Description</t>
    </r>
    <r>
      <rPr>
        <i/>
        <sz val="11"/>
        <color theme="1"/>
        <rFont val="Calibri"/>
        <family val="2"/>
        <scheme val="minor"/>
      </rPr>
      <t xml:space="preserve"> (Optional)</t>
    </r>
  </si>
  <si>
    <r>
      <t xml:space="preserve">Point of Contact Name
</t>
    </r>
    <r>
      <rPr>
        <i/>
        <sz val="11"/>
        <color theme="1"/>
        <rFont val="Calibri"/>
        <family val="2"/>
        <scheme val="minor"/>
      </rPr>
      <t>(Optional)</t>
    </r>
  </si>
  <si>
    <r>
      <t xml:space="preserve">Point of Contact Email
</t>
    </r>
    <r>
      <rPr>
        <i/>
        <sz val="11"/>
        <color theme="1"/>
        <rFont val="Calibri"/>
        <family val="2"/>
        <scheme val="minor"/>
      </rPr>
      <t>(Optional)</t>
    </r>
  </si>
  <si>
    <r>
      <t xml:space="preserve">Point of Contact Phone
</t>
    </r>
    <r>
      <rPr>
        <i/>
        <sz val="11"/>
        <color theme="1"/>
        <rFont val="Calibri"/>
        <family val="2"/>
        <scheme val="minor"/>
      </rPr>
      <t>(Optional)</t>
    </r>
  </si>
  <si>
    <t>(Ex:  Household &amp; Commercial Products Association)</t>
  </si>
  <si>
    <t>Trade Association</t>
  </si>
  <si>
    <t>HCPA provided details about the companies they represent &amp; distributed materials created under this grant.</t>
  </si>
  <si>
    <t>John Doe</t>
  </si>
  <si>
    <t>john.doe@hcpa.org</t>
  </si>
  <si>
    <r>
      <t xml:space="preserve">Use this tab to report on outreach activities, including training, webinars, videos, or other outreach.
  </t>
    </r>
    <r>
      <rPr>
        <b/>
        <sz val="11"/>
        <rFont val="Calibri"/>
        <family val="2"/>
        <scheme val="minor"/>
      </rPr>
      <t>1.</t>
    </r>
    <r>
      <rPr>
        <sz val="11"/>
        <rFont val="Calibri"/>
        <family val="2"/>
        <scheme val="minor"/>
      </rPr>
      <t xml:space="preserve"> List the title of each activity and identify the type of activity using the dropdown provided. 
  </t>
    </r>
    <r>
      <rPr>
        <b/>
        <sz val="11"/>
        <rFont val="Calibri"/>
        <family val="2"/>
        <scheme val="minor"/>
      </rPr>
      <t>2.</t>
    </r>
    <r>
      <rPr>
        <sz val="11"/>
        <rFont val="Calibri"/>
        <family val="2"/>
        <scheme val="minor"/>
      </rPr>
      <t xml:space="preserve"> Enter the date of the event, if applicable. Include just the first day for multi-day events.
 </t>
    </r>
    <r>
      <rPr>
        <b/>
        <sz val="11"/>
        <rFont val="Calibri"/>
        <family val="2"/>
        <scheme val="minor"/>
      </rPr>
      <t xml:space="preserve"> 3.</t>
    </r>
    <r>
      <rPr>
        <sz val="11"/>
        <rFont val="Calibri"/>
        <family val="2"/>
        <scheme val="minor"/>
      </rPr>
      <t xml:space="preserve"> Provide information on the topics covered and number of business establishments in attendance/reached.
  </t>
    </r>
    <r>
      <rPr>
        <b/>
        <sz val="11"/>
        <rFont val="Calibri"/>
        <family val="2"/>
        <scheme val="minor"/>
      </rPr>
      <t>4.</t>
    </r>
    <r>
      <rPr>
        <sz val="11"/>
        <rFont val="Calibri"/>
        <family val="2"/>
        <scheme val="minor"/>
      </rPr>
      <t xml:space="preserve"> If applicable, include a link to online content or attach the content created to the report submission.
The five sample records may be used as a guide.</t>
    </r>
  </si>
  <si>
    <t>Outreach Activity Name</t>
  </si>
  <si>
    <r>
      <t xml:space="preserve">Activity Type
</t>
    </r>
    <r>
      <rPr>
        <i/>
        <sz val="11"/>
        <color theme="1"/>
        <rFont val="Calibri"/>
        <family val="2"/>
        <scheme val="minor"/>
      </rPr>
      <t>(use dropdown provided)</t>
    </r>
  </si>
  <si>
    <r>
      <t xml:space="preserve">Activity Date
</t>
    </r>
    <r>
      <rPr>
        <i/>
        <sz val="11"/>
        <color theme="1"/>
        <rFont val="Calibri"/>
        <family val="2"/>
        <scheme val="minor"/>
      </rPr>
      <t>(if applicable)</t>
    </r>
  </si>
  <si>
    <t>Informative Description of Activity and Topics Covered</t>
  </si>
  <si>
    <t># of Business Establishments in Attendance / Reached</t>
  </si>
  <si>
    <r>
      <t xml:space="preserve">Materials Developed
</t>
    </r>
    <r>
      <rPr>
        <sz val="11"/>
        <color theme="1"/>
        <rFont val="Calibri"/>
        <family val="2"/>
        <scheme val="minor"/>
      </rPr>
      <t>If online content was developed, provide a link for EPA to view, download and share. Otherwise, include attachments with your report submission and supply the file name(s) here or a description of file(s).</t>
    </r>
  </si>
  <si>
    <t>(Ex: How to Find Safer Cleaners)</t>
  </si>
  <si>
    <t>Training</t>
  </si>
  <si>
    <t>Training for janitorial staff on how to find Ecolabel cleaners using online tools</t>
  </si>
  <si>
    <t>Training slide deck attached</t>
  </si>
  <si>
    <t>(Ex: Green Cleaning Webinar)</t>
  </si>
  <si>
    <t>Webinar</t>
  </si>
  <si>
    <t>How to apply green cleaning methods and use Ecolabel products at businesses for similar costs and with reduced risks to customers</t>
  </si>
  <si>
    <t>http://stateagency/webinars</t>
  </si>
  <si>
    <t>(Ex: Cleaners Go Green with P2 factsheet)</t>
  </si>
  <si>
    <t>Outreach Document</t>
  </si>
  <si>
    <t>n/a</t>
  </si>
  <si>
    <t>Brief factsheet on how janitorial staff can go green using Safer Choice products, showcasing real-world examples</t>
  </si>
  <si>
    <t>http://stateagency/factsheets</t>
  </si>
  <si>
    <t>(Ex: Demonstration of Safer Choice Products)</t>
  </si>
  <si>
    <t>Outreach Demonstration</t>
  </si>
  <si>
    <t>Demonstrate effectiveness of a suite of Safer Choice certified products to janitorial contractors for the Des Moines school system</t>
  </si>
  <si>
    <t>None</t>
  </si>
  <si>
    <t>(Ex: Instagram post about Demonstration of Safer Choice Products)</t>
  </si>
  <si>
    <t>Social Media Content</t>
  </si>
  <si>
    <t>Posted photo of demonstration on Instagram with a link to recorded video from the event</t>
  </si>
  <si>
    <t>instagram.com/p/CthEkNeg</t>
  </si>
  <si>
    <t>Sample Business Establishment</t>
  </si>
  <si>
    <r>
      <rPr>
        <b/>
        <sz val="11"/>
        <color theme="1"/>
        <rFont val="Calibri"/>
        <family val="2"/>
        <scheme val="minor"/>
      </rPr>
      <t>1.</t>
    </r>
    <r>
      <rPr>
        <sz val="11"/>
        <color theme="1"/>
        <rFont val="Calibri"/>
        <family val="2"/>
        <scheme val="minor"/>
      </rPr>
      <t xml:space="preserve"> Enter Business Establishment Information and provide information about the business establishment's impact on disadvantaged communities.  For the Business Establishment Name, if you do not wish to disclose the actual name, enter a meaningful proxy so that you will be able to find it when entering follow-up information. If you made contact via an activity on the “Outreach Activities” tab, select it from the drop-down provided. Enter the date(s) on which you followed up with the business establishment. IMPORTANT: None of your actions and outcomes will be reflected on the “Results Summary” tab until you enter at least one follow-up date.
</t>
    </r>
    <r>
      <rPr>
        <b/>
        <sz val="11"/>
        <color theme="1"/>
        <rFont val="Calibri"/>
        <family val="2"/>
        <scheme val="minor"/>
      </rPr>
      <t>2.</t>
    </r>
    <r>
      <rPr>
        <sz val="11"/>
        <color theme="1"/>
        <rFont val="Calibri"/>
        <family val="2"/>
        <scheme val="minor"/>
      </rPr>
      <t xml:space="preserve"> Under P2 Actions and Outcomes, enter each P2 action implemented by the business establishment. Select the role: Manufacturer (and which type of associated project - production, certification, or marketing), Distributor/Retailer, or Purchaser/User. Based on the selection made, certain columns will gray out. Fill out all non-grayed out cells. IMPORTANT: You must enter the Date Implemented for your actions and outcomes to be reflected on the “Results Summary” tab.
</t>
    </r>
    <r>
      <rPr>
        <b/>
        <sz val="11"/>
        <color theme="1"/>
        <rFont val="Calibri"/>
        <family val="2"/>
        <scheme val="minor"/>
      </rPr>
      <t>3.</t>
    </r>
    <r>
      <rPr>
        <sz val="11"/>
        <color theme="1"/>
        <rFont val="Calibri"/>
        <family val="2"/>
        <scheme val="minor"/>
      </rPr>
      <t xml:space="preserve"> Cells will be highlighted yellow if your response is different than the expected input type (e.g., text instead of numbers). For highlighted values, re-enter the value in the appropriate format to remove the highlighting.</t>
    </r>
  </si>
  <si>
    <t>Grant Information</t>
  </si>
  <si>
    <t>The information in the two cells below is populated automatically from Grant Project Data tab.</t>
  </si>
  <si>
    <t>Sample Recipient</t>
  </si>
  <si>
    <t>Business Establishment Information</t>
  </si>
  <si>
    <t>Note: If copy-pasting into merged cells below, click this header for help text.</t>
  </si>
  <si>
    <t>Business Establishment Name</t>
  </si>
  <si>
    <t>Riverview Cleaning &amp; Supplies, Inc.</t>
  </si>
  <si>
    <r>
      <t>Business Establishment Contact</t>
    </r>
    <r>
      <rPr>
        <i/>
        <sz val="11"/>
        <color rgb="FF000000"/>
        <rFont val="Calibri"/>
        <family val="2"/>
        <scheme val="minor"/>
      </rPr>
      <t xml:space="preserve"> (optional)</t>
    </r>
  </si>
  <si>
    <t>Joe Swiffer</t>
  </si>
  <si>
    <r>
      <t>Business Establishment City</t>
    </r>
    <r>
      <rPr>
        <i/>
        <sz val="11"/>
        <color rgb="FF000000"/>
        <rFont val="Calibri"/>
        <family val="2"/>
        <scheme val="minor"/>
      </rPr>
      <t xml:space="preserve"> (optional)</t>
    </r>
  </si>
  <si>
    <t>Riverview</t>
  </si>
  <si>
    <r>
      <t>Business Establishment State</t>
    </r>
    <r>
      <rPr>
        <i/>
        <sz val="11"/>
        <color rgb="FF000000"/>
        <rFont val="Calibri"/>
        <family val="2"/>
        <scheme val="minor"/>
      </rPr>
      <t xml:space="preserve"> (2-letter abbreviation) </t>
    </r>
  </si>
  <si>
    <t>IA</t>
  </si>
  <si>
    <r>
      <rPr>
        <b/>
        <sz val="11"/>
        <rFont val="Calibri"/>
        <family val="2"/>
        <scheme val="minor"/>
      </rPr>
      <t>NAICS Code</t>
    </r>
    <r>
      <rPr>
        <sz val="11"/>
        <rFont val="Calibri"/>
        <family val="2"/>
        <scheme val="minor"/>
      </rPr>
      <t xml:space="preserve"> (3 to 6 digits) 
</t>
    </r>
    <r>
      <rPr>
        <u/>
        <sz val="11"/>
        <color rgb="FF0070C0"/>
        <rFont val="Calibri"/>
        <family val="2"/>
        <scheme val="minor"/>
      </rPr>
      <t xml:space="preserve">NAICS Search </t>
    </r>
    <r>
      <rPr>
        <i/>
        <u/>
        <sz val="11"/>
        <color rgb="FF0070C0"/>
        <rFont val="Calibri"/>
        <family val="2"/>
        <scheme val="minor"/>
      </rPr>
      <t>(website)</t>
    </r>
  </si>
  <si>
    <r>
      <t xml:space="preserve">Is the business establishment located in, adjacent to, or otherwise impacting a disadvantaged community?
</t>
    </r>
    <r>
      <rPr>
        <i/>
        <sz val="11"/>
        <color rgb="FF000000"/>
        <rFont val="Calibri"/>
        <family val="2"/>
        <scheme val="minor"/>
      </rPr>
      <t>(Yes / No / Unknown)</t>
    </r>
  </si>
  <si>
    <t>Yes</t>
  </si>
  <si>
    <t>How do the recommended P2 actions identified below benefit disadvantaged communities?</t>
  </si>
  <si>
    <t>By using safer cleaning products, the cleaning staff will have a safer and healthier work environment and indoor air pollution will be reduced for disadvantaged community members who are inhabiting the spaces. By eliminating ammonia found in traditional cleaners, the risk for respiratory and skin irritation is reduced.</t>
  </si>
  <si>
    <r>
      <t>Date(s) of Follow-up</t>
    </r>
    <r>
      <rPr>
        <sz val="11"/>
        <color rgb="FF000000"/>
        <rFont val="Calibri"/>
        <family val="2"/>
        <scheme val="minor"/>
      </rPr>
      <t xml:space="preserve"> </t>
    </r>
    <r>
      <rPr>
        <i/>
        <sz val="11"/>
        <color rgb="FF000000"/>
        <rFont val="Calibri"/>
        <family val="2"/>
        <scheme val="minor"/>
      </rPr>
      <t>(mm/dd/yyyy)</t>
    </r>
  </si>
  <si>
    <r>
      <t xml:space="preserve">Outreach Activity </t>
    </r>
    <r>
      <rPr>
        <i/>
        <sz val="11"/>
        <rFont val="Calibri"/>
        <family val="2"/>
        <scheme val="minor"/>
      </rPr>
      <t>(optional)</t>
    </r>
    <r>
      <rPr>
        <b/>
        <sz val="11"/>
        <rFont val="Calibri"/>
        <family val="2"/>
        <scheme val="minor"/>
      </rPr>
      <t xml:space="preserve">
</t>
    </r>
    <r>
      <rPr>
        <sz val="10"/>
        <rFont val="Calibri"/>
        <family val="2"/>
        <scheme val="minor"/>
      </rPr>
      <t>If you made contact with the business establishment through an activity noted on the “Outreach Activities” tab, indicate the activity by choosing it from the drop-down provided:</t>
    </r>
  </si>
  <si>
    <t>Green Cleaning Webinar</t>
  </si>
  <si>
    <r>
      <rPr>
        <b/>
        <sz val="11"/>
        <rFont val="Calibri"/>
        <family val="2"/>
        <scheme val="minor"/>
      </rPr>
      <t xml:space="preserve">Description of Funding Mechanism </t>
    </r>
    <r>
      <rPr>
        <i/>
        <sz val="11"/>
        <rFont val="Calibri"/>
        <family val="2"/>
        <scheme val="minor"/>
      </rPr>
      <t>(optional)</t>
    </r>
    <r>
      <rPr>
        <u/>
        <sz val="11"/>
        <color theme="10"/>
        <rFont val="Calibri"/>
        <family val="2"/>
        <scheme val="minor"/>
      </rPr>
      <t xml:space="preserve">
</t>
    </r>
    <r>
      <rPr>
        <sz val="10"/>
        <rFont val="Calibri"/>
        <family val="2"/>
        <scheme val="minor"/>
      </rPr>
      <t xml:space="preserve">EPA is exploring ways to facilitate access to capital for P2 projects. Learn more here: </t>
    </r>
    <r>
      <rPr>
        <u/>
        <sz val="10"/>
        <color rgb="FF0070C0"/>
        <rFont val="Calibri"/>
        <family val="2"/>
        <scheme val="minor"/>
      </rPr>
      <t>https://www.epa.gov/p2/p2-financing</t>
    </r>
    <r>
      <rPr>
        <sz val="10"/>
        <rFont val="Calibri"/>
        <family val="2"/>
        <scheme val="minor"/>
      </rPr>
      <t>. If known, describe the source of funding this business establishment used (e.g., self-funded, bank loan, external grant, etc.)  in implementing the P2 actions listed in the table below.</t>
    </r>
  </si>
  <si>
    <t>Riverview Cleaning &amp; Supplies, Inc. is under new management and made a commitment to dedicate resources, including staff time and overhead dollars, to increase their green profile.</t>
  </si>
  <si>
    <r>
      <t xml:space="preserve">Description of Barriers to Implementation </t>
    </r>
    <r>
      <rPr>
        <i/>
        <sz val="11"/>
        <color rgb="FF000000"/>
        <rFont val="Calibri"/>
        <family val="2"/>
        <scheme val="minor"/>
      </rPr>
      <t>(optional)</t>
    </r>
    <r>
      <rPr>
        <sz val="10"/>
        <color rgb="FF000000"/>
        <rFont val="Calibri"/>
        <family val="2"/>
        <scheme val="minor"/>
      </rPr>
      <t xml:space="preserve">
If there were recommended actions that this business establishment did not implement, please describe any barriers to implementation (e.g., cost, long payback period, low priority).</t>
    </r>
  </si>
  <si>
    <t>The only barrier to implementation encountered to date was understanding the certification process and getting the process started. However, once the EPA materials were reviewed at https://www.epa.gov/saferchoice/steps-get-safer-choice-label-your-product and a contract was entered with a third-party reviewer, the process was underway.</t>
  </si>
  <si>
    <r>
      <t xml:space="preserve">Description of Planned P2 Actions Within 5 Years </t>
    </r>
    <r>
      <rPr>
        <i/>
        <sz val="11"/>
        <color rgb="FF000000"/>
        <rFont val="Calibri"/>
        <family val="2"/>
        <scheme val="minor"/>
      </rPr>
      <t>(optional)</t>
    </r>
    <r>
      <rPr>
        <b/>
        <sz val="11"/>
        <color rgb="FF000000"/>
        <rFont val="Calibri"/>
        <family val="2"/>
        <scheme val="minor"/>
      </rPr>
      <t xml:space="preserve">
</t>
    </r>
    <r>
      <rPr>
        <sz val="10"/>
        <color rgb="FF000000"/>
        <rFont val="Calibri"/>
        <family val="2"/>
        <scheme val="minor"/>
      </rPr>
      <t>If the business establishment intends to implement additional actions within the next 5 years, please describe them here.</t>
    </r>
  </si>
  <si>
    <t>Following certification of its new bathroom cleaner, Riverview intends to pursue certification for its new all-purpose cleaner and floor cleaner. They will also evaluate reformulation of additional products based on the results of these efforts.</t>
  </si>
  <si>
    <r>
      <t>P2 Actions and Outcomes</t>
    </r>
    <r>
      <rPr>
        <i/>
        <sz val="11"/>
        <color theme="1"/>
        <rFont val="Calibri"/>
        <family val="2"/>
        <scheme val="minor"/>
      </rPr>
      <t xml:space="preserve"> </t>
    </r>
  </si>
  <si>
    <t>(NOTE: This example has been constructed to demonstrate how each of the types of projects might be entered; it is unlikely that one business establishment will be conducting each of these types of P2 actions.)</t>
  </si>
  <si>
    <t>Manufacturer</t>
  </si>
  <si>
    <t>Distributor/Retailer</t>
  </si>
  <si>
    <t>Purchaser/User</t>
  </si>
  <si>
    <t>Scroll right to see all columns (cols. B through AB) --&gt;</t>
  </si>
  <si>
    <t>Certification</t>
  </si>
  <si>
    <t>Marketing</t>
  </si>
  <si>
    <t>Sales</t>
  </si>
  <si>
    <t>Informative Description of P2 Action Implemented</t>
  </si>
  <si>
    <t>Role</t>
  </si>
  <si>
    <t>Product Description</t>
  </si>
  <si>
    <r>
      <t xml:space="preserve">Name of Ecolabel or Standard
</t>
    </r>
    <r>
      <rPr>
        <i/>
        <sz val="10"/>
        <color theme="1"/>
        <rFont val="Calibri"/>
        <family val="2"/>
        <scheme val="minor"/>
      </rPr>
      <t>(if applicable)</t>
    </r>
  </si>
  <si>
    <r>
      <t xml:space="preserve">Date Implemented
</t>
    </r>
    <r>
      <rPr>
        <i/>
        <sz val="9"/>
        <rFont val="Calibri"/>
        <family val="2"/>
        <scheme val="minor"/>
      </rPr>
      <t>(mm/dd/yyyy)
Click header for help text</t>
    </r>
  </si>
  <si>
    <r>
      <t xml:space="preserve">Federal Fiscal Year
</t>
    </r>
    <r>
      <rPr>
        <i/>
        <sz val="9"/>
        <color theme="1"/>
        <rFont val="Calibri"/>
        <family val="2"/>
        <scheme val="minor"/>
      </rPr>
      <t>(auto-calculated)</t>
    </r>
  </si>
  <si>
    <r>
      <t xml:space="preserve">Number of Products Reformulated / Redesigned
</t>
    </r>
    <r>
      <rPr>
        <i/>
        <sz val="10"/>
        <color theme="1"/>
        <rFont val="Calibri"/>
        <family val="2"/>
        <scheme val="minor"/>
      </rPr>
      <t>Click header for help text</t>
    </r>
  </si>
  <si>
    <t>Increase in Annual Production Volume</t>
  </si>
  <si>
    <t>Unit of Measure</t>
  </si>
  <si>
    <t>Projected / Actual</t>
  </si>
  <si>
    <r>
      <t xml:space="preserve">Number of Products Newly Certified or In Process
</t>
    </r>
    <r>
      <rPr>
        <i/>
        <sz val="10"/>
        <color theme="1"/>
        <rFont val="Calibri"/>
        <family val="2"/>
        <scheme val="minor"/>
      </rPr>
      <t>Click header for help text</t>
    </r>
  </si>
  <si>
    <t>Certification Status</t>
  </si>
  <si>
    <r>
      <t xml:space="preserve">Increase in Number of Products Offered for Sale
</t>
    </r>
    <r>
      <rPr>
        <i/>
        <sz val="10"/>
        <color theme="1"/>
        <rFont val="Calibri"/>
        <family val="2"/>
        <scheme val="minor"/>
      </rPr>
      <t>Click header for help text</t>
    </r>
  </si>
  <si>
    <t>New Advertising or Outreach?</t>
  </si>
  <si>
    <r>
      <t xml:space="preserve">Increase in Number of Products Sold
</t>
    </r>
    <r>
      <rPr>
        <i/>
        <sz val="10"/>
        <color theme="1"/>
        <rFont val="Calibri"/>
        <family val="2"/>
        <scheme val="minor"/>
      </rPr>
      <t>Click header for help text</t>
    </r>
  </si>
  <si>
    <r>
      <t xml:space="preserve">Increase in Shelf Space
</t>
    </r>
    <r>
      <rPr>
        <i/>
        <sz val="10"/>
        <color theme="1"/>
        <rFont val="Calibri"/>
        <family val="2"/>
        <scheme val="minor"/>
      </rPr>
      <t>(linear feet)</t>
    </r>
  </si>
  <si>
    <t>New Advertising, Outreach, or Signage?</t>
  </si>
  <si>
    <r>
      <t xml:space="preserve">Increase in Annual Sales Volume
</t>
    </r>
    <r>
      <rPr>
        <i/>
        <sz val="10"/>
        <color theme="1"/>
        <rFont val="Calibri"/>
        <family val="2"/>
        <scheme val="minor"/>
      </rPr>
      <t>(units or $)</t>
    </r>
  </si>
  <si>
    <t xml:space="preserve"> Projected / Actual</t>
  </si>
  <si>
    <r>
      <t xml:space="preserve">Number of Products Adopted for Use in Operations and Maintenance
</t>
    </r>
    <r>
      <rPr>
        <i/>
        <sz val="10"/>
        <color theme="1"/>
        <rFont val="Calibri"/>
        <family val="2"/>
        <scheme val="minor"/>
      </rPr>
      <t>Click header for help text</t>
    </r>
  </si>
  <si>
    <t>Annual Volume of Products Adopted</t>
  </si>
  <si>
    <t xml:space="preserve"> Unit of Measure (e.g., number, sq. ft., gallons)</t>
  </si>
  <si>
    <t>Adoption of Green Purchasing Program?</t>
  </si>
  <si>
    <t>Description of the Green Purchasing Program</t>
  </si>
  <si>
    <r>
      <t xml:space="preserve">Case Study Developed?
</t>
    </r>
    <r>
      <rPr>
        <sz val="10"/>
        <rFont val="Calibri"/>
        <family val="2"/>
        <scheme val="minor"/>
      </rPr>
      <t>(Y or N)</t>
    </r>
  </si>
  <si>
    <r>
      <t xml:space="preserve">Link to Case Study
</t>
    </r>
    <r>
      <rPr>
        <sz val="10"/>
        <rFont val="Calibri"/>
        <family val="2"/>
        <scheme val="minor"/>
      </rPr>
      <t>If the case study is online, provide a link for EPA to view, download and share. Otherwise, please include attachments with report submission.</t>
    </r>
  </si>
  <si>
    <t>Transitioned to Safer Choice cleaners for cleaning services</t>
  </si>
  <si>
    <t>Purchaser / User</t>
  </si>
  <si>
    <t>all purpose cleaner, bathroom cleaners, floor cleaners</t>
  </si>
  <si>
    <t>Safer Choice</t>
  </si>
  <si>
    <t>gallons</t>
  </si>
  <si>
    <t>Riverview has established an in-house SOP to use all Safer Choice cleaners when the appropriate products are available. This SOP is on file with the purchasing department and a review of the SOP is part of new employee training.</t>
  </si>
  <si>
    <t>Y</t>
  </si>
  <si>
    <t>https://StateAgency/casestudy/greencleaning</t>
  </si>
  <si>
    <t>Added Safer Choice cleaners to their supply catalog</t>
  </si>
  <si>
    <t>Distributor / Retailer</t>
  </si>
  <si>
    <t>Dollars</t>
  </si>
  <si>
    <t>Projected</t>
  </si>
  <si>
    <t>N</t>
  </si>
  <si>
    <t>Added Safer Choice cleaners to their retail space</t>
  </si>
  <si>
    <t>Units</t>
  </si>
  <si>
    <t>Actual</t>
  </si>
  <si>
    <t>Formulated new bathroom cleaner</t>
  </si>
  <si>
    <t>Manufacturer (Production)</t>
  </si>
  <si>
    <t>bathroom cleaner</t>
  </si>
  <si>
    <t>Gallons</t>
  </si>
  <si>
    <t>https://StateAgency/casestudy/formulations</t>
  </si>
  <si>
    <t>Began certification process for new bathroom cleaner</t>
  </si>
  <si>
    <t>Manufacturer (Certification)</t>
  </si>
  <si>
    <t>In Process</t>
  </si>
  <si>
    <t>Marketed new Riverview bathroom cleaner</t>
  </si>
  <si>
    <t>Manufacturer (Marketing)</t>
  </si>
  <si>
    <t>TOTAL REPORTED</t>
  </si>
  <si>
    <t>Business Establishment 1</t>
  </si>
  <si>
    <t>P2 Actions and Outcomes</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</si>
  <si>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</si>
  <si>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</si>
  <si>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</si>
  <si>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</si>
  <si>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</si>
  <si>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</si>
  <si>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</si>
  <si>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</si>
  <si>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</si>
  <si>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</si>
  <si>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</si>
  <si>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</si>
  <si>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</si>
  <si>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</si>
  <si>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</si>
  <si>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</si>
  <si>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</si>
  <si>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</si>
  <si>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</si>
  <si>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</si>
  <si>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</si>
  <si>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</si>
  <si>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</si>
  <si>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</si>
  <si>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</si>
  <si>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</si>
  <si>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</si>
  <si>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</si>
  <si>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</si>
  <si>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</si>
  <si>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</si>
  <si>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</si>
  <si>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</si>
  <si>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</si>
  <si>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</si>
  <si>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</si>
  <si>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</si>
  <si>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</si>
  <si>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</si>
  <si>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</si>
  <si>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</si>
  <si>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</si>
  <si>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</si>
  <si>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</si>
  <si>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</si>
  <si>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</si>
  <si>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</si>
  <si>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</si>
  <si>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</si>
  <si>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</si>
  <si>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</si>
  <si>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</si>
  <si>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</si>
  <si>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</si>
  <si>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</si>
  <si>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</si>
  <si>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</si>
  <si>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</si>
  <si>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</si>
  <si>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</si>
  <si>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</si>
  <si>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</si>
  <si>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</si>
  <si>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</si>
  <si>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</si>
  <si>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</si>
  <si>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</si>
  <si>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</si>
  <si>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</si>
  <si>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</si>
  <si>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</si>
  <si>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</si>
  <si>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</si>
  <si>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</si>
  <si>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t>Outlook Activity Types</t>
  </si>
  <si>
    <t>Partner Type</t>
  </si>
  <si>
    <t>States</t>
  </si>
  <si>
    <t>Region</t>
  </si>
  <si>
    <t>Yes/No</t>
  </si>
  <si>
    <t>Yes/Blank</t>
  </si>
  <si>
    <t>Y/N/U</t>
  </si>
  <si>
    <t>Roles</t>
  </si>
  <si>
    <t>Type</t>
  </si>
  <si>
    <t>Sale Status</t>
  </si>
  <si>
    <t>Sorted Outreach Activities</t>
  </si>
  <si>
    <t>Conference</t>
  </si>
  <si>
    <t>AK</t>
  </si>
  <si>
    <t>Region 10</t>
  </si>
  <si>
    <t>Pounds</t>
  </si>
  <si>
    <t>Achieved</t>
  </si>
  <si>
    <t>For Sale</t>
  </si>
  <si>
    <t>Curriculum</t>
  </si>
  <si>
    <t>Community Organization</t>
  </si>
  <si>
    <t>AL</t>
  </si>
  <si>
    <t>Region 4</t>
  </si>
  <si>
    <t>No</t>
  </si>
  <si>
    <t>Sold</t>
  </si>
  <si>
    <t>Other</t>
  </si>
  <si>
    <t>AR</t>
  </si>
  <si>
    <t>Region 6</t>
  </si>
  <si>
    <t>Unknown</t>
  </si>
  <si>
    <t>Items</t>
  </si>
  <si>
    <t>Anticipated</t>
  </si>
  <si>
    <t>AZ</t>
  </si>
  <si>
    <t>Region 9</t>
  </si>
  <si>
    <t>Podcast</t>
  </si>
  <si>
    <t>CA</t>
  </si>
  <si>
    <t>CO</t>
  </si>
  <si>
    <t>Region 8</t>
  </si>
  <si>
    <t>Tool/App Development</t>
  </si>
  <si>
    <t>CT</t>
  </si>
  <si>
    <t>Region 1</t>
  </si>
  <si>
    <t>DC</t>
  </si>
  <si>
    <t>Region 3</t>
  </si>
  <si>
    <t>Video</t>
  </si>
  <si>
    <t>DE</t>
  </si>
  <si>
    <t>FL</t>
  </si>
  <si>
    <t>GA</t>
  </si>
  <si>
    <t>GU</t>
  </si>
  <si>
    <t>HI</t>
  </si>
  <si>
    <t>Region 7</t>
  </si>
  <si>
    <t>ID</t>
  </si>
  <si>
    <t>IL</t>
  </si>
  <si>
    <t>Region 5</t>
  </si>
  <si>
    <t>IN</t>
  </si>
  <si>
    <t>KS</t>
  </si>
  <si>
    <t>KY</t>
  </si>
  <si>
    <t>LA</t>
  </si>
  <si>
    <t>MA</t>
  </si>
  <si>
    <t>MD</t>
  </si>
  <si>
    <t>ME</t>
  </si>
  <si>
    <t>MI</t>
  </si>
  <si>
    <t>MN</t>
  </si>
  <si>
    <t>MO</t>
  </si>
  <si>
    <t>MS</t>
  </si>
  <si>
    <t>MT</t>
  </si>
  <si>
    <t>NC</t>
  </si>
  <si>
    <t>ND</t>
  </si>
  <si>
    <t>NE</t>
  </si>
  <si>
    <t>NH</t>
  </si>
  <si>
    <t>NJ</t>
  </si>
  <si>
    <t>Region 2</t>
  </si>
  <si>
    <t>NM</t>
  </si>
  <si>
    <t>NV</t>
  </si>
  <si>
    <t>NY</t>
  </si>
  <si>
    <t>OH</t>
  </si>
  <si>
    <t>OK</t>
  </si>
  <si>
    <t>OR</t>
  </si>
  <si>
    <t>PA</t>
  </si>
  <si>
    <t>PR</t>
  </si>
  <si>
    <t>RI</t>
  </si>
  <si>
    <t>SC</t>
  </si>
  <si>
    <t>SD</t>
  </si>
  <si>
    <t>TN</t>
  </si>
  <si>
    <t>TX</t>
  </si>
  <si>
    <t>UT</t>
  </si>
  <si>
    <t>VA</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</si>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</sst>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40">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12"/>
      <color theme="1"/>
      <name val="Calibri"/>
      <family val="2"/>
      <scheme val="minor"/>
    </font>
    <font>
      <sz val="10"/>
      <color theme="1"/>
      <name val="Calibri"/>
      <family val="2"/>
      <scheme val="minor"/>
    </font>
    <font>
      <b/>
      <sz val="13"/>
      <color theme="1"/>
      <name val="Calibri"/>
      <family val="2"/>
      <scheme val="minor"/>
    </font>
    <font>
      <i/>
      <sz val="11"/>
      <name val="Calibri"/>
      <family val="2"/>
      <scheme val="minor"/>
    </font>
    <font>
      <sz val="14"/>
      <name val="Calibri"/>
      <family val="2"/>
      <scheme val="minor"/>
    </font>
    <font>
      <b/>
      <sz val="11"/>
      <name val="Calibri"/>
      <family val="2"/>
      <scheme val="minor"/>
    </font>
    <font>
      <sz val="11"/>
      <name val="Calibri"/>
      <family val="2"/>
      <scheme val="minor"/>
    </font>
    <font>
      <u/>
      <sz val="11"/>
      <color theme="10"/>
      <name val="Calibri"/>
      <family val="2"/>
      <scheme val="minor"/>
    </font>
    <font>
      <sz val="11"/>
      <color rgb="FF000000"/>
      <name val="Calibri"/>
      <family val="2"/>
      <scheme val="minor"/>
    </font>
    <font>
      <b/>
      <sz val="11"/>
      <color rgb="FFFF0000"/>
      <name val="Calibri"/>
      <family val="2"/>
      <scheme val="minor"/>
    </font>
    <font>
      <b/>
      <u/>
      <sz val="11"/>
      <color theme="10"/>
      <name val="Calibri"/>
      <family val="2"/>
      <scheme val="minor"/>
    </font>
    <font>
      <i/>
      <sz val="11"/>
      <color theme="1"/>
      <name val="Calibri"/>
      <family val="2"/>
      <scheme val="minor"/>
    </font>
    <font>
      <b/>
      <i/>
      <sz val="11"/>
      <color theme="1"/>
      <name val="Calibri"/>
      <family val="2"/>
      <scheme val="minor"/>
    </font>
    <font>
      <b/>
      <sz val="10"/>
      <color theme="1"/>
      <name val="Calibri"/>
      <family val="2"/>
      <scheme val="minor"/>
    </font>
    <font>
      <i/>
      <sz val="10"/>
      <color theme="1"/>
      <name val="Calibri"/>
      <family val="2"/>
      <scheme val="minor"/>
    </font>
    <font>
      <b/>
      <sz val="11"/>
      <color rgb="FFFFFFCC"/>
      <name val="Calibri"/>
      <family val="2"/>
      <scheme val="minor"/>
    </font>
    <font>
      <b/>
      <sz val="9"/>
      <color theme="1"/>
      <name val="Calibri"/>
      <family val="2"/>
      <scheme val="minor"/>
    </font>
    <font>
      <i/>
      <sz val="11"/>
      <color rgb="FF000000"/>
      <name val="Calibri"/>
      <family val="2"/>
      <scheme val="minor"/>
    </font>
    <font>
      <sz val="11"/>
      <color theme="1"/>
      <name val="Calibri"/>
      <family val="2"/>
      <scheme val="minor"/>
    </font>
    <font>
      <sz val="11"/>
      <color rgb="FFEDEDED"/>
      <name val="Calibri"/>
      <family val="2"/>
      <scheme val="minor"/>
    </font>
    <font>
      <b/>
      <sz val="10"/>
      <name val="Calibri"/>
      <family val="2"/>
      <scheme val="minor"/>
    </font>
    <font>
      <sz val="11"/>
      <color theme="0"/>
      <name val="Calibri"/>
      <family val="2"/>
      <scheme val="minor"/>
    </font>
    <font>
      <i/>
      <sz val="9"/>
      <color theme="1"/>
      <name val="Calibri"/>
      <family val="2"/>
      <scheme val="minor"/>
    </font>
    <font>
      <sz val="8"/>
      <name val="Calibri"/>
      <family val="2"/>
      <scheme val="minor"/>
    </font>
    <font>
      <sz val="10"/>
      <name val="Calibri"/>
      <family val="2"/>
      <scheme val="minor"/>
    </font>
    <font>
      <b/>
      <sz val="9"/>
      <name val="Calibri"/>
      <family val="2"/>
      <scheme val="minor"/>
    </font>
    <font>
      <i/>
      <sz val="9"/>
      <name val="Calibri"/>
      <family val="2"/>
      <scheme val="minor"/>
    </font>
    <font>
      <sz val="10"/>
      <color rgb="FF000000"/>
      <name val="Calibri"/>
      <family val="2"/>
      <scheme val="minor"/>
    </font>
    <font>
      <u/>
      <sz val="10"/>
      <color rgb="FF0070C0"/>
      <name val="Calibri"/>
      <family val="2"/>
      <scheme val="minor"/>
    </font>
    <font>
      <u/>
      <sz val="11"/>
      <color rgb="FF0070C0"/>
      <name val="Calibri"/>
      <family val="2"/>
      <scheme val="minor"/>
    </font>
    <font>
      <i/>
      <u/>
      <sz val="11"/>
      <color rgb="FF0070C0"/>
      <name val="Calibri"/>
      <family val="2"/>
      <scheme val="minor"/>
    </font>
    <font>
      <b/>
      <sz val="14"/>
      <color theme="1"/>
      <name val="Calibri"/>
      <family val="2"/>
      <scheme val="minor"/>
    </font>
    <font>
      <i/>
      <sz val="8"/>
      <color rgb="FFFFFFCC"/>
      <name val="Calibri"/>
      <family val="2"/>
      <scheme val="minor"/>
    </font>
    <font>
      <b/>
      <i/>
      <sz val="11"/>
      <color rgb="FFFF0000"/>
      <name val="Calibri"/>
      <family val="2"/>
      <scheme val="minor"/>
    </font>
  </fonts>
  <fills count="21">
    <fill>
      <patternFill patternType="none"/>
    </fill>
    <fill>
      <patternFill patternType="gray125"/>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bgColor indexed="64"/>
      </patternFill>
    </fill>
    <fill>
      <patternFill patternType="solid">
        <fgColor rgb="FFF2F2F2"/>
        <bgColor indexed="64"/>
      </patternFill>
    </fill>
    <fill>
      <patternFill patternType="solid">
        <fgColor theme="0" tint="-0.14999847407452621"/>
        <bgColor indexed="64"/>
      </patternFill>
    </fill>
    <fill>
      <patternFill patternType="solid">
        <fgColor rgb="FFD9E1F2"/>
        <bgColor indexed="64"/>
      </patternFill>
    </fill>
    <fill>
      <patternFill patternType="solid">
        <fgColor rgb="FFD9D9D9"/>
        <bgColor indexed="64"/>
      </patternFill>
    </fill>
    <fill>
      <patternFill patternType="solid">
        <fgColor rgb="FF9BC2E6"/>
        <bgColor indexed="64"/>
      </patternFill>
    </fill>
    <fill>
      <patternFill patternType="solid">
        <fgColor theme="7" tint="0.59999389629810485"/>
        <bgColor indexed="64"/>
      </patternFill>
    </fill>
    <fill>
      <patternFill patternType="solid">
        <fgColor rgb="FFBDD7EE"/>
        <bgColor indexed="64"/>
      </patternFill>
    </fill>
    <fill>
      <patternFill patternType="solid">
        <fgColor rgb="FFFFE699"/>
        <bgColor indexed="64"/>
      </patternFill>
    </fill>
    <fill>
      <patternFill patternType="solid">
        <fgColor rgb="FFFFE6C3"/>
        <bgColor indexed="64"/>
      </patternFill>
    </fill>
    <fill>
      <patternFill patternType="solid">
        <fgColor theme="7" tint="0.39997558519241921"/>
        <bgColor indexed="64"/>
      </patternFill>
    </fill>
    <fill>
      <patternFill patternType="solid">
        <fgColor rgb="FFEDEDED"/>
        <bgColor indexed="64"/>
      </patternFill>
    </fill>
    <fill>
      <patternFill patternType="solid">
        <fgColor theme="8"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3" fillId="0" borderId="0" applyNumberFormat="0" applyFill="0" applyBorder="0" applyAlignment="0" applyProtection="0"/>
    <xf numFmtId="9" fontId="24" fillId="0" borderId="0" applyFont="0" applyFill="0" applyBorder="0" applyAlignment="0" applyProtection="0"/>
  </cellStyleXfs>
  <cellXfs count="364">
    <xf numFmtId="0" fontId="0" fillId="0" borderId="0" xfId="0"/>
    <xf numFmtId="0" fontId="4" fillId="0" borderId="0" xfId="0" applyFont="1"/>
    <xf numFmtId="0" fontId="10" fillId="0" borderId="0" xfId="0" applyFont="1"/>
    <xf numFmtId="0" fontId="0" fillId="5" borderId="7" xfId="0" applyFill="1" applyBorder="1"/>
    <xf numFmtId="0" fontId="1" fillId="5" borderId="7" xfId="0" applyFont="1" applyFill="1" applyBorder="1"/>
    <xf numFmtId="0" fontId="0" fillId="5" borderId="13" xfId="0" applyFill="1" applyBorder="1"/>
    <xf numFmtId="0" fontId="0" fillId="7" borderId="13" xfId="0" applyFill="1" applyBorder="1"/>
    <xf numFmtId="0" fontId="0" fillId="0" borderId="0" xfId="0" applyAlignment="1">
      <alignment wrapText="1"/>
    </xf>
    <xf numFmtId="0" fontId="2" fillId="2" borderId="1" xfId="0" applyFont="1" applyFill="1" applyBorder="1" applyAlignment="1">
      <alignment horizontal="center" wrapText="1"/>
    </xf>
    <xf numFmtId="0" fontId="0" fillId="0" borderId="0" xfId="0" applyAlignment="1">
      <alignment horizontal="center"/>
    </xf>
    <xf numFmtId="0" fontId="0" fillId="7" borderId="4" xfId="0" applyFill="1" applyBorder="1" applyAlignment="1">
      <alignment horizontal="center" vertical="center" wrapText="1"/>
    </xf>
    <xf numFmtId="0" fontId="0" fillId="7" borderId="4" xfId="0" applyFill="1" applyBorder="1" applyAlignment="1">
      <alignment vertical="top" wrapText="1"/>
    </xf>
    <xf numFmtId="0" fontId="0" fillId="7" borderId="11" xfId="0" applyFill="1" applyBorder="1"/>
    <xf numFmtId="0" fontId="0" fillId="0" borderId="16" xfId="0" applyBorder="1"/>
    <xf numFmtId="0" fontId="0" fillId="0" borderId="16" xfId="0" applyBorder="1" applyAlignment="1">
      <alignment horizontal="center"/>
    </xf>
    <xf numFmtId="0" fontId="0" fillId="0" borderId="17" xfId="0" applyBorder="1"/>
    <xf numFmtId="0" fontId="0" fillId="0" borderId="17" xfId="0" applyBorder="1" applyAlignment="1">
      <alignment horizontal="center"/>
    </xf>
    <xf numFmtId="0" fontId="0" fillId="0" borderId="18" xfId="0" applyBorder="1" applyAlignment="1">
      <alignment horizontal="center"/>
    </xf>
    <xf numFmtId="0" fontId="0" fillId="0" borderId="18" xfId="0" applyBorder="1"/>
    <xf numFmtId="0" fontId="0" fillId="7" borderId="2" xfId="0" applyFill="1" applyBorder="1"/>
    <xf numFmtId="0" fontId="0" fillId="9" borderId="13" xfId="0" applyFill="1" applyBorder="1"/>
    <xf numFmtId="0" fontId="0" fillId="9" borderId="4" xfId="0" applyFill="1" applyBorder="1"/>
    <xf numFmtId="0" fontId="1" fillId="0" borderId="0" xfId="0" applyFont="1"/>
    <xf numFmtId="0" fontId="2" fillId="9" borderId="9" xfId="0" applyFont="1" applyFill="1" applyBorder="1" applyAlignment="1">
      <alignment horizontal="center"/>
    </xf>
    <xf numFmtId="0" fontId="0" fillId="7" borderId="12" xfId="0" applyFill="1" applyBorder="1"/>
    <xf numFmtId="0" fontId="0" fillId="9" borderId="10" xfId="0" applyFill="1" applyBorder="1"/>
    <xf numFmtId="0" fontId="0" fillId="7" borderId="7" xfId="0" applyFill="1" applyBorder="1" applyAlignment="1">
      <alignment vertical="center" wrapText="1"/>
    </xf>
    <xf numFmtId="0" fontId="0" fillId="7" borderId="9" xfId="0" applyFill="1" applyBorder="1"/>
    <xf numFmtId="0" fontId="0" fillId="0" borderId="0" xfId="0" applyAlignment="1">
      <alignment vertical="center"/>
    </xf>
    <xf numFmtId="164" fontId="0" fillId="0" borderId="1" xfId="0" applyNumberFormat="1" applyBorder="1" applyAlignment="1">
      <alignment horizontal="right" vertical="center" wrapText="1" indent="1"/>
    </xf>
    <xf numFmtId="3" fontId="0" fillId="0" borderId="1" xfId="0" applyNumberFormat="1" applyBorder="1" applyAlignment="1">
      <alignment horizontal="right" vertical="center" wrapText="1" indent="1"/>
    </xf>
    <xf numFmtId="0" fontId="17" fillId="0" borderId="0" xfId="0" applyFont="1" applyAlignment="1">
      <alignment horizontal="right"/>
    </xf>
    <xf numFmtId="0" fontId="0" fillId="9" borderId="7" xfId="0" applyFill="1" applyBorder="1"/>
    <xf numFmtId="0" fontId="2" fillId="6" borderId="1" xfId="0" applyFont="1" applyFill="1" applyBorder="1" applyAlignment="1">
      <alignment horizontal="right" vertical="center" wrapText="1" indent="1"/>
    </xf>
    <xf numFmtId="0" fontId="0" fillId="9" borderId="14" xfId="0" applyFill="1" applyBorder="1"/>
    <xf numFmtId="0" fontId="0" fillId="9" borderId="9" xfId="0" applyFill="1" applyBorder="1"/>
    <xf numFmtId="0" fontId="12" fillId="0" borderId="8" xfId="0" applyFont="1" applyBorder="1" applyAlignment="1" applyProtection="1">
      <alignment horizontal="left" vertical="center" indent="1"/>
      <protection locked="0"/>
    </xf>
    <xf numFmtId="165" fontId="12" fillId="0" borderId="1" xfId="0" applyNumberFormat="1" applyFont="1" applyBorder="1" applyAlignment="1" applyProtection="1">
      <alignment horizontal="left" vertical="center" indent="1"/>
      <protection locked="0"/>
    </xf>
    <xf numFmtId="0" fontId="0" fillId="11" borderId="3" xfId="0" applyFill="1" applyBorder="1"/>
    <xf numFmtId="0" fontId="0" fillId="9" borderId="14" xfId="0" applyFill="1" applyBorder="1" applyAlignment="1">
      <alignment vertical="center"/>
    </xf>
    <xf numFmtId="0" fontId="4" fillId="9" borderId="14" xfId="0" applyFont="1" applyFill="1" applyBorder="1"/>
    <xf numFmtId="0" fontId="8" fillId="9" borderId="0" xfId="0" applyFont="1" applyFill="1" applyAlignment="1">
      <alignment vertical="center"/>
    </xf>
    <xf numFmtId="0" fontId="0" fillId="9" borderId="0" xfId="0" applyFill="1" applyAlignment="1">
      <alignment vertical="center"/>
    </xf>
    <xf numFmtId="0" fontId="0" fillId="9" borderId="13" xfId="0" applyFill="1" applyBorder="1" applyAlignment="1">
      <alignment vertical="center"/>
    </xf>
    <xf numFmtId="0" fontId="4" fillId="9" borderId="13" xfId="0" applyFont="1" applyFill="1" applyBorder="1"/>
    <xf numFmtId="0" fontId="0" fillId="7" borderId="7" xfId="0" applyFill="1" applyBorder="1"/>
    <xf numFmtId="14" fontId="12" fillId="0" borderId="1" xfId="0" applyNumberFormat="1" applyFont="1" applyBorder="1" applyAlignment="1" applyProtection="1">
      <alignment horizontal="left" vertical="center" indent="1"/>
      <protection locked="0"/>
    </xf>
    <xf numFmtId="0" fontId="3" fillId="3" borderId="8" xfId="0" applyFont="1" applyFill="1" applyBorder="1" applyAlignment="1">
      <alignment horizontal="right" vertical="center" wrapText="1"/>
    </xf>
    <xf numFmtId="0" fontId="3" fillId="3" borderId="1" xfId="0" applyFont="1" applyFill="1" applyBorder="1" applyAlignment="1">
      <alignment horizontal="right" vertical="center" wrapText="1"/>
    </xf>
    <xf numFmtId="0" fontId="2" fillId="3" borderId="1" xfId="0" applyFont="1" applyFill="1" applyBorder="1" applyAlignment="1">
      <alignment horizontal="right" vertical="center"/>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 xfId="0" applyBorder="1" applyAlignment="1" applyProtection="1">
      <alignment horizontal="left" vertical="center" indent="1"/>
      <protection hidden="1"/>
    </xf>
    <xf numFmtId="0" fontId="0" fillId="0" borderId="19" xfId="0" applyBorder="1" applyAlignment="1">
      <alignment horizontal="center"/>
    </xf>
    <xf numFmtId="0" fontId="11" fillId="10" borderId="1" xfId="0" applyFont="1" applyFill="1" applyBorder="1" applyAlignment="1">
      <alignment horizontal="right" vertical="center"/>
    </xf>
    <xf numFmtId="0" fontId="2" fillId="10" borderId="1" xfId="0" applyFont="1" applyFill="1" applyBorder="1" applyAlignment="1">
      <alignment horizontal="right" vertical="center"/>
    </xf>
    <xf numFmtId="0" fontId="0" fillId="0" borderId="0" xfId="0" applyAlignment="1">
      <alignment vertical="center" wrapText="1"/>
    </xf>
    <xf numFmtId="0" fontId="0" fillId="0" borderId="1" xfId="0" applyBorder="1" applyAlignment="1" applyProtection="1">
      <alignment vertical="center" wrapText="1"/>
      <protection locked="0"/>
    </xf>
    <xf numFmtId="14" fontId="0" fillId="0" borderId="1" xfId="0" applyNumberFormat="1" applyBorder="1" applyAlignment="1" applyProtection="1">
      <alignment horizontal="center" vertical="center" wrapText="1"/>
      <protection locked="0"/>
    </xf>
    <xf numFmtId="0" fontId="8" fillId="6" borderId="4" xfId="0" applyFont="1" applyFill="1" applyBorder="1" applyAlignment="1">
      <alignment horizontal="left"/>
    </xf>
    <xf numFmtId="0" fontId="8" fillId="6" borderId="4" xfId="0" applyFont="1" applyFill="1" applyBorder="1" applyAlignment="1">
      <alignment horizontal="left" wrapText="1"/>
    </xf>
    <xf numFmtId="0" fontId="8" fillId="6" borderId="15" xfId="0" applyFont="1" applyFill="1" applyBorder="1" applyAlignment="1">
      <alignment horizontal="left"/>
    </xf>
    <xf numFmtId="0" fontId="8" fillId="6" borderId="10" xfId="0" applyFont="1" applyFill="1" applyBorder="1" applyAlignment="1">
      <alignment horizontal="left"/>
    </xf>
    <xf numFmtId="1" fontId="2" fillId="2" borderId="1" xfId="0" applyNumberFormat="1" applyFont="1" applyFill="1" applyBorder="1" applyAlignment="1">
      <alignment horizontal="center" wrapText="1"/>
    </xf>
    <xf numFmtId="1" fontId="0" fillId="0" borderId="0" xfId="0" applyNumberFormat="1"/>
    <xf numFmtId="167" fontId="0" fillId="0" borderId="0" xfId="0" applyNumberFormat="1"/>
    <xf numFmtId="167" fontId="0" fillId="0" borderId="0" xfId="0" applyNumberFormat="1" applyAlignment="1">
      <alignment vertical="center"/>
    </xf>
    <xf numFmtId="167" fontId="18" fillId="0" borderId="0" xfId="0" applyNumberFormat="1" applyFont="1" applyAlignment="1">
      <alignment vertical="center" wrapText="1"/>
    </xf>
    <xf numFmtId="0" fontId="2" fillId="0" borderId="0" xfId="0" applyFont="1" applyAlignment="1">
      <alignment horizontal="center"/>
    </xf>
    <xf numFmtId="14" fontId="5" fillId="6" borderId="4" xfId="0" applyNumberFormat="1" applyFont="1" applyFill="1" applyBorder="1" applyAlignment="1">
      <alignment horizontal="center"/>
    </xf>
    <xf numFmtId="14" fontId="2" fillId="2" borderId="1" xfId="0" applyNumberFormat="1" applyFont="1" applyFill="1" applyBorder="1" applyAlignment="1">
      <alignment horizontal="center" wrapText="1"/>
    </xf>
    <xf numFmtId="14" fontId="0" fillId="0" borderId="0" xfId="0" applyNumberFormat="1" applyAlignment="1">
      <alignment horizontal="center"/>
    </xf>
    <xf numFmtId="14" fontId="17" fillId="5" borderId="1" xfId="0" applyNumberFormat="1" applyFont="1" applyFill="1" applyBorder="1" applyAlignment="1">
      <alignment horizontal="center" vertical="center"/>
    </xf>
    <xf numFmtId="0" fontId="17" fillId="5" borderId="1" xfId="0" applyFont="1" applyFill="1" applyBorder="1" applyAlignment="1">
      <alignment vertical="center" wrapText="1"/>
    </xf>
    <xf numFmtId="14" fontId="17" fillId="5" borderId="1" xfId="0" applyNumberFormat="1" applyFont="1" applyFill="1" applyBorder="1" applyAlignment="1">
      <alignment horizontal="center" vertical="center" wrapText="1"/>
    </xf>
    <xf numFmtId="0" fontId="17" fillId="5" borderId="1" xfId="0" applyFont="1" applyFill="1" applyBorder="1" applyAlignment="1">
      <alignment horizontal="left" vertical="center" indent="1"/>
    </xf>
    <xf numFmtId="0" fontId="17" fillId="5" borderId="1" xfId="0" applyFont="1" applyFill="1" applyBorder="1" applyAlignment="1">
      <alignment horizontal="left" vertical="center" wrapText="1" indent="1"/>
    </xf>
    <xf numFmtId="0" fontId="0" fillId="0" borderId="1" xfId="0" applyBorder="1" applyAlignment="1" applyProtection="1">
      <alignment horizontal="left" vertical="center" wrapText="1" indent="1"/>
      <protection locked="0"/>
    </xf>
    <xf numFmtId="0" fontId="0" fillId="0" borderId="1" xfId="0" applyBorder="1" applyAlignment="1" applyProtection="1">
      <alignment horizontal="center" vertical="center" wrapText="1"/>
      <protection locked="0"/>
    </xf>
    <xf numFmtId="14" fontId="2" fillId="2" borderId="1" xfId="0" applyNumberFormat="1" applyFont="1" applyFill="1" applyBorder="1" applyAlignment="1">
      <alignment wrapText="1"/>
    </xf>
    <xf numFmtId="3" fontId="17" fillId="5" borderId="1" xfId="0" applyNumberFormat="1" applyFont="1" applyFill="1" applyBorder="1" applyAlignment="1">
      <alignment horizontal="center" vertical="center"/>
    </xf>
    <xf numFmtId="3" fontId="17" fillId="5" borderId="1" xfId="0" applyNumberFormat="1" applyFont="1" applyFill="1" applyBorder="1" applyAlignment="1">
      <alignment vertical="center" wrapText="1"/>
    </xf>
    <xf numFmtId="3" fontId="17" fillId="5" borderId="1" xfId="0" applyNumberFormat="1" applyFont="1" applyFill="1" applyBorder="1" applyAlignment="1">
      <alignment vertical="center"/>
    </xf>
    <xf numFmtId="0" fontId="0" fillId="6" borderId="9" xfId="0" applyFill="1" applyBorder="1"/>
    <xf numFmtId="0" fontId="0" fillId="0" borderId="1" xfId="0" applyBorder="1" applyAlignment="1" applyProtection="1">
      <alignment horizontal="left" vertical="center" wrapText="1"/>
      <protection locked="0"/>
    </xf>
    <xf numFmtId="3"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horizontal="center" vertical="center" wrapText="1"/>
      <protection locked="0"/>
    </xf>
    <xf numFmtId="0" fontId="19" fillId="15" borderId="1" xfId="0" applyFont="1" applyFill="1" applyBorder="1" applyAlignment="1">
      <alignment horizontal="center" wrapText="1"/>
    </xf>
    <xf numFmtId="0" fontId="19" fillId="11" borderId="1" xfId="0" applyFont="1" applyFill="1" applyBorder="1" applyAlignment="1">
      <alignment horizontal="center" wrapText="1"/>
    </xf>
    <xf numFmtId="0" fontId="2" fillId="6" borderId="7" xfId="0" applyFont="1" applyFill="1" applyBorder="1" applyAlignment="1">
      <alignment horizontal="right" vertical="center" wrapText="1" indent="1"/>
    </xf>
    <xf numFmtId="0" fontId="0" fillId="0" borderId="4" xfId="0" applyBorder="1"/>
    <xf numFmtId="166" fontId="15" fillId="0" borderId="0" xfId="0" applyNumberFormat="1" applyFont="1" applyAlignment="1" applyProtection="1">
      <alignment vertical="center" wrapText="1"/>
      <protection hidden="1"/>
    </xf>
    <xf numFmtId="3" fontId="0" fillId="0" borderId="1" xfId="0" applyNumberFormat="1" applyBorder="1" applyAlignment="1" applyProtection="1">
      <alignment horizontal="right" vertical="center" wrapText="1" indent="1"/>
      <protection locked="0"/>
    </xf>
    <xf numFmtId="0" fontId="7" fillId="9" borderId="0" xfId="0" applyFont="1" applyFill="1" applyAlignment="1">
      <alignment horizontal="center"/>
    </xf>
    <xf numFmtId="0" fontId="0" fillId="6" borderId="4" xfId="0" applyFill="1" applyBorder="1"/>
    <xf numFmtId="0" fontId="0" fillId="6" borderId="12" xfId="0" applyFill="1" applyBorder="1" applyAlignment="1">
      <alignment vertical="center"/>
    </xf>
    <xf numFmtId="0" fontId="0" fillId="6" borderId="11" xfId="0" applyFill="1" applyBorder="1" applyAlignment="1">
      <alignment vertical="center"/>
    </xf>
    <xf numFmtId="0" fontId="0" fillId="6" borderId="7" xfId="0" applyFill="1" applyBorder="1" applyAlignment="1">
      <alignment vertical="center"/>
    </xf>
    <xf numFmtId="0" fontId="5" fillId="6" borderId="15" xfId="0" applyFont="1" applyFill="1" applyBorder="1"/>
    <xf numFmtId="0" fontId="0" fillId="0" borderId="11" xfId="0" applyBorder="1" applyAlignment="1">
      <alignment vertical="top" wrapText="1"/>
    </xf>
    <xf numFmtId="0" fontId="0" fillId="0" borderId="12" xfId="0" applyBorder="1" applyAlignment="1">
      <alignment vertical="center" wrapText="1"/>
    </xf>
    <xf numFmtId="0" fontId="13" fillId="0" borderId="13" xfId="1" applyFill="1" applyBorder="1" applyAlignment="1">
      <alignment vertical="center" wrapText="1"/>
    </xf>
    <xf numFmtId="0" fontId="0" fillId="7" borderId="2" xfId="0" applyFill="1" applyBorder="1" applyAlignment="1">
      <alignment vertical="center" wrapText="1"/>
    </xf>
    <xf numFmtId="0" fontId="0" fillId="7" borderId="4" xfId="0" applyFill="1" applyBorder="1" applyAlignment="1">
      <alignment vertical="center" wrapText="1"/>
    </xf>
    <xf numFmtId="0" fontId="0" fillId="19" borderId="15" xfId="0" applyFill="1" applyBorder="1"/>
    <xf numFmtId="0" fontId="0" fillId="19" borderId="14" xfId="0" applyFill="1" applyBorder="1"/>
    <xf numFmtId="0" fontId="0" fillId="0" borderId="5" xfId="0" applyBorder="1" applyAlignment="1">
      <alignment horizontal="left" vertical="center" wrapText="1" indent="1"/>
    </xf>
    <xf numFmtId="0" fontId="0" fillId="19" borderId="7" xfId="0" applyFill="1" applyBorder="1"/>
    <xf numFmtId="0" fontId="8" fillId="19" borderId="2" xfId="0" applyFont="1" applyFill="1" applyBorder="1" applyAlignment="1">
      <alignment horizontal="left"/>
    </xf>
    <xf numFmtId="0" fontId="0" fillId="19" borderId="5" xfId="0" applyFill="1" applyBorder="1"/>
    <xf numFmtId="0" fontId="0" fillId="19" borderId="10" xfId="0" applyFill="1" applyBorder="1"/>
    <xf numFmtId="1" fontId="8" fillId="6" borderId="12" xfId="0" applyNumberFormat="1" applyFont="1" applyFill="1" applyBorder="1" applyAlignment="1">
      <alignment horizontal="left"/>
    </xf>
    <xf numFmtId="1" fontId="8" fillId="6" borderId="13" xfId="0" applyNumberFormat="1" applyFont="1" applyFill="1" applyBorder="1" applyAlignment="1">
      <alignment horizontal="left"/>
    </xf>
    <xf numFmtId="1" fontId="8" fillId="6" borderId="11" xfId="0" applyNumberFormat="1" applyFont="1" applyFill="1" applyBorder="1" applyAlignment="1">
      <alignment horizontal="left"/>
    </xf>
    <xf numFmtId="0" fontId="8" fillId="6" borderId="12" xfId="0" applyFont="1" applyFill="1" applyBorder="1" applyAlignment="1">
      <alignment horizontal="left" wrapText="1"/>
    </xf>
    <xf numFmtId="0" fontId="8" fillId="6" borderId="11" xfId="0" applyFont="1" applyFill="1" applyBorder="1" applyAlignment="1">
      <alignment horizontal="left" wrapText="1"/>
    </xf>
    <xf numFmtId="0" fontId="12" fillId="0" borderId="1" xfId="0" applyFont="1" applyBorder="1" applyAlignment="1" applyProtection="1">
      <alignment horizontal="center" vertical="center" wrapText="1"/>
      <protection locked="0"/>
    </xf>
    <xf numFmtId="0" fontId="0" fillId="6" borderId="13" xfId="0" applyFill="1" applyBorder="1" applyAlignment="1">
      <alignment vertical="top" wrapText="1"/>
    </xf>
    <xf numFmtId="3" fontId="17" fillId="5" borderId="1" xfId="0" applyNumberFormat="1" applyFont="1" applyFill="1" applyBorder="1" applyAlignment="1">
      <alignment horizontal="right" vertical="center" indent="3"/>
    </xf>
    <xf numFmtId="3" fontId="0" fillId="0" borderId="1" xfId="0" applyNumberFormat="1" applyBorder="1" applyAlignment="1" applyProtection="1">
      <alignment horizontal="right" vertical="center" wrapText="1" indent="3"/>
      <protection locked="0"/>
    </xf>
    <xf numFmtId="0" fontId="21" fillId="6" borderId="4" xfId="0" applyFont="1" applyFill="1" applyBorder="1" applyAlignment="1" applyProtection="1">
      <alignment horizontal="center" vertical="center" wrapText="1"/>
      <protection hidden="1"/>
    </xf>
    <xf numFmtId="0" fontId="3" fillId="10" borderId="1" xfId="0" applyFont="1" applyFill="1" applyBorder="1" applyAlignment="1">
      <alignment horizontal="right" vertical="center" wrapText="1" indent="1"/>
    </xf>
    <xf numFmtId="0" fontId="12" fillId="0" borderId="9" xfId="0" applyFont="1" applyBorder="1" applyAlignment="1">
      <alignment horizontal="left" vertical="center" wrapText="1" indent="1"/>
    </xf>
    <xf numFmtId="0" fontId="13" fillId="0" borderId="0" xfId="1" applyFill="1" applyBorder="1" applyAlignment="1">
      <alignment horizontal="left" vertical="center" wrapText="1" indent="1"/>
    </xf>
    <xf numFmtId="0" fontId="8" fillId="19" borderId="4" xfId="0" applyFont="1" applyFill="1" applyBorder="1" applyAlignment="1">
      <alignment horizontal="left"/>
    </xf>
    <xf numFmtId="0" fontId="5" fillId="19" borderId="4" xfId="0" applyFont="1" applyFill="1" applyBorder="1" applyAlignment="1">
      <alignment horizontal="left"/>
    </xf>
    <xf numFmtId="0" fontId="25" fillId="19" borderId="14" xfId="0" applyFont="1" applyFill="1" applyBorder="1"/>
    <xf numFmtId="0" fontId="2" fillId="2" borderId="1" xfId="0" applyFont="1" applyFill="1" applyBorder="1" applyAlignment="1">
      <alignment wrapText="1"/>
    </xf>
    <xf numFmtId="0" fontId="0" fillId="0" borderId="0" xfId="0" applyProtection="1">
      <protection hidden="1"/>
    </xf>
    <xf numFmtId="0" fontId="0" fillId="11" borderId="3" xfId="0" applyFill="1" applyBorder="1" applyProtection="1">
      <protection hidden="1"/>
    </xf>
    <xf numFmtId="0" fontId="0" fillId="0" borderId="14" xfId="0" applyBorder="1" applyProtection="1">
      <protection hidden="1"/>
    </xf>
    <xf numFmtId="0" fontId="0" fillId="0" borderId="0" xfId="0" applyAlignment="1" applyProtection="1">
      <alignment vertical="center"/>
      <protection hidden="1"/>
    </xf>
    <xf numFmtId="0" fontId="12" fillId="0" borderId="0" xfId="0" applyFont="1" applyAlignment="1" applyProtection="1">
      <alignment horizontal="center" vertical="center"/>
      <protection hidden="1"/>
    </xf>
    <xf numFmtId="0" fontId="0" fillId="0" borderId="13" xfId="0" applyBorder="1" applyProtection="1">
      <protection hidden="1"/>
    </xf>
    <xf numFmtId="0" fontId="0" fillId="0" borderId="14" xfId="0" applyBorder="1" applyAlignment="1" applyProtection="1">
      <alignment wrapText="1"/>
      <protection hidden="1"/>
    </xf>
    <xf numFmtId="0" fontId="0" fillId="0" borderId="13" xfId="0" applyBorder="1" applyAlignment="1" applyProtection="1">
      <alignment wrapText="1"/>
      <protection hidden="1"/>
    </xf>
    <xf numFmtId="9" fontId="12" fillId="0" borderId="1" xfId="2" applyFont="1" applyFill="1" applyBorder="1" applyAlignment="1" applyProtection="1">
      <alignment horizontal="right" vertical="center" wrapText="1" indent="1"/>
      <protection hidden="1"/>
    </xf>
    <xf numFmtId="0" fontId="0" fillId="0" borderId="10" xfId="0" applyBorder="1" applyProtection="1">
      <protection hidden="1"/>
    </xf>
    <xf numFmtId="0" fontId="0" fillId="0" borderId="2" xfId="0" applyBorder="1" applyProtection="1">
      <protection hidden="1"/>
    </xf>
    <xf numFmtId="0" fontId="0" fillId="0" borderId="4" xfId="0" applyBorder="1" applyProtection="1">
      <protection hidden="1"/>
    </xf>
    <xf numFmtId="0" fontId="0" fillId="0" borderId="11" xfId="0" applyBorder="1" applyProtection="1">
      <protection hidden="1"/>
    </xf>
    <xf numFmtId="49" fontId="12" fillId="0" borderId="1" xfId="0" applyNumberFormat="1" applyFont="1" applyBorder="1" applyAlignment="1" applyProtection="1">
      <alignment horizontal="center" vertical="center" wrapText="1"/>
      <protection locked="0"/>
    </xf>
    <xf numFmtId="0" fontId="8" fillId="6" borderId="9" xfId="0" applyFont="1" applyFill="1" applyBorder="1" applyAlignment="1">
      <alignment horizontal="left"/>
    </xf>
    <xf numFmtId="14" fontId="5" fillId="6" borderId="9" xfId="0" applyNumberFormat="1" applyFont="1" applyFill="1" applyBorder="1" applyAlignment="1">
      <alignment horizontal="center"/>
    </xf>
    <xf numFmtId="0" fontId="8" fillId="6" borderId="9" xfId="0" applyFont="1" applyFill="1" applyBorder="1" applyAlignment="1">
      <alignment horizontal="left" wrapText="1"/>
    </xf>
    <xf numFmtId="0" fontId="8" fillId="6" borderId="2" xfId="0" applyFont="1" applyFill="1" applyBorder="1" applyAlignment="1">
      <alignment horizontal="left"/>
    </xf>
    <xf numFmtId="14" fontId="5" fillId="6" borderId="2" xfId="0" applyNumberFormat="1" applyFont="1" applyFill="1" applyBorder="1" applyAlignment="1">
      <alignment horizontal="center"/>
    </xf>
    <xf numFmtId="0" fontId="8" fillId="6" borderId="2" xfId="0" applyFont="1" applyFill="1" applyBorder="1" applyAlignment="1">
      <alignment horizontal="left" wrapText="1"/>
    </xf>
    <xf numFmtId="0" fontId="9" fillId="6" borderId="9" xfId="0" applyFont="1" applyFill="1" applyBorder="1" applyProtection="1">
      <protection hidden="1"/>
    </xf>
    <xf numFmtId="0" fontId="0" fillId="6" borderId="12" xfId="0" applyFill="1" applyBorder="1" applyProtection="1">
      <protection hidden="1"/>
    </xf>
    <xf numFmtId="0" fontId="2" fillId="6" borderId="7" xfId="0" applyFont="1" applyFill="1" applyBorder="1" applyAlignment="1" applyProtection="1">
      <alignment horizontal="right" vertical="center" wrapText="1" indent="1"/>
      <protection hidden="1"/>
    </xf>
    <xf numFmtId="0" fontId="0" fillId="6" borderId="13" xfId="0" applyFill="1" applyBorder="1" applyProtection="1">
      <protection hidden="1"/>
    </xf>
    <xf numFmtId="0" fontId="9" fillId="6" borderId="10" xfId="0" applyFont="1" applyFill="1" applyBorder="1" applyProtection="1">
      <protection hidden="1"/>
    </xf>
    <xf numFmtId="0" fontId="9" fillId="6" borderId="2" xfId="0" applyFont="1" applyFill="1" applyBorder="1" applyProtection="1">
      <protection hidden="1"/>
    </xf>
    <xf numFmtId="0" fontId="0" fillId="6" borderId="11" xfId="0" applyFill="1" applyBorder="1" applyProtection="1">
      <protection hidden="1"/>
    </xf>
    <xf numFmtId="0" fontId="3" fillId="12" borderId="1" xfId="0" applyFont="1" applyFill="1" applyBorder="1" applyAlignment="1" applyProtection="1">
      <alignment horizontal="right" vertical="top" wrapText="1"/>
      <protection hidden="1"/>
    </xf>
    <xf numFmtId="0" fontId="2" fillId="0" borderId="0" xfId="0" applyFont="1" applyAlignment="1" applyProtection="1">
      <alignment wrapText="1"/>
      <protection hidden="1"/>
    </xf>
    <xf numFmtId="0" fontId="2" fillId="12" borderId="1" xfId="0" applyFont="1" applyFill="1" applyBorder="1" applyAlignment="1" applyProtection="1">
      <alignment horizontal="right"/>
      <protection hidden="1"/>
    </xf>
    <xf numFmtId="0" fontId="2" fillId="4" borderId="4" xfId="0" applyFont="1" applyFill="1" applyBorder="1" applyProtection="1">
      <protection hidden="1"/>
    </xf>
    <xf numFmtId="0" fontId="0" fillId="4" borderId="4" xfId="0" applyFill="1" applyBorder="1" applyProtection="1">
      <protection hidden="1"/>
    </xf>
    <xf numFmtId="0" fontId="0" fillId="4" borderId="5" xfId="0" applyFill="1" applyBorder="1" applyProtection="1">
      <protection hidden="1"/>
    </xf>
    <xf numFmtId="0" fontId="3" fillId="12" borderId="8" xfId="0" applyFont="1" applyFill="1" applyBorder="1" applyAlignment="1" applyProtection="1">
      <alignment horizontal="right" vertical="center" indent="1"/>
      <protection hidden="1"/>
    </xf>
    <xf numFmtId="0" fontId="14" fillId="0" borderId="0" xfId="0" applyFont="1" applyAlignment="1" applyProtection="1">
      <alignment vertical="center"/>
      <protection hidden="1"/>
    </xf>
    <xf numFmtId="0" fontId="14" fillId="0" borderId="0" xfId="0" applyFont="1" applyAlignment="1" applyProtection="1">
      <alignment horizontal="left"/>
      <protection hidden="1"/>
    </xf>
    <xf numFmtId="0" fontId="3" fillId="12" borderId="1" xfId="0" applyFont="1" applyFill="1" applyBorder="1" applyAlignment="1" applyProtection="1">
      <alignment horizontal="right" vertical="center" indent="1"/>
      <protection hidden="1"/>
    </xf>
    <xf numFmtId="0" fontId="3" fillId="12" borderId="1" xfId="0" applyFont="1" applyFill="1" applyBorder="1" applyAlignment="1" applyProtection="1">
      <alignment horizontal="right" indent="1"/>
      <protection hidden="1"/>
    </xf>
    <xf numFmtId="0" fontId="1" fillId="0" borderId="0" xfId="0" applyFont="1" applyProtection="1">
      <protection hidden="1"/>
    </xf>
    <xf numFmtId="0" fontId="16" fillId="0" borderId="0" xfId="1" applyFont="1" applyFill="1" applyBorder="1" applyAlignment="1" applyProtection="1">
      <alignment horizontal="left" indent="1"/>
      <protection hidden="1"/>
    </xf>
    <xf numFmtId="0" fontId="12" fillId="0" borderId="0" xfId="0" applyFont="1" applyAlignment="1" applyProtection="1">
      <alignment vertical="center"/>
      <protection hidden="1"/>
    </xf>
    <xf numFmtId="0" fontId="12" fillId="0" borderId="0" xfId="0" applyFont="1" applyAlignment="1" applyProtection="1">
      <alignment vertical="center" wrapText="1"/>
      <protection hidden="1"/>
    </xf>
    <xf numFmtId="0" fontId="3" fillId="10" borderId="1" xfId="0" applyFont="1" applyFill="1" applyBorder="1" applyAlignment="1" applyProtection="1">
      <alignment horizontal="right" vertical="center" wrapText="1" indent="1"/>
      <protection hidden="1"/>
    </xf>
    <xf numFmtId="0" fontId="15" fillId="0" borderId="0" xfId="0" applyFont="1" applyAlignment="1" applyProtection="1">
      <alignment horizontal="left" indent="1"/>
      <protection hidden="1"/>
    </xf>
    <xf numFmtId="14" fontId="14" fillId="0" borderId="0" xfId="0" applyNumberFormat="1" applyFont="1" applyAlignment="1" applyProtection="1">
      <alignment vertical="center"/>
      <protection hidden="1"/>
    </xf>
    <xf numFmtId="0" fontId="0" fillId="0" borderId="0" xfId="0" applyAlignment="1" applyProtection="1">
      <alignment wrapText="1"/>
      <protection hidden="1"/>
    </xf>
    <xf numFmtId="0" fontId="19" fillId="12" borderId="1" xfId="0" applyFont="1" applyFill="1" applyBorder="1" applyAlignment="1" applyProtection="1">
      <alignment horizontal="center" wrapText="1"/>
      <protection hidden="1"/>
    </xf>
    <xf numFmtId="0" fontId="22" fillId="12" borderId="6" xfId="0" applyFont="1" applyFill="1" applyBorder="1" applyAlignment="1" applyProtection="1">
      <alignment horizontal="center" wrapText="1"/>
      <protection hidden="1"/>
    </xf>
    <xf numFmtId="0" fontId="19" fillId="15" borderId="1" xfId="0" applyFont="1" applyFill="1" applyBorder="1" applyAlignment="1" applyProtection="1">
      <alignment horizontal="center" wrapText="1"/>
      <protection hidden="1"/>
    </xf>
    <xf numFmtId="0" fontId="19" fillId="11" borderId="1" xfId="0" applyFont="1" applyFill="1" applyBorder="1" applyAlignment="1" applyProtection="1">
      <alignment horizontal="center" wrapText="1"/>
      <protection hidden="1"/>
    </xf>
    <xf numFmtId="0" fontId="19" fillId="16" borderId="1" xfId="0" applyFont="1" applyFill="1" applyBorder="1" applyAlignment="1" applyProtection="1">
      <alignment horizontal="center" wrapText="1"/>
      <protection hidden="1"/>
    </xf>
    <xf numFmtId="0" fontId="19" fillId="16" borderId="8" xfId="0" applyFont="1" applyFill="1" applyBorder="1" applyAlignment="1" applyProtection="1">
      <alignment horizontal="center" wrapText="1"/>
      <protection hidden="1"/>
    </xf>
    <xf numFmtId="0" fontId="19" fillId="14" borderId="7" xfId="0" applyFont="1" applyFill="1" applyBorder="1" applyAlignment="1" applyProtection="1">
      <alignment horizontal="center" wrapText="1"/>
      <protection hidden="1"/>
    </xf>
    <xf numFmtId="0" fontId="19" fillId="17" borderId="8" xfId="0" applyFont="1" applyFill="1" applyBorder="1" applyAlignment="1" applyProtection="1">
      <alignment horizontal="center" wrapText="1"/>
      <protection hidden="1"/>
    </xf>
    <xf numFmtId="0" fontId="26" fillId="17" borderId="8" xfId="0" applyFont="1" applyFill="1" applyBorder="1" applyAlignment="1" applyProtection="1">
      <alignment horizontal="center" wrapText="1"/>
      <protection hidden="1"/>
    </xf>
    <xf numFmtId="0" fontId="7" fillId="0" borderId="0" xfId="0" applyFont="1" applyProtection="1">
      <protection hidden="1"/>
    </xf>
    <xf numFmtId="0" fontId="2" fillId="6" borderId="3" xfId="0" applyFont="1" applyFill="1" applyBorder="1" applyAlignment="1" applyProtection="1">
      <alignment vertical="center" wrapText="1"/>
      <protection hidden="1"/>
    </xf>
    <xf numFmtId="3" fontId="2" fillId="6" borderId="1" xfId="0" applyNumberFormat="1" applyFont="1" applyFill="1" applyBorder="1" applyAlignment="1" applyProtection="1">
      <alignment horizontal="right" vertical="center" wrapText="1" indent="1"/>
      <protection hidden="1"/>
    </xf>
    <xf numFmtId="3" fontId="2" fillId="6" borderId="1" xfId="0" quotePrefix="1" applyNumberFormat="1" applyFont="1" applyFill="1" applyBorder="1" applyAlignment="1" applyProtection="1">
      <alignment horizontal="right" vertical="center" wrapText="1" indent="1"/>
      <protection hidden="1"/>
    </xf>
    <xf numFmtId="164" fontId="2" fillId="6" borderId="1" xfId="0" applyNumberFormat="1" applyFont="1" applyFill="1" applyBorder="1" applyAlignment="1" applyProtection="1">
      <alignment horizontal="right" vertical="center" wrapText="1" indent="1"/>
      <protection hidden="1"/>
    </xf>
    <xf numFmtId="0" fontId="27" fillId="0" borderId="4" xfId="0" applyFont="1" applyBorder="1" applyProtection="1">
      <protection hidden="1"/>
    </xf>
    <xf numFmtId="49" fontId="0" fillId="0" borderId="1" xfId="0" applyNumberFormat="1" applyBorder="1" applyAlignment="1">
      <alignment horizontal="center" vertical="center" wrapText="1"/>
    </xf>
    <xf numFmtId="0" fontId="7" fillId="12" borderId="6" xfId="0" applyFont="1" applyFill="1" applyBorder="1" applyAlignment="1">
      <alignment wrapText="1"/>
    </xf>
    <xf numFmtId="0" fontId="19" fillId="12" borderId="8" xfId="0" applyFont="1" applyFill="1" applyBorder="1" applyAlignment="1">
      <alignment horizontal="center" wrapText="1"/>
    </xf>
    <xf numFmtId="1" fontId="2" fillId="12" borderId="1" xfId="0" applyNumberFormat="1" applyFont="1" applyFill="1" applyBorder="1" applyAlignment="1" applyProtection="1">
      <alignment horizontal="center" vertical="center" wrapText="1"/>
      <protection hidden="1"/>
    </xf>
    <xf numFmtId="0" fontId="4" fillId="0" borderId="0" xfId="0" applyFont="1" applyAlignment="1" applyProtection="1">
      <alignment horizontal="left"/>
      <protection hidden="1"/>
    </xf>
    <xf numFmtId="0" fontId="6" fillId="0" borderId="0" xfId="0" applyFont="1" applyAlignment="1" applyProtection="1">
      <alignment vertical="center"/>
      <protection hidden="1"/>
    </xf>
    <xf numFmtId="166" fontId="0" fillId="0" borderId="1" xfId="0" applyNumberFormat="1" applyBorder="1" applyAlignment="1" applyProtection="1">
      <alignment horizontal="center" vertical="center" wrapText="1"/>
      <protection locked="0"/>
    </xf>
    <xf numFmtId="0" fontId="2" fillId="12" borderId="6" xfId="0" applyFont="1" applyFill="1" applyBorder="1" applyAlignment="1" applyProtection="1">
      <alignment wrapText="1"/>
      <protection hidden="1"/>
    </xf>
    <xf numFmtId="0" fontId="3" fillId="10" borderId="1" xfId="0" applyFont="1" applyFill="1" applyBorder="1" applyAlignment="1">
      <alignment horizontal="right" wrapText="1" indent="1"/>
    </xf>
    <xf numFmtId="0" fontId="2" fillId="12" borderId="15" xfId="0" applyFont="1" applyFill="1" applyBorder="1" applyAlignment="1" applyProtection="1">
      <alignment wrapText="1"/>
      <protection hidden="1"/>
    </xf>
    <xf numFmtId="0" fontId="2" fillId="12" borderId="9" xfId="0" applyFont="1" applyFill="1" applyBorder="1" applyAlignment="1" applyProtection="1">
      <alignment wrapText="1"/>
      <protection hidden="1"/>
    </xf>
    <xf numFmtId="0" fontId="2" fillId="12" borderId="12" xfId="0" applyFont="1" applyFill="1" applyBorder="1" applyAlignment="1" applyProtection="1">
      <alignment wrapText="1"/>
      <protection hidden="1"/>
    </xf>
    <xf numFmtId="0" fontId="2" fillId="12" borderId="10" xfId="0" applyFont="1" applyFill="1" applyBorder="1" applyAlignment="1" applyProtection="1">
      <alignment wrapText="1"/>
      <protection hidden="1"/>
    </xf>
    <xf numFmtId="0" fontId="2" fillId="12" borderId="2" xfId="0" applyFont="1" applyFill="1" applyBorder="1" applyAlignment="1" applyProtection="1">
      <alignment wrapText="1"/>
      <protection hidden="1"/>
    </xf>
    <xf numFmtId="0" fontId="2" fillId="12" borderId="11" xfId="0" applyFont="1" applyFill="1" applyBorder="1" applyAlignment="1" applyProtection="1">
      <alignment wrapText="1"/>
      <protection hidden="1"/>
    </xf>
    <xf numFmtId="0" fontId="0" fillId="6" borderId="9" xfId="0" applyFill="1" applyBorder="1" applyProtection="1">
      <protection hidden="1"/>
    </xf>
    <xf numFmtId="0" fontId="0" fillId="6" borderId="2" xfId="0" applyFill="1" applyBorder="1" applyProtection="1">
      <protection hidden="1"/>
    </xf>
    <xf numFmtId="166" fontId="14" fillId="0" borderId="1" xfId="0" applyNumberFormat="1" applyFont="1" applyBorder="1" applyAlignment="1" applyProtection="1">
      <alignment horizontal="left" vertical="center" indent="1"/>
      <protection locked="0"/>
    </xf>
    <xf numFmtId="0" fontId="11" fillId="12" borderId="1" xfId="0" applyFont="1" applyFill="1" applyBorder="1" applyAlignment="1">
      <alignment horizontal="right" vertical="center" wrapText="1" indent="1"/>
    </xf>
    <xf numFmtId="49" fontId="26" fillId="12" borderId="6" xfId="0" applyNumberFormat="1" applyFont="1" applyFill="1" applyBorder="1" applyAlignment="1" applyProtection="1">
      <alignment horizontal="center" wrapText="1"/>
      <protection hidden="1"/>
    </xf>
    <xf numFmtId="0" fontId="31" fillId="12" borderId="1" xfId="0" applyFont="1" applyFill="1" applyBorder="1" applyAlignment="1" applyProtection="1">
      <alignment horizontal="center" wrapText="1"/>
      <protection hidden="1"/>
    </xf>
    <xf numFmtId="0" fontId="26" fillId="14" borderId="7" xfId="0" applyFont="1" applyFill="1" applyBorder="1" applyAlignment="1" applyProtection="1">
      <alignment horizontal="center" wrapText="1"/>
      <protection hidden="1"/>
    </xf>
    <xf numFmtId="0" fontId="15" fillId="6" borderId="4" xfId="0" applyFont="1" applyFill="1" applyBorder="1" applyAlignment="1" applyProtection="1">
      <alignment horizontal="right" vertical="center"/>
      <protection hidden="1"/>
    </xf>
    <xf numFmtId="3" fontId="2" fillId="6" borderId="1" xfId="0" applyNumberFormat="1" applyFont="1" applyFill="1" applyBorder="1" applyAlignment="1" applyProtection="1">
      <alignment horizontal="center" vertical="center" wrapText="1"/>
      <protection hidden="1"/>
    </xf>
    <xf numFmtId="3" fontId="2" fillId="6" borderId="1" xfId="0" quotePrefix="1" applyNumberFormat="1" applyFont="1" applyFill="1" applyBorder="1" applyAlignment="1" applyProtection="1">
      <alignment horizontal="left" vertical="center" wrapText="1" indent="1"/>
      <protection hidden="1"/>
    </xf>
    <xf numFmtId="0" fontId="2" fillId="16" borderId="3" xfId="0" applyFont="1" applyFill="1" applyBorder="1" applyAlignment="1">
      <alignment horizontal="center"/>
    </xf>
    <xf numFmtId="0" fontId="19" fillId="15" borderId="1" xfId="0" quotePrefix="1" applyFont="1" applyFill="1" applyBorder="1" applyAlignment="1">
      <alignment horizontal="center" wrapText="1"/>
    </xf>
    <xf numFmtId="0" fontId="19" fillId="14" borderId="7" xfId="0" quotePrefix="1" applyFont="1" applyFill="1" applyBorder="1" applyAlignment="1" applyProtection="1">
      <alignment horizontal="center" wrapText="1"/>
      <protection hidden="1"/>
    </xf>
    <xf numFmtId="0" fontId="19" fillId="11" borderId="1" xfId="0" quotePrefix="1" applyFont="1" applyFill="1" applyBorder="1" applyAlignment="1">
      <alignment horizontal="center" wrapText="1"/>
    </xf>
    <xf numFmtId="0" fontId="12" fillId="0" borderId="1" xfId="0" applyFont="1" applyBorder="1" applyAlignment="1" applyProtection="1">
      <alignment horizontal="left" vertical="center" wrapText="1"/>
      <protection locked="0"/>
    </xf>
    <xf numFmtId="0" fontId="13" fillId="0" borderId="1" xfId="1" applyBorder="1" applyAlignment="1" applyProtection="1">
      <alignment horizontal="left" vertical="center" wrapText="1"/>
      <protection locked="0"/>
    </xf>
    <xf numFmtId="0" fontId="19" fillId="11" borderId="6" xfId="0" applyFont="1" applyFill="1" applyBorder="1" applyAlignment="1" applyProtection="1">
      <alignment horizontal="center" wrapText="1"/>
      <protection hidden="1"/>
    </xf>
    <xf numFmtId="3" fontId="0" fillId="0" borderId="1" xfId="0" applyNumberFormat="1" applyBorder="1" applyAlignment="1" applyProtection="1">
      <alignment horizontal="left" vertical="center" wrapText="1"/>
      <protection locked="0"/>
    </xf>
    <xf numFmtId="0" fontId="13" fillId="10" borderId="1" xfId="1" applyFill="1" applyBorder="1" applyAlignment="1">
      <alignment horizontal="right" vertical="center" wrapText="1" indent="1"/>
    </xf>
    <xf numFmtId="0" fontId="13" fillId="12" borderId="1" xfId="1" applyFill="1" applyBorder="1" applyAlignment="1" applyProtection="1">
      <alignment horizontal="right" vertical="center" wrapText="1" indent="1"/>
      <protection hidden="1"/>
    </xf>
    <xf numFmtId="166" fontId="14" fillId="0" borderId="1" xfId="0" applyNumberFormat="1" applyFont="1" applyBorder="1" applyAlignment="1" applyProtection="1">
      <alignment horizontal="left" vertical="center" indent="1"/>
      <protection hidden="1"/>
    </xf>
    <xf numFmtId="0" fontId="11" fillId="12" borderId="1" xfId="0" applyFont="1" applyFill="1" applyBorder="1" applyAlignment="1" applyProtection="1">
      <alignment horizontal="right" vertical="center" wrapText="1" indent="1"/>
      <protection hidden="1"/>
    </xf>
    <xf numFmtId="0" fontId="13" fillId="10" borderId="1" xfId="1" applyFill="1" applyBorder="1" applyAlignment="1" applyProtection="1">
      <alignment horizontal="right" vertical="center" wrapText="1" indent="1"/>
      <protection hidden="1"/>
    </xf>
    <xf numFmtId="167" fontId="18" fillId="0" borderId="0" xfId="0" applyNumberFormat="1"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wrapText="1"/>
      <protection hidden="1"/>
    </xf>
    <xf numFmtId="166" fontId="0" fillId="0" borderId="1" xfId="0" applyNumberFormat="1" applyBorder="1" applyAlignment="1" applyProtection="1">
      <alignment horizontal="center" vertical="center" wrapText="1"/>
      <protection hidden="1"/>
    </xf>
    <xf numFmtId="3" fontId="0" fillId="0" borderId="1"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center" vertical="center" wrapText="1"/>
      <protection hidden="1"/>
    </xf>
    <xf numFmtId="164" fontId="0" fillId="0" borderId="1" xfId="0" applyNumberFormat="1" applyBorder="1" applyAlignment="1" applyProtection="1">
      <alignment horizontal="center" vertical="center" wrapText="1"/>
      <protection hidden="1"/>
    </xf>
    <xf numFmtId="49" fontId="12" fillId="0" borderId="1" xfId="0" applyNumberFormat="1" applyFont="1" applyBorder="1" applyAlignment="1" applyProtection="1">
      <alignment horizontal="center" vertical="center" wrapText="1"/>
      <protection hidden="1"/>
    </xf>
    <xf numFmtId="3" fontId="0" fillId="0" borderId="1" xfId="0" applyNumberFormat="1" applyBorder="1" applyAlignment="1" applyProtection="1">
      <alignment horizontal="left" vertical="center" wrapText="1"/>
      <protection hidden="1"/>
    </xf>
    <xf numFmtId="0" fontId="12" fillId="0" borderId="1" xfId="0" applyFont="1" applyBorder="1" applyAlignment="1" applyProtection="1">
      <alignment horizontal="left" vertical="center" wrapText="1"/>
      <protection hidden="1"/>
    </xf>
    <xf numFmtId="0" fontId="13" fillId="0" borderId="1" xfId="1" applyBorder="1" applyAlignment="1" applyProtection="1">
      <alignment horizontal="left" vertical="center" wrapText="1"/>
      <protection hidden="1"/>
    </xf>
    <xf numFmtId="0" fontId="37" fillId="4" borderId="3" xfId="0" applyFont="1" applyFill="1" applyBorder="1" applyProtection="1">
      <protection hidden="1"/>
    </xf>
    <xf numFmtId="0" fontId="2" fillId="4" borderId="5" xfId="0" applyFont="1" applyFill="1" applyBorder="1" applyProtection="1">
      <protection hidden="1"/>
    </xf>
    <xf numFmtId="0" fontId="37" fillId="4" borderId="3" xfId="0" applyFont="1" applyFill="1" applyBorder="1" applyAlignment="1" applyProtection="1">
      <alignment vertical="top"/>
      <protection hidden="1"/>
    </xf>
    <xf numFmtId="0" fontId="38" fillId="6" borderId="15" xfId="0" applyFont="1" applyFill="1" applyBorder="1" applyProtection="1">
      <protection hidden="1"/>
    </xf>
    <xf numFmtId="0" fontId="39" fillId="4" borderId="4" xfId="0" applyFont="1" applyFill="1" applyBorder="1" applyAlignment="1" applyProtection="1">
      <alignment vertical="center"/>
      <protection hidden="1"/>
    </xf>
    <xf numFmtId="0" fontId="0" fillId="7" borderId="15" xfId="0" applyFill="1" applyBorder="1"/>
    <xf numFmtId="0" fontId="0" fillId="7" borderId="12" xfId="0" applyFill="1" applyBorder="1" applyAlignment="1">
      <alignment vertical="center" wrapText="1"/>
    </xf>
    <xf numFmtId="0" fontId="0" fillId="7" borderId="14" xfId="0" applyFill="1" applyBorder="1"/>
    <xf numFmtId="0" fontId="0" fillId="7" borderId="10" xfId="0" applyFill="1" applyBorder="1"/>
    <xf numFmtId="0" fontId="0" fillId="0" borderId="2" xfId="0" applyBorder="1" applyAlignment="1">
      <alignment horizontal="left" vertical="top" wrapText="1" indent="1"/>
    </xf>
    <xf numFmtId="0" fontId="19" fillId="11" borderId="7" xfId="0" quotePrefix="1" applyFont="1" applyFill="1" applyBorder="1" applyAlignment="1" applyProtection="1">
      <alignment horizontal="center" wrapText="1"/>
      <protection hidden="1"/>
    </xf>
    <xf numFmtId="0" fontId="2" fillId="11" borderId="3" xfId="0" applyFont="1" applyFill="1" applyBorder="1" applyAlignment="1">
      <alignment horizontal="center"/>
    </xf>
    <xf numFmtId="0" fontId="17" fillId="9" borderId="1" xfId="0" applyFont="1" applyFill="1" applyBorder="1" applyAlignment="1">
      <alignment vertical="center" wrapText="1"/>
    </xf>
    <xf numFmtId="3" fontId="12" fillId="0" borderId="1" xfId="0" applyNumberFormat="1" applyFont="1" applyBorder="1" applyAlignment="1" applyProtection="1">
      <alignment horizontal="right" vertical="center" wrapText="1" indent="1"/>
      <protection hidden="1"/>
    </xf>
    <xf numFmtId="165" fontId="0" fillId="0" borderId="1" xfId="0" applyNumberFormat="1" applyBorder="1" applyAlignment="1" applyProtection="1">
      <alignment horizontal="left" vertical="center" wrapText="1" indent="1"/>
      <protection locked="0"/>
    </xf>
    <xf numFmtId="165" fontId="17" fillId="5" borderId="1" xfId="0" applyNumberFormat="1" applyFont="1" applyFill="1" applyBorder="1" applyAlignment="1">
      <alignment horizontal="left" vertical="center" indent="1"/>
    </xf>
    <xf numFmtId="0" fontId="17" fillId="12" borderId="10" xfId="0" applyFont="1" applyFill="1" applyBorder="1" applyAlignment="1" applyProtection="1">
      <alignment wrapText="1"/>
      <protection hidden="1"/>
    </xf>
    <xf numFmtId="0" fontId="12" fillId="0" borderId="1" xfId="0" applyFont="1" applyBorder="1" applyAlignment="1">
      <alignment horizontal="center" vertical="center" wrapText="1"/>
    </xf>
    <xf numFmtId="0" fontId="15" fillId="6" borderId="4" xfId="0" applyFont="1" applyFill="1" applyBorder="1" applyAlignment="1" applyProtection="1">
      <alignment horizontal="right" vertical="center" indent="1"/>
      <protection hidden="1"/>
    </xf>
    <xf numFmtId="0" fontId="0" fillId="0" borderId="0" xfId="0" applyAlignment="1">
      <alignment horizontal="left" indent="1"/>
    </xf>
    <xf numFmtId="0" fontId="13" fillId="0" borderId="0" xfId="1" applyAlignment="1">
      <alignment horizontal="left" indent="1"/>
    </xf>
    <xf numFmtId="3" fontId="4" fillId="9" borderId="13" xfId="0" applyNumberFormat="1" applyFont="1" applyFill="1" applyBorder="1"/>
    <xf numFmtId="0" fontId="2" fillId="0" borderId="0" xfId="0" applyFont="1"/>
    <xf numFmtId="0" fontId="0" fillId="9" borderId="2" xfId="0" applyFill="1" applyBorder="1"/>
    <xf numFmtId="0" fontId="0" fillId="9" borderId="11" xfId="0" applyFill="1" applyBorder="1"/>
    <xf numFmtId="0" fontId="0" fillId="0" borderId="0" xfId="0" applyAlignment="1">
      <alignment vertical="top" wrapText="1"/>
    </xf>
    <xf numFmtId="0" fontId="7" fillId="0" borderId="0" xfId="0" applyFont="1" applyAlignment="1">
      <alignment vertical="top" wrapText="1"/>
    </xf>
    <xf numFmtId="0" fontId="0" fillId="0" borderId="0" xfId="0" applyAlignment="1">
      <alignment horizontal="center"/>
    </xf>
    <xf numFmtId="0" fontId="2" fillId="6" borderId="6" xfId="0" applyFont="1" applyFill="1" applyBorder="1" applyAlignment="1">
      <alignment horizontal="center" vertical="center" wrapText="1"/>
    </xf>
    <xf numFmtId="0" fontId="2" fillId="0" borderId="5" xfId="0" applyFont="1" applyBorder="1" applyAlignment="1">
      <alignment horizontal="right" vertical="center"/>
    </xf>
    <xf numFmtId="0" fontId="0" fillId="6" borderId="13" xfId="0" applyFill="1" applyBorder="1" applyAlignment="1">
      <alignment horizontal="right" vertical="center" wrapText="1" indent="1"/>
    </xf>
    <xf numFmtId="0" fontId="0" fillId="0" borderId="5" xfId="0" applyBorder="1" applyAlignment="1">
      <alignment horizontal="right" vertical="center"/>
    </xf>
    <xf numFmtId="0" fontId="6" fillId="0" borderId="2" xfId="0" applyFont="1" applyBorder="1" applyAlignment="1" applyProtection="1">
      <alignment vertical="center"/>
      <protection hidden="1"/>
    </xf>
    <xf numFmtId="0" fontId="17" fillId="4" borderId="4" xfId="0" applyFont="1" applyFill="1" applyBorder="1" applyAlignment="1" applyProtection="1">
      <alignment horizontal="left" indent="1"/>
      <protection hidden="1"/>
    </xf>
    <xf numFmtId="0" fontId="12" fillId="0" borderId="1" xfId="0" applyFont="1" applyBorder="1" applyAlignment="1" applyProtection="1">
      <alignment horizontal="left" vertical="center" indent="1"/>
      <protection locked="0"/>
    </xf>
    <xf numFmtId="0" fontId="0" fillId="0" borderId="0" xfId="0" applyAlignment="1">
      <alignment vertical="top" wrapText="1"/>
    </xf>
    <xf numFmtId="0" fontId="2" fillId="0" borderId="0" xfId="0" applyFont="1" applyAlignment="1"/>
    <xf numFmtId="0" fontId="7" fillId="0" borderId="0" xfId="0" applyFont="1" applyAlignment="1">
      <alignment vertical="top" wrapText="1"/>
    </xf>
    <xf numFmtId="0" fontId="0" fillId="0" borderId="9" xfId="0" applyBorder="1" applyAlignment="1">
      <alignment horizontal="center"/>
    </xf>
    <xf numFmtId="0" fontId="0" fillId="0" borderId="0" xfId="0" applyAlignment="1">
      <alignment horizontal="center"/>
    </xf>
    <xf numFmtId="0" fontId="7" fillId="7" borderId="4" xfId="0" applyFont="1" applyFill="1" applyBorder="1" applyAlignment="1">
      <alignment horizontal="right" vertical="center" wrapText="1"/>
    </xf>
    <xf numFmtId="0" fontId="13" fillId="0" borderId="10" xfId="1" applyFill="1" applyBorder="1" applyAlignment="1">
      <alignment horizontal="left" vertical="center" wrapText="1"/>
    </xf>
    <xf numFmtId="0" fontId="13" fillId="0" borderId="11" xfId="1" applyFill="1" applyBorder="1" applyAlignment="1">
      <alignment horizontal="left" vertical="center" wrapText="1"/>
    </xf>
    <xf numFmtId="0" fontId="8" fillId="4" borderId="3" xfId="0" applyFont="1" applyFill="1" applyBorder="1" applyAlignment="1">
      <alignment vertical="center" wrapText="1"/>
    </xf>
    <xf numFmtId="0" fontId="8" fillId="4" borderId="4" xfId="0" applyFont="1" applyFill="1" applyBorder="1" applyAlignment="1">
      <alignment vertical="center" wrapText="1"/>
    </xf>
    <xf numFmtId="0" fontId="8" fillId="4" borderId="5" xfId="0" applyFont="1" applyFill="1" applyBorder="1" applyAlignment="1">
      <alignment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0" borderId="0" xfId="0" applyAlignment="1">
      <alignment horizontal="left" vertical="top" wrapText="1"/>
    </xf>
    <xf numFmtId="0" fontId="6" fillId="0" borderId="11" xfId="0" applyFont="1" applyBorder="1" applyAlignment="1" applyProtection="1">
      <alignment horizontal="left" vertical="center"/>
      <protection hidden="1"/>
    </xf>
    <xf numFmtId="0" fontId="6" fillId="0" borderId="8" xfId="0" applyFont="1" applyBorder="1" applyAlignment="1" applyProtection="1">
      <alignment horizontal="left" vertical="center"/>
      <protection hidden="1"/>
    </xf>
    <xf numFmtId="0" fontId="6" fillId="0" borderId="10" xfId="0" applyFont="1" applyBorder="1" applyAlignment="1" applyProtection="1">
      <alignment horizontal="left" vertical="center"/>
      <protection hidden="1"/>
    </xf>
    <xf numFmtId="0" fontId="0" fillId="9" borderId="2" xfId="0" applyFill="1" applyBorder="1" applyAlignment="1"/>
    <xf numFmtId="0" fontId="0" fillId="9" borderId="11" xfId="0" applyFill="1" applyBorder="1" applyAlignment="1"/>
    <xf numFmtId="0" fontId="6" fillId="0" borderId="2" xfId="0" applyFont="1" applyBorder="1" applyAlignment="1" applyProtection="1">
      <alignment vertical="center"/>
      <protection hidden="1"/>
    </xf>
    <xf numFmtId="0" fontId="12" fillId="0" borderId="0" xfId="0" applyFont="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8" fillId="20" borderId="5" xfId="0" applyFont="1" applyFill="1" applyBorder="1" applyAlignment="1" applyProtection="1">
      <alignment horizontal="left" wrapText="1"/>
      <protection hidden="1"/>
    </xf>
    <xf numFmtId="0" fontId="8" fillId="20" borderId="1" xfId="0" applyFont="1" applyFill="1" applyBorder="1" applyAlignment="1" applyProtection="1">
      <alignment horizontal="left" wrapText="1"/>
      <protection hidden="1"/>
    </xf>
    <xf numFmtId="0" fontId="2" fillId="16" borderId="1" xfId="0" applyFont="1" applyFill="1" applyBorder="1" applyAlignment="1">
      <alignment horizontal="center"/>
    </xf>
    <xf numFmtId="49" fontId="2" fillId="11" borderId="3" xfId="0" applyNumberFormat="1" applyFont="1" applyFill="1" applyBorder="1" applyAlignment="1">
      <alignment horizontal="center" vertical="center"/>
    </xf>
    <xf numFmtId="49" fontId="2" fillId="11" borderId="4" xfId="0" applyNumberFormat="1" applyFont="1" applyFill="1" applyBorder="1" applyAlignment="1">
      <alignment horizontal="center" vertical="center"/>
    </xf>
    <xf numFmtId="49" fontId="2" fillId="11" borderId="5" xfId="0" applyNumberFormat="1" applyFont="1" applyFill="1" applyBorder="1" applyAlignment="1">
      <alignment horizontal="center" vertical="center"/>
    </xf>
    <xf numFmtId="0" fontId="11" fillId="0" borderId="1" xfId="0" applyFont="1" applyBorder="1" applyAlignment="1">
      <alignment horizontal="left" vertical="center" indent="1"/>
    </xf>
    <xf numFmtId="0" fontId="0" fillId="0" borderId="1" xfId="0" applyBorder="1" applyAlignment="1">
      <alignment horizontal="left" vertical="center" wrapText="1" indent="1"/>
    </xf>
    <xf numFmtId="0" fontId="7" fillId="9" borderId="9" xfId="0" applyFont="1" applyFill="1" applyBorder="1" applyAlignment="1">
      <alignment horizontal="center"/>
    </xf>
    <xf numFmtId="0" fontId="7" fillId="6" borderId="10" xfId="0" applyFont="1" applyFill="1" applyBorder="1" applyAlignment="1"/>
    <xf numFmtId="0" fontId="0" fillId="6" borderId="2" xfId="0" applyFill="1" applyBorder="1" applyAlignment="1"/>
    <xf numFmtId="0" fontId="8" fillId="11" borderId="5" xfId="0" applyFont="1" applyFill="1" applyBorder="1" applyAlignment="1">
      <alignment horizontal="left" wrapText="1"/>
    </xf>
    <xf numFmtId="0" fontId="8" fillId="11" borderId="1" xfId="0" applyFont="1" applyFill="1" applyBorder="1" applyAlignment="1">
      <alignment horizontal="left" wrapText="1"/>
    </xf>
    <xf numFmtId="0" fontId="2" fillId="0" borderId="3" xfId="0" applyFont="1" applyBorder="1" applyAlignment="1">
      <alignment horizontal="right" vertical="center"/>
    </xf>
    <xf numFmtId="0" fontId="2" fillId="0" borderId="5" xfId="0" applyFont="1" applyBorder="1" applyAlignment="1">
      <alignment horizontal="right" vertical="center"/>
    </xf>
    <xf numFmtId="0" fontId="2" fillId="6" borderId="14" xfId="0" applyFont="1" applyFill="1" applyBorder="1" applyAlignment="1">
      <alignment horizontal="right" vertical="center" wrapText="1" indent="1"/>
    </xf>
    <xf numFmtId="0" fontId="0" fillId="6" borderId="13" xfId="0" applyFill="1" applyBorder="1" applyAlignment="1">
      <alignment horizontal="right" vertical="center" wrapText="1" indent="1"/>
    </xf>
    <xf numFmtId="0" fontId="0" fillId="0" borderId="5" xfId="0" applyBorder="1" applyAlignment="1">
      <alignment horizontal="right" vertical="center"/>
    </xf>
    <xf numFmtId="0" fontId="2" fillId="15" borderId="3" xfId="0" applyFont="1" applyFill="1" applyBorder="1" applyAlignment="1">
      <alignment horizontal="center"/>
    </xf>
    <xf numFmtId="0" fontId="2" fillId="15" borderId="4" xfId="0" applyFont="1" applyFill="1" applyBorder="1" applyAlignment="1">
      <alignment horizontal="center"/>
    </xf>
    <xf numFmtId="0" fontId="2" fillId="15" borderId="5" xfId="0" applyFont="1" applyFill="1" applyBorder="1" applyAlignment="1">
      <alignment horizontal="center"/>
    </xf>
    <xf numFmtId="0" fontId="11" fillId="0" borderId="1" xfId="0" applyFont="1" applyBorder="1" applyAlignment="1" applyProtection="1">
      <alignment horizontal="left" vertical="center" wrapText="1" indent="1"/>
      <protection hidden="1"/>
    </xf>
    <xf numFmtId="0" fontId="0" fillId="8" borderId="3" xfId="0" applyFill="1" applyBorder="1" applyAlignment="1">
      <alignment horizontal="left" vertical="center" wrapText="1" indent="1"/>
    </xf>
    <xf numFmtId="0" fontId="0" fillId="8" borderId="4" xfId="0" applyFill="1" applyBorder="1" applyAlignment="1">
      <alignment horizontal="left" vertical="center" wrapText="1" indent="1"/>
    </xf>
    <xf numFmtId="0" fontId="0" fillId="8" borderId="5" xfId="0" applyFill="1" applyBorder="1" applyAlignment="1">
      <alignment horizontal="left" vertical="center" wrapText="1" indent="1"/>
    </xf>
    <xf numFmtId="0" fontId="11" fillId="0" borderId="3" xfId="0" applyFont="1" applyBorder="1" applyAlignment="1" applyProtection="1">
      <alignment horizontal="left" vertical="center" wrapText="1" indent="1"/>
      <protection hidden="1"/>
    </xf>
    <xf numFmtId="0" fontId="11" fillId="0" borderId="4" xfId="0" applyFont="1" applyBorder="1" applyAlignment="1" applyProtection="1">
      <alignment horizontal="left" vertical="center" wrapText="1" indent="1"/>
      <protection hidden="1"/>
    </xf>
    <xf numFmtId="0" fontId="11" fillId="0" borderId="5" xfId="0" applyFont="1" applyBorder="1" applyAlignment="1" applyProtection="1">
      <alignment horizontal="left" vertical="center" wrapText="1" indent="1"/>
      <protection hidden="1"/>
    </xf>
    <xf numFmtId="0" fontId="12" fillId="8" borderId="3" xfId="0" applyFont="1" applyFill="1" applyBorder="1" applyAlignment="1">
      <alignment horizontal="left" vertical="top" wrapText="1" indent="1"/>
    </xf>
    <xf numFmtId="0" fontId="12" fillId="8" borderId="4" xfId="0" applyFont="1" applyFill="1" applyBorder="1" applyAlignment="1">
      <alignment horizontal="left" vertical="top" wrapText="1" indent="1"/>
    </xf>
    <xf numFmtId="0" fontId="12" fillId="8" borderId="5" xfId="0" applyFont="1" applyFill="1" applyBorder="1" applyAlignment="1">
      <alignment horizontal="left" vertical="top" wrapText="1" indent="1"/>
    </xf>
    <xf numFmtId="0" fontId="17" fillId="4" borderId="4" xfId="0" applyFont="1" applyFill="1" applyBorder="1" applyAlignment="1" applyProtection="1">
      <alignment horizontal="left" indent="1"/>
      <protection hidden="1"/>
    </xf>
    <xf numFmtId="0" fontId="17" fillId="4" borderId="5" xfId="0" applyFont="1" applyFill="1" applyBorder="1" applyAlignment="1" applyProtection="1">
      <alignment horizontal="left" indent="1"/>
      <protection hidden="1"/>
    </xf>
    <xf numFmtId="0" fontId="12" fillId="0" borderId="1" xfId="0" applyFont="1" applyBorder="1" applyAlignment="1" applyProtection="1">
      <alignment horizontal="left" vertical="center" wrapText="1" indent="1"/>
      <protection hidden="1"/>
    </xf>
    <xf numFmtId="0" fontId="2" fillId="11" borderId="15" xfId="0" applyFont="1" applyFill="1" applyBorder="1" applyAlignment="1" applyProtection="1">
      <alignment horizontal="center" vertical="center" wrapText="1"/>
      <protection hidden="1"/>
    </xf>
    <xf numFmtId="0" fontId="2" fillId="11" borderId="9" xfId="0" applyFont="1" applyFill="1" applyBorder="1" applyAlignment="1" applyProtection="1">
      <alignment horizontal="center" vertical="center" wrapText="1"/>
      <protection hidden="1"/>
    </xf>
    <xf numFmtId="0" fontId="2" fillId="11" borderId="12" xfId="0" applyFont="1" applyFill="1" applyBorder="1" applyAlignment="1" applyProtection="1">
      <alignment horizontal="center" vertical="center" wrapText="1"/>
      <protection hidden="1"/>
    </xf>
    <xf numFmtId="0" fontId="2" fillId="11" borderId="10" xfId="0" applyFont="1" applyFill="1" applyBorder="1" applyAlignment="1" applyProtection="1">
      <alignment horizontal="center" vertical="center" wrapText="1"/>
      <protection hidden="1"/>
    </xf>
    <xf numFmtId="0" fontId="2" fillId="11" borderId="2" xfId="0" applyFont="1" applyFill="1" applyBorder="1" applyAlignment="1" applyProtection="1">
      <alignment horizontal="center" vertical="center" wrapText="1"/>
      <protection hidden="1"/>
    </xf>
    <xf numFmtId="0" fontId="2" fillId="11" borderId="11" xfId="0" applyFont="1" applyFill="1" applyBorder="1" applyAlignment="1" applyProtection="1">
      <alignment horizontal="center" vertical="center" wrapText="1"/>
      <protection hidden="1"/>
    </xf>
    <xf numFmtId="0" fontId="0" fillId="0" borderId="3" xfId="0" applyBorder="1" applyAlignment="1" applyProtection="1">
      <alignment vertical="center" wrapText="1"/>
      <protection hidden="1"/>
    </xf>
    <xf numFmtId="0" fontId="0" fillId="0" borderId="4" xfId="0" applyBorder="1" applyAlignment="1" applyProtection="1">
      <alignment vertical="center" wrapText="1"/>
      <protection hidden="1"/>
    </xf>
    <xf numFmtId="0" fontId="0" fillId="0" borderId="5" xfId="0" applyBorder="1" applyAlignment="1" applyProtection="1">
      <alignment vertical="center" wrapText="1"/>
      <protection hidden="1"/>
    </xf>
    <xf numFmtId="0" fontId="14" fillId="0" borderId="1" xfId="0" applyFont="1" applyBorder="1" applyAlignment="1" applyProtection="1">
      <alignment horizontal="left" vertical="center" indent="1"/>
      <protection hidden="1"/>
    </xf>
    <xf numFmtId="0" fontId="2" fillId="0" borderId="3" xfId="0" applyFont="1" applyBorder="1" applyAlignment="1" applyProtection="1">
      <alignment horizontal="left" wrapText="1" indent="1"/>
      <protection hidden="1"/>
    </xf>
    <xf numFmtId="0" fontId="2" fillId="0" borderId="4" xfId="0" applyFont="1" applyBorder="1" applyAlignment="1" applyProtection="1">
      <alignment horizontal="left" wrapText="1" indent="1"/>
      <protection hidden="1"/>
    </xf>
    <xf numFmtId="0" fontId="2" fillId="0" borderId="5" xfId="0" applyFont="1" applyBorder="1" applyAlignment="1" applyProtection="1">
      <alignment horizontal="left" wrapText="1" indent="1"/>
      <protection hidden="1"/>
    </xf>
    <xf numFmtId="0" fontId="12" fillId="0" borderId="1" xfId="0" applyFont="1" applyBorder="1" applyAlignment="1" applyProtection="1">
      <alignment horizontal="left" vertical="center" indent="1"/>
      <protection hidden="1"/>
    </xf>
    <xf numFmtId="0" fontId="12" fillId="0" borderId="1" xfId="0" applyFont="1" applyBorder="1" applyAlignment="1">
      <alignment horizontal="left" vertical="center" indent="1"/>
    </xf>
    <xf numFmtId="0" fontId="2" fillId="18" borderId="3" xfId="0" applyFont="1" applyFill="1" applyBorder="1" applyAlignment="1" applyProtection="1">
      <alignment horizontal="center" vertical="center" wrapText="1"/>
      <protection hidden="1"/>
    </xf>
    <xf numFmtId="0" fontId="2" fillId="18" borderId="4" xfId="0" applyFont="1" applyFill="1" applyBorder="1" applyAlignment="1" applyProtection="1">
      <alignment horizontal="center" vertical="center" wrapText="1"/>
      <protection hidden="1"/>
    </xf>
    <xf numFmtId="0" fontId="2" fillId="18" borderId="5" xfId="0" applyFont="1" applyFill="1" applyBorder="1" applyAlignment="1" applyProtection="1">
      <alignment horizontal="center" vertical="center" wrapText="1"/>
      <protection hidden="1"/>
    </xf>
    <xf numFmtId="0" fontId="2" fillId="17" borderId="1" xfId="0" applyFont="1" applyFill="1" applyBorder="1" applyAlignment="1" applyProtection="1">
      <alignment horizontal="center" vertical="center" wrapText="1"/>
      <protection hidden="1"/>
    </xf>
    <xf numFmtId="0" fontId="2" fillId="13" borderId="3" xfId="0" applyFont="1" applyFill="1" applyBorder="1" applyAlignment="1" applyProtection="1">
      <alignment horizontal="center" vertical="center" wrapText="1"/>
      <protection hidden="1"/>
    </xf>
    <xf numFmtId="0" fontId="2" fillId="13" borderId="4" xfId="0" applyFont="1" applyFill="1" applyBorder="1" applyAlignment="1" applyProtection="1">
      <alignment horizontal="center" vertical="center" wrapText="1"/>
      <protection hidden="1"/>
    </xf>
    <xf numFmtId="0" fontId="2" fillId="13" borderId="5" xfId="0" applyFont="1" applyFill="1" applyBorder="1" applyAlignment="1" applyProtection="1">
      <alignment horizontal="center" vertical="center" wrapText="1"/>
      <protection hidden="1"/>
    </xf>
    <xf numFmtId="0" fontId="2" fillId="15" borderId="3" xfId="0" applyFont="1" applyFill="1" applyBorder="1" applyAlignment="1" applyProtection="1">
      <alignment horizontal="center" vertical="center" wrapText="1"/>
      <protection hidden="1"/>
    </xf>
    <xf numFmtId="0" fontId="2" fillId="15" borderId="4" xfId="0" applyFont="1" applyFill="1" applyBorder="1" applyAlignment="1" applyProtection="1">
      <alignment horizontal="center" vertical="center" wrapText="1"/>
      <protection hidden="1"/>
    </xf>
    <xf numFmtId="0" fontId="2" fillId="15" borderId="5" xfId="0" applyFont="1" applyFill="1" applyBorder="1" applyAlignment="1" applyProtection="1">
      <alignment horizontal="center" vertical="center" wrapText="1"/>
      <protection hidden="1"/>
    </xf>
    <xf numFmtId="0" fontId="2" fillId="11" borderId="1" xfId="0" applyFont="1" applyFill="1" applyBorder="1" applyAlignment="1" applyProtection="1">
      <alignment horizontal="center" vertical="center"/>
      <protection hidden="1"/>
    </xf>
    <xf numFmtId="0" fontId="2" fillId="16" borderId="3" xfId="0" applyFont="1" applyFill="1" applyBorder="1" applyAlignment="1" applyProtection="1">
      <alignment horizontal="center" vertical="center" wrapText="1"/>
      <protection hidden="1"/>
    </xf>
    <xf numFmtId="0" fontId="2" fillId="16" borderId="4" xfId="0" applyFont="1" applyFill="1" applyBorder="1" applyAlignment="1" applyProtection="1">
      <alignment horizontal="center" vertical="center" wrapText="1"/>
      <protection hidden="1"/>
    </xf>
    <xf numFmtId="0" fontId="12" fillId="0" borderId="1" xfId="0" applyFont="1" applyBorder="1" applyAlignment="1" applyProtection="1">
      <alignment horizontal="left" vertical="center" wrapText="1" indent="1"/>
      <protection locked="0"/>
    </xf>
    <xf numFmtId="0" fontId="14" fillId="0" borderId="1" xfId="0" applyFont="1" applyBorder="1" applyAlignment="1" applyProtection="1">
      <alignment horizontal="left" vertical="center" indent="1"/>
      <protection locked="0"/>
    </xf>
    <xf numFmtId="0" fontId="12" fillId="0" borderId="1" xfId="0" applyFont="1" applyBorder="1" applyAlignment="1" applyProtection="1">
      <alignment horizontal="left" vertical="center" indent="1"/>
      <protection locked="0"/>
    </xf>
  </cellXfs>
  <cellStyles count="3">
    <cellStyle name="Hyperlink" xfId="1" builtinId="8"/>
    <cellStyle name="Normal" xfId="0" builtinId="0"/>
    <cellStyle name="Percent" xfId="2" builtinId="5"/>
  </cellStyles>
  <dxfs count="456">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s>
  <tableStyles count="0" defaultTableStyle="TableStyleMedium2" defaultPivotStyle="PivotStyleLight16"/>
  <colors>
    <mruColors>
      <color rgb="FFEDEDED"/>
      <color rgb="FFF2F2F2"/>
      <color rgb="FFD9E1F2"/>
      <color rgb="FFFFFFCC"/>
      <color rgb="FFE2EFDA"/>
      <color rgb="FFD9D9D9"/>
      <color rgb="FFBFBFBF"/>
      <color rgb="FFFFFF99"/>
      <color rgb="FFFFE699"/>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stateagency/casestudy/formulations" TargetMode="External"/><Relationship Id="rId2" Type="http://schemas.openxmlformats.org/officeDocument/2006/relationships/hyperlink" Target="https://www.naics.com/search" TargetMode="External"/><Relationship Id="rId1" Type="http://schemas.openxmlformats.org/officeDocument/2006/relationships/hyperlink" Target="https://www.epa.gov/p2/p2-financing" TargetMode="External"/><Relationship Id="rId5" Type="http://schemas.openxmlformats.org/officeDocument/2006/relationships/printerSettings" Target="../printerSettings/printerSettings6.bin"/><Relationship Id="rId4" Type="http://schemas.openxmlformats.org/officeDocument/2006/relationships/hyperlink" Target="https://stateagency/casestudy/greencleaning" TargetMode="External"/></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F19"/>
  <sheetViews>
    <sheetView showGridLines="0" showRowColHeaders="0" topLeftCell="A8" zoomScaleNormal="100" workbookViewId="0">
      <selection activeCell="B2" sqref="B2:D2"/>
    </sheetView>
  </sheetViews>
  <sheetFormatPr defaultRowHeight="14.45"/>
  <cols>
    <col min="1" max="1" width="3.5703125" customWidth="1"/>
    <col min="2" max="2" width="16.7109375" customWidth="1"/>
    <col min="3" max="3" width="120.7109375" customWidth="1"/>
    <col min="4" max="4" width="2.7109375" customWidth="1"/>
    <col min="5" max="5" width="3.5703125" customWidth="1"/>
  </cols>
  <sheetData>
    <row r="1" spans="1:6" ht="30" customHeight="1">
      <c r="A1" s="244"/>
      <c r="B1" s="10"/>
      <c r="C1" s="279" t="s">
        <v>0</v>
      </c>
      <c r="D1" s="279"/>
      <c r="E1" s="245"/>
    </row>
    <row r="2" spans="1:6" ht="24" customHeight="1">
      <c r="A2" s="45"/>
      <c r="B2" s="282" t="s">
        <v>1</v>
      </c>
      <c r="C2" s="283"/>
      <c r="D2" s="284"/>
      <c r="E2" s="26"/>
      <c r="F2" s="266"/>
    </row>
    <row r="3" spans="1:6" ht="17.25" customHeight="1">
      <c r="A3" s="246"/>
      <c r="B3" s="27"/>
      <c r="C3" s="27"/>
      <c r="D3" s="27"/>
      <c r="E3" s="6"/>
    </row>
    <row r="4" spans="1:6" ht="110.1" customHeight="1">
      <c r="A4" s="246"/>
      <c r="B4" s="285" t="s">
        <v>2</v>
      </c>
      <c r="C4" s="123" t="s">
        <v>3</v>
      </c>
      <c r="D4" s="101"/>
      <c r="E4" s="6"/>
    </row>
    <row r="5" spans="1:6" ht="15" customHeight="1">
      <c r="A5" s="246"/>
      <c r="B5" s="286"/>
      <c r="C5" s="124" t="s">
        <v>4</v>
      </c>
      <c r="D5" s="102"/>
      <c r="E5" s="6"/>
    </row>
    <row r="6" spans="1:6" ht="6" customHeight="1">
      <c r="A6" s="246"/>
      <c r="B6" s="287"/>
      <c r="C6" s="280"/>
      <c r="D6" s="281"/>
      <c r="E6" s="6"/>
    </row>
    <row r="7" spans="1:6" ht="18" customHeight="1">
      <c r="A7" s="246"/>
      <c r="B7" s="10"/>
      <c r="C7" s="103"/>
      <c r="D7" s="104"/>
      <c r="E7" s="6"/>
    </row>
    <row r="8" spans="1:6" ht="339.95" customHeight="1">
      <c r="A8" s="45"/>
      <c r="B8" s="267" t="s">
        <v>5</v>
      </c>
      <c r="C8" s="248" t="s">
        <v>6</v>
      </c>
      <c r="D8" s="100"/>
      <c r="E8" s="6"/>
    </row>
    <row r="9" spans="1:6">
      <c r="A9" s="247"/>
      <c r="B9" s="10"/>
      <c r="C9" s="10"/>
      <c r="D9" s="11"/>
      <c r="E9" s="12"/>
    </row>
    <row r="10" spans="1:6">
      <c r="A10" s="277"/>
      <c r="E10" s="31" t="s">
        <v>7</v>
      </c>
    </row>
    <row r="11" spans="1:6" hidden="1">
      <c r="A11" s="278"/>
      <c r="B11" s="288" t="s">
        <v>8</v>
      </c>
      <c r="C11" s="288"/>
      <c r="D11" s="288"/>
    </row>
    <row r="12" spans="1:6" hidden="1">
      <c r="B12" s="261" t="s">
        <v>9</v>
      </c>
    </row>
    <row r="13" spans="1:6" ht="98.25" hidden="1" customHeight="1">
      <c r="B13" s="276" t="s">
        <v>10</v>
      </c>
      <c r="C13" s="276"/>
      <c r="D13" s="276"/>
      <c r="E13" s="7"/>
    </row>
    <row r="14" spans="1:6" ht="15" customHeight="1">
      <c r="B14" s="274" t="s">
        <v>11</v>
      </c>
      <c r="C14" s="274"/>
      <c r="D14" s="274"/>
      <c r="E14" s="264"/>
    </row>
    <row r="15" spans="1:6">
      <c r="B15" s="275" t="s">
        <v>9</v>
      </c>
      <c r="C15" s="275"/>
      <c r="D15" s="275"/>
      <c r="E15" s="261"/>
    </row>
    <row r="16" spans="1:6" ht="93" customHeight="1">
      <c r="B16" s="276" t="s">
        <v>12</v>
      </c>
      <c r="C16" s="276"/>
      <c r="D16" s="276"/>
      <c r="E16" s="265"/>
    </row>
    <row r="17" spans="2:5">
      <c r="B17" s="7"/>
      <c r="C17" s="7"/>
      <c r="D17" s="7"/>
      <c r="E17" s="7"/>
    </row>
    <row r="18" spans="2:5">
      <c r="B18" s="7"/>
      <c r="C18" s="7"/>
      <c r="D18" s="7"/>
      <c r="E18" s="7"/>
    </row>
    <row r="19" spans="2:5" ht="14.45" customHeight="1"/>
  </sheetData>
  <sheetProtection algorithmName="SHA-512" hashValue="xPfcu2stK7dNBpGTdXu1XRa48NYtZYrs3f0gOD5KW7Py+rk0KxLORHWceYNydYYRbHlVfV/Ve6C7Z2RfMfFSwA==" saltValue="8qLoVSEqP9wD9TXmWxrqVQ==" spinCount="100000" sheet="1" objects="1" scenarios="1"/>
  <mergeCells count="10">
    <mergeCell ref="B14:D14"/>
    <mergeCell ref="B15:D15"/>
    <mergeCell ref="B16:D16"/>
    <mergeCell ref="A10:A11"/>
    <mergeCell ref="C1:D1"/>
    <mergeCell ref="C6:D6"/>
    <mergeCell ref="B13:D13"/>
    <mergeCell ref="B2:D2"/>
    <mergeCell ref="B4:B6"/>
    <mergeCell ref="B11:D11"/>
  </mergeCells>
  <hyperlinks>
    <hyperlink ref="C5:D5" r:id="rId1" display="See https://www.epa.gov/p2/grant-reporting" xr:uid="{8280F20A-84CD-4766-9B4A-FE5E24CAEFF3}"/>
  </hyperlinks>
  <printOptions horizontalCentered="1"/>
  <pageMargins left="0.7" right="0.7" top="0.75" bottom="0.75" header="0.3" footer="0.3"/>
  <pageSetup scale="77" orientation="landscape" r:id="rId2"/>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40E40-4B4B-4B39-959B-E644165E2011}">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OtD6bN2B0b8djfug/hTvWkP0eJUbQHmb0WcoGUP8RSwg6vt68vjuiXq8XhHghsDSptjbyCPkpPapXvR6eTHVUQ==" saltValue="0ZN06DtrQ0Yf6caZH+ieC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31" priority="3" stopIfTrue="1">
      <formula>AND($C28&lt;&gt;"",$C28&lt;&gt;"Manufacturer (Production)")</formula>
    </cfRule>
  </conditionalFormatting>
  <conditionalFormatting sqref="L28:M52">
    <cfRule type="expression" dxfId="430" priority="4" stopIfTrue="1">
      <formula>AND($C28&lt;&gt;"",$C28&lt;&gt;"Manufacturer (Certification)")</formula>
    </cfRule>
  </conditionalFormatting>
  <conditionalFormatting sqref="N28:N52 L28:L52 H28:I52 P28:Q52 S28:S52 V28:W52">
    <cfRule type="expression" dxfId="429" priority="6">
      <formula>AND(TRIM(H28)&lt;&gt;"",ISNUMBER(H28)=FALSE)</formula>
    </cfRule>
  </conditionalFormatting>
  <conditionalFormatting sqref="N28:O52">
    <cfRule type="expression" dxfId="428" priority="5" stopIfTrue="1">
      <formula>AND($C28&lt;&gt;"",$C28&lt;&gt;"Manufacturer (Marketing)")</formula>
    </cfRule>
  </conditionalFormatting>
  <conditionalFormatting sqref="P28:U52">
    <cfRule type="expression" dxfId="427" priority="2">
      <formula>AND($C28&lt;&gt;"",$C28&lt;&gt;"Distributor / Retailer")</formula>
    </cfRule>
  </conditionalFormatting>
  <conditionalFormatting sqref="V28:Z52">
    <cfRule type="expression" dxfId="42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1AC25CD-232D-47BD-8796-10C61C5FE55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EEF56725-0C52-4ABD-A2EA-43695DC4F26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F16FD44-2038-45A1-96DA-842F063007BF}"/>
    <dataValidation type="list" allowBlank="1" showDropDown="1" showInputMessage="1" showErrorMessage="1" error="Please enter Y or N." sqref="AA28:AA52" xr:uid="{87C6D202-C577-4058-AEF0-F55DDABCB390}">
      <formula1>Lookup_YesNo</formula1>
    </dataValidation>
    <dataValidation type="date" allowBlank="1" showInputMessage="1" showErrorMessage="1" error="Please enter a valid date (mm/dd/yyyy) _x000a_between 10/01/2022 and 09/30/2028." sqref="F28:F52" xr:uid="{83931EC9-B1BB-4088-9886-CFB03B88FCE2}">
      <formula1>44835</formula1>
      <formula2>47026</formula2>
    </dataValidation>
    <dataValidation type="list" allowBlank="1" showDropDown="1" showInputMessage="1" showErrorMessage="1" error="Please enter Yes, No, or Unknown." sqref="C16:F16" xr:uid="{E76D871F-1F39-41C6-B29C-ACC152147D75}">
      <formula1>Lookup_YesNoUnknown</formula1>
    </dataValidation>
    <dataValidation type="list" allowBlank="1" showInputMessage="1" showErrorMessage="1" sqref="T28:T52" xr:uid="{CB3A2839-18FF-4A22-AF00-0017D4E82B3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17CF31D-A0F5-4C00-AE73-D2565E20A3AA}"/>
    <dataValidation type="list" allowBlank="1" showInputMessage="1" showErrorMessage="1" sqref="M28:M52" xr:uid="{D8B1FF96-B718-415F-BA6D-134B85A92784}">
      <formula1>Lookup_CertificationStatus</formula1>
    </dataValidation>
    <dataValidation type="list" allowBlank="1" showInputMessage="1" showErrorMessage="1" sqref="K28:K52 U28:U52" xr:uid="{52063488-7F85-4B42-8494-E93EE2C888C6}">
      <formula1>Lookup_Type</formula1>
    </dataValidation>
    <dataValidation type="list" allowBlank="1" showInputMessage="1" showErrorMessage="1" sqref="J28:J52" xr:uid="{4117284F-38FC-44AB-991F-CEFEABC291E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369B6FE-9531-4CAB-A7C1-9B08AF235026}">
      <formula1>OFFSET(Outreach_Activities_Sorted,0,0,COUNTIF(Outreach_Activities_Sorted,"&lt;&gt;0"))</formula1>
    </dataValidation>
    <dataValidation type="list" allowBlank="1" showInputMessage="1" showErrorMessage="1" sqref="Y28:Y52 R28:R52 O28:O52" xr:uid="{B53F2FCE-14F8-40AB-B5E8-A270A7495FF8}">
      <formula1>Lookup_YesNoUnknown</formula1>
    </dataValidation>
    <dataValidation type="list" allowBlank="1" showInputMessage="1" showErrorMessage="1" sqref="C28:C52" xr:uid="{5747ED0B-7B9A-46FD-B72A-C98E9716DC62}">
      <formula1>Lookup_Role</formula1>
    </dataValidation>
    <dataValidation type="date" operator="greaterThan" allowBlank="1" showInputMessage="1" showErrorMessage="1" errorTitle="Date Required" error="Please enter a date in mm/dd/yyyy format." sqref="C18:F18" xr:uid="{088BE815-9324-411B-9CA1-D4D92352409F}">
      <formula1>36526</formula1>
    </dataValidation>
    <dataValidation type="list" allowBlank="1" showDropDown="1" showInputMessage="1" showErrorMessage="1" sqref="C14" xr:uid="{415D409E-3437-4E60-94A9-7AA5E4B77AA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ABA1680-8638-460F-9BEE-F69F21DD211A}"/>
  </dataValidations>
  <hyperlinks>
    <hyperlink ref="B15" r:id="rId1" xr:uid="{305799A7-0C7A-4031-9BDC-9C038329621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A1B0AE5-6E7B-4F06-B1F0-B631D912EF8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88AEC-A86F-467F-B2DB-F30BBDA2CCBD}">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5PCmYSqXEM3sCOYg1EL8DK4ixXNWuynWGd1X8UdYiFgZ2S50Xovb9Z7tkr/huDNKItMy/ab+NRdHLAO6yf77Vg==" saltValue="hBfLeydF7QgyxAwB/uddO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25" priority="3" stopIfTrue="1">
      <formula>AND($C28&lt;&gt;"",$C28&lt;&gt;"Manufacturer (Production)")</formula>
    </cfRule>
  </conditionalFormatting>
  <conditionalFormatting sqref="L28:M52">
    <cfRule type="expression" dxfId="424" priority="4" stopIfTrue="1">
      <formula>AND($C28&lt;&gt;"",$C28&lt;&gt;"Manufacturer (Certification)")</formula>
    </cfRule>
  </conditionalFormatting>
  <conditionalFormatting sqref="N28:N52 L28:L52 H28:I52 P28:Q52 S28:S52 V28:W52">
    <cfRule type="expression" dxfId="423" priority="6">
      <formula>AND(TRIM(H28)&lt;&gt;"",ISNUMBER(H28)=FALSE)</formula>
    </cfRule>
  </conditionalFormatting>
  <conditionalFormatting sqref="N28:O52">
    <cfRule type="expression" dxfId="422" priority="5" stopIfTrue="1">
      <formula>AND($C28&lt;&gt;"",$C28&lt;&gt;"Manufacturer (Marketing)")</formula>
    </cfRule>
  </conditionalFormatting>
  <conditionalFormatting sqref="P28:U52">
    <cfRule type="expression" dxfId="421" priority="2">
      <formula>AND($C28&lt;&gt;"",$C28&lt;&gt;"Distributor / Retailer")</formula>
    </cfRule>
  </conditionalFormatting>
  <conditionalFormatting sqref="V28:Z52">
    <cfRule type="expression" dxfId="42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366FBF7-B2AB-43DD-A0BE-04CC48E072F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C9AFB91-CA5A-4037-A687-A3410856CCD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AA5B116-0602-46C6-A6F0-626E19AF3C79}"/>
    <dataValidation type="list" allowBlank="1" showDropDown="1" showInputMessage="1" showErrorMessage="1" error="Please enter Y or N." sqref="AA28:AA52" xr:uid="{2FEB3318-603B-4F23-A60B-3FD894847F40}">
      <formula1>Lookup_YesNo</formula1>
    </dataValidation>
    <dataValidation type="date" allowBlank="1" showInputMessage="1" showErrorMessage="1" error="Please enter a valid date (mm/dd/yyyy) _x000a_between 10/01/2022 and 09/30/2028." sqref="F28:F52" xr:uid="{99583F82-246A-494A-8A50-1775CB969C16}">
      <formula1>44835</formula1>
      <formula2>47026</formula2>
    </dataValidation>
    <dataValidation type="list" allowBlank="1" showDropDown="1" showInputMessage="1" showErrorMessage="1" error="Please enter Yes, No, or Unknown." sqref="C16:F16" xr:uid="{7F59A4CD-FFC7-40D1-B554-67B2B73055AB}">
      <formula1>Lookup_YesNoUnknown</formula1>
    </dataValidation>
    <dataValidation type="list" allowBlank="1" showInputMessage="1" showErrorMessage="1" sqref="T28:T52" xr:uid="{8766EA6B-6D3D-4BF7-B988-737167498EA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40D6E39-4147-4269-94D1-BC256C9A15C2}"/>
    <dataValidation type="list" allowBlank="1" showInputMessage="1" showErrorMessage="1" sqref="M28:M52" xr:uid="{B67EB594-9305-4CBD-823C-54CC2D2A8CF1}">
      <formula1>Lookup_CertificationStatus</formula1>
    </dataValidation>
    <dataValidation type="list" allowBlank="1" showInputMessage="1" showErrorMessage="1" sqref="K28:K52 U28:U52" xr:uid="{AB4F3E30-BE24-4B0D-94D6-A12B126F4CBE}">
      <formula1>Lookup_Type</formula1>
    </dataValidation>
    <dataValidation type="list" allowBlank="1" showInputMessage="1" showErrorMessage="1" sqref="J28:J52" xr:uid="{E20E084C-591D-4CF9-821B-AA28E02CFDD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8245A5C-3340-4A55-9D9E-70C3E4AEFBFD}">
      <formula1>OFFSET(Outreach_Activities_Sorted,0,0,COUNTIF(Outreach_Activities_Sorted,"&lt;&gt;0"))</formula1>
    </dataValidation>
    <dataValidation type="list" allowBlank="1" showInputMessage="1" showErrorMessage="1" sqref="Y28:Y52 R28:R52 O28:O52" xr:uid="{CB1311B8-FA6C-419E-A021-412A032B5DB9}">
      <formula1>Lookup_YesNoUnknown</formula1>
    </dataValidation>
    <dataValidation type="list" allowBlank="1" showInputMessage="1" showErrorMessage="1" sqref="C28:C52" xr:uid="{CBB07E15-7CC6-42AE-92C5-B00F10455B44}">
      <formula1>Lookup_Role</formula1>
    </dataValidation>
    <dataValidation type="date" operator="greaterThan" allowBlank="1" showInputMessage="1" showErrorMessage="1" errorTitle="Date Required" error="Please enter a date in mm/dd/yyyy format." sqref="C18:F18" xr:uid="{EE8DD285-E84A-4E5C-8F46-0C3A00CD1D82}">
      <formula1>36526</formula1>
    </dataValidation>
    <dataValidation type="list" allowBlank="1" showDropDown="1" showInputMessage="1" showErrorMessage="1" sqref="C14" xr:uid="{66E3CAD6-4800-4D5B-95AA-9F1D31E3D9E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4F46361-F906-4179-B70F-C7489D922B51}"/>
  </dataValidations>
  <hyperlinks>
    <hyperlink ref="B15" r:id="rId1" xr:uid="{62AEDACD-5977-49A3-A4C6-89F2E52D1CE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D16AD7E-A28D-49DE-B753-473F10E245A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B48D7-F9C7-4BE4-AF53-8D95838B429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vSFqreL1u2agyIzuSSQ4MSivQpIBab0Ag+EwDB8m3gfphMN+nWEw7Dbqjza4huWnavGuHrpZccFaWZXSkQI9w==" saltValue="ioo9dx1QscemhA1fVjSxo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9" priority="3" stopIfTrue="1">
      <formula>AND($C28&lt;&gt;"",$C28&lt;&gt;"Manufacturer (Production)")</formula>
    </cfRule>
  </conditionalFormatting>
  <conditionalFormatting sqref="L28:M52">
    <cfRule type="expression" dxfId="418" priority="4" stopIfTrue="1">
      <formula>AND($C28&lt;&gt;"",$C28&lt;&gt;"Manufacturer (Certification)")</formula>
    </cfRule>
  </conditionalFormatting>
  <conditionalFormatting sqref="N28:N52 L28:L52 H28:I52 P28:Q52 S28:S52 V28:W52">
    <cfRule type="expression" dxfId="417" priority="6">
      <formula>AND(TRIM(H28)&lt;&gt;"",ISNUMBER(H28)=FALSE)</formula>
    </cfRule>
  </conditionalFormatting>
  <conditionalFormatting sqref="N28:O52">
    <cfRule type="expression" dxfId="416" priority="5" stopIfTrue="1">
      <formula>AND($C28&lt;&gt;"",$C28&lt;&gt;"Manufacturer (Marketing)")</formula>
    </cfRule>
  </conditionalFormatting>
  <conditionalFormatting sqref="P28:U52">
    <cfRule type="expression" dxfId="415" priority="2">
      <formula>AND($C28&lt;&gt;"",$C28&lt;&gt;"Distributor / Retailer")</formula>
    </cfRule>
  </conditionalFormatting>
  <conditionalFormatting sqref="V28:Z52">
    <cfRule type="expression" dxfId="41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DE814D4-52EE-4E08-B7B2-FE026BE2DE2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1BDD562-6260-4319-A856-F49B2E29CE5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E3B0B01-B5C1-41EF-B87E-B2773E216DCB}"/>
    <dataValidation type="list" allowBlank="1" showDropDown="1" showInputMessage="1" showErrorMessage="1" error="Please enter Y or N." sqref="AA28:AA52" xr:uid="{E522A128-2B75-4A90-B501-D71C0FC524AF}">
      <formula1>Lookup_YesNo</formula1>
    </dataValidation>
    <dataValidation type="date" allowBlank="1" showInputMessage="1" showErrorMessage="1" error="Please enter a valid date (mm/dd/yyyy) _x000a_between 10/01/2022 and 09/30/2028." sqref="F28:F52" xr:uid="{3DD4AE24-621D-4284-AFF8-0CB8C7FF2A29}">
      <formula1>44835</formula1>
      <formula2>47026</formula2>
    </dataValidation>
    <dataValidation type="list" allowBlank="1" showDropDown="1" showInputMessage="1" showErrorMessage="1" error="Please enter Yes, No, or Unknown." sqref="C16:F16" xr:uid="{4F3EE01C-56C4-4BD6-95D6-0ABBB98E4DAF}">
      <formula1>Lookup_YesNoUnknown</formula1>
    </dataValidation>
    <dataValidation type="list" allowBlank="1" showInputMessage="1" showErrorMessage="1" sqref="T28:T52" xr:uid="{E85EFCC3-A785-4F0A-AAA5-B732D47C2A3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A92B336-355B-4687-B8A5-7FEBCA76D902}"/>
    <dataValidation type="list" allowBlank="1" showInputMessage="1" showErrorMessage="1" sqref="M28:M52" xr:uid="{0F0373A8-FD60-4B08-B3E3-B04BDA264FE4}">
      <formula1>Lookup_CertificationStatus</formula1>
    </dataValidation>
    <dataValidation type="list" allowBlank="1" showInputMessage="1" showErrorMessage="1" sqref="K28:K52 U28:U52" xr:uid="{38B1CEFC-76CD-4AAC-99AA-46EDC44C1736}">
      <formula1>Lookup_Type</formula1>
    </dataValidation>
    <dataValidation type="list" allowBlank="1" showInputMessage="1" showErrorMessage="1" sqref="J28:J52" xr:uid="{00D5A154-9846-41F9-AD11-67C162ED3F1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FAFFAC1-24CB-49E0-8B67-F722EE90EA20}">
      <formula1>OFFSET(Outreach_Activities_Sorted,0,0,COUNTIF(Outreach_Activities_Sorted,"&lt;&gt;0"))</formula1>
    </dataValidation>
    <dataValidation type="list" allowBlank="1" showInputMessage="1" showErrorMessage="1" sqref="Y28:Y52 R28:R52 O28:O52" xr:uid="{36ACBC26-4DE9-4C7F-8502-3E7A3AF93B5A}">
      <formula1>Lookup_YesNoUnknown</formula1>
    </dataValidation>
    <dataValidation type="list" allowBlank="1" showInputMessage="1" showErrorMessage="1" sqref="C28:C52" xr:uid="{B823B58E-1E7B-4880-98E7-01B463234B0A}">
      <formula1>Lookup_Role</formula1>
    </dataValidation>
    <dataValidation type="date" operator="greaterThan" allowBlank="1" showInputMessage="1" showErrorMessage="1" errorTitle="Date Required" error="Please enter a date in mm/dd/yyyy format." sqref="C18:F18" xr:uid="{E616DC91-8D2C-484F-B43F-2F2EF06C0273}">
      <formula1>36526</formula1>
    </dataValidation>
    <dataValidation type="list" allowBlank="1" showDropDown="1" showInputMessage="1" showErrorMessage="1" sqref="C14" xr:uid="{DD5BAEBE-8A91-427E-835E-97C7DADCAC6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9E0E68D-AD01-46F1-823F-AE8F5EB4094F}"/>
  </dataValidations>
  <hyperlinks>
    <hyperlink ref="B15" r:id="rId1" xr:uid="{80D53A89-5377-4AA2-892C-80BE8335A86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2DCDADA-134F-42A7-A64B-3F8BEC665FC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0A362-C671-40F2-809A-615311CD95F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dhwExtX2vAcVNVjNF1/b7WP6V6nCgoZ+ncZW+Sb7cPZm/cY/ZPMuaXNmfLgbpz0tecc/T1LVkSChQmbPyelWIA==" saltValue="/p9rymvV93V/V3z54aTM1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3" priority="3" stopIfTrue="1">
      <formula>AND($C28&lt;&gt;"",$C28&lt;&gt;"Manufacturer (Production)")</formula>
    </cfRule>
  </conditionalFormatting>
  <conditionalFormatting sqref="L28:M52">
    <cfRule type="expression" dxfId="412" priority="4" stopIfTrue="1">
      <formula>AND($C28&lt;&gt;"",$C28&lt;&gt;"Manufacturer (Certification)")</formula>
    </cfRule>
  </conditionalFormatting>
  <conditionalFormatting sqref="N28:N52 L28:L52 H28:I52 P28:Q52 S28:S52 V28:W52">
    <cfRule type="expression" dxfId="411" priority="6">
      <formula>AND(TRIM(H28)&lt;&gt;"",ISNUMBER(H28)=FALSE)</formula>
    </cfRule>
  </conditionalFormatting>
  <conditionalFormatting sqref="N28:O52">
    <cfRule type="expression" dxfId="410" priority="5" stopIfTrue="1">
      <formula>AND($C28&lt;&gt;"",$C28&lt;&gt;"Manufacturer (Marketing)")</formula>
    </cfRule>
  </conditionalFormatting>
  <conditionalFormatting sqref="P28:U52">
    <cfRule type="expression" dxfId="409" priority="2">
      <formula>AND($C28&lt;&gt;"",$C28&lt;&gt;"Distributor / Retailer")</formula>
    </cfRule>
  </conditionalFormatting>
  <conditionalFormatting sqref="V28:Z52">
    <cfRule type="expression" dxfId="40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E458028-78C4-427E-A3F5-B84AC6BE32F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BDF2FFB-CF70-44C6-AB62-832EDF9761B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239F5D6-D03C-4958-9477-14EE79D4A1DE}"/>
    <dataValidation type="list" allowBlank="1" showDropDown="1" showInputMessage="1" showErrorMessage="1" error="Please enter Y or N." sqref="AA28:AA52" xr:uid="{817A40F0-9C9A-4AEA-82C2-4E2C5C76B390}">
      <formula1>Lookup_YesNo</formula1>
    </dataValidation>
    <dataValidation type="date" allowBlank="1" showInputMessage="1" showErrorMessage="1" error="Please enter a valid date (mm/dd/yyyy) _x000a_between 10/01/2022 and 09/30/2028." sqref="F28:F52" xr:uid="{FFB5D8FE-16B2-4510-B136-1F514823DBC6}">
      <formula1>44835</formula1>
      <formula2>47026</formula2>
    </dataValidation>
    <dataValidation type="list" allowBlank="1" showDropDown="1" showInputMessage="1" showErrorMessage="1" error="Please enter Yes, No, or Unknown." sqref="C16:F16" xr:uid="{B0B1D45B-5283-4B91-9286-755193C755D0}">
      <formula1>Lookup_YesNoUnknown</formula1>
    </dataValidation>
    <dataValidation type="list" allowBlank="1" showInputMessage="1" showErrorMessage="1" sqref="T28:T52" xr:uid="{39D5CAD7-0D76-44DA-B8CE-2D4C599ECB2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3B339F3-110D-4612-B642-3C684931D2D0}"/>
    <dataValidation type="list" allowBlank="1" showInputMessage="1" showErrorMessage="1" sqref="M28:M52" xr:uid="{AC8701B0-72B3-4EEE-9A38-ED7CF3FB9995}">
      <formula1>Lookup_CertificationStatus</formula1>
    </dataValidation>
    <dataValidation type="list" allowBlank="1" showInputMessage="1" showErrorMessage="1" sqref="K28:K52 U28:U52" xr:uid="{55261F9E-3D36-4848-8394-A7755DDF3B3A}">
      <formula1>Lookup_Type</formula1>
    </dataValidation>
    <dataValidation type="list" allowBlank="1" showInputMessage="1" showErrorMessage="1" sqref="J28:J52" xr:uid="{81FFF515-F5BF-4668-9332-84CFB50CB3A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8D76C6A-973A-43A1-9F77-A48C654FC7AD}">
      <formula1>OFFSET(Outreach_Activities_Sorted,0,0,COUNTIF(Outreach_Activities_Sorted,"&lt;&gt;0"))</formula1>
    </dataValidation>
    <dataValidation type="list" allowBlank="1" showInputMessage="1" showErrorMessage="1" sqref="Y28:Y52 R28:R52 O28:O52" xr:uid="{7B17316B-D1A2-4DB8-9A70-CA66105AB50C}">
      <formula1>Lookup_YesNoUnknown</formula1>
    </dataValidation>
    <dataValidation type="list" allowBlank="1" showInputMessage="1" showErrorMessage="1" sqref="C28:C52" xr:uid="{9F87C8FD-1AB9-4456-A07C-3CF2BFCB29E9}">
      <formula1>Lookup_Role</formula1>
    </dataValidation>
    <dataValidation type="date" operator="greaterThan" allowBlank="1" showInputMessage="1" showErrorMessage="1" errorTitle="Date Required" error="Please enter a date in mm/dd/yyyy format." sqref="C18:F18" xr:uid="{9F28E0ED-CE73-487D-BAA0-353CFDFEDD6F}">
      <formula1>36526</formula1>
    </dataValidation>
    <dataValidation type="list" allowBlank="1" showDropDown="1" showInputMessage="1" showErrorMessage="1" sqref="C14" xr:uid="{055D14D0-0D64-44EB-8A36-34F271D252E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0BFD8D5-1B5A-4041-A923-A261184183FD}"/>
  </dataValidations>
  <hyperlinks>
    <hyperlink ref="B15" r:id="rId1" xr:uid="{22177FFC-EFE0-45AB-8748-C622060378F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2A55BC2-C9AB-421C-AC26-2BEF4AAD6AD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D31E2-6621-4947-BB26-39C0554564A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BGCZX1vVmOSvW2/t7fG+LUCtQNQIOKU1mcEXQI+YVY+nEmZGtezQH5h1yfDteL5Ao6Nhmnl4RkIRvfZxxmPIEg==" saltValue="hNrs/BVI3xomwLqm2f4Me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07" priority="3" stopIfTrue="1">
      <formula>AND($C28&lt;&gt;"",$C28&lt;&gt;"Manufacturer (Production)")</formula>
    </cfRule>
  </conditionalFormatting>
  <conditionalFormatting sqref="L28:M52">
    <cfRule type="expression" dxfId="406" priority="4" stopIfTrue="1">
      <formula>AND($C28&lt;&gt;"",$C28&lt;&gt;"Manufacturer (Certification)")</formula>
    </cfRule>
  </conditionalFormatting>
  <conditionalFormatting sqref="N28:N52 L28:L52 H28:I52 P28:Q52 S28:S52 V28:W52">
    <cfRule type="expression" dxfId="405" priority="6">
      <formula>AND(TRIM(H28)&lt;&gt;"",ISNUMBER(H28)=FALSE)</formula>
    </cfRule>
  </conditionalFormatting>
  <conditionalFormatting sqref="N28:O52">
    <cfRule type="expression" dxfId="404" priority="5" stopIfTrue="1">
      <formula>AND($C28&lt;&gt;"",$C28&lt;&gt;"Manufacturer (Marketing)")</formula>
    </cfRule>
  </conditionalFormatting>
  <conditionalFormatting sqref="P28:U52">
    <cfRule type="expression" dxfId="403" priority="2">
      <formula>AND($C28&lt;&gt;"",$C28&lt;&gt;"Distributor / Retailer")</formula>
    </cfRule>
  </conditionalFormatting>
  <conditionalFormatting sqref="V28:Z52">
    <cfRule type="expression" dxfId="40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D27130A6-28EA-449B-B0C7-E12E55E5172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16D5463-A3CA-491D-B055-8CFA00F7C63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E7E9ED1-16D7-4541-B2B2-8E3B290D2FBD}"/>
    <dataValidation type="list" allowBlank="1" showDropDown="1" showInputMessage="1" showErrorMessage="1" error="Please enter Y or N." sqref="AA28:AA52" xr:uid="{9F8850E9-51BC-4B3E-9C6A-F41A8CD27556}">
      <formula1>Lookup_YesNo</formula1>
    </dataValidation>
    <dataValidation type="date" allowBlank="1" showInputMessage="1" showErrorMessage="1" error="Please enter a valid date (mm/dd/yyyy) _x000a_between 10/01/2022 and 09/30/2028." sqref="F28:F52" xr:uid="{78C20FF3-575D-46D2-8475-C1D9CF772379}">
      <formula1>44835</formula1>
      <formula2>47026</formula2>
    </dataValidation>
    <dataValidation type="list" allowBlank="1" showDropDown="1" showInputMessage="1" showErrorMessage="1" error="Please enter Yes, No, or Unknown." sqref="C16:F16" xr:uid="{67507B18-D5A8-4E09-94B3-14880D4BFB8D}">
      <formula1>Lookup_YesNoUnknown</formula1>
    </dataValidation>
    <dataValidation type="list" allowBlank="1" showInputMessage="1" showErrorMessage="1" sqref="T28:T52" xr:uid="{35656672-7832-4C08-99AC-F5D1F7AD0F7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3734CF3-F37A-4057-BF1D-D4434BCCBDB0}"/>
    <dataValidation type="list" allowBlank="1" showInputMessage="1" showErrorMessage="1" sqref="M28:M52" xr:uid="{799C9FE8-FE71-4F3A-BC56-9540CEDCA4CD}">
      <formula1>Lookup_CertificationStatus</formula1>
    </dataValidation>
    <dataValidation type="list" allowBlank="1" showInputMessage="1" showErrorMessage="1" sqref="K28:K52 U28:U52" xr:uid="{6A4DF45D-FE64-4407-A276-082D11EC114D}">
      <formula1>Lookup_Type</formula1>
    </dataValidation>
    <dataValidation type="list" allowBlank="1" showInputMessage="1" showErrorMessage="1" sqref="J28:J52" xr:uid="{B98A8E27-BB95-41F4-9595-EB6423C112C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AADC286-75AF-48A6-8F1F-EF5417BD6F16}">
      <formula1>OFFSET(Outreach_Activities_Sorted,0,0,COUNTIF(Outreach_Activities_Sorted,"&lt;&gt;0"))</formula1>
    </dataValidation>
    <dataValidation type="list" allowBlank="1" showInputMessage="1" showErrorMessage="1" sqref="Y28:Y52 R28:R52 O28:O52" xr:uid="{708CD44B-DE2A-4843-B2A5-69751662FBFE}">
      <formula1>Lookup_YesNoUnknown</formula1>
    </dataValidation>
    <dataValidation type="list" allowBlank="1" showInputMessage="1" showErrorMessage="1" sqref="C28:C52" xr:uid="{742E69CD-414A-43FB-9808-73C99F855D57}">
      <formula1>Lookup_Role</formula1>
    </dataValidation>
    <dataValidation type="date" operator="greaterThan" allowBlank="1" showInputMessage="1" showErrorMessage="1" errorTitle="Date Required" error="Please enter a date in mm/dd/yyyy format." sqref="C18:F18" xr:uid="{51A93A4B-1B18-4F7F-9DC8-415520378EA4}">
      <formula1>36526</formula1>
    </dataValidation>
    <dataValidation type="list" allowBlank="1" showDropDown="1" showInputMessage="1" showErrorMessage="1" sqref="C14" xr:uid="{26F8A239-CBF3-4DE2-A8B0-5075F575D0A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BE79D39-80B6-4149-A8AC-18DC0C22D1C3}"/>
  </dataValidations>
  <hyperlinks>
    <hyperlink ref="B15" r:id="rId1" xr:uid="{53ED6FE8-F108-455A-9FAF-AE8B3C78B71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DEA5B51-B8D0-4DBF-9C40-6598D4302B5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61D3-C812-4E52-A876-F0764B286D4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tv2NdNxM41lS64Kl4jGTjF/Es1zWY7noQI9aLRJTEnSXuPzhcUpPUg5miBvOxxqbBsZtRJhPNhoxDBckvW/w==" saltValue="jOcQ9rOQmGJ3XKI6Q5oBv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01" priority="3" stopIfTrue="1">
      <formula>AND($C28&lt;&gt;"",$C28&lt;&gt;"Manufacturer (Production)")</formula>
    </cfRule>
  </conditionalFormatting>
  <conditionalFormatting sqref="L28:M52">
    <cfRule type="expression" dxfId="400" priority="4" stopIfTrue="1">
      <formula>AND($C28&lt;&gt;"",$C28&lt;&gt;"Manufacturer (Certification)")</formula>
    </cfRule>
  </conditionalFormatting>
  <conditionalFormatting sqref="N28:N52 L28:L52 H28:I52 P28:Q52 S28:S52 V28:W52">
    <cfRule type="expression" dxfId="399" priority="6">
      <formula>AND(TRIM(H28)&lt;&gt;"",ISNUMBER(H28)=FALSE)</formula>
    </cfRule>
  </conditionalFormatting>
  <conditionalFormatting sqref="N28:O52">
    <cfRule type="expression" dxfId="398" priority="5" stopIfTrue="1">
      <formula>AND($C28&lt;&gt;"",$C28&lt;&gt;"Manufacturer (Marketing)")</formula>
    </cfRule>
  </conditionalFormatting>
  <conditionalFormatting sqref="P28:U52">
    <cfRule type="expression" dxfId="397" priority="2">
      <formula>AND($C28&lt;&gt;"",$C28&lt;&gt;"Distributor / Retailer")</formula>
    </cfRule>
  </conditionalFormatting>
  <conditionalFormatting sqref="V28:Z52">
    <cfRule type="expression" dxfId="39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B896A84-4E38-402B-B8D2-45CC24AB971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9AD7142-7BA9-4AF4-BFC2-E68B546A5FC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21D8651-FBAC-43E6-9B97-8853268F4F9B}"/>
    <dataValidation type="list" allowBlank="1" showDropDown="1" showInputMessage="1" showErrorMessage="1" error="Please enter Y or N." sqref="AA28:AA52" xr:uid="{ED301271-45F6-4F3A-9719-2AD7388D4DAB}">
      <formula1>Lookup_YesNo</formula1>
    </dataValidation>
    <dataValidation type="date" allowBlank="1" showInputMessage="1" showErrorMessage="1" error="Please enter a valid date (mm/dd/yyyy) _x000a_between 10/01/2022 and 09/30/2028." sqref="F28:F52" xr:uid="{7775F802-7E4D-44E6-A07E-55011F63C92A}">
      <formula1>44835</formula1>
      <formula2>47026</formula2>
    </dataValidation>
    <dataValidation type="list" allowBlank="1" showDropDown="1" showInputMessage="1" showErrorMessage="1" error="Please enter Yes, No, or Unknown." sqref="C16:F16" xr:uid="{04AD2FD8-DE96-46A4-BE57-B4CCEFD6A71F}">
      <formula1>Lookup_YesNoUnknown</formula1>
    </dataValidation>
    <dataValidation type="list" allowBlank="1" showInputMessage="1" showErrorMessage="1" sqref="T28:T52" xr:uid="{F781C599-C9EC-45E1-A192-83E6ADDA67E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2722101-8CC2-4651-9E23-90FCD58210F5}"/>
    <dataValidation type="list" allowBlank="1" showInputMessage="1" showErrorMessage="1" sqref="M28:M52" xr:uid="{0F4A6CF0-4264-4E36-81A8-6C68E8ABD401}">
      <formula1>Lookup_CertificationStatus</formula1>
    </dataValidation>
    <dataValidation type="list" allowBlank="1" showInputMessage="1" showErrorMessage="1" sqref="K28:K52 U28:U52" xr:uid="{35B9C8B4-3664-44D1-86E8-A4A13F8923B8}">
      <formula1>Lookup_Type</formula1>
    </dataValidation>
    <dataValidation type="list" allowBlank="1" showInputMessage="1" showErrorMessage="1" sqref="J28:J52" xr:uid="{35038B8C-152D-4642-8885-FF4022D8C4F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C67ADE6-AA0E-482E-BFDC-B382045C23E1}">
      <formula1>OFFSET(Outreach_Activities_Sorted,0,0,COUNTIF(Outreach_Activities_Sorted,"&lt;&gt;0"))</formula1>
    </dataValidation>
    <dataValidation type="list" allowBlank="1" showInputMessage="1" showErrorMessage="1" sqref="Y28:Y52 R28:R52 O28:O52" xr:uid="{FF34F1FE-ECC8-47F1-8E33-FA3BE080239E}">
      <formula1>Lookup_YesNoUnknown</formula1>
    </dataValidation>
    <dataValidation type="list" allowBlank="1" showInputMessage="1" showErrorMessage="1" sqref="C28:C52" xr:uid="{EC0D8C19-A372-47D0-9B6B-98EFC854FDDA}">
      <formula1>Lookup_Role</formula1>
    </dataValidation>
    <dataValidation type="date" operator="greaterThan" allowBlank="1" showInputMessage="1" showErrorMessage="1" errorTitle="Date Required" error="Please enter a date in mm/dd/yyyy format." sqref="C18:F18" xr:uid="{51C8C958-BA64-404E-ADD8-FD447D916ABD}">
      <formula1>36526</formula1>
    </dataValidation>
    <dataValidation type="list" allowBlank="1" showDropDown="1" showInputMessage="1" showErrorMessage="1" sqref="C14" xr:uid="{F3D38CE2-AE5C-46E0-97AD-E312723D478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38C895A-630F-47B1-B0DF-B3D32370D1CD}"/>
  </dataValidations>
  <hyperlinks>
    <hyperlink ref="B15" r:id="rId1" xr:uid="{F251F36B-DA38-438B-89BF-E20FE02E836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F669675-C72D-4630-807F-FC86F4A6087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89A0D-3332-4EBA-8501-0ADDC8581F0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qJHigaEB7fw1FcQdWqoRsgdElM67EPMJQnHEnHiJ2trTDqw+ifJ4nbu6y/aNgMhAddsXInqzuWXY32S8+6NbLw==" saltValue="w7H5narIwuYqwjGgYmyxS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95" priority="3" stopIfTrue="1">
      <formula>AND($C28&lt;&gt;"",$C28&lt;&gt;"Manufacturer (Production)")</formula>
    </cfRule>
  </conditionalFormatting>
  <conditionalFormatting sqref="L28:M52">
    <cfRule type="expression" dxfId="394" priority="4" stopIfTrue="1">
      <formula>AND($C28&lt;&gt;"",$C28&lt;&gt;"Manufacturer (Certification)")</formula>
    </cfRule>
  </conditionalFormatting>
  <conditionalFormatting sqref="N28:N52 L28:L52 H28:I52 P28:Q52 S28:S52 V28:W52">
    <cfRule type="expression" dxfId="393" priority="6">
      <formula>AND(TRIM(H28)&lt;&gt;"",ISNUMBER(H28)=FALSE)</formula>
    </cfRule>
  </conditionalFormatting>
  <conditionalFormatting sqref="N28:O52">
    <cfRule type="expression" dxfId="392" priority="5" stopIfTrue="1">
      <formula>AND($C28&lt;&gt;"",$C28&lt;&gt;"Manufacturer (Marketing)")</formula>
    </cfRule>
  </conditionalFormatting>
  <conditionalFormatting sqref="P28:U52">
    <cfRule type="expression" dxfId="391" priority="2">
      <formula>AND($C28&lt;&gt;"",$C28&lt;&gt;"Distributor / Retailer")</formula>
    </cfRule>
  </conditionalFormatting>
  <conditionalFormatting sqref="V28:Z52">
    <cfRule type="expression" dxfId="39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9BD1334-8B98-439B-A097-37E5E900373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C620979-2938-4213-9501-D87B0CBDB2B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70AB28C-B304-4243-99D4-707A6A75A3AF}"/>
    <dataValidation type="list" allowBlank="1" showDropDown="1" showInputMessage="1" showErrorMessage="1" error="Please enter Y or N." sqref="AA28:AA52" xr:uid="{70B9DBCD-1DCE-487D-944F-5A6D339B8968}">
      <formula1>Lookup_YesNo</formula1>
    </dataValidation>
    <dataValidation type="date" allowBlank="1" showInputMessage="1" showErrorMessage="1" error="Please enter a valid date (mm/dd/yyyy) _x000a_between 10/01/2022 and 09/30/2028." sqref="F28:F52" xr:uid="{F70A4FD8-62D3-49D1-9407-1D7E49C530E6}">
      <formula1>44835</formula1>
      <formula2>47026</formula2>
    </dataValidation>
    <dataValidation type="list" allowBlank="1" showDropDown="1" showInputMessage="1" showErrorMessage="1" error="Please enter Yes, No, or Unknown." sqref="C16:F16" xr:uid="{BDCA6D18-CA8E-4C6F-86C9-3776A2612F37}">
      <formula1>Lookup_YesNoUnknown</formula1>
    </dataValidation>
    <dataValidation type="list" allowBlank="1" showInputMessage="1" showErrorMessage="1" sqref="T28:T52" xr:uid="{474A4160-1EA4-47F8-9B34-8AFD1D88D70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B532ED0-36C3-4084-9687-ADD71DFB02E2}"/>
    <dataValidation type="list" allowBlank="1" showInputMessage="1" showErrorMessage="1" sqref="M28:M52" xr:uid="{D3526645-2CC7-43D3-B40F-166DDBEF3027}">
      <formula1>Lookup_CertificationStatus</formula1>
    </dataValidation>
    <dataValidation type="list" allowBlank="1" showInputMessage="1" showErrorMessage="1" sqref="K28:K52 U28:U52" xr:uid="{27799185-F9A4-42F2-9F00-BC7596C51479}">
      <formula1>Lookup_Type</formula1>
    </dataValidation>
    <dataValidation type="list" allowBlank="1" showInputMessage="1" showErrorMessage="1" sqref="J28:J52" xr:uid="{87E7E8BD-D706-4A9C-AC02-7E8E2928B94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B86CA85-4484-439C-ACEB-7D6BB5F83680}">
      <formula1>OFFSET(Outreach_Activities_Sorted,0,0,COUNTIF(Outreach_Activities_Sorted,"&lt;&gt;0"))</formula1>
    </dataValidation>
    <dataValidation type="list" allowBlank="1" showInputMessage="1" showErrorMessage="1" sqref="Y28:Y52 R28:R52 O28:O52" xr:uid="{D93563DB-D473-442B-899E-903880D3BC99}">
      <formula1>Lookup_YesNoUnknown</formula1>
    </dataValidation>
    <dataValidation type="list" allowBlank="1" showInputMessage="1" showErrorMessage="1" sqref="C28:C52" xr:uid="{C7D952AB-92A4-4611-AD71-712C223895EA}">
      <formula1>Lookup_Role</formula1>
    </dataValidation>
    <dataValidation type="date" operator="greaterThan" allowBlank="1" showInputMessage="1" showErrorMessage="1" errorTitle="Date Required" error="Please enter a date in mm/dd/yyyy format." sqref="C18:F18" xr:uid="{B787C525-3B91-4B12-BAFB-78D0F2E93E71}">
      <formula1>36526</formula1>
    </dataValidation>
    <dataValidation type="list" allowBlank="1" showDropDown="1" showInputMessage="1" showErrorMessage="1" sqref="C14" xr:uid="{7FCF8A00-2EEB-4305-A7B5-6F40BDA78B5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1C1B56D-AD67-44DA-8950-06DA0434C41F}"/>
  </dataValidations>
  <hyperlinks>
    <hyperlink ref="B15" r:id="rId1" xr:uid="{9DB1C754-5795-4556-8D8D-CBC4D2794B9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16C336B-74AC-49B5-B0B3-90C371F980F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9AB6-5E8E-448C-BE8E-DB346B9CE0D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86L9cvT9r45Wv7ktR2nPfwEjRe7dN0mHDWh5EWvP0OghA9dut/399MyoFdnGeIRcnh5PW9IGHa7PY/nXM5e4w==" saltValue="ZEkZSfG8c67k2qFh95nXW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89" priority="3" stopIfTrue="1">
      <formula>AND($C28&lt;&gt;"",$C28&lt;&gt;"Manufacturer (Production)")</formula>
    </cfRule>
  </conditionalFormatting>
  <conditionalFormatting sqref="L28:M52">
    <cfRule type="expression" dxfId="388" priority="4" stopIfTrue="1">
      <formula>AND($C28&lt;&gt;"",$C28&lt;&gt;"Manufacturer (Certification)")</formula>
    </cfRule>
  </conditionalFormatting>
  <conditionalFormatting sqref="N28:N52 L28:L52 H28:I52 P28:Q52 S28:S52 V28:W52">
    <cfRule type="expression" dxfId="387" priority="6">
      <formula>AND(TRIM(H28)&lt;&gt;"",ISNUMBER(H28)=FALSE)</formula>
    </cfRule>
  </conditionalFormatting>
  <conditionalFormatting sqref="N28:O52">
    <cfRule type="expression" dxfId="386" priority="5" stopIfTrue="1">
      <formula>AND($C28&lt;&gt;"",$C28&lt;&gt;"Manufacturer (Marketing)")</formula>
    </cfRule>
  </conditionalFormatting>
  <conditionalFormatting sqref="P28:U52">
    <cfRule type="expression" dxfId="385" priority="2">
      <formula>AND($C28&lt;&gt;"",$C28&lt;&gt;"Distributor / Retailer")</formula>
    </cfRule>
  </conditionalFormatting>
  <conditionalFormatting sqref="V28:Z52">
    <cfRule type="expression" dxfId="38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DF18888-C576-406E-AD56-BA966240AEC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9A020B2-B14D-45AA-A9B9-871617E81F3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F4E4CF7-FA4F-4355-9E12-3A794E4D1A14}"/>
    <dataValidation type="list" allowBlank="1" showDropDown="1" showInputMessage="1" showErrorMessage="1" error="Please enter Y or N." sqref="AA28:AA52" xr:uid="{1FA8C233-DC4A-432E-A504-4080067F4941}">
      <formula1>Lookup_YesNo</formula1>
    </dataValidation>
    <dataValidation type="date" allowBlank="1" showInputMessage="1" showErrorMessage="1" error="Please enter a valid date (mm/dd/yyyy) _x000a_between 10/01/2022 and 09/30/2028." sqref="F28:F52" xr:uid="{D23FAB87-E977-49A0-BC12-CFC1D2CDB696}">
      <formula1>44835</formula1>
      <formula2>47026</formula2>
    </dataValidation>
    <dataValidation type="list" allowBlank="1" showDropDown="1" showInputMessage="1" showErrorMessage="1" error="Please enter Yes, No, or Unknown." sqref="C16:F16" xr:uid="{E4D227B0-F406-4A87-BBED-B55B1EA03710}">
      <formula1>Lookup_YesNoUnknown</formula1>
    </dataValidation>
    <dataValidation type="list" allowBlank="1" showInputMessage="1" showErrorMessage="1" sqref="T28:T52" xr:uid="{13CF6A09-2729-41D2-8C01-E5BA297132D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7C1A60D-D089-48A9-83F2-D0B8D3A9F55E}"/>
    <dataValidation type="list" allowBlank="1" showInputMessage="1" showErrorMessage="1" sqref="M28:M52" xr:uid="{1CE62448-B9C3-445A-9229-18224F0262B4}">
      <formula1>Lookup_CertificationStatus</formula1>
    </dataValidation>
    <dataValidation type="list" allowBlank="1" showInputMessage="1" showErrorMessage="1" sqref="K28:K52 U28:U52" xr:uid="{2C799D0D-E49B-4819-93F0-E991DC5CA391}">
      <formula1>Lookup_Type</formula1>
    </dataValidation>
    <dataValidation type="list" allowBlank="1" showInputMessage="1" showErrorMessage="1" sqref="J28:J52" xr:uid="{DB16DAE4-91C6-47BD-9F4D-2B46C49BE62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8391E59-B1F6-47C1-86AA-8CADF48A26FB}">
      <formula1>OFFSET(Outreach_Activities_Sorted,0,0,COUNTIF(Outreach_Activities_Sorted,"&lt;&gt;0"))</formula1>
    </dataValidation>
    <dataValidation type="list" allowBlank="1" showInputMessage="1" showErrorMessage="1" sqref="Y28:Y52 R28:R52 O28:O52" xr:uid="{ABE7D61F-5CA0-43CA-9D5E-749182912678}">
      <formula1>Lookup_YesNoUnknown</formula1>
    </dataValidation>
    <dataValidation type="list" allowBlank="1" showInputMessage="1" showErrorMessage="1" sqref="C28:C52" xr:uid="{C8A50273-CB95-4914-9566-474985ADCAC9}">
      <formula1>Lookup_Role</formula1>
    </dataValidation>
    <dataValidation type="date" operator="greaterThan" allowBlank="1" showInputMessage="1" showErrorMessage="1" errorTitle="Date Required" error="Please enter a date in mm/dd/yyyy format." sqref="C18:F18" xr:uid="{A78C20BA-E4C8-4C56-A281-F14951C01BF7}">
      <formula1>36526</formula1>
    </dataValidation>
    <dataValidation type="list" allowBlank="1" showDropDown="1" showInputMessage="1" showErrorMessage="1" sqref="C14" xr:uid="{A134CC63-4359-44E9-82B1-E70AB3C6CBB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8B23B89-D34D-4C18-A6AF-5432BB7612F0}"/>
  </dataValidations>
  <hyperlinks>
    <hyperlink ref="B15" r:id="rId1" xr:uid="{EA027A32-CEA1-463C-B67C-BB80ABA9BDA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78AD81C-80D1-4332-8BB3-BB7651DF8A6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6C888-E7E8-405C-94DF-0285153370FF}">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7+7XhXX9QAlUPTMn+zMwKJKvEP25lmvDTx1QzJSqq+cFXQpUs4sZP+6AKHgoD3h2RbirtLF0oPQTrNhvh/7BwA==" saltValue="OqkpaMbmaljJTh5kdNWRa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83" priority="3" stopIfTrue="1">
      <formula>AND($C28&lt;&gt;"",$C28&lt;&gt;"Manufacturer (Production)")</formula>
    </cfRule>
  </conditionalFormatting>
  <conditionalFormatting sqref="L28:M52">
    <cfRule type="expression" dxfId="382" priority="4" stopIfTrue="1">
      <formula>AND($C28&lt;&gt;"",$C28&lt;&gt;"Manufacturer (Certification)")</formula>
    </cfRule>
  </conditionalFormatting>
  <conditionalFormatting sqref="N28:N52 L28:L52 H28:I52 P28:Q52 S28:S52 V28:W52">
    <cfRule type="expression" dxfId="381" priority="6">
      <formula>AND(TRIM(H28)&lt;&gt;"",ISNUMBER(H28)=FALSE)</formula>
    </cfRule>
  </conditionalFormatting>
  <conditionalFormatting sqref="N28:O52">
    <cfRule type="expression" dxfId="380" priority="5" stopIfTrue="1">
      <formula>AND($C28&lt;&gt;"",$C28&lt;&gt;"Manufacturer (Marketing)")</formula>
    </cfRule>
  </conditionalFormatting>
  <conditionalFormatting sqref="P28:U52">
    <cfRule type="expression" dxfId="379" priority="2">
      <formula>AND($C28&lt;&gt;"",$C28&lt;&gt;"Distributor / Retailer")</formula>
    </cfRule>
  </conditionalFormatting>
  <conditionalFormatting sqref="V28:Z52">
    <cfRule type="expression" dxfId="37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78F83F4-6000-4517-80E5-98B67827652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0246969-695A-49B2-ADC8-E76E009D9EC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6B07824-770B-4402-917A-FEFA79FF0177}"/>
    <dataValidation type="list" allowBlank="1" showDropDown="1" showInputMessage="1" showErrorMessage="1" error="Please enter Y or N." sqref="AA28:AA52" xr:uid="{E5CDB054-0B90-49A8-83B4-BEF4259E4023}">
      <formula1>Lookup_YesNo</formula1>
    </dataValidation>
    <dataValidation type="date" allowBlank="1" showInputMessage="1" showErrorMessage="1" error="Please enter a valid date (mm/dd/yyyy) _x000a_between 10/01/2022 and 09/30/2028." sqref="F28:F52" xr:uid="{1AC9B7FC-DB97-4EA2-8A33-4C887BA036D0}">
      <formula1>44835</formula1>
      <formula2>47026</formula2>
    </dataValidation>
    <dataValidation type="list" allowBlank="1" showDropDown="1" showInputMessage="1" showErrorMessage="1" error="Please enter Yes, No, or Unknown." sqref="C16:F16" xr:uid="{B35F8C14-67E2-4FB1-BF90-75FD8A01E5E1}">
      <formula1>Lookup_YesNoUnknown</formula1>
    </dataValidation>
    <dataValidation type="list" allowBlank="1" showInputMessage="1" showErrorMessage="1" sqref="T28:T52" xr:uid="{C8CAE119-2DDE-4C25-B840-7489EF10BA4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1D94CBA-1F6D-428B-993E-83071B193C98}"/>
    <dataValidation type="list" allowBlank="1" showInputMessage="1" showErrorMessage="1" sqref="M28:M52" xr:uid="{4C687691-E970-41AF-A391-023C04D6D3EE}">
      <formula1>Lookup_CertificationStatus</formula1>
    </dataValidation>
    <dataValidation type="list" allowBlank="1" showInputMessage="1" showErrorMessage="1" sqref="K28:K52 U28:U52" xr:uid="{F5F60DCA-6407-4514-A0D7-9B65BA10A2C6}">
      <formula1>Lookup_Type</formula1>
    </dataValidation>
    <dataValidation type="list" allowBlank="1" showInputMessage="1" showErrorMessage="1" sqref="J28:J52" xr:uid="{710C37E0-224A-469D-A6AE-A805E1ACCCD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5894C40-DDD2-4AC4-AE76-6A6DEAEBABA2}">
      <formula1>OFFSET(Outreach_Activities_Sorted,0,0,COUNTIF(Outreach_Activities_Sorted,"&lt;&gt;0"))</formula1>
    </dataValidation>
    <dataValidation type="list" allowBlank="1" showInputMessage="1" showErrorMessage="1" sqref="Y28:Y52 R28:R52 O28:O52" xr:uid="{DE520D38-2572-4F25-9B24-A327F846D20C}">
      <formula1>Lookup_YesNoUnknown</formula1>
    </dataValidation>
    <dataValidation type="list" allowBlank="1" showInputMessage="1" showErrorMessage="1" sqref="C28:C52" xr:uid="{29124C97-057F-421C-B06B-CC8C4BC569B6}">
      <formula1>Lookup_Role</formula1>
    </dataValidation>
    <dataValidation type="date" operator="greaterThan" allowBlank="1" showInputMessage="1" showErrorMessage="1" errorTitle="Date Required" error="Please enter a date in mm/dd/yyyy format." sqref="C18:F18" xr:uid="{533A90E8-CF3D-47B0-B301-FE5D2A0C2D4B}">
      <formula1>36526</formula1>
    </dataValidation>
    <dataValidation type="list" allowBlank="1" showDropDown="1" showInputMessage="1" showErrorMessage="1" sqref="C14" xr:uid="{BA745B18-F6F1-48FE-933D-2F6CCD3A316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ACE3E39-E926-442D-9D16-F352F316A206}"/>
  </dataValidations>
  <hyperlinks>
    <hyperlink ref="B15" r:id="rId1" xr:uid="{2634E825-B840-4F1F-8890-0A490BD9444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F9A10576-F9A0-4F79-A261-0E4DB05E8AD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A032C-C649-4AD3-87C9-1C1311B8C608}">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83GfPQbCe1MvXt4Y59Wx8OfGh1qexH9mZMGEO+jIwzweVJaEZH5a2ewPH/qdx8CS5GZRxg7od3wB4j7gxKacw==" saltValue="HnCWW5RyvvXE/ti9oeicA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77" priority="3" stopIfTrue="1">
      <formula>AND($C28&lt;&gt;"",$C28&lt;&gt;"Manufacturer (Production)")</formula>
    </cfRule>
  </conditionalFormatting>
  <conditionalFormatting sqref="L28:M52">
    <cfRule type="expression" dxfId="376" priority="4" stopIfTrue="1">
      <formula>AND($C28&lt;&gt;"",$C28&lt;&gt;"Manufacturer (Certification)")</formula>
    </cfRule>
  </conditionalFormatting>
  <conditionalFormatting sqref="N28:N52 L28:L52 H28:I52 P28:Q52 S28:S52 V28:W52">
    <cfRule type="expression" dxfId="375" priority="6">
      <formula>AND(TRIM(H28)&lt;&gt;"",ISNUMBER(H28)=FALSE)</formula>
    </cfRule>
  </conditionalFormatting>
  <conditionalFormatting sqref="N28:O52">
    <cfRule type="expression" dxfId="374" priority="5" stopIfTrue="1">
      <formula>AND($C28&lt;&gt;"",$C28&lt;&gt;"Manufacturer (Marketing)")</formula>
    </cfRule>
  </conditionalFormatting>
  <conditionalFormatting sqref="P28:U52">
    <cfRule type="expression" dxfId="373" priority="2">
      <formula>AND($C28&lt;&gt;"",$C28&lt;&gt;"Distributor / Retailer")</formula>
    </cfRule>
  </conditionalFormatting>
  <conditionalFormatting sqref="V28:Z52">
    <cfRule type="expression" dxfId="37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D575683-E69F-4FBC-AED6-64FE64D94BA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5D38286-F1B4-493F-9685-E7B46DBCE8E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9A88CE3-6ADE-4CA3-926D-07680428A767}"/>
    <dataValidation type="list" allowBlank="1" showDropDown="1" showInputMessage="1" showErrorMessage="1" error="Please enter Y or N." sqref="AA28:AA52" xr:uid="{60D9FEC8-1216-41DE-8078-71A1BB408153}">
      <formula1>Lookup_YesNo</formula1>
    </dataValidation>
    <dataValidation type="date" allowBlank="1" showInputMessage="1" showErrorMessage="1" error="Please enter a valid date (mm/dd/yyyy) _x000a_between 10/01/2022 and 09/30/2028." sqref="F28:F52" xr:uid="{8D7B9707-7694-4BAA-B428-DD08366E9086}">
      <formula1>44835</formula1>
      <formula2>47026</formula2>
    </dataValidation>
    <dataValidation type="list" allowBlank="1" showDropDown="1" showInputMessage="1" showErrorMessage="1" error="Please enter Yes, No, or Unknown." sqref="C16:F16" xr:uid="{0C9F7606-C617-47FD-BA34-2D50A5440091}">
      <formula1>Lookup_YesNoUnknown</formula1>
    </dataValidation>
    <dataValidation type="list" allowBlank="1" showInputMessage="1" showErrorMessage="1" sqref="T28:T52" xr:uid="{3BA4EE4E-0BA4-4D79-B031-C356715D7C6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121CF45-BEA7-45EC-A2CE-1B3009667A51}"/>
    <dataValidation type="list" allowBlank="1" showInputMessage="1" showErrorMessage="1" sqref="M28:M52" xr:uid="{289D5373-C394-4D4F-9B4D-50E946D74406}">
      <formula1>Lookup_CertificationStatus</formula1>
    </dataValidation>
    <dataValidation type="list" allowBlank="1" showInputMessage="1" showErrorMessage="1" sqref="K28:K52 U28:U52" xr:uid="{4020D569-A52B-4404-B815-F985F49FEF69}">
      <formula1>Lookup_Type</formula1>
    </dataValidation>
    <dataValidation type="list" allowBlank="1" showInputMessage="1" showErrorMessage="1" sqref="J28:J52" xr:uid="{87D27095-1D57-463C-850D-B8B010E1770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3972ECF-C2E6-4DCB-911F-3E67746CA8D5}">
      <formula1>OFFSET(Outreach_Activities_Sorted,0,0,COUNTIF(Outreach_Activities_Sorted,"&lt;&gt;0"))</formula1>
    </dataValidation>
    <dataValidation type="list" allowBlank="1" showInputMessage="1" showErrorMessage="1" sqref="Y28:Y52 R28:R52 O28:O52" xr:uid="{0269C0BD-0834-438D-8DC3-0A6211C3A9F6}">
      <formula1>Lookup_YesNoUnknown</formula1>
    </dataValidation>
    <dataValidation type="list" allowBlank="1" showInputMessage="1" showErrorMessage="1" sqref="C28:C52" xr:uid="{576EF1C7-DCEE-4B2B-AC63-4E6B74581448}">
      <formula1>Lookup_Role</formula1>
    </dataValidation>
    <dataValidation type="date" operator="greaterThan" allowBlank="1" showInputMessage="1" showErrorMessage="1" errorTitle="Date Required" error="Please enter a date in mm/dd/yyyy format." sqref="C18:F18" xr:uid="{88DA9114-4E41-4CA4-B845-31EB2AAE8851}">
      <formula1>36526</formula1>
    </dataValidation>
    <dataValidation type="list" allowBlank="1" showDropDown="1" showInputMessage="1" showErrorMessage="1" sqref="C14" xr:uid="{3173DE07-4A8A-483C-9E37-6881F516EC3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ED9B415-26AE-43AF-BB26-DA7034AD0443}"/>
  </dataValidations>
  <hyperlinks>
    <hyperlink ref="B15" r:id="rId1" xr:uid="{FD6210A6-EAFB-4AB9-A62C-C632C77422F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84B300D-E335-4500-AAC3-A43093770B8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9479C-E0B2-4C19-81E1-8258D901F807}">
  <sheetPr codeName="Sheet2">
    <tabColor theme="4" tint="0.79998168889431442"/>
    <pageSetUpPr fitToPage="1"/>
  </sheetPr>
  <dimension ref="B1:I90"/>
  <sheetViews>
    <sheetView showGridLines="0" tabSelected="1" zoomScaleNormal="100" zoomScaleSheetLayoutView="110" workbookViewId="0">
      <selection activeCell="D5" sqref="D5"/>
    </sheetView>
  </sheetViews>
  <sheetFormatPr defaultRowHeight="14.45"/>
  <cols>
    <col min="1" max="1" width="4.7109375" customWidth="1"/>
    <col min="2" max="2" width="2.7109375" customWidth="1"/>
    <col min="3" max="3" width="35.140625" customWidth="1"/>
    <col min="4" max="4" width="120.7109375" customWidth="1"/>
    <col min="5" max="5" width="2.7109375" customWidth="1"/>
    <col min="6" max="7" width="18" hidden="1" customWidth="1"/>
    <col min="8" max="8" width="18" style="258" bestFit="1" customWidth="1"/>
    <col min="9" max="9" width="18" bestFit="1" customWidth="1"/>
    <col min="10" max="10" width="9.85546875" bestFit="1" customWidth="1"/>
  </cols>
  <sheetData>
    <row r="1" spans="2:9" ht="20.100000000000001" customHeight="1">
      <c r="B1" s="289" t="str">
        <f>TemplateTitle</f>
        <v>P2 IIJA Products EJ Grant Reporting Template</v>
      </c>
      <c r="C1" s="290"/>
      <c r="D1" s="290"/>
      <c r="E1" s="290"/>
      <c r="F1" s="290"/>
      <c r="G1" s="291"/>
    </row>
    <row r="2" spans="2:9" ht="11.25" customHeight="1">
      <c r="B2" s="106"/>
      <c r="C2" s="125"/>
      <c r="D2" s="126"/>
      <c r="E2" s="6"/>
    </row>
    <row r="3" spans="2:9" ht="79.5" customHeight="1">
      <c r="B3" s="106"/>
      <c r="C3" s="33" t="s">
        <v>13</v>
      </c>
      <c r="D3" s="107" t="s">
        <v>14</v>
      </c>
      <c r="E3" s="108"/>
    </row>
    <row r="4" spans="2:9" ht="9" customHeight="1">
      <c r="B4" s="106"/>
      <c r="C4" s="109"/>
      <c r="D4" s="110"/>
      <c r="E4" s="45"/>
    </row>
    <row r="5" spans="2:9" ht="15" customHeight="1">
      <c r="B5" s="106"/>
      <c r="C5" s="47" t="s">
        <v>15</v>
      </c>
      <c r="D5" s="36"/>
      <c r="E5" s="3"/>
    </row>
    <row r="6" spans="2:9" ht="15" customHeight="1">
      <c r="B6" s="106"/>
      <c r="C6" s="48" t="s">
        <v>16</v>
      </c>
      <c r="D6" s="273"/>
      <c r="E6" s="3"/>
    </row>
    <row r="7" spans="2:9" ht="15" customHeight="1">
      <c r="B7" s="106"/>
      <c r="C7" s="48" t="s">
        <v>17</v>
      </c>
      <c r="D7" s="46"/>
      <c r="E7" s="3"/>
      <c r="I7" s="28"/>
    </row>
    <row r="8" spans="2:9" ht="15" customHeight="1">
      <c r="B8" s="106"/>
      <c r="C8" s="48" t="s">
        <v>18</v>
      </c>
      <c r="D8" s="273"/>
      <c r="E8" s="3"/>
    </row>
    <row r="9" spans="2:9" ht="15.75" customHeight="1">
      <c r="B9" s="106"/>
      <c r="C9" s="48" t="s">
        <v>19</v>
      </c>
      <c r="D9" s="37"/>
      <c r="E9" s="3"/>
    </row>
    <row r="10" spans="2:9" ht="15.75" customHeight="1">
      <c r="B10" s="106"/>
      <c r="C10" s="48" t="s">
        <v>20</v>
      </c>
      <c r="D10" s="273"/>
      <c r="E10" s="3"/>
    </row>
    <row r="11" spans="2:9" ht="15.75" customHeight="1">
      <c r="B11" s="106"/>
      <c r="C11" s="48" t="s">
        <v>21</v>
      </c>
      <c r="D11" s="273"/>
      <c r="E11" s="4"/>
    </row>
    <row r="12" spans="2:9">
      <c r="B12" s="111"/>
      <c r="C12" s="292"/>
      <c r="D12" s="292"/>
      <c r="E12" s="293"/>
    </row>
    <row r="13" spans="2:9" ht="36" customHeight="1">
      <c r="B13" s="91"/>
      <c r="C13" s="91"/>
      <c r="D13" s="91"/>
      <c r="E13" s="91"/>
    </row>
    <row r="14" spans="2:9" ht="16.5" customHeight="1">
      <c r="B14" s="105"/>
      <c r="C14" s="35"/>
      <c r="D14" s="23" t="s">
        <v>22</v>
      </c>
      <c r="E14" s="24"/>
    </row>
    <row r="15" spans="2:9">
      <c r="B15" s="127">
        <v>1</v>
      </c>
      <c r="C15" s="49" t="s">
        <v>23</v>
      </c>
      <c r="D15" s="53" t="str">
        <f t="shared" ref="D15:D89" ca="1" si="0">IFERROR(IF(F15=0,"",IF(G15=0,"{No Business Establishment Name Provided}",G15)),"")</f>
        <v/>
      </c>
      <c r="E15" s="6"/>
      <c r="F15" cm="1">
        <f t="array" aca="1" ref="F15" ca="1">INDIRECT("'"&amp;B15&amp;"'!Count_Assisted")</f>
        <v>0</v>
      </c>
      <c r="G15" cm="1">
        <f t="array" aca="1" ref="G15" ca="1">INDIRECT("'"&amp;B15&amp;"'!Business_Establishment")</f>
        <v>0</v>
      </c>
      <c r="H15" s="259" t="str">
        <f>HYPERLINK("#'"&amp;B15&amp;"'!Business_Establishment","Go to Tab")</f>
        <v>Go to Tab</v>
      </c>
    </row>
    <row r="16" spans="2:9">
      <c r="B16" s="127">
        <v>2</v>
      </c>
      <c r="C16" s="49" t="s">
        <v>24</v>
      </c>
      <c r="D16" s="53" t="str">
        <f t="shared" ca="1" si="0"/>
        <v/>
      </c>
      <c r="E16" s="6"/>
      <c r="F16" cm="1">
        <f t="array" aca="1" ref="F16" ca="1">INDIRECT("'"&amp;B16&amp;"'!Count_Assisted")</f>
        <v>0</v>
      </c>
      <c r="G16" cm="1">
        <f t="array" aca="1" ref="G16" ca="1">INDIRECT("'"&amp;B16&amp;"'!Business_Establishment")</f>
        <v>0</v>
      </c>
      <c r="H16" s="259" t="str">
        <f t="shared" ref="H16:H79" si="1">HYPERLINK("#'"&amp;B16&amp;"'!Business_Establishment","Go to Tab")</f>
        <v>Go to Tab</v>
      </c>
    </row>
    <row r="17" spans="2:8">
      <c r="B17" s="127">
        <v>3</v>
      </c>
      <c r="C17" s="49" t="s">
        <v>25</v>
      </c>
      <c r="D17" s="53" t="str">
        <f t="shared" ca="1" si="0"/>
        <v/>
      </c>
      <c r="E17" s="5"/>
      <c r="F17" cm="1">
        <f t="array" aca="1" ref="F17" ca="1">INDIRECT("'"&amp;B17&amp;"'!Count_Assisted")</f>
        <v>0</v>
      </c>
      <c r="G17" cm="1">
        <f t="array" aca="1" ref="G17" ca="1">INDIRECT("'"&amp;B17&amp;"'!Business_Establishment")</f>
        <v>0</v>
      </c>
      <c r="H17" s="259" t="str">
        <f t="shared" si="1"/>
        <v>Go to Tab</v>
      </c>
    </row>
    <row r="18" spans="2:8">
      <c r="B18" s="127">
        <v>4</v>
      </c>
      <c r="C18" s="49" t="s">
        <v>26</v>
      </c>
      <c r="D18" s="53" t="str">
        <f t="shared" ca="1" si="0"/>
        <v/>
      </c>
      <c r="E18" s="6"/>
      <c r="F18" cm="1">
        <f t="array" aca="1" ref="F18" ca="1">INDIRECT("'"&amp;B18&amp;"'!Count_Assisted")</f>
        <v>0</v>
      </c>
      <c r="G18" cm="1">
        <f t="array" aca="1" ref="G18" ca="1">INDIRECT("'"&amp;B18&amp;"'!Business_Establishment")</f>
        <v>0</v>
      </c>
      <c r="H18" s="259" t="str">
        <f t="shared" si="1"/>
        <v>Go to Tab</v>
      </c>
    </row>
    <row r="19" spans="2:8">
      <c r="B19" s="127">
        <v>5</v>
      </c>
      <c r="C19" s="49" t="s">
        <v>27</v>
      </c>
      <c r="D19" s="53" t="str">
        <f t="shared" ca="1" si="0"/>
        <v/>
      </c>
      <c r="E19" s="6"/>
      <c r="F19" cm="1">
        <f t="array" aca="1" ref="F19" ca="1">INDIRECT("'"&amp;B19&amp;"'!Count_Assisted")</f>
        <v>0</v>
      </c>
      <c r="G19" cm="1">
        <f t="array" aca="1" ref="G19" ca="1">INDIRECT("'"&amp;B19&amp;"'!Business_Establishment")</f>
        <v>0</v>
      </c>
      <c r="H19" s="259" t="str">
        <f t="shared" si="1"/>
        <v>Go to Tab</v>
      </c>
    </row>
    <row r="20" spans="2:8">
      <c r="B20" s="127">
        <v>6</v>
      </c>
      <c r="C20" s="49" t="s">
        <v>28</v>
      </c>
      <c r="D20" s="53" t="str">
        <f t="shared" ca="1" si="0"/>
        <v/>
      </c>
      <c r="E20" s="6"/>
      <c r="F20" cm="1">
        <f t="array" aca="1" ref="F20" ca="1">INDIRECT("'"&amp;B20&amp;"'!Count_Assisted")</f>
        <v>0</v>
      </c>
      <c r="G20" cm="1">
        <f t="array" aca="1" ref="G20" ca="1">INDIRECT("'"&amp;B20&amp;"'!Business_Establishment")</f>
        <v>0</v>
      </c>
      <c r="H20" s="259" t="str">
        <f t="shared" si="1"/>
        <v>Go to Tab</v>
      </c>
    </row>
    <row r="21" spans="2:8">
      <c r="B21" s="127">
        <v>7</v>
      </c>
      <c r="C21" s="49" t="s">
        <v>29</v>
      </c>
      <c r="D21" s="53" t="str">
        <f t="shared" ca="1" si="0"/>
        <v/>
      </c>
      <c r="E21" s="5"/>
      <c r="F21" cm="1">
        <f t="array" aca="1" ref="F21" ca="1">INDIRECT("'"&amp;B21&amp;"'!Count_Assisted")</f>
        <v>0</v>
      </c>
      <c r="G21" cm="1">
        <f t="array" aca="1" ref="G21" ca="1">INDIRECT("'"&amp;B21&amp;"'!Business_Establishment")</f>
        <v>0</v>
      </c>
      <c r="H21" s="259" t="str">
        <f t="shared" si="1"/>
        <v>Go to Tab</v>
      </c>
    </row>
    <row r="22" spans="2:8">
      <c r="B22" s="127">
        <v>8</v>
      </c>
      <c r="C22" s="49" t="s">
        <v>30</v>
      </c>
      <c r="D22" s="53" t="str">
        <f t="shared" ca="1" si="0"/>
        <v/>
      </c>
      <c r="E22" s="6"/>
      <c r="F22" cm="1">
        <f t="array" aca="1" ref="F22" ca="1">INDIRECT("'"&amp;B22&amp;"'!Count_Assisted")</f>
        <v>0</v>
      </c>
      <c r="G22" cm="1">
        <f t="array" aca="1" ref="G22" ca="1">INDIRECT("'"&amp;B22&amp;"'!Business_Establishment")</f>
        <v>0</v>
      </c>
      <c r="H22" s="259" t="str">
        <f t="shared" si="1"/>
        <v>Go to Tab</v>
      </c>
    </row>
    <row r="23" spans="2:8">
      <c r="B23" s="127">
        <v>9</v>
      </c>
      <c r="C23" s="49" t="s">
        <v>31</v>
      </c>
      <c r="D23" s="53" t="str">
        <f t="shared" ca="1" si="0"/>
        <v/>
      </c>
      <c r="E23" s="6"/>
      <c r="F23" cm="1">
        <f t="array" aca="1" ref="F23" ca="1">INDIRECT("'"&amp;B23&amp;"'!Count_Assisted")</f>
        <v>0</v>
      </c>
      <c r="G23" cm="1">
        <f t="array" aca="1" ref="G23" ca="1">INDIRECT("'"&amp;B23&amp;"'!Business_Establishment")</f>
        <v>0</v>
      </c>
      <c r="H23" s="259" t="str">
        <f t="shared" si="1"/>
        <v>Go to Tab</v>
      </c>
    </row>
    <row r="24" spans="2:8">
      <c r="B24" s="127">
        <v>10</v>
      </c>
      <c r="C24" s="49" t="s">
        <v>32</v>
      </c>
      <c r="D24" s="53" t="str">
        <f t="shared" ca="1" si="0"/>
        <v/>
      </c>
      <c r="E24" s="6"/>
      <c r="F24" cm="1">
        <f t="array" aca="1" ref="F24" ca="1">INDIRECT("'"&amp;B24&amp;"'!Count_Assisted")</f>
        <v>0</v>
      </c>
      <c r="G24" cm="1">
        <f t="array" aca="1" ref="G24" ca="1">INDIRECT("'"&amp;B24&amp;"'!Business_Establishment")</f>
        <v>0</v>
      </c>
      <c r="H24" s="259" t="str">
        <f t="shared" si="1"/>
        <v>Go to Tab</v>
      </c>
    </row>
    <row r="25" spans="2:8">
      <c r="B25" s="127">
        <v>11</v>
      </c>
      <c r="C25" s="49" t="s">
        <v>33</v>
      </c>
      <c r="D25" s="53" t="str">
        <f t="shared" ca="1" si="0"/>
        <v/>
      </c>
      <c r="E25" s="6"/>
      <c r="F25" cm="1">
        <f t="array" aca="1" ref="F25" ca="1">INDIRECT("'"&amp;B25&amp;"'!Count_Assisted")</f>
        <v>0</v>
      </c>
      <c r="G25" cm="1">
        <f t="array" aca="1" ref="G25" ca="1">INDIRECT("'"&amp;B25&amp;"'!Business_Establishment")</f>
        <v>0</v>
      </c>
      <c r="H25" s="259" t="str">
        <f t="shared" si="1"/>
        <v>Go to Tab</v>
      </c>
    </row>
    <row r="26" spans="2:8">
      <c r="B26" s="127">
        <v>12</v>
      </c>
      <c r="C26" s="49" t="s">
        <v>34</v>
      </c>
      <c r="D26" s="53" t="str">
        <f t="shared" ca="1" si="0"/>
        <v/>
      </c>
      <c r="E26" s="6"/>
      <c r="F26" cm="1">
        <f t="array" aca="1" ref="F26" ca="1">INDIRECT("'"&amp;B26&amp;"'!Count_Assisted")</f>
        <v>0</v>
      </c>
      <c r="G26" cm="1">
        <f t="array" aca="1" ref="G26" ca="1">INDIRECT("'"&amp;B26&amp;"'!Business_Establishment")</f>
        <v>0</v>
      </c>
      <c r="H26" s="259" t="str">
        <f t="shared" si="1"/>
        <v>Go to Tab</v>
      </c>
    </row>
    <row r="27" spans="2:8">
      <c r="B27" s="127">
        <v>13</v>
      </c>
      <c r="C27" s="49" t="s">
        <v>35</v>
      </c>
      <c r="D27" s="53" t="str">
        <f t="shared" ca="1" si="0"/>
        <v/>
      </c>
      <c r="E27" s="6"/>
      <c r="F27" cm="1">
        <f t="array" aca="1" ref="F27" ca="1">INDIRECT("'"&amp;B27&amp;"'!Count_Assisted")</f>
        <v>0</v>
      </c>
      <c r="G27" cm="1">
        <f t="array" aca="1" ref="G27" ca="1">INDIRECT("'"&amp;B27&amp;"'!Business_Establishment")</f>
        <v>0</v>
      </c>
      <c r="H27" s="259" t="str">
        <f t="shared" si="1"/>
        <v>Go to Tab</v>
      </c>
    </row>
    <row r="28" spans="2:8">
      <c r="B28" s="127">
        <v>14</v>
      </c>
      <c r="C28" s="49" t="s">
        <v>36</v>
      </c>
      <c r="D28" s="53" t="str">
        <f t="shared" ca="1" si="0"/>
        <v/>
      </c>
      <c r="E28" s="6"/>
      <c r="F28" cm="1">
        <f t="array" aca="1" ref="F28" ca="1">INDIRECT("'"&amp;B28&amp;"'!Count_Assisted")</f>
        <v>0</v>
      </c>
      <c r="G28" cm="1">
        <f t="array" aca="1" ref="G28" ca="1">INDIRECT("'"&amp;B28&amp;"'!Business_Establishment")</f>
        <v>0</v>
      </c>
      <c r="H28" s="259" t="str">
        <f t="shared" si="1"/>
        <v>Go to Tab</v>
      </c>
    </row>
    <row r="29" spans="2:8">
      <c r="B29" s="127">
        <v>15</v>
      </c>
      <c r="C29" s="49" t="s">
        <v>37</v>
      </c>
      <c r="D29" s="53" t="str">
        <f t="shared" ca="1" si="0"/>
        <v/>
      </c>
      <c r="E29" s="6"/>
      <c r="F29" cm="1">
        <f t="array" aca="1" ref="F29" ca="1">INDIRECT("'"&amp;B29&amp;"'!Count_Assisted")</f>
        <v>0</v>
      </c>
      <c r="G29" cm="1">
        <f t="array" aca="1" ref="G29" ca="1">INDIRECT("'"&amp;B29&amp;"'!Business_Establishment")</f>
        <v>0</v>
      </c>
      <c r="H29" s="259" t="str">
        <f t="shared" si="1"/>
        <v>Go to Tab</v>
      </c>
    </row>
    <row r="30" spans="2:8">
      <c r="B30" s="127">
        <v>16</v>
      </c>
      <c r="C30" s="49" t="s">
        <v>38</v>
      </c>
      <c r="D30" s="53" t="str">
        <f t="shared" ca="1" si="0"/>
        <v/>
      </c>
      <c r="E30" s="6"/>
      <c r="F30" cm="1">
        <f t="array" aca="1" ref="F30" ca="1">INDIRECT("'"&amp;B30&amp;"'!Count_Assisted")</f>
        <v>0</v>
      </c>
      <c r="G30" cm="1">
        <f t="array" aca="1" ref="G30" ca="1">INDIRECT("'"&amp;B30&amp;"'!Business_Establishment")</f>
        <v>0</v>
      </c>
      <c r="H30" s="259" t="str">
        <f t="shared" si="1"/>
        <v>Go to Tab</v>
      </c>
    </row>
    <row r="31" spans="2:8">
      <c r="B31" s="127">
        <v>17</v>
      </c>
      <c r="C31" s="49" t="s">
        <v>39</v>
      </c>
      <c r="D31" s="53" t="str">
        <f t="shared" ca="1" si="0"/>
        <v/>
      </c>
      <c r="E31" s="6"/>
      <c r="F31" cm="1">
        <f t="array" aca="1" ref="F31" ca="1">INDIRECT("'"&amp;B31&amp;"'!Count_Assisted")</f>
        <v>0</v>
      </c>
      <c r="G31" cm="1">
        <f t="array" aca="1" ref="G31" ca="1">INDIRECT("'"&amp;B31&amp;"'!Business_Establishment")</f>
        <v>0</v>
      </c>
      <c r="H31" s="259" t="str">
        <f t="shared" si="1"/>
        <v>Go to Tab</v>
      </c>
    </row>
    <row r="32" spans="2:8">
      <c r="B32" s="127">
        <v>18</v>
      </c>
      <c r="C32" s="49" t="s">
        <v>40</v>
      </c>
      <c r="D32" s="53" t="str">
        <f t="shared" ca="1" si="0"/>
        <v/>
      </c>
      <c r="E32" s="6"/>
      <c r="F32" cm="1">
        <f t="array" aca="1" ref="F32" ca="1">INDIRECT("'"&amp;B32&amp;"'!Count_Assisted")</f>
        <v>0</v>
      </c>
      <c r="G32" cm="1">
        <f t="array" aca="1" ref="G32" ca="1">INDIRECT("'"&amp;B32&amp;"'!Business_Establishment")</f>
        <v>0</v>
      </c>
      <c r="H32" s="259" t="str">
        <f t="shared" si="1"/>
        <v>Go to Tab</v>
      </c>
    </row>
    <row r="33" spans="2:8">
      <c r="B33" s="127">
        <v>19</v>
      </c>
      <c r="C33" s="49" t="s">
        <v>41</v>
      </c>
      <c r="D33" s="53" t="str">
        <f t="shared" ca="1" si="0"/>
        <v/>
      </c>
      <c r="E33" s="6"/>
      <c r="F33" cm="1">
        <f t="array" aca="1" ref="F33" ca="1">INDIRECT("'"&amp;B33&amp;"'!Count_Assisted")</f>
        <v>0</v>
      </c>
      <c r="G33" cm="1">
        <f t="array" aca="1" ref="G33" ca="1">INDIRECT("'"&amp;B33&amp;"'!Business_Establishment")</f>
        <v>0</v>
      </c>
      <c r="H33" s="259" t="str">
        <f t="shared" si="1"/>
        <v>Go to Tab</v>
      </c>
    </row>
    <row r="34" spans="2:8">
      <c r="B34" s="127">
        <v>20</v>
      </c>
      <c r="C34" s="49" t="s">
        <v>42</v>
      </c>
      <c r="D34" s="53" t="str">
        <f t="shared" ca="1" si="0"/>
        <v/>
      </c>
      <c r="E34" s="6"/>
      <c r="F34" cm="1">
        <f t="array" aca="1" ref="F34" ca="1">INDIRECT("'"&amp;B34&amp;"'!Count_Assisted")</f>
        <v>0</v>
      </c>
      <c r="G34" cm="1">
        <f t="array" aca="1" ref="G34" ca="1">INDIRECT("'"&amp;B34&amp;"'!Business_Establishment")</f>
        <v>0</v>
      </c>
      <c r="H34" s="259" t="str">
        <f t="shared" si="1"/>
        <v>Go to Tab</v>
      </c>
    </row>
    <row r="35" spans="2:8">
      <c r="B35" s="127">
        <v>21</v>
      </c>
      <c r="C35" s="49" t="s">
        <v>43</v>
      </c>
      <c r="D35" s="53" t="str">
        <f t="shared" ca="1" si="0"/>
        <v/>
      </c>
      <c r="E35" s="6"/>
      <c r="F35" cm="1">
        <f t="array" aca="1" ref="F35" ca="1">INDIRECT("'"&amp;B35&amp;"'!Count_Assisted")</f>
        <v>0</v>
      </c>
      <c r="G35" cm="1">
        <f t="array" aca="1" ref="G35" ca="1">INDIRECT("'"&amp;B35&amp;"'!Business_Establishment")</f>
        <v>0</v>
      </c>
      <c r="H35" s="259" t="str">
        <f t="shared" si="1"/>
        <v>Go to Tab</v>
      </c>
    </row>
    <row r="36" spans="2:8">
      <c r="B36" s="127">
        <v>22</v>
      </c>
      <c r="C36" s="49" t="s">
        <v>44</v>
      </c>
      <c r="D36" s="53" t="str">
        <f t="shared" ca="1" si="0"/>
        <v/>
      </c>
      <c r="E36" s="6"/>
      <c r="F36" cm="1">
        <f t="array" aca="1" ref="F36" ca="1">INDIRECT("'"&amp;B36&amp;"'!Count_Assisted")</f>
        <v>0</v>
      </c>
      <c r="G36" cm="1">
        <f t="array" aca="1" ref="G36" ca="1">INDIRECT("'"&amp;B36&amp;"'!Business_Establishment")</f>
        <v>0</v>
      </c>
      <c r="H36" s="259" t="str">
        <f t="shared" si="1"/>
        <v>Go to Tab</v>
      </c>
    </row>
    <row r="37" spans="2:8">
      <c r="B37" s="127">
        <v>23</v>
      </c>
      <c r="C37" s="49" t="s">
        <v>45</v>
      </c>
      <c r="D37" s="53" t="str">
        <f t="shared" ca="1" si="0"/>
        <v/>
      </c>
      <c r="E37" s="6"/>
      <c r="F37" cm="1">
        <f t="array" aca="1" ref="F37" ca="1">INDIRECT("'"&amp;B37&amp;"'!Count_Assisted")</f>
        <v>0</v>
      </c>
      <c r="G37" cm="1">
        <f t="array" aca="1" ref="G37" ca="1">INDIRECT("'"&amp;B37&amp;"'!Business_Establishment")</f>
        <v>0</v>
      </c>
      <c r="H37" s="259" t="str">
        <f t="shared" si="1"/>
        <v>Go to Tab</v>
      </c>
    </row>
    <row r="38" spans="2:8">
      <c r="B38" s="127">
        <v>24</v>
      </c>
      <c r="C38" s="49" t="s">
        <v>46</v>
      </c>
      <c r="D38" s="53" t="str">
        <f t="shared" ca="1" si="0"/>
        <v/>
      </c>
      <c r="E38" s="6"/>
      <c r="F38" cm="1">
        <f t="array" aca="1" ref="F38" ca="1">INDIRECT("'"&amp;B38&amp;"'!Count_Assisted")</f>
        <v>0</v>
      </c>
      <c r="G38" cm="1">
        <f t="array" aca="1" ref="G38" ca="1">INDIRECT("'"&amp;B38&amp;"'!Business_Establishment")</f>
        <v>0</v>
      </c>
      <c r="H38" s="259" t="str">
        <f t="shared" si="1"/>
        <v>Go to Tab</v>
      </c>
    </row>
    <row r="39" spans="2:8">
      <c r="B39" s="127">
        <v>25</v>
      </c>
      <c r="C39" s="49" t="s">
        <v>47</v>
      </c>
      <c r="D39" s="53" t="str">
        <f t="shared" ca="1" si="0"/>
        <v/>
      </c>
      <c r="E39" s="6"/>
      <c r="F39" cm="1">
        <f t="array" aca="1" ref="F39" ca="1">INDIRECT("'"&amp;B39&amp;"'!Count_Assisted")</f>
        <v>0</v>
      </c>
      <c r="G39" cm="1">
        <f t="array" aca="1" ref="G39" ca="1">INDIRECT("'"&amp;B39&amp;"'!Business_Establishment")</f>
        <v>0</v>
      </c>
      <c r="H39" s="259" t="str">
        <f t="shared" si="1"/>
        <v>Go to Tab</v>
      </c>
    </row>
    <row r="40" spans="2:8">
      <c r="B40" s="127">
        <v>26</v>
      </c>
      <c r="C40" s="49" t="s">
        <v>48</v>
      </c>
      <c r="D40" s="53" t="str">
        <f t="shared" ca="1" si="0"/>
        <v/>
      </c>
      <c r="E40" s="6"/>
      <c r="F40" cm="1">
        <f t="array" aca="1" ref="F40" ca="1">INDIRECT("'"&amp;B40&amp;"'!Count_Assisted")</f>
        <v>0</v>
      </c>
      <c r="G40" cm="1">
        <f t="array" aca="1" ref="G40" ca="1">INDIRECT("'"&amp;B40&amp;"'!Business_Establishment")</f>
        <v>0</v>
      </c>
      <c r="H40" s="259" t="str">
        <f t="shared" si="1"/>
        <v>Go to Tab</v>
      </c>
    </row>
    <row r="41" spans="2:8">
      <c r="B41" s="127">
        <v>27</v>
      </c>
      <c r="C41" s="49" t="s">
        <v>49</v>
      </c>
      <c r="D41" s="53" t="str">
        <f t="shared" ca="1" si="0"/>
        <v/>
      </c>
      <c r="E41" s="6"/>
      <c r="F41" cm="1">
        <f t="array" aca="1" ref="F41" ca="1">INDIRECT("'"&amp;B41&amp;"'!Count_Assisted")</f>
        <v>0</v>
      </c>
      <c r="G41" cm="1">
        <f t="array" aca="1" ref="G41" ca="1">INDIRECT("'"&amp;B41&amp;"'!Business_Establishment")</f>
        <v>0</v>
      </c>
      <c r="H41" s="259" t="str">
        <f t="shared" si="1"/>
        <v>Go to Tab</v>
      </c>
    </row>
    <row r="42" spans="2:8">
      <c r="B42" s="127">
        <v>28</v>
      </c>
      <c r="C42" s="49" t="s">
        <v>50</v>
      </c>
      <c r="D42" s="53" t="str">
        <f t="shared" ca="1" si="0"/>
        <v/>
      </c>
      <c r="E42" s="6"/>
      <c r="F42" cm="1">
        <f t="array" aca="1" ref="F42" ca="1">INDIRECT("'"&amp;B42&amp;"'!Count_Assisted")</f>
        <v>0</v>
      </c>
      <c r="G42" cm="1">
        <f t="array" aca="1" ref="G42" ca="1">INDIRECT("'"&amp;B42&amp;"'!Business_Establishment")</f>
        <v>0</v>
      </c>
      <c r="H42" s="259" t="str">
        <f t="shared" si="1"/>
        <v>Go to Tab</v>
      </c>
    </row>
    <row r="43" spans="2:8">
      <c r="B43" s="127">
        <v>29</v>
      </c>
      <c r="C43" s="49" t="s">
        <v>51</v>
      </c>
      <c r="D43" s="53" t="str">
        <f t="shared" ca="1" si="0"/>
        <v/>
      </c>
      <c r="E43" s="6"/>
      <c r="F43" cm="1">
        <f t="array" aca="1" ref="F43" ca="1">INDIRECT("'"&amp;B43&amp;"'!Count_Assisted")</f>
        <v>0</v>
      </c>
      <c r="G43" cm="1">
        <f t="array" aca="1" ref="G43" ca="1">INDIRECT("'"&amp;B43&amp;"'!Business_Establishment")</f>
        <v>0</v>
      </c>
      <c r="H43" s="259" t="str">
        <f t="shared" si="1"/>
        <v>Go to Tab</v>
      </c>
    </row>
    <row r="44" spans="2:8">
      <c r="B44" s="127">
        <v>30</v>
      </c>
      <c r="C44" s="49" t="s">
        <v>52</v>
      </c>
      <c r="D44" s="53" t="str">
        <f t="shared" ca="1" si="0"/>
        <v/>
      </c>
      <c r="E44" s="6"/>
      <c r="F44" cm="1">
        <f t="array" aca="1" ref="F44" ca="1">INDIRECT("'"&amp;B44&amp;"'!Count_Assisted")</f>
        <v>0</v>
      </c>
      <c r="G44" cm="1">
        <f t="array" aca="1" ref="G44" ca="1">INDIRECT("'"&amp;B44&amp;"'!Business_Establishment")</f>
        <v>0</v>
      </c>
      <c r="H44" s="259" t="str">
        <f t="shared" si="1"/>
        <v>Go to Tab</v>
      </c>
    </row>
    <row r="45" spans="2:8">
      <c r="B45" s="127">
        <v>31</v>
      </c>
      <c r="C45" s="49" t="s">
        <v>53</v>
      </c>
      <c r="D45" s="53" t="str">
        <f t="shared" ca="1" si="0"/>
        <v/>
      </c>
      <c r="E45" s="6"/>
      <c r="F45" cm="1">
        <f t="array" aca="1" ref="F45" ca="1">INDIRECT("'"&amp;B45&amp;"'!Count_Assisted")</f>
        <v>0</v>
      </c>
      <c r="G45" cm="1">
        <f t="array" aca="1" ref="G45" ca="1">INDIRECT("'"&amp;B45&amp;"'!Business_Establishment")</f>
        <v>0</v>
      </c>
      <c r="H45" s="259" t="str">
        <f t="shared" si="1"/>
        <v>Go to Tab</v>
      </c>
    </row>
    <row r="46" spans="2:8">
      <c r="B46" s="127">
        <v>32</v>
      </c>
      <c r="C46" s="49" t="s">
        <v>54</v>
      </c>
      <c r="D46" s="53" t="str">
        <f t="shared" ca="1" si="0"/>
        <v/>
      </c>
      <c r="E46" s="6"/>
      <c r="F46" cm="1">
        <f t="array" aca="1" ref="F46" ca="1">INDIRECT("'"&amp;B46&amp;"'!Count_Assisted")</f>
        <v>0</v>
      </c>
      <c r="G46" cm="1">
        <f t="array" aca="1" ref="G46" ca="1">INDIRECT("'"&amp;B46&amp;"'!Business_Establishment")</f>
        <v>0</v>
      </c>
      <c r="H46" s="259" t="str">
        <f t="shared" si="1"/>
        <v>Go to Tab</v>
      </c>
    </row>
    <row r="47" spans="2:8">
      <c r="B47" s="127">
        <v>33</v>
      </c>
      <c r="C47" s="49" t="s">
        <v>55</v>
      </c>
      <c r="D47" s="53" t="str">
        <f t="shared" ca="1" si="0"/>
        <v/>
      </c>
      <c r="E47" s="6"/>
      <c r="F47" cm="1">
        <f t="array" aca="1" ref="F47" ca="1">INDIRECT("'"&amp;B47&amp;"'!Count_Assisted")</f>
        <v>0</v>
      </c>
      <c r="G47" cm="1">
        <f t="array" aca="1" ref="G47" ca="1">INDIRECT("'"&amp;B47&amp;"'!Business_Establishment")</f>
        <v>0</v>
      </c>
      <c r="H47" s="259" t="str">
        <f t="shared" si="1"/>
        <v>Go to Tab</v>
      </c>
    </row>
    <row r="48" spans="2:8">
      <c r="B48" s="127">
        <v>34</v>
      </c>
      <c r="C48" s="49" t="s">
        <v>56</v>
      </c>
      <c r="D48" s="53" t="str">
        <f t="shared" ca="1" si="0"/>
        <v/>
      </c>
      <c r="E48" s="6"/>
      <c r="F48" cm="1">
        <f t="array" aca="1" ref="F48" ca="1">INDIRECT("'"&amp;B48&amp;"'!Count_Assisted")</f>
        <v>0</v>
      </c>
      <c r="G48" cm="1">
        <f t="array" aca="1" ref="G48" ca="1">INDIRECT("'"&amp;B48&amp;"'!Business_Establishment")</f>
        <v>0</v>
      </c>
      <c r="H48" s="259" t="str">
        <f t="shared" si="1"/>
        <v>Go to Tab</v>
      </c>
    </row>
    <row r="49" spans="2:8">
      <c r="B49" s="127">
        <v>35</v>
      </c>
      <c r="C49" s="49" t="s">
        <v>57</v>
      </c>
      <c r="D49" s="53" t="str">
        <f t="shared" ca="1" si="0"/>
        <v/>
      </c>
      <c r="E49" s="6"/>
      <c r="F49" cm="1">
        <f t="array" aca="1" ref="F49" ca="1">INDIRECT("'"&amp;B49&amp;"'!Count_Assisted")</f>
        <v>0</v>
      </c>
      <c r="G49" cm="1">
        <f t="array" aca="1" ref="G49" ca="1">INDIRECT("'"&amp;B49&amp;"'!Business_Establishment")</f>
        <v>0</v>
      </c>
      <c r="H49" s="259" t="str">
        <f t="shared" si="1"/>
        <v>Go to Tab</v>
      </c>
    </row>
    <row r="50" spans="2:8">
      <c r="B50" s="127">
        <v>36</v>
      </c>
      <c r="C50" s="49" t="s">
        <v>58</v>
      </c>
      <c r="D50" s="53" t="str">
        <f t="shared" ca="1" si="0"/>
        <v/>
      </c>
      <c r="E50" s="6"/>
      <c r="F50" cm="1">
        <f t="array" aca="1" ref="F50" ca="1">INDIRECT("'"&amp;B50&amp;"'!Count_Assisted")</f>
        <v>0</v>
      </c>
      <c r="G50" cm="1">
        <f t="array" aca="1" ref="G50" ca="1">INDIRECT("'"&amp;B50&amp;"'!Business_Establishment")</f>
        <v>0</v>
      </c>
      <c r="H50" s="259" t="str">
        <f t="shared" si="1"/>
        <v>Go to Tab</v>
      </c>
    </row>
    <row r="51" spans="2:8">
      <c r="B51" s="127">
        <v>37</v>
      </c>
      <c r="C51" s="49" t="s">
        <v>59</v>
      </c>
      <c r="D51" s="53" t="str">
        <f t="shared" ca="1" si="0"/>
        <v/>
      </c>
      <c r="E51" s="6"/>
      <c r="F51" cm="1">
        <f t="array" aca="1" ref="F51" ca="1">INDIRECT("'"&amp;B51&amp;"'!Count_Assisted")</f>
        <v>0</v>
      </c>
      <c r="G51" cm="1">
        <f t="array" aca="1" ref="G51" ca="1">INDIRECT("'"&amp;B51&amp;"'!Business_Establishment")</f>
        <v>0</v>
      </c>
      <c r="H51" s="259" t="str">
        <f t="shared" si="1"/>
        <v>Go to Tab</v>
      </c>
    </row>
    <row r="52" spans="2:8">
      <c r="B52" s="127">
        <v>38</v>
      </c>
      <c r="C52" s="49" t="s">
        <v>60</v>
      </c>
      <c r="D52" s="53" t="str">
        <f t="shared" ca="1" si="0"/>
        <v/>
      </c>
      <c r="E52" s="6"/>
      <c r="F52" cm="1">
        <f t="array" aca="1" ref="F52" ca="1">INDIRECT("'"&amp;B52&amp;"'!Count_Assisted")</f>
        <v>0</v>
      </c>
      <c r="G52" cm="1">
        <f t="array" aca="1" ref="G52" ca="1">INDIRECT("'"&amp;B52&amp;"'!Business_Establishment")</f>
        <v>0</v>
      </c>
      <c r="H52" s="259" t="str">
        <f t="shared" si="1"/>
        <v>Go to Tab</v>
      </c>
    </row>
    <row r="53" spans="2:8">
      <c r="B53" s="127">
        <v>39</v>
      </c>
      <c r="C53" s="49" t="s">
        <v>61</v>
      </c>
      <c r="D53" s="53" t="str">
        <f t="shared" ca="1" si="0"/>
        <v/>
      </c>
      <c r="E53" s="6"/>
      <c r="F53" cm="1">
        <f t="array" aca="1" ref="F53" ca="1">INDIRECT("'"&amp;B53&amp;"'!Count_Assisted")</f>
        <v>0</v>
      </c>
      <c r="G53" cm="1">
        <f t="array" aca="1" ref="G53" ca="1">INDIRECT("'"&amp;B53&amp;"'!Business_Establishment")</f>
        <v>0</v>
      </c>
      <c r="H53" s="259" t="str">
        <f t="shared" si="1"/>
        <v>Go to Tab</v>
      </c>
    </row>
    <row r="54" spans="2:8">
      <c r="B54" s="127">
        <v>40</v>
      </c>
      <c r="C54" s="49" t="s">
        <v>62</v>
      </c>
      <c r="D54" s="53" t="str">
        <f t="shared" ca="1" si="0"/>
        <v/>
      </c>
      <c r="E54" s="6"/>
      <c r="F54" cm="1">
        <f t="array" aca="1" ref="F54" ca="1">INDIRECT("'"&amp;B54&amp;"'!Count_Assisted")</f>
        <v>0</v>
      </c>
      <c r="G54" cm="1">
        <f t="array" aca="1" ref="G54" ca="1">INDIRECT("'"&amp;B54&amp;"'!Business_Establishment")</f>
        <v>0</v>
      </c>
      <c r="H54" s="259" t="str">
        <f t="shared" si="1"/>
        <v>Go to Tab</v>
      </c>
    </row>
    <row r="55" spans="2:8">
      <c r="B55" s="127">
        <v>41</v>
      </c>
      <c r="C55" s="49" t="s">
        <v>63</v>
      </c>
      <c r="D55" s="53" t="str">
        <f t="shared" ca="1" si="0"/>
        <v/>
      </c>
      <c r="E55" s="6"/>
      <c r="F55" cm="1">
        <f t="array" aca="1" ref="F55" ca="1">INDIRECT("'"&amp;B55&amp;"'!Count_Assisted")</f>
        <v>0</v>
      </c>
      <c r="G55" cm="1">
        <f t="array" aca="1" ref="G55" ca="1">INDIRECT("'"&amp;B55&amp;"'!Business_Establishment")</f>
        <v>0</v>
      </c>
      <c r="H55" s="259" t="str">
        <f t="shared" si="1"/>
        <v>Go to Tab</v>
      </c>
    </row>
    <row r="56" spans="2:8">
      <c r="B56" s="127">
        <v>42</v>
      </c>
      <c r="C56" s="49" t="s">
        <v>64</v>
      </c>
      <c r="D56" s="53" t="str">
        <f t="shared" ca="1" si="0"/>
        <v/>
      </c>
      <c r="E56" s="6"/>
      <c r="F56" cm="1">
        <f t="array" aca="1" ref="F56" ca="1">INDIRECT("'"&amp;B56&amp;"'!Count_Assisted")</f>
        <v>0</v>
      </c>
      <c r="G56" cm="1">
        <f t="array" aca="1" ref="G56" ca="1">INDIRECT("'"&amp;B56&amp;"'!Business_Establishment")</f>
        <v>0</v>
      </c>
      <c r="H56" s="259" t="str">
        <f t="shared" si="1"/>
        <v>Go to Tab</v>
      </c>
    </row>
    <row r="57" spans="2:8">
      <c r="B57" s="127">
        <v>43</v>
      </c>
      <c r="C57" s="49" t="s">
        <v>65</v>
      </c>
      <c r="D57" s="53" t="str">
        <f t="shared" ca="1" si="0"/>
        <v/>
      </c>
      <c r="E57" s="6"/>
      <c r="F57" cm="1">
        <f t="array" aca="1" ref="F57" ca="1">INDIRECT("'"&amp;B57&amp;"'!Count_Assisted")</f>
        <v>0</v>
      </c>
      <c r="G57" cm="1">
        <f t="array" aca="1" ref="G57" ca="1">INDIRECT("'"&amp;B57&amp;"'!Business_Establishment")</f>
        <v>0</v>
      </c>
      <c r="H57" s="259" t="str">
        <f t="shared" si="1"/>
        <v>Go to Tab</v>
      </c>
    </row>
    <row r="58" spans="2:8">
      <c r="B58" s="127">
        <v>44</v>
      </c>
      <c r="C58" s="49" t="s">
        <v>66</v>
      </c>
      <c r="D58" s="53" t="str">
        <f t="shared" ca="1" si="0"/>
        <v/>
      </c>
      <c r="E58" s="6"/>
      <c r="F58" cm="1">
        <f t="array" aca="1" ref="F58" ca="1">INDIRECT("'"&amp;B58&amp;"'!Count_Assisted")</f>
        <v>0</v>
      </c>
      <c r="G58" cm="1">
        <f t="array" aca="1" ref="G58" ca="1">INDIRECT("'"&amp;B58&amp;"'!Business_Establishment")</f>
        <v>0</v>
      </c>
      <c r="H58" s="259" t="str">
        <f t="shared" si="1"/>
        <v>Go to Tab</v>
      </c>
    </row>
    <row r="59" spans="2:8">
      <c r="B59" s="127">
        <v>45</v>
      </c>
      <c r="C59" s="49" t="s">
        <v>67</v>
      </c>
      <c r="D59" s="53" t="str">
        <f t="shared" ca="1" si="0"/>
        <v/>
      </c>
      <c r="E59" s="6"/>
      <c r="F59" cm="1">
        <f t="array" aca="1" ref="F59" ca="1">INDIRECT("'"&amp;B59&amp;"'!Count_Assisted")</f>
        <v>0</v>
      </c>
      <c r="G59" cm="1">
        <f t="array" aca="1" ref="G59" ca="1">INDIRECT("'"&amp;B59&amp;"'!Business_Establishment")</f>
        <v>0</v>
      </c>
      <c r="H59" s="259" t="str">
        <f t="shared" si="1"/>
        <v>Go to Tab</v>
      </c>
    </row>
    <row r="60" spans="2:8">
      <c r="B60" s="127">
        <v>46</v>
      </c>
      <c r="C60" s="49" t="s">
        <v>68</v>
      </c>
      <c r="D60" s="53" t="str">
        <f t="shared" ca="1" si="0"/>
        <v/>
      </c>
      <c r="E60" s="6"/>
      <c r="F60" cm="1">
        <f t="array" aca="1" ref="F60" ca="1">INDIRECT("'"&amp;B60&amp;"'!Count_Assisted")</f>
        <v>0</v>
      </c>
      <c r="G60" cm="1">
        <f t="array" aca="1" ref="G60" ca="1">INDIRECT("'"&amp;B60&amp;"'!Business_Establishment")</f>
        <v>0</v>
      </c>
      <c r="H60" s="259" t="str">
        <f t="shared" si="1"/>
        <v>Go to Tab</v>
      </c>
    </row>
    <row r="61" spans="2:8">
      <c r="B61" s="127">
        <v>47</v>
      </c>
      <c r="C61" s="49" t="s">
        <v>69</v>
      </c>
      <c r="D61" s="53" t="str">
        <f t="shared" ca="1" si="0"/>
        <v/>
      </c>
      <c r="E61" s="6"/>
      <c r="F61" cm="1">
        <f t="array" aca="1" ref="F61" ca="1">INDIRECT("'"&amp;B61&amp;"'!Count_Assisted")</f>
        <v>0</v>
      </c>
      <c r="G61" cm="1">
        <f t="array" aca="1" ref="G61" ca="1">INDIRECT("'"&amp;B61&amp;"'!Business_Establishment")</f>
        <v>0</v>
      </c>
      <c r="H61" s="259" t="str">
        <f t="shared" si="1"/>
        <v>Go to Tab</v>
      </c>
    </row>
    <row r="62" spans="2:8">
      <c r="B62" s="127">
        <v>48</v>
      </c>
      <c r="C62" s="49" t="s">
        <v>70</v>
      </c>
      <c r="D62" s="53" t="str">
        <f t="shared" ca="1" si="0"/>
        <v/>
      </c>
      <c r="E62" s="6"/>
      <c r="F62" cm="1">
        <f t="array" aca="1" ref="F62" ca="1">INDIRECT("'"&amp;B62&amp;"'!Count_Assisted")</f>
        <v>0</v>
      </c>
      <c r="G62" cm="1">
        <f t="array" aca="1" ref="G62" ca="1">INDIRECT("'"&amp;B62&amp;"'!Business_Establishment")</f>
        <v>0</v>
      </c>
      <c r="H62" s="259" t="str">
        <f t="shared" si="1"/>
        <v>Go to Tab</v>
      </c>
    </row>
    <row r="63" spans="2:8">
      <c r="B63" s="127">
        <v>49</v>
      </c>
      <c r="C63" s="49" t="s">
        <v>71</v>
      </c>
      <c r="D63" s="53" t="str">
        <f t="shared" ca="1" si="0"/>
        <v/>
      </c>
      <c r="E63" s="6"/>
      <c r="F63" cm="1">
        <f t="array" aca="1" ref="F63" ca="1">INDIRECT("'"&amp;B63&amp;"'!Count_Assisted")</f>
        <v>0</v>
      </c>
      <c r="G63" cm="1">
        <f t="array" aca="1" ref="G63" ca="1">INDIRECT("'"&amp;B63&amp;"'!Business_Establishment")</f>
        <v>0</v>
      </c>
      <c r="H63" s="259" t="str">
        <f t="shared" si="1"/>
        <v>Go to Tab</v>
      </c>
    </row>
    <row r="64" spans="2:8">
      <c r="B64" s="127">
        <v>50</v>
      </c>
      <c r="C64" s="49" t="s">
        <v>72</v>
      </c>
      <c r="D64" s="53" t="str">
        <f t="shared" ca="1" si="0"/>
        <v/>
      </c>
      <c r="E64" s="6"/>
      <c r="F64" cm="1">
        <f t="array" aca="1" ref="F64" ca="1">INDIRECT("'"&amp;B64&amp;"'!Count_Assisted")</f>
        <v>0</v>
      </c>
      <c r="G64" cm="1">
        <f t="array" aca="1" ref="G64" ca="1">INDIRECT("'"&amp;B64&amp;"'!Business_Establishment")</f>
        <v>0</v>
      </c>
      <c r="H64" s="259" t="str">
        <f t="shared" si="1"/>
        <v>Go to Tab</v>
      </c>
    </row>
    <row r="65" spans="2:8">
      <c r="B65" s="127">
        <v>51</v>
      </c>
      <c r="C65" s="49" t="s">
        <v>73</v>
      </c>
      <c r="D65" s="53" t="str">
        <f t="shared" ca="1" si="0"/>
        <v/>
      </c>
      <c r="E65" s="6"/>
      <c r="F65" cm="1">
        <f t="array" aca="1" ref="F65" ca="1">INDIRECT("'"&amp;B65&amp;"'!Count_Assisted")</f>
        <v>0</v>
      </c>
      <c r="G65" cm="1">
        <f t="array" aca="1" ref="G65" ca="1">INDIRECT("'"&amp;B65&amp;"'!Business_Establishment")</f>
        <v>0</v>
      </c>
      <c r="H65" s="259" t="str">
        <f t="shared" si="1"/>
        <v>Go to Tab</v>
      </c>
    </row>
    <row r="66" spans="2:8">
      <c r="B66" s="127">
        <v>52</v>
      </c>
      <c r="C66" s="49" t="s">
        <v>74</v>
      </c>
      <c r="D66" s="53" t="str">
        <f t="shared" ca="1" si="0"/>
        <v/>
      </c>
      <c r="E66" s="6"/>
      <c r="F66" cm="1">
        <f t="array" aca="1" ref="F66" ca="1">INDIRECT("'"&amp;B66&amp;"'!Count_Assisted")</f>
        <v>0</v>
      </c>
      <c r="G66" cm="1">
        <f t="array" aca="1" ref="G66" ca="1">INDIRECT("'"&amp;B66&amp;"'!Business_Establishment")</f>
        <v>0</v>
      </c>
      <c r="H66" s="259" t="str">
        <f t="shared" si="1"/>
        <v>Go to Tab</v>
      </c>
    </row>
    <row r="67" spans="2:8">
      <c r="B67" s="127">
        <v>53</v>
      </c>
      <c r="C67" s="49" t="s">
        <v>75</v>
      </c>
      <c r="D67" s="53" t="str">
        <f t="shared" ca="1" si="0"/>
        <v/>
      </c>
      <c r="E67" s="6"/>
      <c r="F67" cm="1">
        <f t="array" aca="1" ref="F67" ca="1">INDIRECT("'"&amp;B67&amp;"'!Count_Assisted")</f>
        <v>0</v>
      </c>
      <c r="G67" cm="1">
        <f t="array" aca="1" ref="G67" ca="1">INDIRECT("'"&amp;B67&amp;"'!Business_Establishment")</f>
        <v>0</v>
      </c>
      <c r="H67" s="259" t="str">
        <f t="shared" si="1"/>
        <v>Go to Tab</v>
      </c>
    </row>
    <row r="68" spans="2:8">
      <c r="B68" s="127">
        <v>54</v>
      </c>
      <c r="C68" s="49" t="s">
        <v>76</v>
      </c>
      <c r="D68" s="53" t="str">
        <f t="shared" ca="1" si="0"/>
        <v/>
      </c>
      <c r="E68" s="6"/>
      <c r="F68" cm="1">
        <f t="array" aca="1" ref="F68" ca="1">INDIRECT("'"&amp;B68&amp;"'!Count_Assisted")</f>
        <v>0</v>
      </c>
      <c r="G68" cm="1">
        <f t="array" aca="1" ref="G68" ca="1">INDIRECT("'"&amp;B68&amp;"'!Business_Establishment")</f>
        <v>0</v>
      </c>
      <c r="H68" s="259" t="str">
        <f t="shared" si="1"/>
        <v>Go to Tab</v>
      </c>
    </row>
    <row r="69" spans="2:8">
      <c r="B69" s="127">
        <v>55</v>
      </c>
      <c r="C69" s="49" t="s">
        <v>77</v>
      </c>
      <c r="D69" s="53" t="str">
        <f t="shared" ca="1" si="0"/>
        <v/>
      </c>
      <c r="E69" s="6"/>
      <c r="F69" cm="1">
        <f t="array" aca="1" ref="F69" ca="1">INDIRECT("'"&amp;B69&amp;"'!Count_Assisted")</f>
        <v>0</v>
      </c>
      <c r="G69" cm="1">
        <f t="array" aca="1" ref="G69" ca="1">INDIRECT("'"&amp;B69&amp;"'!Business_Establishment")</f>
        <v>0</v>
      </c>
      <c r="H69" s="259" t="str">
        <f t="shared" si="1"/>
        <v>Go to Tab</v>
      </c>
    </row>
    <row r="70" spans="2:8">
      <c r="B70" s="127">
        <v>56</v>
      </c>
      <c r="C70" s="49" t="s">
        <v>78</v>
      </c>
      <c r="D70" s="53" t="str">
        <f t="shared" ca="1" si="0"/>
        <v/>
      </c>
      <c r="E70" s="6"/>
      <c r="F70" cm="1">
        <f t="array" aca="1" ref="F70" ca="1">INDIRECT("'"&amp;B70&amp;"'!Count_Assisted")</f>
        <v>0</v>
      </c>
      <c r="G70" cm="1">
        <f t="array" aca="1" ref="G70" ca="1">INDIRECT("'"&amp;B70&amp;"'!Business_Establishment")</f>
        <v>0</v>
      </c>
      <c r="H70" s="259" t="str">
        <f t="shared" si="1"/>
        <v>Go to Tab</v>
      </c>
    </row>
    <row r="71" spans="2:8">
      <c r="B71" s="127">
        <v>57</v>
      </c>
      <c r="C71" s="49" t="s">
        <v>79</v>
      </c>
      <c r="D71" s="53" t="str">
        <f t="shared" ca="1" si="0"/>
        <v/>
      </c>
      <c r="E71" s="6"/>
      <c r="F71" cm="1">
        <f t="array" aca="1" ref="F71" ca="1">INDIRECT("'"&amp;B71&amp;"'!Count_Assisted")</f>
        <v>0</v>
      </c>
      <c r="G71" cm="1">
        <f t="array" aca="1" ref="G71" ca="1">INDIRECT("'"&amp;B71&amp;"'!Business_Establishment")</f>
        <v>0</v>
      </c>
      <c r="H71" s="259" t="str">
        <f t="shared" si="1"/>
        <v>Go to Tab</v>
      </c>
    </row>
    <row r="72" spans="2:8">
      <c r="B72" s="127">
        <v>58</v>
      </c>
      <c r="C72" s="49" t="s">
        <v>80</v>
      </c>
      <c r="D72" s="53" t="str">
        <f t="shared" ca="1" si="0"/>
        <v/>
      </c>
      <c r="E72" s="6"/>
      <c r="F72" cm="1">
        <f t="array" aca="1" ref="F72" ca="1">INDIRECT("'"&amp;B72&amp;"'!Count_Assisted")</f>
        <v>0</v>
      </c>
      <c r="G72" cm="1">
        <f t="array" aca="1" ref="G72" ca="1">INDIRECT("'"&amp;B72&amp;"'!Business_Establishment")</f>
        <v>0</v>
      </c>
      <c r="H72" s="259" t="str">
        <f t="shared" si="1"/>
        <v>Go to Tab</v>
      </c>
    </row>
    <row r="73" spans="2:8">
      <c r="B73" s="127">
        <v>59</v>
      </c>
      <c r="C73" s="49" t="s">
        <v>81</v>
      </c>
      <c r="D73" s="53" t="str">
        <f t="shared" ca="1" si="0"/>
        <v/>
      </c>
      <c r="E73" s="6"/>
      <c r="F73" cm="1">
        <f t="array" aca="1" ref="F73" ca="1">INDIRECT("'"&amp;B73&amp;"'!Count_Assisted")</f>
        <v>0</v>
      </c>
      <c r="G73" cm="1">
        <f t="array" aca="1" ref="G73" ca="1">INDIRECT("'"&amp;B73&amp;"'!Business_Establishment")</f>
        <v>0</v>
      </c>
      <c r="H73" s="259" t="str">
        <f t="shared" si="1"/>
        <v>Go to Tab</v>
      </c>
    </row>
    <row r="74" spans="2:8">
      <c r="B74" s="127">
        <v>60</v>
      </c>
      <c r="C74" s="49" t="s">
        <v>82</v>
      </c>
      <c r="D74" s="53" t="str">
        <f t="shared" ca="1" si="0"/>
        <v/>
      </c>
      <c r="E74" s="6"/>
      <c r="F74" cm="1">
        <f t="array" aca="1" ref="F74" ca="1">INDIRECT("'"&amp;B74&amp;"'!Count_Assisted")</f>
        <v>0</v>
      </c>
      <c r="G74" cm="1">
        <f t="array" aca="1" ref="G74" ca="1">INDIRECT("'"&amp;B74&amp;"'!Business_Establishment")</f>
        <v>0</v>
      </c>
      <c r="H74" s="259" t="str">
        <f t="shared" si="1"/>
        <v>Go to Tab</v>
      </c>
    </row>
    <row r="75" spans="2:8">
      <c r="B75" s="127">
        <v>61</v>
      </c>
      <c r="C75" s="49" t="s">
        <v>83</v>
      </c>
      <c r="D75" s="53" t="str">
        <f t="shared" ca="1" si="0"/>
        <v/>
      </c>
      <c r="E75" s="6"/>
      <c r="F75" cm="1">
        <f t="array" aca="1" ref="F75" ca="1">INDIRECT("'"&amp;B75&amp;"'!Count_Assisted")</f>
        <v>0</v>
      </c>
      <c r="G75" cm="1">
        <f t="array" aca="1" ref="G75" ca="1">INDIRECT("'"&amp;B75&amp;"'!Business_Establishment")</f>
        <v>0</v>
      </c>
      <c r="H75" s="259" t="str">
        <f t="shared" si="1"/>
        <v>Go to Tab</v>
      </c>
    </row>
    <row r="76" spans="2:8">
      <c r="B76" s="127">
        <v>62</v>
      </c>
      <c r="C76" s="49" t="s">
        <v>84</v>
      </c>
      <c r="D76" s="53" t="str">
        <f t="shared" ca="1" si="0"/>
        <v/>
      </c>
      <c r="E76" s="6"/>
      <c r="F76" cm="1">
        <f t="array" aca="1" ref="F76" ca="1">INDIRECT("'"&amp;B76&amp;"'!Count_Assisted")</f>
        <v>0</v>
      </c>
      <c r="G76" cm="1">
        <f t="array" aca="1" ref="G76" ca="1">INDIRECT("'"&amp;B76&amp;"'!Business_Establishment")</f>
        <v>0</v>
      </c>
      <c r="H76" s="259" t="str">
        <f t="shared" si="1"/>
        <v>Go to Tab</v>
      </c>
    </row>
    <row r="77" spans="2:8">
      <c r="B77" s="127">
        <v>63</v>
      </c>
      <c r="C77" s="49" t="s">
        <v>85</v>
      </c>
      <c r="D77" s="53" t="str">
        <f t="shared" ca="1" si="0"/>
        <v/>
      </c>
      <c r="E77" s="6"/>
      <c r="F77" cm="1">
        <f t="array" aca="1" ref="F77" ca="1">INDIRECT("'"&amp;B77&amp;"'!Count_Assisted")</f>
        <v>0</v>
      </c>
      <c r="G77" cm="1">
        <f t="array" aca="1" ref="G77" ca="1">INDIRECT("'"&amp;B77&amp;"'!Business_Establishment")</f>
        <v>0</v>
      </c>
      <c r="H77" s="259" t="str">
        <f t="shared" si="1"/>
        <v>Go to Tab</v>
      </c>
    </row>
    <row r="78" spans="2:8">
      <c r="B78" s="127">
        <v>64</v>
      </c>
      <c r="C78" s="49" t="s">
        <v>86</v>
      </c>
      <c r="D78" s="53" t="str">
        <f t="shared" ca="1" si="0"/>
        <v/>
      </c>
      <c r="E78" s="6"/>
      <c r="F78" cm="1">
        <f t="array" aca="1" ref="F78" ca="1">INDIRECT("'"&amp;B78&amp;"'!Count_Assisted")</f>
        <v>0</v>
      </c>
      <c r="G78" cm="1">
        <f t="array" aca="1" ref="G78" ca="1">INDIRECT("'"&amp;B78&amp;"'!Business_Establishment")</f>
        <v>0</v>
      </c>
      <c r="H78" s="259" t="str">
        <f t="shared" si="1"/>
        <v>Go to Tab</v>
      </c>
    </row>
    <row r="79" spans="2:8">
      <c r="B79" s="127">
        <v>65</v>
      </c>
      <c r="C79" s="49" t="s">
        <v>87</v>
      </c>
      <c r="D79" s="53" t="str">
        <f t="shared" ca="1" si="0"/>
        <v/>
      </c>
      <c r="E79" s="6"/>
      <c r="F79" cm="1">
        <f t="array" aca="1" ref="F79" ca="1">INDIRECT("'"&amp;B79&amp;"'!Count_Assisted")</f>
        <v>0</v>
      </c>
      <c r="G79" cm="1">
        <f t="array" aca="1" ref="G79" ca="1">INDIRECT("'"&amp;B79&amp;"'!Business_Establishment")</f>
        <v>0</v>
      </c>
      <c r="H79" s="259" t="str">
        <f t="shared" si="1"/>
        <v>Go to Tab</v>
      </c>
    </row>
    <row r="80" spans="2:8">
      <c r="B80" s="127">
        <v>66</v>
      </c>
      <c r="C80" s="49" t="s">
        <v>88</v>
      </c>
      <c r="D80" s="53" t="str">
        <f t="shared" ca="1" si="0"/>
        <v/>
      </c>
      <c r="E80" s="6"/>
      <c r="F80" cm="1">
        <f t="array" aca="1" ref="F80" ca="1">INDIRECT("'"&amp;B80&amp;"'!Count_Assisted")</f>
        <v>0</v>
      </c>
      <c r="G80" cm="1">
        <f t="array" aca="1" ref="G80" ca="1">INDIRECT("'"&amp;B80&amp;"'!Business_Establishment")</f>
        <v>0</v>
      </c>
      <c r="H80" s="259" t="str">
        <f t="shared" ref="H80:H89" si="2">HYPERLINK("#'"&amp;B80&amp;"'!Business_Establishment","Go to Tab")</f>
        <v>Go to Tab</v>
      </c>
    </row>
    <row r="81" spans="2:8">
      <c r="B81" s="127">
        <v>67</v>
      </c>
      <c r="C81" s="49" t="s">
        <v>89</v>
      </c>
      <c r="D81" s="53" t="str">
        <f t="shared" ca="1" si="0"/>
        <v/>
      </c>
      <c r="E81" s="6"/>
      <c r="F81" cm="1">
        <f t="array" aca="1" ref="F81" ca="1">INDIRECT("'"&amp;B81&amp;"'!Count_Assisted")</f>
        <v>0</v>
      </c>
      <c r="G81" cm="1">
        <f t="array" aca="1" ref="G81" ca="1">INDIRECT("'"&amp;B81&amp;"'!Business_Establishment")</f>
        <v>0</v>
      </c>
      <c r="H81" s="259" t="str">
        <f t="shared" si="2"/>
        <v>Go to Tab</v>
      </c>
    </row>
    <row r="82" spans="2:8">
      <c r="B82" s="127">
        <v>68</v>
      </c>
      <c r="C82" s="49" t="s">
        <v>90</v>
      </c>
      <c r="D82" s="53" t="str">
        <f t="shared" ca="1" si="0"/>
        <v/>
      </c>
      <c r="E82" s="6"/>
      <c r="F82" cm="1">
        <f t="array" aca="1" ref="F82" ca="1">INDIRECT("'"&amp;B82&amp;"'!Count_Assisted")</f>
        <v>0</v>
      </c>
      <c r="G82" cm="1">
        <f t="array" aca="1" ref="G82" ca="1">INDIRECT("'"&amp;B82&amp;"'!Business_Establishment")</f>
        <v>0</v>
      </c>
      <c r="H82" s="259" t="str">
        <f t="shared" si="2"/>
        <v>Go to Tab</v>
      </c>
    </row>
    <row r="83" spans="2:8">
      <c r="B83" s="127">
        <v>69</v>
      </c>
      <c r="C83" s="49" t="s">
        <v>91</v>
      </c>
      <c r="D83" s="53" t="str">
        <f t="shared" ca="1" si="0"/>
        <v/>
      </c>
      <c r="E83" s="6"/>
      <c r="F83" cm="1">
        <f t="array" aca="1" ref="F83" ca="1">INDIRECT("'"&amp;B83&amp;"'!Count_Assisted")</f>
        <v>0</v>
      </c>
      <c r="G83" cm="1">
        <f t="array" aca="1" ref="G83" ca="1">INDIRECT("'"&amp;B83&amp;"'!Business_Establishment")</f>
        <v>0</v>
      </c>
      <c r="H83" s="259" t="str">
        <f t="shared" si="2"/>
        <v>Go to Tab</v>
      </c>
    </row>
    <row r="84" spans="2:8">
      <c r="B84" s="127">
        <v>70</v>
      </c>
      <c r="C84" s="49" t="s">
        <v>92</v>
      </c>
      <c r="D84" s="53" t="str">
        <f t="shared" ca="1" si="0"/>
        <v/>
      </c>
      <c r="E84" s="6"/>
      <c r="F84" cm="1">
        <f t="array" aca="1" ref="F84" ca="1">INDIRECT("'"&amp;B84&amp;"'!Count_Assisted")</f>
        <v>0</v>
      </c>
      <c r="G84" cm="1">
        <f t="array" aca="1" ref="G84" ca="1">INDIRECT("'"&amp;B84&amp;"'!Business_Establishment")</f>
        <v>0</v>
      </c>
      <c r="H84" s="259" t="str">
        <f t="shared" si="2"/>
        <v>Go to Tab</v>
      </c>
    </row>
    <row r="85" spans="2:8">
      <c r="B85" s="127">
        <v>71</v>
      </c>
      <c r="C85" s="49" t="s">
        <v>93</v>
      </c>
      <c r="D85" s="53" t="str">
        <f t="shared" ca="1" si="0"/>
        <v/>
      </c>
      <c r="E85" s="6"/>
      <c r="F85" cm="1">
        <f t="array" aca="1" ref="F85" ca="1">INDIRECT("'"&amp;B85&amp;"'!Count_Assisted")</f>
        <v>0</v>
      </c>
      <c r="G85" cm="1">
        <f t="array" aca="1" ref="G85" ca="1">INDIRECT("'"&amp;B85&amp;"'!Business_Establishment")</f>
        <v>0</v>
      </c>
      <c r="H85" s="259" t="str">
        <f t="shared" si="2"/>
        <v>Go to Tab</v>
      </c>
    </row>
    <row r="86" spans="2:8">
      <c r="B86" s="127">
        <v>72</v>
      </c>
      <c r="C86" s="49" t="s">
        <v>94</v>
      </c>
      <c r="D86" s="53" t="str">
        <f t="shared" ca="1" si="0"/>
        <v/>
      </c>
      <c r="E86" s="6"/>
      <c r="F86" cm="1">
        <f t="array" aca="1" ref="F86" ca="1">INDIRECT("'"&amp;B86&amp;"'!Count_Assisted")</f>
        <v>0</v>
      </c>
      <c r="G86" cm="1">
        <f t="array" aca="1" ref="G86" ca="1">INDIRECT("'"&amp;B86&amp;"'!Business_Establishment")</f>
        <v>0</v>
      </c>
      <c r="H86" s="259" t="str">
        <f t="shared" si="2"/>
        <v>Go to Tab</v>
      </c>
    </row>
    <row r="87" spans="2:8">
      <c r="B87" s="127">
        <v>73</v>
      </c>
      <c r="C87" s="49" t="s">
        <v>95</v>
      </c>
      <c r="D87" s="53" t="str">
        <f t="shared" ca="1" si="0"/>
        <v/>
      </c>
      <c r="E87" s="6"/>
      <c r="F87" cm="1">
        <f t="array" aca="1" ref="F87" ca="1">INDIRECT("'"&amp;B87&amp;"'!Count_Assisted")</f>
        <v>0</v>
      </c>
      <c r="G87" cm="1">
        <f t="array" aca="1" ref="G87" ca="1">INDIRECT("'"&amp;B87&amp;"'!Business_Establishment")</f>
        <v>0</v>
      </c>
      <c r="H87" s="259" t="str">
        <f t="shared" si="2"/>
        <v>Go to Tab</v>
      </c>
    </row>
    <row r="88" spans="2:8">
      <c r="B88" s="127">
        <v>74</v>
      </c>
      <c r="C88" s="49" t="s">
        <v>96</v>
      </c>
      <c r="D88" s="53" t="str">
        <f t="shared" ca="1" si="0"/>
        <v/>
      </c>
      <c r="E88" s="6"/>
      <c r="F88" cm="1">
        <f t="array" aca="1" ref="F88" ca="1">INDIRECT("'"&amp;B88&amp;"'!Count_Assisted")</f>
        <v>0</v>
      </c>
      <c r="G88" cm="1">
        <f t="array" aca="1" ref="G88" ca="1">INDIRECT("'"&amp;B88&amp;"'!Business_Establishment")</f>
        <v>0</v>
      </c>
      <c r="H88" s="259" t="str">
        <f t="shared" si="2"/>
        <v>Go to Tab</v>
      </c>
    </row>
    <row r="89" spans="2:8">
      <c r="B89" s="127">
        <v>75</v>
      </c>
      <c r="C89" s="49" t="s">
        <v>97</v>
      </c>
      <c r="D89" s="53" t="str">
        <f t="shared" ca="1" si="0"/>
        <v/>
      </c>
      <c r="E89" s="6"/>
      <c r="F89" cm="1">
        <f t="array" aca="1" ref="F89" ca="1">INDIRECT("'"&amp;B89&amp;"'!Count_Assisted")</f>
        <v>0</v>
      </c>
      <c r="G89" cm="1">
        <f t="array" aca="1" ref="G89" ca="1">INDIRECT("'"&amp;B89&amp;"'!Business_Establishment")</f>
        <v>0</v>
      </c>
      <c r="H89" s="259" t="str">
        <f t="shared" si="2"/>
        <v>Go to Tab</v>
      </c>
    </row>
    <row r="90" spans="2:8">
      <c r="B90" s="111"/>
      <c r="C90" s="21"/>
      <c r="D90" s="262"/>
      <c r="E90" s="12"/>
    </row>
  </sheetData>
  <sheetProtection algorithmName="SHA-512" hashValue="VZasiPj914GivEW52JnJbQJsloJW5ux+NnfWlzSopAaKeYROgzhGMhRCadXKdbDEEi3+qEGFPcfg6Z3p8ZHu0g==" saltValue="0mMoYm4P4UoXIrfgZBp+pA==" spinCount="100000" sheet="1" objects="1" scenarios="1" formatCells="0" formatRows="0"/>
  <mergeCells count="2">
    <mergeCell ref="B1:G1"/>
    <mergeCell ref="C12:E12"/>
  </mergeCells>
  <dataValidations count="1">
    <dataValidation type="date" operator="greaterThan" allowBlank="1" showInputMessage="1" showErrorMessage="1" errorTitle="Date Required" error="Please enter a date in mm/dd/yyyy format." sqref="D7" xr:uid="{E8DF271E-25E6-4D3C-8B66-31D34F480318}">
      <formula1>36526</formula1>
    </dataValidation>
  </dataValidations>
  <printOptions horizontalCentered="1"/>
  <pageMargins left="0.7" right="0.7" top="0.75" bottom="0.75" header="0.3" footer="0.3"/>
  <pageSetup scale="67"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0DE85-9DAD-44CD-8719-7FB9BC17B20B}">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Zi43cSEsZ40tRkIwQ7/c6s3BqBiPnudIJXWXp5171/C34z0KlrL2VxaAjuMwZ8jZWe+OhS2+abWgJLPwghxgaw==" saltValue="EirxrInY+NcPZfJrO1/wb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71" priority="3" stopIfTrue="1">
      <formula>AND($C28&lt;&gt;"",$C28&lt;&gt;"Manufacturer (Production)")</formula>
    </cfRule>
  </conditionalFormatting>
  <conditionalFormatting sqref="L28:M52">
    <cfRule type="expression" dxfId="370" priority="4" stopIfTrue="1">
      <formula>AND($C28&lt;&gt;"",$C28&lt;&gt;"Manufacturer (Certification)")</formula>
    </cfRule>
  </conditionalFormatting>
  <conditionalFormatting sqref="N28:N52 L28:L52 H28:I52 P28:Q52 S28:S52 V28:W52">
    <cfRule type="expression" dxfId="369" priority="6">
      <formula>AND(TRIM(H28)&lt;&gt;"",ISNUMBER(H28)=FALSE)</formula>
    </cfRule>
  </conditionalFormatting>
  <conditionalFormatting sqref="N28:O52">
    <cfRule type="expression" dxfId="368" priority="5" stopIfTrue="1">
      <formula>AND($C28&lt;&gt;"",$C28&lt;&gt;"Manufacturer (Marketing)")</formula>
    </cfRule>
  </conditionalFormatting>
  <conditionalFormatting sqref="P28:U52">
    <cfRule type="expression" dxfId="367" priority="2">
      <formula>AND($C28&lt;&gt;"",$C28&lt;&gt;"Distributor / Retailer")</formula>
    </cfRule>
  </conditionalFormatting>
  <conditionalFormatting sqref="V28:Z52">
    <cfRule type="expression" dxfId="36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CED4456-F0C2-43FD-A89A-14475A86869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E220DA8-AB48-4B2A-9316-E4D6BA6AE10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965035F-2061-4561-89FE-8C7069EEFFA4}"/>
    <dataValidation type="list" allowBlank="1" showDropDown="1" showInputMessage="1" showErrorMessage="1" error="Please enter Y or N." sqref="AA28:AA52" xr:uid="{16412542-3E6A-46C5-8FB2-3F3A5E93ABE6}">
      <formula1>Lookup_YesNo</formula1>
    </dataValidation>
    <dataValidation type="date" allowBlank="1" showInputMessage="1" showErrorMessage="1" error="Please enter a valid date (mm/dd/yyyy) _x000a_between 10/01/2022 and 09/30/2028." sqref="F28:F52" xr:uid="{A084C81E-56DB-4062-8746-781C522B1FA2}">
      <formula1>44835</formula1>
      <formula2>47026</formula2>
    </dataValidation>
    <dataValidation type="list" allowBlank="1" showDropDown="1" showInputMessage="1" showErrorMessage="1" error="Please enter Yes, No, or Unknown." sqref="C16:F16" xr:uid="{3173865F-6BFE-4D73-9517-219A7F243A16}">
      <formula1>Lookup_YesNoUnknown</formula1>
    </dataValidation>
    <dataValidation type="list" allowBlank="1" showInputMessage="1" showErrorMessage="1" sqref="T28:T52" xr:uid="{7788409C-ADC3-4B3E-83C6-EA17D322DCF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FA5AC27-10CE-40F8-92F2-D7094FC0CC90}"/>
    <dataValidation type="list" allowBlank="1" showInputMessage="1" showErrorMessage="1" sqref="M28:M52" xr:uid="{90DED8F1-2CDB-44EA-B551-9BFBC20203D9}">
      <formula1>Lookup_CertificationStatus</formula1>
    </dataValidation>
    <dataValidation type="list" allowBlank="1" showInputMessage="1" showErrorMessage="1" sqref="K28:K52 U28:U52" xr:uid="{55B0AC2C-4D21-4C6D-8421-7EB4042AA0BB}">
      <formula1>Lookup_Type</formula1>
    </dataValidation>
    <dataValidation type="list" allowBlank="1" showInputMessage="1" showErrorMessage="1" sqref="J28:J52" xr:uid="{EEC56CAF-CAEA-4916-A5FA-5778277DE1D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0FB8233-05D2-44E6-94BB-DB8BC39EAF6A}">
      <formula1>OFFSET(Outreach_Activities_Sorted,0,0,COUNTIF(Outreach_Activities_Sorted,"&lt;&gt;0"))</formula1>
    </dataValidation>
    <dataValidation type="list" allowBlank="1" showInputMessage="1" showErrorMessage="1" sqref="Y28:Y52 R28:R52 O28:O52" xr:uid="{1C2910FB-07E2-468E-A6AA-B9C6A249CBA9}">
      <formula1>Lookup_YesNoUnknown</formula1>
    </dataValidation>
    <dataValidation type="list" allowBlank="1" showInputMessage="1" showErrorMessage="1" sqref="C28:C52" xr:uid="{A4DA40B2-F01D-47FC-A37F-0647695D0360}">
      <formula1>Lookup_Role</formula1>
    </dataValidation>
    <dataValidation type="date" operator="greaterThan" allowBlank="1" showInputMessage="1" showErrorMessage="1" errorTitle="Date Required" error="Please enter a date in mm/dd/yyyy format." sqref="C18:F18" xr:uid="{8B3B08BB-7B33-429E-BA0B-1A2800406392}">
      <formula1>36526</formula1>
    </dataValidation>
    <dataValidation type="list" allowBlank="1" showDropDown="1" showInputMessage="1" showErrorMessage="1" sqref="C14" xr:uid="{8F232CDA-1245-4C5E-AFB2-0B87D0A0E9F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0AA50FF-60E4-49D2-94F1-CE4A62D0DFFC}"/>
  </dataValidations>
  <hyperlinks>
    <hyperlink ref="B15" r:id="rId1" xr:uid="{5CFEB2BD-05BD-49E6-B115-C5E6342B778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62C0B5D-8DAA-4063-B8CA-A831E23F3F4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65568-654C-441C-9EAB-3826E3D5C6B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oyaabDw+EPZW1REwV9eciIYOhtAZO7FGLrEq9OLGSn6Wr/+/NcfoUUtwJNdT+5XxqTy0N1Wo8da6e61ZFaLanA==" saltValue="NMrLb0LD59htc3sDuRk4d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65" priority="3" stopIfTrue="1">
      <formula>AND($C28&lt;&gt;"",$C28&lt;&gt;"Manufacturer (Production)")</formula>
    </cfRule>
  </conditionalFormatting>
  <conditionalFormatting sqref="L28:M52">
    <cfRule type="expression" dxfId="364" priority="4" stopIfTrue="1">
      <formula>AND($C28&lt;&gt;"",$C28&lt;&gt;"Manufacturer (Certification)")</formula>
    </cfRule>
  </conditionalFormatting>
  <conditionalFormatting sqref="N28:N52 L28:L52 H28:I52 P28:Q52 S28:S52 V28:W52">
    <cfRule type="expression" dxfId="363" priority="6">
      <formula>AND(TRIM(H28)&lt;&gt;"",ISNUMBER(H28)=FALSE)</formula>
    </cfRule>
  </conditionalFormatting>
  <conditionalFormatting sqref="N28:O52">
    <cfRule type="expression" dxfId="362" priority="5" stopIfTrue="1">
      <formula>AND($C28&lt;&gt;"",$C28&lt;&gt;"Manufacturer (Marketing)")</formula>
    </cfRule>
  </conditionalFormatting>
  <conditionalFormatting sqref="P28:U52">
    <cfRule type="expression" dxfId="361" priority="2">
      <formula>AND($C28&lt;&gt;"",$C28&lt;&gt;"Distributor / Retailer")</formula>
    </cfRule>
  </conditionalFormatting>
  <conditionalFormatting sqref="V28:Z52">
    <cfRule type="expression" dxfId="36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408A5FA-CDC2-43AA-815B-1DAFE2F2B52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D4DB7D9-87FF-4609-BB9D-2A50F1A4F88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DF5C89A-BA32-4176-83B7-A864BA31EFDC}"/>
    <dataValidation type="list" allowBlank="1" showDropDown="1" showInputMessage="1" showErrorMessage="1" error="Please enter Y or N." sqref="AA28:AA52" xr:uid="{96FA0B7F-6BB6-489A-87D6-AF9F3837E8AD}">
      <formula1>Lookup_YesNo</formula1>
    </dataValidation>
    <dataValidation type="date" allowBlank="1" showInputMessage="1" showErrorMessage="1" error="Please enter a valid date (mm/dd/yyyy) _x000a_between 10/01/2022 and 09/30/2028." sqref="F28:F52" xr:uid="{8D828EAB-7155-4D11-846B-81766CFDA2A7}">
      <formula1>44835</formula1>
      <formula2>47026</formula2>
    </dataValidation>
    <dataValidation type="list" allowBlank="1" showDropDown="1" showInputMessage="1" showErrorMessage="1" error="Please enter Yes, No, or Unknown." sqref="C16:F16" xr:uid="{987D4C49-4E75-4DB0-95C5-6DE5A1083363}">
      <formula1>Lookup_YesNoUnknown</formula1>
    </dataValidation>
    <dataValidation type="list" allowBlank="1" showInputMessage="1" showErrorMessage="1" sqref="T28:T52" xr:uid="{F0299689-34DF-4B9B-8E3C-781B197A8EF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13A953B-48F0-4245-945A-D4E1BEB936DD}"/>
    <dataValidation type="list" allowBlank="1" showInputMessage="1" showErrorMessage="1" sqref="M28:M52" xr:uid="{B2693F99-7720-49ED-91FA-FE9166010F81}">
      <formula1>Lookup_CertificationStatus</formula1>
    </dataValidation>
    <dataValidation type="list" allowBlank="1" showInputMessage="1" showErrorMessage="1" sqref="K28:K52 U28:U52" xr:uid="{0E4ACC7D-473E-462D-AB41-846CCFC02153}">
      <formula1>Lookup_Type</formula1>
    </dataValidation>
    <dataValidation type="list" allowBlank="1" showInputMessage="1" showErrorMessage="1" sqref="J28:J52" xr:uid="{E8D39B46-AA42-4D93-9B32-0D144A49B64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BC82E6D-0BF7-4B28-A32D-79D1DB56A946}">
      <formula1>OFFSET(Outreach_Activities_Sorted,0,0,COUNTIF(Outreach_Activities_Sorted,"&lt;&gt;0"))</formula1>
    </dataValidation>
    <dataValidation type="list" allowBlank="1" showInputMessage="1" showErrorMessage="1" sqref="Y28:Y52 R28:R52 O28:O52" xr:uid="{2AC31D1D-B746-499B-A05E-FAA60FC40763}">
      <formula1>Lookup_YesNoUnknown</formula1>
    </dataValidation>
    <dataValidation type="list" allowBlank="1" showInputMessage="1" showErrorMessage="1" sqref="C28:C52" xr:uid="{04CB7385-F985-496C-9593-5899077F57DA}">
      <formula1>Lookup_Role</formula1>
    </dataValidation>
    <dataValidation type="date" operator="greaterThan" allowBlank="1" showInputMessage="1" showErrorMessage="1" errorTitle="Date Required" error="Please enter a date in mm/dd/yyyy format." sqref="C18:F18" xr:uid="{DE113A5E-7096-4535-BEAB-56CB03185C22}">
      <formula1>36526</formula1>
    </dataValidation>
    <dataValidation type="list" allowBlank="1" showDropDown="1" showInputMessage="1" showErrorMessage="1" sqref="C14" xr:uid="{790860E3-B727-4E96-AD88-452398A6225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705F19E-055C-4452-A886-CEB5DA93F55F}"/>
  </dataValidations>
  <hyperlinks>
    <hyperlink ref="B15" r:id="rId1" xr:uid="{05CCECBB-B740-4CF2-B134-5223A547EEC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7839958-7E28-41CC-ACF0-E2BE12B682C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4C99E-33D8-4D05-8BFE-A4AF17577D4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279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Ew2ysikj7k3XGyx1fsk/Q/hTJPNDN8ZOmO3QzQWh08OzB8SzIQJiyoe/ZXa+wXEY4D58oUS44xFo8JENDpPfQ==" saltValue="xGwjfazOPYo3gJ8GeVw0s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9" priority="3" stopIfTrue="1">
      <formula>AND($C28&lt;&gt;"",$C28&lt;&gt;"Manufacturer (Production)")</formula>
    </cfRule>
  </conditionalFormatting>
  <conditionalFormatting sqref="L28:M52">
    <cfRule type="expression" dxfId="358" priority="4" stopIfTrue="1">
      <formula>AND($C28&lt;&gt;"",$C28&lt;&gt;"Manufacturer (Certification)")</formula>
    </cfRule>
  </conditionalFormatting>
  <conditionalFormatting sqref="N28:N52 L28:L52 H28:I52 P28:Q52 S28:S52 V28:W52">
    <cfRule type="expression" dxfId="357" priority="6">
      <formula>AND(TRIM(H28)&lt;&gt;"",ISNUMBER(H28)=FALSE)</formula>
    </cfRule>
  </conditionalFormatting>
  <conditionalFormatting sqref="N28:O52">
    <cfRule type="expression" dxfId="356" priority="5" stopIfTrue="1">
      <formula>AND($C28&lt;&gt;"",$C28&lt;&gt;"Manufacturer (Marketing)")</formula>
    </cfRule>
  </conditionalFormatting>
  <conditionalFormatting sqref="P28:U52">
    <cfRule type="expression" dxfId="355" priority="2">
      <formula>AND($C28&lt;&gt;"",$C28&lt;&gt;"Distributor / Retailer")</formula>
    </cfRule>
  </conditionalFormatting>
  <conditionalFormatting sqref="V28:Z52">
    <cfRule type="expression" dxfId="35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B7B4BF9-F0ED-4089-9A4C-B7EF25FD8AB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D34484A-ED22-45A6-AF4F-47158664376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61238F8-6618-435D-82A9-64CECC85C500}"/>
    <dataValidation type="list" allowBlank="1" showDropDown="1" showInputMessage="1" showErrorMessage="1" error="Please enter Y or N." sqref="AA28:AA52" xr:uid="{0BC588BE-2F3F-481E-9BC5-6BE4136ED4DE}">
      <formula1>Lookup_YesNo</formula1>
    </dataValidation>
    <dataValidation type="date" allowBlank="1" showInputMessage="1" showErrorMessage="1" error="Please enter a valid date (mm/dd/yyyy) _x000a_between 10/01/2022 and 09/30/2028." sqref="F28:F52" xr:uid="{4905C048-A8AE-4478-AF5C-836D493F250B}">
      <formula1>44835</formula1>
      <formula2>47026</formula2>
    </dataValidation>
    <dataValidation type="list" allowBlank="1" showDropDown="1" showInputMessage="1" showErrorMessage="1" error="Please enter Yes, No, or Unknown." sqref="C16:F16" xr:uid="{0646C7FC-006F-4535-BA91-FC028ABE6685}">
      <formula1>Lookup_YesNoUnknown</formula1>
    </dataValidation>
    <dataValidation type="list" allowBlank="1" showInputMessage="1" showErrorMessage="1" sqref="T28:T52" xr:uid="{5A0B1010-541F-454D-AA49-2A4EED7C36C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B3EE283-5D91-4B42-BE34-47F4C0E5B40D}"/>
    <dataValidation type="list" allowBlank="1" showInputMessage="1" showErrorMessage="1" sqref="M28:M52" xr:uid="{77A3551A-4A12-4068-BDB3-FA60E7752682}">
      <formula1>Lookup_CertificationStatus</formula1>
    </dataValidation>
    <dataValidation type="list" allowBlank="1" showInputMessage="1" showErrorMessage="1" sqref="K28:K52 U28:U52" xr:uid="{78279C20-2862-4F03-8A4C-947CFE0CDA0D}">
      <formula1>Lookup_Type</formula1>
    </dataValidation>
    <dataValidation type="list" allowBlank="1" showInputMessage="1" showErrorMessage="1" sqref="J28:J52" xr:uid="{DFE7128D-ECD2-4E46-8A4B-1DB9301EDDB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17D098E-0071-4FFA-8F58-E5963EFD9BE1}">
      <formula1>OFFSET(Outreach_Activities_Sorted,0,0,COUNTIF(Outreach_Activities_Sorted,"&lt;&gt;0"))</formula1>
    </dataValidation>
    <dataValidation type="list" allowBlank="1" showInputMessage="1" showErrorMessage="1" sqref="Y28:Y52 R28:R52 O28:O52" xr:uid="{134D4CBC-5CF4-4B69-B867-22473F5A7347}">
      <formula1>Lookup_YesNoUnknown</formula1>
    </dataValidation>
    <dataValidation type="list" allowBlank="1" showInputMessage="1" showErrorMessage="1" sqref="C28:C52" xr:uid="{40B6E552-E603-4D75-A9FC-096A855FF455}">
      <formula1>Lookup_Role</formula1>
    </dataValidation>
    <dataValidation type="date" operator="greaterThan" allowBlank="1" showInputMessage="1" showErrorMessage="1" errorTitle="Date Required" error="Please enter a date in mm/dd/yyyy format." sqref="C18:F18" xr:uid="{A8873848-F71A-48C8-9C07-302E0D864EE9}">
      <formula1>36526</formula1>
    </dataValidation>
    <dataValidation type="list" allowBlank="1" showDropDown="1" showInputMessage="1" showErrorMessage="1" sqref="C14" xr:uid="{42CB9569-D96C-4403-8B56-615C3776F5F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CD4DE83-A2A9-4215-B909-214B0D1FC0D9}"/>
  </dataValidations>
  <hyperlinks>
    <hyperlink ref="B15" r:id="rId1" xr:uid="{6190BFF7-5182-4A29-9006-A72ACCA3D30C}"/>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4227D81-6C49-42A2-BF4A-4963B6E19C9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C5B10-4E4E-48C5-9494-3079F9CC4F1A}">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SdOdrNsQ/zGh5D+jrc4/aEKSdz5sfmeHQ8s3xpVbYOYgtyIGr9iWJpJKVigENaUz7Itfd4O2BSLITB3R+V2aVQ==" saltValue="mVJkb5rSJCkx3dJ6KL+XL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3" priority="3" stopIfTrue="1">
      <formula>AND($C28&lt;&gt;"",$C28&lt;&gt;"Manufacturer (Production)")</formula>
    </cfRule>
  </conditionalFormatting>
  <conditionalFormatting sqref="L28:M52">
    <cfRule type="expression" dxfId="352" priority="4" stopIfTrue="1">
      <formula>AND($C28&lt;&gt;"",$C28&lt;&gt;"Manufacturer (Certification)")</formula>
    </cfRule>
  </conditionalFormatting>
  <conditionalFormatting sqref="N28:N52 L28:L52 H28:I52 P28:Q52 S28:S52 V28:W52">
    <cfRule type="expression" dxfId="351" priority="6">
      <formula>AND(TRIM(H28)&lt;&gt;"",ISNUMBER(H28)=FALSE)</formula>
    </cfRule>
  </conditionalFormatting>
  <conditionalFormatting sqref="N28:O52">
    <cfRule type="expression" dxfId="350" priority="5" stopIfTrue="1">
      <formula>AND($C28&lt;&gt;"",$C28&lt;&gt;"Manufacturer (Marketing)")</formula>
    </cfRule>
  </conditionalFormatting>
  <conditionalFormatting sqref="P28:U52">
    <cfRule type="expression" dxfId="349" priority="2">
      <formula>AND($C28&lt;&gt;"",$C28&lt;&gt;"Distributor / Retailer")</formula>
    </cfRule>
  </conditionalFormatting>
  <conditionalFormatting sqref="V28:Z52">
    <cfRule type="expression" dxfId="34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766675D-633F-4EB3-8187-A656C499078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DA71FB8-4D2A-4C32-B359-4E259AC4389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E9EE0D3-E9DC-42AC-A433-A9E2C6C18194}"/>
    <dataValidation type="list" allowBlank="1" showDropDown="1" showInputMessage="1" showErrorMessage="1" error="Please enter Y or N." sqref="AA28:AA52" xr:uid="{96EA0B1F-675C-40C6-A2C8-E3574D10094D}">
      <formula1>Lookup_YesNo</formula1>
    </dataValidation>
    <dataValidation type="date" allowBlank="1" showInputMessage="1" showErrorMessage="1" error="Please enter a valid date (mm/dd/yyyy) _x000a_between 10/01/2022 and 09/30/2028." sqref="F28:F52" xr:uid="{8873D8A0-6355-4704-AE7A-3781F8730EAF}">
      <formula1>44835</formula1>
      <formula2>47026</formula2>
    </dataValidation>
    <dataValidation type="list" allowBlank="1" showDropDown="1" showInputMessage="1" showErrorMessage="1" error="Please enter Yes, No, or Unknown." sqref="C16:F16" xr:uid="{448F45B8-04DC-4275-BACE-9D5DD5C49E4B}">
      <formula1>Lookup_YesNoUnknown</formula1>
    </dataValidation>
    <dataValidation type="list" allowBlank="1" showInputMessage="1" showErrorMessage="1" sqref="T28:T52" xr:uid="{BBFA35A4-0696-4841-97B7-22D450092A5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45DFC23-7A5A-4003-95B2-7D29E423B35F}"/>
    <dataValidation type="list" allowBlank="1" showInputMessage="1" showErrorMessage="1" sqref="M28:M52" xr:uid="{2175C78A-5FF3-4AA1-98E9-D7483811473A}">
      <formula1>Lookup_CertificationStatus</formula1>
    </dataValidation>
    <dataValidation type="list" allowBlank="1" showInputMessage="1" showErrorMessage="1" sqref="K28:K52 U28:U52" xr:uid="{67AF70CE-AB93-41FF-B01E-A63D9BC682FD}">
      <formula1>Lookup_Type</formula1>
    </dataValidation>
    <dataValidation type="list" allowBlank="1" showInputMessage="1" showErrorMessage="1" sqref="J28:J52" xr:uid="{BD647A1D-D884-45BC-A4FD-302E538A442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16506DE-F438-4C60-8254-EEB843D0782A}">
      <formula1>OFFSET(Outreach_Activities_Sorted,0,0,COUNTIF(Outreach_Activities_Sorted,"&lt;&gt;0"))</formula1>
    </dataValidation>
    <dataValidation type="list" allowBlank="1" showInputMessage="1" showErrorMessage="1" sqref="Y28:Y52 R28:R52 O28:O52" xr:uid="{61FEA6D3-AF61-4DD4-8541-775740D64117}">
      <formula1>Lookup_YesNoUnknown</formula1>
    </dataValidation>
    <dataValidation type="list" allowBlank="1" showInputMessage="1" showErrorMessage="1" sqref="C28:C52" xr:uid="{7E2A12EB-65A4-44B3-909F-96C4B6CBACAC}">
      <formula1>Lookup_Role</formula1>
    </dataValidation>
    <dataValidation type="date" operator="greaterThan" allowBlank="1" showInputMessage="1" showErrorMessage="1" errorTitle="Date Required" error="Please enter a date in mm/dd/yyyy format." sqref="C18:F18" xr:uid="{3DF02402-53FB-40C9-AAD3-94105DF7F306}">
      <formula1>36526</formula1>
    </dataValidation>
    <dataValidation type="list" allowBlank="1" showDropDown="1" showInputMessage="1" showErrorMessage="1" sqref="C14" xr:uid="{1836F786-ED9C-4E8E-9A91-884B60A77218}">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AD2758F-C65E-4AC8-94F1-C2EA937FE884}"/>
  </dataValidations>
  <hyperlinks>
    <hyperlink ref="B15" r:id="rId1" xr:uid="{D280E918-63B2-49E2-81A7-3FC4D900891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AC6B2EB-432D-4FD2-BD40-40E639B3319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99932-7359-4270-ADA5-8C73C2C381D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m+/q7eO6aQbS3vkAsdU3PQHSHYqJj8kypbSDPjrCicuNm2iFscieiavTYelphE6j0hV1qposThvuFrYSCH8vfA==" saltValue="X+cmvBV4CL0UW6e+sI5k9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47" priority="3" stopIfTrue="1">
      <formula>AND($C28&lt;&gt;"",$C28&lt;&gt;"Manufacturer (Production)")</formula>
    </cfRule>
  </conditionalFormatting>
  <conditionalFormatting sqref="L28:M52">
    <cfRule type="expression" dxfId="346" priority="4" stopIfTrue="1">
      <formula>AND($C28&lt;&gt;"",$C28&lt;&gt;"Manufacturer (Certification)")</formula>
    </cfRule>
  </conditionalFormatting>
  <conditionalFormatting sqref="N28:N52 L28:L52 H28:I52 P28:Q52 S28:S52 V28:W52">
    <cfRule type="expression" dxfId="345" priority="6">
      <formula>AND(TRIM(H28)&lt;&gt;"",ISNUMBER(H28)=FALSE)</formula>
    </cfRule>
  </conditionalFormatting>
  <conditionalFormatting sqref="N28:O52">
    <cfRule type="expression" dxfId="344" priority="5" stopIfTrue="1">
      <formula>AND($C28&lt;&gt;"",$C28&lt;&gt;"Manufacturer (Marketing)")</formula>
    </cfRule>
  </conditionalFormatting>
  <conditionalFormatting sqref="P28:U52">
    <cfRule type="expression" dxfId="343" priority="2">
      <formula>AND($C28&lt;&gt;"",$C28&lt;&gt;"Distributor / Retailer")</formula>
    </cfRule>
  </conditionalFormatting>
  <conditionalFormatting sqref="V28:Z52">
    <cfRule type="expression" dxfId="34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91557C4-DC5E-427F-A5F9-DBD8A2F45A5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4F121CE-9E9F-4751-9C03-842AF876E09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DFBA427-F6AC-4052-92EB-AAF1F57BB541}"/>
    <dataValidation type="list" allowBlank="1" showDropDown="1" showInputMessage="1" showErrorMessage="1" error="Please enter Y or N." sqref="AA28:AA52" xr:uid="{FB356941-96ED-4D04-8683-D79AC713E2FC}">
      <formula1>Lookup_YesNo</formula1>
    </dataValidation>
    <dataValidation type="date" allowBlank="1" showInputMessage="1" showErrorMessage="1" error="Please enter a valid date (mm/dd/yyyy) _x000a_between 10/01/2022 and 09/30/2028." sqref="F28:F52" xr:uid="{E61524A3-8D5F-44EA-9B6D-B74AB6A89FCC}">
      <formula1>44835</formula1>
      <formula2>47026</formula2>
    </dataValidation>
    <dataValidation type="list" allowBlank="1" showDropDown="1" showInputMessage="1" showErrorMessage="1" error="Please enter Yes, No, or Unknown." sqref="C16:F16" xr:uid="{3721C904-2596-49BB-BD2D-B5D0FA981D93}">
      <formula1>Lookup_YesNoUnknown</formula1>
    </dataValidation>
    <dataValidation type="list" allowBlank="1" showInputMessage="1" showErrorMessage="1" sqref="T28:T52" xr:uid="{366F2B0E-45DD-4832-B8E8-25D14747B1E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1CCAF77-8867-43B8-A8E8-89B145C8F3FB}"/>
    <dataValidation type="list" allowBlank="1" showInputMessage="1" showErrorMessage="1" sqref="M28:M52" xr:uid="{94F5D0BE-E594-4749-B2E0-9D3078E0BCAA}">
      <formula1>Lookup_CertificationStatus</formula1>
    </dataValidation>
    <dataValidation type="list" allowBlank="1" showInputMessage="1" showErrorMessage="1" sqref="K28:K52 U28:U52" xr:uid="{2274C440-E5D4-4693-9C7A-794438303F89}">
      <formula1>Lookup_Type</formula1>
    </dataValidation>
    <dataValidation type="list" allowBlank="1" showInputMessage="1" showErrorMessage="1" sqref="J28:J52" xr:uid="{0D03A565-07FD-48CE-81EF-4ACCBBEF698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CB6655D-9832-4C69-A3B7-824416FA1E03}">
      <formula1>OFFSET(Outreach_Activities_Sorted,0,0,COUNTIF(Outreach_Activities_Sorted,"&lt;&gt;0"))</formula1>
    </dataValidation>
    <dataValidation type="list" allowBlank="1" showInputMessage="1" showErrorMessage="1" sqref="Y28:Y52 R28:R52 O28:O52" xr:uid="{0833F4EA-436F-4658-A745-E12970D4AB66}">
      <formula1>Lookup_YesNoUnknown</formula1>
    </dataValidation>
    <dataValidation type="list" allowBlank="1" showInputMessage="1" showErrorMessage="1" sqref="C28:C52" xr:uid="{0EF8FB18-2676-44EB-AB9E-17DF5CAF844C}">
      <formula1>Lookup_Role</formula1>
    </dataValidation>
    <dataValidation type="date" operator="greaterThan" allowBlank="1" showInputMessage="1" showErrorMessage="1" errorTitle="Date Required" error="Please enter a date in mm/dd/yyyy format." sqref="C18:F18" xr:uid="{EEB2F3E9-7A17-4E67-9D0C-EA856E8B7626}">
      <formula1>36526</formula1>
    </dataValidation>
    <dataValidation type="list" allowBlank="1" showDropDown="1" showInputMessage="1" showErrorMessage="1" sqref="C14" xr:uid="{0D61BFD9-FFE5-4CFD-B690-2A6D5C603248}">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54E92207-C3AB-4FC1-BFF5-E2574C1C98FF}"/>
  </dataValidations>
  <hyperlinks>
    <hyperlink ref="B15" r:id="rId1" xr:uid="{A9E34D9C-AE15-4371-8E6B-7E00CDE7038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6744297-FD51-444A-9C39-F4BA6C1ABDE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0DAA7-2754-4F66-B8F3-03A89D4430E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q/rfvICJGgBUqw+8YOv2xca95sGYr9U1mYWZFq5qFaH2KbJz/D+tLkXMVh9wUviU50NTihUaFdftEJ/dzUhU0A==" saltValue="603rbf8SWEAxXLgFPPwZ4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41" priority="3" stopIfTrue="1">
      <formula>AND($C28&lt;&gt;"",$C28&lt;&gt;"Manufacturer (Production)")</formula>
    </cfRule>
  </conditionalFormatting>
  <conditionalFormatting sqref="L28:M52">
    <cfRule type="expression" dxfId="340" priority="4" stopIfTrue="1">
      <formula>AND($C28&lt;&gt;"",$C28&lt;&gt;"Manufacturer (Certification)")</formula>
    </cfRule>
  </conditionalFormatting>
  <conditionalFormatting sqref="N28:N52 L28:L52 H28:I52 P28:Q52 S28:S52 V28:W52">
    <cfRule type="expression" dxfId="339" priority="6">
      <formula>AND(TRIM(H28)&lt;&gt;"",ISNUMBER(H28)=FALSE)</formula>
    </cfRule>
  </conditionalFormatting>
  <conditionalFormatting sqref="N28:O52">
    <cfRule type="expression" dxfId="338" priority="5" stopIfTrue="1">
      <formula>AND($C28&lt;&gt;"",$C28&lt;&gt;"Manufacturer (Marketing)")</formula>
    </cfRule>
  </conditionalFormatting>
  <conditionalFormatting sqref="P28:U52">
    <cfRule type="expression" dxfId="337" priority="2">
      <formula>AND($C28&lt;&gt;"",$C28&lt;&gt;"Distributor / Retailer")</formula>
    </cfRule>
  </conditionalFormatting>
  <conditionalFormatting sqref="V28:Z52">
    <cfRule type="expression" dxfId="33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352BD52-6DCB-49CB-A7A1-0660F7E9132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A8C8A05-C3C2-44C2-A9CA-CD4304BC911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F57C96B-EDC8-4991-B606-16560E95166F}"/>
    <dataValidation type="list" allowBlank="1" showDropDown="1" showInputMessage="1" showErrorMessage="1" error="Please enter Y or N." sqref="AA28:AA52" xr:uid="{5A5CEE94-FF24-4C9E-84DF-107580A8DFC4}">
      <formula1>Lookup_YesNo</formula1>
    </dataValidation>
    <dataValidation type="date" allowBlank="1" showInputMessage="1" showErrorMessage="1" error="Please enter a valid date (mm/dd/yyyy) _x000a_between 10/01/2022 and 09/30/2028." sqref="F28:F52" xr:uid="{7C847ABF-450D-4648-B14D-61027978D682}">
      <formula1>44835</formula1>
      <formula2>47026</formula2>
    </dataValidation>
    <dataValidation type="list" allowBlank="1" showDropDown="1" showInputMessage="1" showErrorMessage="1" error="Please enter Yes, No, or Unknown." sqref="C16:F16" xr:uid="{C8439A2E-C1D5-47D2-AD33-9AD81AEC3A3A}">
      <formula1>Lookup_YesNoUnknown</formula1>
    </dataValidation>
    <dataValidation type="list" allowBlank="1" showInputMessage="1" showErrorMessage="1" sqref="T28:T52" xr:uid="{2D4AE163-2EDF-4129-AF9B-789B07CBB12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55AEFF5-0B5D-48F7-BC82-BAE1234610CE}"/>
    <dataValidation type="list" allowBlank="1" showInputMessage="1" showErrorMessage="1" sqref="M28:M52" xr:uid="{48FC7C67-43F0-4AB3-902B-ADBC47BA02EC}">
      <formula1>Lookup_CertificationStatus</formula1>
    </dataValidation>
    <dataValidation type="list" allowBlank="1" showInputMessage="1" showErrorMessage="1" sqref="K28:K52 U28:U52" xr:uid="{F5DB0883-5694-453E-9434-E7555FF38F70}">
      <formula1>Lookup_Type</formula1>
    </dataValidation>
    <dataValidation type="list" allowBlank="1" showInputMessage="1" showErrorMessage="1" sqref="J28:J52" xr:uid="{2F481AC4-08AB-4B02-8644-8F4DB0BBE25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8E6B2DC-E79C-4EDC-BF67-2910E3697C0C}">
      <formula1>OFFSET(Outreach_Activities_Sorted,0,0,COUNTIF(Outreach_Activities_Sorted,"&lt;&gt;0"))</formula1>
    </dataValidation>
    <dataValidation type="list" allowBlank="1" showInputMessage="1" showErrorMessage="1" sqref="Y28:Y52 R28:R52 O28:O52" xr:uid="{FE1047E6-59C3-4DEE-AACB-9A6468384CF9}">
      <formula1>Lookup_YesNoUnknown</formula1>
    </dataValidation>
    <dataValidation type="list" allowBlank="1" showInputMessage="1" showErrorMessage="1" sqref="C28:C52" xr:uid="{61AF8CBB-F9A9-4FFB-ABCD-E14D69CF0168}">
      <formula1>Lookup_Role</formula1>
    </dataValidation>
    <dataValidation type="date" operator="greaterThan" allowBlank="1" showInputMessage="1" showErrorMessage="1" errorTitle="Date Required" error="Please enter a date in mm/dd/yyyy format." sqref="C18:F18" xr:uid="{E7834E12-F081-44C9-B682-CA11FC925D3A}">
      <formula1>36526</formula1>
    </dataValidation>
    <dataValidation type="list" allowBlank="1" showDropDown="1" showInputMessage="1" showErrorMessage="1" sqref="C14" xr:uid="{4889C32D-7CD7-45D0-8828-846E22D88BA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55B65641-1898-4C74-BDA1-269964AABB5A}"/>
  </dataValidations>
  <hyperlinks>
    <hyperlink ref="B15" r:id="rId1" xr:uid="{F109ED58-0025-4722-9CE4-C91C24ED83E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5FA6EEF-F74F-4CEA-A5F4-3FA64DD416A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56904-CBD3-4D23-8AFE-846DAB32DCD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wDsy1oJHh6cXd5A1n3F095HiwOwK9eGGsHKuC/TYLsToLev35FuH+TeZQj8tMH8FPvD4WRNeCnt6OVvNf3OWng==" saltValue="TAxkyxMkHddQdkS9DVjig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35" priority="3" stopIfTrue="1">
      <formula>AND($C28&lt;&gt;"",$C28&lt;&gt;"Manufacturer (Production)")</formula>
    </cfRule>
  </conditionalFormatting>
  <conditionalFormatting sqref="L28:M52">
    <cfRule type="expression" dxfId="334" priority="4" stopIfTrue="1">
      <formula>AND($C28&lt;&gt;"",$C28&lt;&gt;"Manufacturer (Certification)")</formula>
    </cfRule>
  </conditionalFormatting>
  <conditionalFormatting sqref="N28:N52 L28:L52 H28:I52 P28:Q52 S28:S52 V28:W52">
    <cfRule type="expression" dxfId="333" priority="6">
      <formula>AND(TRIM(H28)&lt;&gt;"",ISNUMBER(H28)=FALSE)</formula>
    </cfRule>
  </conditionalFormatting>
  <conditionalFormatting sqref="N28:O52">
    <cfRule type="expression" dxfId="332" priority="5" stopIfTrue="1">
      <formula>AND($C28&lt;&gt;"",$C28&lt;&gt;"Manufacturer (Marketing)")</formula>
    </cfRule>
  </conditionalFormatting>
  <conditionalFormatting sqref="P28:U52">
    <cfRule type="expression" dxfId="331" priority="2">
      <formula>AND($C28&lt;&gt;"",$C28&lt;&gt;"Distributor / Retailer")</formula>
    </cfRule>
  </conditionalFormatting>
  <conditionalFormatting sqref="V28:Z52">
    <cfRule type="expression" dxfId="33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ED017E3-AD0E-48C9-9D09-A11B9D6C168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B646C07-5708-4F77-B1E8-D7477569405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5B51C29-86CB-4E33-8612-D83560BDEC8F}"/>
    <dataValidation type="list" allowBlank="1" showDropDown="1" showInputMessage="1" showErrorMessage="1" error="Please enter Y or N." sqref="AA28:AA52" xr:uid="{D9C01CA5-9818-46FD-93AB-C16C8B5A2BEF}">
      <formula1>Lookup_YesNo</formula1>
    </dataValidation>
    <dataValidation type="date" allowBlank="1" showInputMessage="1" showErrorMessage="1" error="Please enter a valid date (mm/dd/yyyy) _x000a_between 10/01/2022 and 09/30/2028." sqref="F28:F52" xr:uid="{76017680-2F31-4EAE-B3B7-1F7B4DC09A7A}">
      <formula1>44835</formula1>
      <formula2>47026</formula2>
    </dataValidation>
    <dataValidation type="list" allowBlank="1" showDropDown="1" showInputMessage="1" showErrorMessage="1" error="Please enter Yes, No, or Unknown." sqref="C16:F16" xr:uid="{19A253E0-4104-4775-95A7-7D014BBC0D33}">
      <formula1>Lookup_YesNoUnknown</formula1>
    </dataValidation>
    <dataValidation type="list" allowBlank="1" showInputMessage="1" showErrorMessage="1" sqref="T28:T52" xr:uid="{0FF6EEE5-691B-4058-B6DA-405DC1B9C7C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B627F70-ABBB-4C2F-B645-44915C66BFAB}"/>
    <dataValidation type="list" allowBlank="1" showInputMessage="1" showErrorMessage="1" sqref="M28:M52" xr:uid="{DCD51CBF-95F5-49B6-9141-F6142717A2A6}">
      <formula1>Lookup_CertificationStatus</formula1>
    </dataValidation>
    <dataValidation type="list" allowBlank="1" showInputMessage="1" showErrorMessage="1" sqref="K28:K52 U28:U52" xr:uid="{7241F5CE-2832-4209-90B6-C2FBC7974C57}">
      <formula1>Lookup_Type</formula1>
    </dataValidation>
    <dataValidation type="list" allowBlank="1" showInputMessage="1" showErrorMessage="1" sqref="J28:J52" xr:uid="{D13028BC-E4F0-4C2E-82C9-0DF7BED0B45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50EF0B0-7C1B-4F0E-BD9B-E0B655D6B5FE}">
      <formula1>OFFSET(Outreach_Activities_Sorted,0,0,COUNTIF(Outreach_Activities_Sorted,"&lt;&gt;0"))</formula1>
    </dataValidation>
    <dataValidation type="list" allowBlank="1" showInputMessage="1" showErrorMessage="1" sqref="Y28:Y52 R28:R52 O28:O52" xr:uid="{69EFFB9C-7D22-4A02-B92E-F27CD18D36D4}">
      <formula1>Lookup_YesNoUnknown</formula1>
    </dataValidation>
    <dataValidation type="list" allowBlank="1" showInputMessage="1" showErrorMessage="1" sqref="C28:C52" xr:uid="{3F4190ED-75C9-4469-A10F-0996025A3260}">
      <formula1>Lookup_Role</formula1>
    </dataValidation>
    <dataValidation type="date" operator="greaterThan" allowBlank="1" showInputMessage="1" showErrorMessage="1" errorTitle="Date Required" error="Please enter a date in mm/dd/yyyy format." sqref="C18:F18" xr:uid="{D332491E-94C7-4360-B5AF-BE93A956A11A}">
      <formula1>36526</formula1>
    </dataValidation>
    <dataValidation type="list" allowBlank="1" showDropDown="1" showInputMessage="1" showErrorMessage="1" sqref="C14" xr:uid="{D04941FA-9C6D-4233-81C2-8B5E7FF042B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451118D-492E-4A04-A6E9-92046AFDFA1C}"/>
  </dataValidations>
  <hyperlinks>
    <hyperlink ref="B15" r:id="rId1" xr:uid="{20D6CF67-7D83-4E41-BE8B-AE680B7E733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E0E908E-F747-4FC9-87A6-C8B7A184337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B02E9-29B1-407E-A160-3AA82BCA7E9D}">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g4J1nZb9JQwu7TK3Y3Z87FQGxjdNm+Prfm8KrnaYzJFwFRu8nNYpD3/+NgbLliTCKYGU+tKtqdrHJYZ0ufK+2Q==" saltValue="j61KUqPUgwN6QFIR9j7xj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29" priority="3" stopIfTrue="1">
      <formula>AND($C28&lt;&gt;"",$C28&lt;&gt;"Manufacturer (Production)")</formula>
    </cfRule>
  </conditionalFormatting>
  <conditionalFormatting sqref="L28:M52">
    <cfRule type="expression" dxfId="328" priority="4" stopIfTrue="1">
      <formula>AND($C28&lt;&gt;"",$C28&lt;&gt;"Manufacturer (Certification)")</formula>
    </cfRule>
  </conditionalFormatting>
  <conditionalFormatting sqref="N28:N52 L28:L52 H28:I52 P28:Q52 S28:S52 V28:W52">
    <cfRule type="expression" dxfId="327" priority="6">
      <formula>AND(TRIM(H28)&lt;&gt;"",ISNUMBER(H28)=FALSE)</formula>
    </cfRule>
  </conditionalFormatting>
  <conditionalFormatting sqref="N28:O52">
    <cfRule type="expression" dxfId="326" priority="5" stopIfTrue="1">
      <formula>AND($C28&lt;&gt;"",$C28&lt;&gt;"Manufacturer (Marketing)")</formula>
    </cfRule>
  </conditionalFormatting>
  <conditionalFormatting sqref="P28:U52">
    <cfRule type="expression" dxfId="325" priority="2">
      <formula>AND($C28&lt;&gt;"",$C28&lt;&gt;"Distributor / Retailer")</formula>
    </cfRule>
  </conditionalFormatting>
  <conditionalFormatting sqref="V28:Z52">
    <cfRule type="expression" dxfId="32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C3C424A-4FF8-4C94-A558-C542A37029F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43A5989-B9F3-412C-9C51-ACAAB304138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2B6EC04-290C-4FCD-8B88-3525841AD788}"/>
    <dataValidation type="list" allowBlank="1" showDropDown="1" showInputMessage="1" showErrorMessage="1" error="Please enter Y or N." sqref="AA28:AA52" xr:uid="{A15B3154-0EA8-4D26-A236-254A5DD63047}">
      <formula1>Lookup_YesNo</formula1>
    </dataValidation>
    <dataValidation type="date" allowBlank="1" showInputMessage="1" showErrorMessage="1" error="Please enter a valid date (mm/dd/yyyy) _x000a_between 10/01/2022 and 09/30/2028." sqref="F28:F52" xr:uid="{79695017-EA63-4BD0-9090-F596E581D5DE}">
      <formula1>44835</formula1>
      <formula2>47026</formula2>
    </dataValidation>
    <dataValidation type="list" allowBlank="1" showDropDown="1" showInputMessage="1" showErrorMessage="1" error="Please enter Yes, No, or Unknown." sqref="C16:F16" xr:uid="{166CAF2B-22F1-4E60-8041-7A5B720BA982}">
      <formula1>Lookup_YesNoUnknown</formula1>
    </dataValidation>
    <dataValidation type="list" allowBlank="1" showInputMessage="1" showErrorMessage="1" sqref="T28:T52" xr:uid="{FBE8CD8B-9FB9-4E6F-80A5-817F4A25F89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8931A43-CFBC-4F6E-A131-08FEB8282A9D}"/>
    <dataValidation type="list" allowBlank="1" showInputMessage="1" showErrorMessage="1" sqref="M28:M52" xr:uid="{2B67ADE1-8898-4795-86AA-0295F7CF4657}">
      <formula1>Lookup_CertificationStatus</formula1>
    </dataValidation>
    <dataValidation type="list" allowBlank="1" showInputMessage="1" showErrorMessage="1" sqref="K28:K52 U28:U52" xr:uid="{C3F001E5-13E3-4CBC-923D-E0BDAE0269B1}">
      <formula1>Lookup_Type</formula1>
    </dataValidation>
    <dataValidation type="list" allowBlank="1" showInputMessage="1" showErrorMessage="1" sqref="J28:J52" xr:uid="{7D4D3D72-D552-45F7-A8A2-3F89D96E140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50F2F94-48C0-473F-8DF6-D449D02D4D67}">
      <formula1>OFFSET(Outreach_Activities_Sorted,0,0,COUNTIF(Outreach_Activities_Sorted,"&lt;&gt;0"))</formula1>
    </dataValidation>
    <dataValidation type="list" allowBlank="1" showInputMessage="1" showErrorMessage="1" sqref="Y28:Y52 R28:R52 O28:O52" xr:uid="{41350E7C-ADF7-4459-B2AC-66B083CDAC21}">
      <formula1>Lookup_YesNoUnknown</formula1>
    </dataValidation>
    <dataValidation type="list" allowBlank="1" showInputMessage="1" showErrorMessage="1" sqref="C28:C52" xr:uid="{8C2E6ABD-2D56-4378-872D-ECD20F08D5F8}">
      <formula1>Lookup_Role</formula1>
    </dataValidation>
    <dataValidation type="date" operator="greaterThan" allowBlank="1" showInputMessage="1" showErrorMessage="1" errorTitle="Date Required" error="Please enter a date in mm/dd/yyyy format." sqref="C18:F18" xr:uid="{229D694F-C2E4-4515-ADA0-75C473993A81}">
      <formula1>36526</formula1>
    </dataValidation>
    <dataValidation type="list" allowBlank="1" showDropDown="1" showInputMessage="1" showErrorMessage="1" sqref="C14" xr:uid="{0911A968-96BF-4060-86F1-35F274B3AC0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58B4133-9B41-4E15-AA8F-643EC8F73B3C}"/>
  </dataValidations>
  <hyperlinks>
    <hyperlink ref="B15" r:id="rId1" xr:uid="{FC58E646-4320-4388-AB07-1ADEC1B2A10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FFD338A-F869-4FC0-AC52-A6E9DBE153F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B516-6F37-4402-AFA1-F46BD86F99D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UJ8nQ1ECUfrMeI88oiGdmDePYWlN/f94n2vLTp2rH++ZSFxqL+c0xG40H7Mjaibfd2s5bnuxyEuHs9BJKsR58w==" saltValue="5ULU6x9jGc/EE/xJhWQru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23" priority="3" stopIfTrue="1">
      <formula>AND($C28&lt;&gt;"",$C28&lt;&gt;"Manufacturer (Production)")</formula>
    </cfRule>
  </conditionalFormatting>
  <conditionalFormatting sqref="L28:M52">
    <cfRule type="expression" dxfId="322" priority="4" stopIfTrue="1">
      <formula>AND($C28&lt;&gt;"",$C28&lt;&gt;"Manufacturer (Certification)")</formula>
    </cfRule>
  </conditionalFormatting>
  <conditionalFormatting sqref="N28:N52 L28:L52 H28:I52 P28:Q52 S28:S52 V28:W52">
    <cfRule type="expression" dxfId="321" priority="6">
      <formula>AND(TRIM(H28)&lt;&gt;"",ISNUMBER(H28)=FALSE)</formula>
    </cfRule>
  </conditionalFormatting>
  <conditionalFormatting sqref="N28:O52">
    <cfRule type="expression" dxfId="320" priority="5" stopIfTrue="1">
      <formula>AND($C28&lt;&gt;"",$C28&lt;&gt;"Manufacturer (Marketing)")</formula>
    </cfRule>
  </conditionalFormatting>
  <conditionalFormatting sqref="P28:U52">
    <cfRule type="expression" dxfId="319" priority="2">
      <formula>AND($C28&lt;&gt;"",$C28&lt;&gt;"Distributor / Retailer")</formula>
    </cfRule>
  </conditionalFormatting>
  <conditionalFormatting sqref="V28:Z52">
    <cfRule type="expression" dxfId="31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F3C9098-7FC9-40AC-8080-3ABC5F42144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F9E995A-C4F0-49D9-8052-1AD6DE7EEB4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B6AF582-CE7C-43C6-8A82-B239828CFF1C}"/>
    <dataValidation type="list" allowBlank="1" showDropDown="1" showInputMessage="1" showErrorMessage="1" error="Please enter Y or N." sqref="AA28:AA52" xr:uid="{4FFC7FBF-B058-429F-8BF3-D4A28A38D96F}">
      <formula1>Lookup_YesNo</formula1>
    </dataValidation>
    <dataValidation type="date" allowBlank="1" showInputMessage="1" showErrorMessage="1" error="Please enter a valid date (mm/dd/yyyy) _x000a_between 10/01/2022 and 09/30/2028." sqref="F28:F52" xr:uid="{C960E906-7DA7-4115-8FEB-AEC89AD7E63A}">
      <formula1>44835</formula1>
      <formula2>47026</formula2>
    </dataValidation>
    <dataValidation type="list" allowBlank="1" showDropDown="1" showInputMessage="1" showErrorMessage="1" error="Please enter Yes, No, or Unknown." sqref="C16:F16" xr:uid="{A1312A11-2694-4F4F-9AB9-9C942CC8E7F1}">
      <formula1>Lookup_YesNoUnknown</formula1>
    </dataValidation>
    <dataValidation type="list" allowBlank="1" showInputMessage="1" showErrorMessage="1" sqref="T28:T52" xr:uid="{6C70F450-0B28-4AF9-8E23-D5A241F969B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E885BBD-E07E-4E5F-AA48-68A63A768B6A}"/>
    <dataValidation type="list" allowBlank="1" showInputMessage="1" showErrorMessage="1" sqref="M28:M52" xr:uid="{2E0085C9-BDB9-4028-AB1D-C97ABE84ADC6}">
      <formula1>Lookup_CertificationStatus</formula1>
    </dataValidation>
    <dataValidation type="list" allowBlank="1" showInputMessage="1" showErrorMessage="1" sqref="K28:K52 U28:U52" xr:uid="{A48469B6-8B7F-417F-8422-AC3AD0683FE2}">
      <formula1>Lookup_Type</formula1>
    </dataValidation>
    <dataValidation type="list" allowBlank="1" showInputMessage="1" showErrorMessage="1" sqref="J28:J52" xr:uid="{5897AB90-316E-4D34-9812-164583EE5634}">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3548C19-9B00-4CEC-969F-D4BF2EA314B1}">
      <formula1>OFFSET(Outreach_Activities_Sorted,0,0,COUNTIF(Outreach_Activities_Sorted,"&lt;&gt;0"))</formula1>
    </dataValidation>
    <dataValidation type="list" allowBlank="1" showInputMessage="1" showErrorMessage="1" sqref="Y28:Y52 R28:R52 O28:O52" xr:uid="{6FBDDBB4-41BD-4003-B453-0CEB9564ED3B}">
      <formula1>Lookup_YesNoUnknown</formula1>
    </dataValidation>
    <dataValidation type="list" allowBlank="1" showInputMessage="1" showErrorMessage="1" sqref="C28:C52" xr:uid="{7281CDB7-90C8-4807-9478-C3BB242D58DE}">
      <formula1>Lookup_Role</formula1>
    </dataValidation>
    <dataValidation type="date" operator="greaterThan" allowBlank="1" showInputMessage="1" showErrorMessage="1" errorTitle="Date Required" error="Please enter a date in mm/dd/yyyy format." sqref="C18:F18" xr:uid="{2B21276B-6C16-4203-BAAE-85DE00910A5E}">
      <formula1>36526</formula1>
    </dataValidation>
    <dataValidation type="list" allowBlank="1" showDropDown="1" showInputMessage="1" showErrorMessage="1" sqref="C14" xr:uid="{260F03F4-CB34-46B0-A576-C9759EC9869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A27D207-829A-40BC-ACA4-5FA69B09FF19}"/>
  </dataValidations>
  <hyperlinks>
    <hyperlink ref="B15" r:id="rId1" xr:uid="{DF5EF64E-15C9-4853-AABB-708ACF97D1A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4E1C58A-C822-4B66-A93B-7D6A057886D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F9A6-7832-4E19-A3D2-A46A945A1954}">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6NQPzwma6NIjz+nUmP14AlF2kYuucvAhwy0SC/Bi9kZ5FN6Xu0aAWHwfNzOZBt+ZnufrSDFiHbs6kUXQ5vL6w==" saltValue="vTGHl3DloOnv09qdP1EqV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17" priority="3" stopIfTrue="1">
      <formula>AND($C28&lt;&gt;"",$C28&lt;&gt;"Manufacturer (Production)")</formula>
    </cfRule>
  </conditionalFormatting>
  <conditionalFormatting sqref="L28:M52">
    <cfRule type="expression" dxfId="316" priority="4" stopIfTrue="1">
      <formula>AND($C28&lt;&gt;"",$C28&lt;&gt;"Manufacturer (Certification)")</formula>
    </cfRule>
  </conditionalFormatting>
  <conditionalFormatting sqref="N28:N52 L28:L52 H28:I52 P28:Q52 S28:S52 V28:W52">
    <cfRule type="expression" dxfId="315" priority="6">
      <formula>AND(TRIM(H28)&lt;&gt;"",ISNUMBER(H28)=FALSE)</formula>
    </cfRule>
  </conditionalFormatting>
  <conditionalFormatting sqref="N28:O52">
    <cfRule type="expression" dxfId="314" priority="5" stopIfTrue="1">
      <formula>AND($C28&lt;&gt;"",$C28&lt;&gt;"Manufacturer (Marketing)")</formula>
    </cfRule>
  </conditionalFormatting>
  <conditionalFormatting sqref="P28:U52">
    <cfRule type="expression" dxfId="313" priority="2">
      <formula>AND($C28&lt;&gt;"",$C28&lt;&gt;"Distributor / Retailer")</formula>
    </cfRule>
  </conditionalFormatting>
  <conditionalFormatting sqref="V28:Z52">
    <cfRule type="expression" dxfId="31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EFE96EF-8CA4-4CB2-A3DC-E13E213DBA6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AC8D2EA-99CD-4D05-A065-3A946EB8E2F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0790003-D0B1-479A-9272-864E52810296}"/>
    <dataValidation type="list" allowBlank="1" showDropDown="1" showInputMessage="1" showErrorMessage="1" error="Please enter Y or N." sqref="AA28:AA52" xr:uid="{DA9FD1FA-70E6-48C0-BC01-186A6A0F0FC9}">
      <formula1>Lookup_YesNo</formula1>
    </dataValidation>
    <dataValidation type="date" allowBlank="1" showInputMessage="1" showErrorMessage="1" error="Please enter a valid date (mm/dd/yyyy) _x000a_between 10/01/2022 and 09/30/2028." sqref="F28:F52" xr:uid="{58224ECD-BA29-4153-832B-4106FE857051}">
      <formula1>44835</formula1>
      <formula2>47026</formula2>
    </dataValidation>
    <dataValidation type="list" allowBlank="1" showDropDown="1" showInputMessage="1" showErrorMessage="1" error="Please enter Yes, No, or Unknown." sqref="C16:F16" xr:uid="{F14DC9EA-E5A7-4618-84D8-BD9DFBD09BA4}">
      <formula1>Lookup_YesNoUnknown</formula1>
    </dataValidation>
    <dataValidation type="list" allowBlank="1" showInputMessage="1" showErrorMessage="1" sqref="T28:T52" xr:uid="{38B5E34F-3F87-44EB-8B8F-2265415531C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473A7B7-FB07-4431-9E70-925C85FEF94E}"/>
    <dataValidation type="list" allowBlank="1" showInputMessage="1" showErrorMessage="1" sqref="M28:M52" xr:uid="{7DB01FFA-A872-4437-B58E-A5F921B626F1}">
      <formula1>Lookup_CertificationStatus</formula1>
    </dataValidation>
    <dataValidation type="list" allowBlank="1" showInputMessage="1" showErrorMessage="1" sqref="K28:K52 U28:U52" xr:uid="{47E43471-DD02-41D7-B2F6-BD5A65E86C4D}">
      <formula1>Lookup_Type</formula1>
    </dataValidation>
    <dataValidation type="list" allowBlank="1" showInputMessage="1" showErrorMessage="1" sqref="J28:J52" xr:uid="{B3E29F35-B5DA-4294-B614-DC97356BB95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CF281BC-6E12-4454-86F9-82F369E7D4F8}">
      <formula1>OFFSET(Outreach_Activities_Sorted,0,0,COUNTIF(Outreach_Activities_Sorted,"&lt;&gt;0"))</formula1>
    </dataValidation>
    <dataValidation type="list" allowBlank="1" showInputMessage="1" showErrorMessage="1" sqref="Y28:Y52 R28:R52 O28:O52" xr:uid="{0A00B2C0-7B2E-4802-897D-B01225CEBEA6}">
      <formula1>Lookup_YesNoUnknown</formula1>
    </dataValidation>
    <dataValidation type="list" allowBlank="1" showInputMessage="1" showErrorMessage="1" sqref="C28:C52" xr:uid="{615F88A6-5293-432F-8D74-9F863EB9D776}">
      <formula1>Lookup_Role</formula1>
    </dataValidation>
    <dataValidation type="date" operator="greaterThan" allowBlank="1" showInputMessage="1" showErrorMessage="1" errorTitle="Date Required" error="Please enter a date in mm/dd/yyyy format." sqref="C18:F18" xr:uid="{508C60B2-82E3-44FA-9F74-C57766C8366A}">
      <formula1>36526</formula1>
    </dataValidation>
    <dataValidation type="list" allowBlank="1" showDropDown="1" showInputMessage="1" showErrorMessage="1" sqref="C14" xr:uid="{BD66E7E9-A01E-43EB-BF78-E11A46E6844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3E13609-6CEF-4830-91E1-9902823A5B07}"/>
  </dataValidations>
  <hyperlinks>
    <hyperlink ref="B15" r:id="rId1" xr:uid="{284649F9-6ED0-4D36-8C2E-53CEC134ACD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3836012-FB57-44C1-A947-0DCB57AECD5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X36"/>
  <sheetViews>
    <sheetView showGridLines="0" topLeftCell="A32" zoomScaleNormal="100" zoomScaleSheetLayoutView="100" workbookViewId="0">
      <selection activeCell="H5" sqref="H5:N5"/>
    </sheetView>
  </sheetViews>
  <sheetFormatPr defaultRowHeight="14.45"/>
  <cols>
    <col min="1" max="1" width="4.7109375" customWidth="1"/>
    <col min="2" max="2" width="2.7109375" customWidth="1"/>
    <col min="3" max="3" width="15.28515625" customWidth="1"/>
    <col min="4" max="4" width="15.140625" customWidth="1"/>
    <col min="5" max="7" width="2.140625" hidden="1" customWidth="1"/>
    <col min="8" max="8" width="15.85546875" customWidth="1"/>
    <col min="9" max="9" width="2.140625" hidden="1" customWidth="1"/>
    <col min="10" max="11" width="15.5703125" customWidth="1"/>
    <col min="12" max="13" width="16.7109375" customWidth="1"/>
    <col min="14" max="15" width="14.42578125" bestFit="1" customWidth="1"/>
    <col min="16" max="16" width="14.140625" bestFit="1" customWidth="1"/>
    <col min="17" max="17" width="2.140625" hidden="1" customWidth="1"/>
    <col min="18" max="18" width="18.85546875" bestFit="1" customWidth="1"/>
    <col min="19" max="20" width="2.140625" hidden="1" customWidth="1"/>
    <col min="21" max="21" width="15.28515625" bestFit="1" customWidth="1"/>
    <col min="22" max="22" width="2.140625" hidden="1" customWidth="1"/>
    <col min="23" max="23" width="2.7109375" customWidth="1"/>
  </cols>
  <sheetData>
    <row r="1" spans="2:23" s="1" customFormat="1" ht="20.100000000000001" customHeight="1">
      <c r="B1" s="294" t="str">
        <f>TemplateTitle</f>
        <v>P2 IIJA Products EJ Grant Reporting Template</v>
      </c>
      <c r="C1" s="294"/>
      <c r="D1" s="294"/>
      <c r="E1" s="294"/>
      <c r="F1" s="294"/>
      <c r="G1" s="294"/>
      <c r="H1" s="294"/>
      <c r="I1" s="294"/>
      <c r="J1" s="294"/>
      <c r="K1" s="294"/>
      <c r="L1" s="294"/>
      <c r="M1" s="294"/>
      <c r="N1" s="294"/>
      <c r="O1" s="294"/>
      <c r="P1" s="294"/>
      <c r="Q1" s="294"/>
      <c r="R1" s="294"/>
      <c r="S1" s="294"/>
      <c r="T1" s="294"/>
      <c r="U1" s="294"/>
      <c r="V1" s="294"/>
      <c r="W1" s="294"/>
    </row>
    <row r="2" spans="2:23" ht="17.100000000000001">
      <c r="B2" s="38"/>
      <c r="C2" s="310" t="s">
        <v>98</v>
      </c>
      <c r="D2" s="311"/>
      <c r="E2" s="311"/>
      <c r="F2" s="311"/>
      <c r="G2" s="311"/>
      <c r="H2" s="311"/>
      <c r="I2" s="311"/>
      <c r="J2" s="311"/>
      <c r="K2" s="311"/>
      <c r="L2" s="311"/>
      <c r="M2" s="311"/>
      <c r="N2" s="311"/>
      <c r="O2" s="311"/>
      <c r="P2" s="311"/>
      <c r="Q2" s="311"/>
      <c r="R2" s="311"/>
      <c r="S2" s="311"/>
      <c r="T2" s="311"/>
      <c r="U2" s="311"/>
      <c r="V2" s="311"/>
      <c r="W2" s="311"/>
    </row>
    <row r="3" spans="2:23" ht="12.75" customHeight="1">
      <c r="B3" s="34"/>
      <c r="C3" s="41"/>
      <c r="D3" s="42"/>
      <c r="E3" s="42"/>
      <c r="F3" s="42"/>
      <c r="G3" s="42"/>
      <c r="H3" s="42"/>
      <c r="I3" s="42"/>
      <c r="J3" s="42"/>
      <c r="K3" s="42"/>
      <c r="L3" s="42"/>
      <c r="M3" s="42"/>
      <c r="N3" s="42"/>
      <c r="O3" s="42"/>
      <c r="P3" s="42"/>
      <c r="Q3" s="42"/>
      <c r="R3" s="42"/>
      <c r="S3" s="42"/>
      <c r="T3" s="42"/>
      <c r="U3" s="42"/>
      <c r="V3" s="42"/>
      <c r="W3" s="43"/>
    </row>
    <row r="4" spans="2:23" ht="9" customHeight="1">
      <c r="B4" s="32"/>
      <c r="C4" s="99"/>
      <c r="D4" s="84"/>
      <c r="E4" s="84"/>
      <c r="F4" s="84"/>
      <c r="G4" s="84"/>
      <c r="H4" s="95"/>
      <c r="I4" s="95"/>
      <c r="J4" s="95"/>
      <c r="K4" s="95"/>
      <c r="L4" s="95"/>
      <c r="M4" s="95"/>
      <c r="N4" s="95"/>
      <c r="O4" s="96"/>
      <c r="P4" s="42"/>
      <c r="Q4" s="42"/>
      <c r="R4" s="42"/>
      <c r="S4" s="42"/>
      <c r="T4" s="42"/>
      <c r="U4" s="42"/>
      <c r="V4" s="42"/>
      <c r="W4" s="20"/>
    </row>
    <row r="5" spans="2:23" ht="39.950000000000003" customHeight="1">
      <c r="B5" s="34"/>
      <c r="C5" s="314" t="s">
        <v>99</v>
      </c>
      <c r="D5" s="315"/>
      <c r="E5" s="269"/>
      <c r="F5" s="269"/>
      <c r="G5" s="269"/>
      <c r="H5" s="306" t="s">
        <v>100</v>
      </c>
      <c r="I5" s="306"/>
      <c r="J5" s="306"/>
      <c r="K5" s="306"/>
      <c r="L5" s="306"/>
      <c r="M5" s="306"/>
      <c r="N5" s="306"/>
      <c r="O5" s="98"/>
      <c r="P5" s="42"/>
      <c r="Q5" s="42"/>
      <c r="R5" s="42"/>
      <c r="S5" s="42"/>
      <c r="T5" s="42"/>
      <c r="U5" s="42"/>
      <c r="V5" s="42"/>
      <c r="W5" s="20"/>
    </row>
    <row r="6" spans="2:23" ht="9" customHeight="1">
      <c r="B6" s="34"/>
      <c r="C6" s="308"/>
      <c r="D6" s="309"/>
      <c r="E6" s="309"/>
      <c r="F6" s="309"/>
      <c r="G6" s="309"/>
      <c r="H6" s="309"/>
      <c r="I6" s="309"/>
      <c r="J6" s="309"/>
      <c r="K6" s="309"/>
      <c r="L6" s="309"/>
      <c r="M6" s="309"/>
      <c r="N6" s="95"/>
      <c r="O6" s="97"/>
      <c r="P6" s="42"/>
      <c r="Q6" s="42"/>
      <c r="R6" s="42"/>
      <c r="S6" s="42"/>
      <c r="T6" s="42"/>
      <c r="U6" s="42"/>
      <c r="V6" s="42"/>
      <c r="W6" s="20"/>
    </row>
    <row r="7" spans="2:23" ht="9" customHeight="1">
      <c r="B7" s="34"/>
      <c r="C7" s="42"/>
      <c r="D7" s="42"/>
      <c r="E7" s="42"/>
      <c r="F7" s="42"/>
      <c r="G7" s="42"/>
      <c r="H7" s="42"/>
      <c r="I7" s="42"/>
      <c r="J7" s="42"/>
      <c r="K7" s="42"/>
      <c r="L7" s="42"/>
      <c r="M7" s="42"/>
      <c r="N7" s="42"/>
      <c r="O7" s="42"/>
      <c r="P7" s="42"/>
      <c r="Q7" s="42"/>
      <c r="R7" s="42"/>
      <c r="S7" s="42"/>
      <c r="T7" s="42"/>
      <c r="U7" s="42"/>
      <c r="V7" s="42"/>
      <c r="W7" s="20"/>
    </row>
    <row r="8" spans="2:23" s="28" customFormat="1" ht="18.75" customHeight="1">
      <c r="B8" s="39"/>
      <c r="C8" s="312" t="s">
        <v>15</v>
      </c>
      <c r="D8" s="313"/>
      <c r="E8" s="268"/>
      <c r="F8" s="268"/>
      <c r="G8" s="268"/>
      <c r="H8" s="305" t="str">
        <f>IF('Grant Project Data'!D5&lt;&gt;"",'Grant Project Data'!D5,"")</f>
        <v/>
      </c>
      <c r="I8" s="305"/>
      <c r="J8" s="305"/>
      <c r="K8" s="305"/>
      <c r="L8" s="305"/>
      <c r="M8" s="305"/>
      <c r="N8" s="305"/>
      <c r="O8" s="42"/>
      <c r="P8" s="42"/>
      <c r="Q8" s="42"/>
      <c r="R8" s="42"/>
      <c r="S8" s="42"/>
      <c r="T8" s="42"/>
      <c r="U8" s="42"/>
      <c r="V8" s="42"/>
      <c r="W8" s="43"/>
    </row>
    <row r="9" spans="2:23" s="28" customFormat="1" ht="18.75" customHeight="1">
      <c r="B9" s="39"/>
      <c r="C9" s="312" t="s">
        <v>101</v>
      </c>
      <c r="D9" s="316"/>
      <c r="E9" s="270"/>
      <c r="F9" s="270"/>
      <c r="G9" s="270"/>
      <c r="H9" s="305" t="str">
        <f>IF('Grant Project Data'!D6&lt;&gt;"",'Grant Project Data'!D6,"")</f>
        <v/>
      </c>
      <c r="I9" s="305"/>
      <c r="J9" s="305"/>
      <c r="K9" s="305"/>
      <c r="L9" s="305"/>
      <c r="M9" s="305"/>
      <c r="N9" s="305"/>
      <c r="O9" s="42"/>
      <c r="P9" s="42"/>
      <c r="Q9" s="42"/>
      <c r="R9" s="42"/>
      <c r="S9" s="42"/>
      <c r="T9" s="42"/>
      <c r="U9" s="42"/>
      <c r="V9" s="42"/>
      <c r="W9" s="43"/>
    </row>
    <row r="10" spans="2:23" ht="9" customHeight="1">
      <c r="B10" s="34"/>
      <c r="C10" s="307"/>
      <c r="D10" s="307"/>
      <c r="E10" s="307"/>
      <c r="F10" s="307"/>
      <c r="G10" s="307"/>
      <c r="H10" s="307"/>
      <c r="I10" s="307"/>
      <c r="J10" s="307"/>
      <c r="K10" s="307"/>
      <c r="L10" s="307"/>
      <c r="M10" s="307"/>
      <c r="N10" s="307"/>
      <c r="O10" s="94"/>
      <c r="P10" s="94"/>
      <c r="Q10" s="94"/>
      <c r="R10" s="94"/>
      <c r="S10" s="94"/>
      <c r="T10" s="94"/>
      <c r="U10" s="94"/>
      <c r="V10" s="94"/>
      <c r="W10" s="20"/>
    </row>
    <row r="11" spans="2:23" ht="15" customHeight="1">
      <c r="B11" s="34"/>
      <c r="C11" s="191"/>
      <c r="D11" s="317" t="s">
        <v>102</v>
      </c>
      <c r="E11" s="318"/>
      <c r="F11" s="318"/>
      <c r="G11" s="318"/>
      <c r="H11" s="318"/>
      <c r="I11" s="318"/>
      <c r="J11" s="318"/>
      <c r="K11" s="319"/>
      <c r="L11" s="301" t="s">
        <v>103</v>
      </c>
      <c r="M11" s="301"/>
      <c r="N11" s="301"/>
      <c r="O11" s="301"/>
      <c r="P11" s="301"/>
      <c r="Q11" s="215"/>
      <c r="R11" s="302" t="s">
        <v>104</v>
      </c>
      <c r="S11" s="303"/>
      <c r="T11" s="303"/>
      <c r="U11" s="304"/>
      <c r="V11" s="250"/>
      <c r="W11" s="20"/>
    </row>
    <row r="12" spans="2:23" s="1" customFormat="1" ht="54" customHeight="1">
      <c r="B12" s="40"/>
      <c r="C12" s="192" t="s">
        <v>105</v>
      </c>
      <c r="D12" s="88" t="s">
        <v>106</v>
      </c>
      <c r="E12" s="216" t="s">
        <v>107</v>
      </c>
      <c r="F12" s="216" t="s">
        <v>107</v>
      </c>
      <c r="G12" s="216" t="s">
        <v>107</v>
      </c>
      <c r="H12" s="88" t="s">
        <v>108</v>
      </c>
      <c r="I12" s="216" t="s">
        <v>107</v>
      </c>
      <c r="J12" s="88" t="s">
        <v>109</v>
      </c>
      <c r="K12" s="88" t="s">
        <v>110</v>
      </c>
      <c r="L12" s="179" t="s">
        <v>111</v>
      </c>
      <c r="M12" s="180" t="s">
        <v>112</v>
      </c>
      <c r="N12" s="181" t="s">
        <v>113</v>
      </c>
      <c r="O12" s="181" t="s">
        <v>114</v>
      </c>
      <c r="P12" s="181" t="s">
        <v>115</v>
      </c>
      <c r="Q12" s="217" t="s">
        <v>107</v>
      </c>
      <c r="R12" s="89" t="s">
        <v>116</v>
      </c>
      <c r="S12" s="218" t="s">
        <v>107</v>
      </c>
      <c r="T12" s="218" t="s">
        <v>107</v>
      </c>
      <c r="U12" s="89" t="s">
        <v>117</v>
      </c>
      <c r="V12" s="249" t="s">
        <v>107</v>
      </c>
      <c r="W12" s="44"/>
    </row>
    <row r="13" spans="2:23" s="1" customFormat="1" ht="21.75" customHeight="1">
      <c r="B13" s="40"/>
      <c r="C13" s="190">
        <v>2023</v>
      </c>
      <c r="D13" s="30">
        <f>SUM('1'!H54,'2'!H54,'3'!H54,'4'!H54,'5'!H54,'6'!H54,'7'!H54,'8'!H54,'9'!H54,'10'!H54,'11'!H54,'12'!H54,'13'!H54,'14'!H54,'15'!H54,'16'!H54,'17'!H54,'18'!H54,'19'!H54,'20'!H54,'21'!H54,'22'!H54,'23'!H54,'24'!H54,'25'!H54,'26'!H54,'27'!H54,'28'!H54,'29'!H54,'30'!H54,'31'!H54,'32'!H54,'33'!H54,'34'!H54,'35'!H54,'36'!H54,'37'!H54,'38'!H54,'39'!H54,'40'!H54,'41'!H54,'42'!H54,'43'!H54,'44'!H54,'45'!H54,'46'!H54,'47'!H54,'48'!H54,'49'!H54,'50'!H54,'51'!H54,'52'!H54,'53'!H54,'54'!H54,'55'!H54,'56'!H54,'57'!H54,'58'!H54,'59'!H54,'60'!H54,'61'!H54,'62'!H54,'63'!H54,'64'!H54,'65'!H54,'66'!H54,'67'!H54,'68'!H54,'69'!H54,'70'!H54,'71'!H54,'72'!H54,'73'!H54,'74'!H54,'75'!H54)</f>
        <v>0</v>
      </c>
      <c r="E13" s="30">
        <f>SUM('1'!I54,'2'!I54,'3'!I54,'4'!I54,'5'!I54,'6'!I54,'7'!I54,'8'!I54,'9'!I54,'10'!I54,'11'!I54,'12'!I54,'13'!I54,'14'!I54,'15'!I54,'16'!I54,'17'!I54,'18'!I54,'19'!I54,'20'!I54,'21'!I54,'22'!I54,'23'!I54,'24'!I54,'25'!I54,'26'!I54,'27'!I54,'28'!I54,'29'!I54,'30'!I54,'31'!I54,'32'!I54,'33'!I54,'34'!I54,'35'!I54,'36'!I54,'37'!I54,'38'!I54,'39'!I54,'40'!I54,'41'!I54,'42'!I54,'43'!I54,'44'!I54,'45'!I54,'46'!I54,'47'!I54,'48'!I54,'49'!I54,'50'!I54,'51'!I54,'52'!I54,'53'!I54,'54'!I54,'55'!I54,'56'!I54,'57'!I54,'58'!I54,'59'!I54,'60'!I54,'61'!I54,'62'!I54,'63'!I54,'64'!I54,'65'!I54,'66'!I54,'67'!I54,'68'!I54,'69'!I54,'70'!I54,'71'!I54,'72'!I54,'73'!I54,'74'!I54,'75'!I54)</f>
        <v>0</v>
      </c>
      <c r="F13" s="30">
        <f>SUM('1'!J54,'2'!J54,'3'!J54,'4'!J54,'5'!J54,'6'!J54,'7'!J54,'8'!J54,'9'!J54,'10'!J54,'11'!J54,'12'!J54,'13'!J54,'14'!J54,'15'!J54,'16'!J54,'17'!J54,'18'!J54,'19'!J54,'20'!J54,'21'!J54,'22'!J54,'23'!J54,'24'!J54,'25'!J54,'26'!J54,'27'!J54,'28'!J54,'29'!J54,'30'!J54,'31'!J54,'32'!J54,'33'!J54,'34'!J54,'35'!J54,'36'!J54,'37'!J54,'38'!J54,'39'!J54,'40'!J54,'41'!J54,'42'!J54,'43'!J54,'44'!J54,'45'!J54,'46'!J54,'47'!J54,'48'!J54,'49'!J54,'50'!J54,'51'!J54,'52'!J54,'53'!J54,'54'!J54,'55'!J54,'56'!J54,'57'!J54,'58'!J54,'59'!J54,'60'!J54,'61'!J54,'62'!J54,'63'!J54,'64'!J54,'65'!J54,'66'!J54,'67'!J54,'68'!J54,'69'!J54,'70'!J54,'71'!J54,'72'!J54,'73'!J54,'74'!J54,'75'!J54)</f>
        <v>0</v>
      </c>
      <c r="G13" s="30">
        <f>SUM('1'!K54,'2'!K54,'3'!K54,'4'!K54,'5'!K54,'6'!K54,'7'!K54,'8'!K54,'9'!K54,'10'!K54,'11'!K54,'12'!K54,'13'!K54,'14'!K54,'15'!K54,'16'!K54,'17'!K54,'18'!K54,'19'!K54,'20'!K54,'21'!K54,'22'!K54,'23'!K54,'24'!K54,'25'!K54,'26'!K54,'27'!K54,'28'!K54,'29'!K54,'30'!K54,'31'!K54,'32'!K54,'33'!K54,'34'!K54,'35'!K54,'36'!K54,'37'!K54,'38'!K54,'39'!K54,'40'!K54,'41'!K54,'42'!K54,'43'!K54,'44'!K54,'45'!K54,'46'!K54,'47'!K54,'48'!K54,'49'!K54,'50'!K54,'51'!K54,'52'!K54,'53'!K54,'54'!K54,'55'!K54,'56'!K54,'57'!K54,'58'!K54,'59'!K54,'60'!K54,'61'!K54,'62'!K54,'63'!K54,'64'!K54,'65'!K54,'66'!K54,'67'!K54,'68'!K54,'69'!K54,'70'!K54,'71'!K54,'72'!K54,'73'!K54,'74'!K54,'75'!K54)</f>
        <v>0</v>
      </c>
      <c r="H13" s="30">
        <f>SUM('1'!L54,'2'!L54,'3'!L54,'4'!L54,'5'!L54,'6'!L54,'7'!L54,'8'!L54,'9'!L54,'10'!L54,'11'!L54,'12'!L54,'13'!L54,'14'!L54,'15'!L54,'16'!L54,'17'!L54,'18'!L54,'19'!L54,'20'!L54,'21'!L54,'22'!L54,'23'!L54,'24'!L54,'25'!L54,'26'!L54,'27'!L54,'28'!L54,'29'!L54,'30'!L54,'31'!L54,'32'!L54,'33'!L54,'34'!L54,'35'!L54,'36'!L54,'37'!L54,'38'!L54,'39'!L54,'40'!L54,'41'!L54,'42'!L54,'43'!L54,'44'!L54,'45'!L54,'46'!L54,'47'!L54,'48'!L54,'49'!L54,'50'!L54,'51'!L54,'52'!L54,'53'!L54,'54'!L54,'55'!L54,'56'!L54,'57'!L54,'58'!L54,'59'!L54,'60'!L54,'61'!L54,'62'!L54,'63'!L54,'64'!L54,'65'!L54,'66'!L54,'67'!L54,'68'!L54,'69'!L54,'70'!L54,'71'!L54,'72'!L54,'73'!L54,'74'!L54,'75'!L54)</f>
        <v>0</v>
      </c>
      <c r="I13" s="30">
        <f>SUM('1'!M54,'2'!M54,'3'!M54,'4'!M54,'5'!M54,'6'!M54,'7'!M54,'8'!M54,'9'!M54,'10'!M54,'11'!M54,'12'!M54,'13'!M54,'14'!M54,'15'!M54,'16'!M54,'17'!M54,'18'!M54,'19'!M54,'20'!M54,'21'!M54,'22'!M54,'23'!M54,'24'!M54,'25'!M54,'26'!M54,'27'!M54,'28'!M54,'29'!M54,'30'!M54,'31'!M54,'32'!M54,'33'!M54,'34'!M54,'35'!M54,'36'!M54,'37'!M54,'38'!M54,'39'!M54,'40'!M54,'41'!M54,'42'!M54,'43'!M54,'44'!M54,'45'!M54,'46'!M54,'47'!M54,'48'!M54,'49'!M54,'50'!M54,'51'!M54,'52'!M54,'53'!M54,'54'!M54,'55'!M54,'56'!M54,'57'!M54,'58'!M54,'59'!M54,'60'!M54,'61'!M54,'62'!M54,'63'!M54,'64'!M54,'65'!M54,'66'!M54,'67'!M54,'68'!M54,'69'!M54,'70'!M54,'71'!M54,'72'!M54,'73'!M54,'74'!M54,'75'!M54)</f>
        <v>0</v>
      </c>
      <c r="J13" s="30">
        <f>SUM('1'!N54,'2'!N54,'3'!N54,'4'!N54,'5'!N54,'6'!N54,'7'!N54,'8'!N54,'9'!N54,'10'!N54,'11'!N54,'12'!N54,'13'!N54,'14'!N54,'15'!N54,'16'!N54,'17'!N54,'18'!N54,'19'!N54,'20'!N54,'21'!N54,'22'!N54,'23'!N54,'24'!N54,'25'!N54,'26'!N54,'27'!N54,'28'!N54,'29'!N54,'30'!N54,'31'!N54,'32'!N54,'33'!N54,'34'!N54,'35'!N54,'36'!N54,'37'!N54,'38'!N54,'39'!N54,'40'!N54,'41'!N54,'42'!N54,'43'!N54,'44'!N54,'45'!N54,'46'!N54,'47'!N54,'48'!N54,'49'!N54,'50'!N54,'51'!N54,'52'!N54,'53'!N54,'54'!N54,'55'!N54,'56'!N54,'57'!N54,'58'!N54,'59'!N54,'60'!N54,'61'!N54,'62'!N54,'63'!N54,'64'!N54,'65'!N54,'66'!N54,'67'!N54,'68'!N54,'69'!N54,'70'!N54,'71'!N54,'72'!N54,'73'!N54,'74'!N54,'75'!N54)</f>
        <v>0</v>
      </c>
      <c r="K13" s="30">
        <f>SUM('1'!O54,'2'!O54,'3'!O54,'4'!O54,'5'!O54,'6'!O54,'7'!O54,'8'!O54,'9'!O54,'10'!O54,'11'!O54,'12'!O54,'13'!O54,'14'!O54,'15'!O54,'16'!O54,'17'!O54,'18'!O54,'19'!O54,'20'!O54,'21'!O54,'22'!O54,'23'!O54,'24'!O54,'25'!O54,'26'!O54,'27'!O54,'28'!O54,'29'!O54,'30'!O54,'31'!O54,'32'!O54,'33'!O54,'34'!O54,'35'!O54,'36'!O54,'37'!O54,'38'!O54,'39'!O54,'40'!O54,'41'!O54,'42'!O54,'43'!O54,'44'!O54,'45'!O54,'46'!O54,'47'!O54,'48'!O54,'49'!O54,'50'!O54,'51'!O54,'52'!O54,'53'!O54,'54'!O54,'55'!O54,'56'!O54,'57'!O54,'58'!O54,'59'!O54,'60'!O54,'61'!O54,'62'!O54,'63'!O54,'64'!O54,'65'!O54,'66'!O54,'67'!O54,'68'!O54,'69'!O54,'70'!O54,'71'!O54,'72'!O54,'73'!O54,'74'!O54,'75'!O54)</f>
        <v>0</v>
      </c>
      <c r="L13" s="30">
        <f>SUM('1'!P54,'2'!P54,'3'!P54,'4'!P54,'5'!P54,'6'!P54,'7'!P54,'8'!P54,'9'!P54,'10'!P54,'11'!P54,'12'!P54,'13'!P54,'14'!P54,'15'!P54,'16'!P54,'17'!P54,'18'!P54,'19'!P54,'20'!P54,'21'!P54,'22'!P54,'23'!P54,'24'!P54,'25'!P54,'26'!P54,'27'!P54,'28'!P54,'29'!P54,'30'!P54,'31'!P54,'32'!P54,'33'!P54,'34'!P54,'35'!P54,'36'!P54,'37'!P54,'38'!P54,'39'!P54,'40'!P54,'41'!P54,'42'!P54,'43'!P54,'44'!P54,'45'!P54,'46'!P54,'47'!P54,'48'!P54,'49'!P54,'50'!P54,'51'!P54,'52'!P54,'53'!P54,'54'!P54,'55'!P54,'56'!P54,'57'!P54,'58'!P54,'59'!P54,'60'!P54,'61'!P54,'62'!P54,'63'!P54,'64'!P54,'65'!P54,'66'!P54,'67'!P54,'68'!P54,'69'!P54,'70'!P54,'71'!P54,'72'!P54,'73'!P54,'74'!P54,'75'!P54)</f>
        <v>0</v>
      </c>
      <c r="M13" s="30">
        <f>SUM('1'!Q54,'2'!Q54,'3'!Q54,'4'!Q54,'5'!Q54,'6'!Q54,'7'!Q54,'8'!Q54,'9'!Q54,'10'!Q54,'11'!Q54,'12'!Q54,'13'!Q54,'14'!Q54,'15'!Q54,'16'!Q54,'17'!Q54,'18'!Q54,'19'!Q54,'20'!Q54,'21'!Q54,'22'!Q54,'23'!Q54,'24'!Q54,'25'!Q54,'26'!Q54,'27'!Q54,'28'!Q54,'29'!Q54,'30'!Q54,'31'!Q54,'32'!Q54,'33'!Q54,'34'!Q54,'35'!Q54,'36'!Q54,'37'!Q54,'38'!Q54,'39'!Q54,'40'!Q54,'41'!Q54,'42'!Q54,'43'!Q54,'44'!Q54,'45'!Q54,'46'!Q54,'47'!Q54,'48'!Q54,'49'!Q54,'50'!Q54,'51'!Q54,'52'!Q54,'53'!Q54,'54'!Q54,'55'!Q54,'56'!Q54,'57'!Q54,'58'!Q54,'59'!Q54,'60'!Q54,'61'!Q54,'62'!Q54,'63'!Q54,'64'!Q54,'65'!Q54,'66'!Q54,'67'!Q54,'68'!Q54,'69'!Q54,'70'!Q54,'71'!Q54,'72'!Q54,'73'!Q54,'74'!Q54,'75'!Q54)</f>
        <v>0</v>
      </c>
      <c r="N13" s="30">
        <f>SUM('1'!R54,'2'!R54,'3'!R54,'4'!R54,'5'!R54,'6'!R54,'7'!R54,'8'!R54,'9'!R54,'10'!R54,'11'!R54,'12'!R54,'13'!R54,'14'!R54,'15'!R54,'16'!R54,'17'!R54,'18'!R54,'19'!R54,'20'!R54,'21'!R54,'22'!R54,'23'!R54,'24'!R54,'25'!R54,'26'!R54,'27'!R54,'28'!R54,'29'!R54,'30'!R54,'31'!R54,'32'!R54,'33'!R54,'34'!R54,'35'!R54,'36'!R54,'37'!R54,'38'!R54,'39'!R54,'40'!R54,'41'!R54,'42'!R54,'43'!R54,'44'!R54,'45'!R54,'46'!R54,'47'!R54,'48'!R54,'49'!R54,'50'!R54,'51'!R54,'52'!R54,'53'!R54,'54'!R54,'55'!R54,'56'!R54,'57'!R54,'58'!R54,'59'!R54,'60'!R54,'61'!R54,'62'!R54,'63'!R54,'64'!R54,'65'!R54,'66'!R54,'67'!R54,'68'!R54,'69'!R54,'70'!R54,'71'!R54,'72'!R54,'73'!R54,'74'!R54,'75'!R54)</f>
        <v>0</v>
      </c>
      <c r="O13" s="30">
        <f>SUM('1'!S54,'2'!S54,'3'!S54,'4'!S54,'5'!S54,'6'!S54,'7'!S54,'8'!S54,'9'!S54,'10'!S54,'11'!S54,'12'!S54,'13'!S54,'14'!S54,'15'!S54,'16'!S54,'17'!S54,'18'!S54,'19'!S54,'20'!S54,'21'!S54,'22'!S54,'23'!S54,'24'!S54,'25'!S54,'26'!S54,'27'!S54,'28'!S54,'29'!S54,'30'!S54,'31'!S54,'32'!S54,'33'!S54,'34'!S54,'35'!S54,'36'!S54,'37'!S54,'38'!S54,'39'!S54,'40'!S54,'41'!S54,'42'!S54,'43'!S54,'44'!S54,'45'!S54,'46'!S54,'47'!S54,'48'!S54,'49'!S54,'50'!S54,'51'!S54,'52'!S54,'53'!S54,'54'!S54,'55'!S54,'56'!S54,'57'!S54,'58'!S54,'59'!S54,'60'!S54,'61'!S54,'62'!S54,'63'!S54,'64'!S54,'65'!S54,'66'!S54,'67'!S54,'68'!S54,'69'!S54,'70'!S54,'71'!S54,'72'!S54,'73'!S54,'74'!S54,'75'!S54)</f>
        <v>0</v>
      </c>
      <c r="P13" s="29">
        <f>SUM('1'!T54,'2'!T54,'3'!T54,'4'!T54,'5'!T54,'6'!T54,'7'!T54,'8'!T54,'9'!T54,'10'!T54,'11'!T54,'12'!T54,'13'!T54,'14'!T54,'15'!T54,'16'!T54,'17'!T54,'18'!T54,'19'!T54,'20'!T54,'21'!T54,'22'!T54,'23'!T54,'24'!T54,'25'!T54,'26'!T54,'27'!T54,'28'!T54,'29'!T54,'30'!T54,'31'!T54,'32'!T54,'33'!T54,'34'!T54,'35'!T54,'36'!T54,'37'!T54,'38'!T54,'39'!T54,'40'!T54,'41'!T54,'42'!T54,'43'!T54,'44'!T54,'45'!T54,'46'!T54,'47'!T54,'48'!T54,'49'!T54,'50'!T54,'51'!T54,'52'!T54,'53'!T54,'54'!T54,'55'!T54,'56'!T54,'57'!T54,'58'!T54,'59'!T54,'60'!T54,'61'!T54,'62'!T54,'63'!T54,'64'!T54,'65'!T54,'66'!T54,'67'!T54,'68'!T54,'69'!T54,'70'!T54,'71'!T54,'72'!T54,'73'!T54,'74'!T54,'75'!T54)</f>
        <v>0</v>
      </c>
      <c r="Q13" s="29">
        <f>SUM('1'!U54,'2'!U54,'3'!U54,'4'!U54,'5'!U54,'6'!U54,'7'!U54,'8'!U54,'9'!U54,'10'!U54,'11'!U54,'12'!U54,'13'!U54,'14'!U54,'15'!U54,'16'!U54,'17'!U54,'18'!U54,'19'!U54,'20'!U54,'21'!U54,'22'!U54,'23'!U54,'24'!U54,'25'!U54,'26'!U54,'27'!U54,'28'!U54,'29'!U54,'30'!U54,'31'!U54,'32'!U54,'33'!U54,'34'!U54,'35'!U54,'36'!U54,'37'!U54,'38'!U54,'39'!U54,'40'!U54,'41'!U54,'42'!U54,'43'!U54,'44'!U54,'45'!U54,'46'!U54,'47'!U54,'48'!U54,'49'!U54,'50'!U54,'51'!U54,'52'!U54,'53'!U54,'54'!U54,'55'!U54,'56'!U54,'57'!U54,'58'!U54,'59'!U54,'60'!U54,'61'!U54,'62'!U54,'63'!U54,'64'!U54,'65'!U54,'66'!U54,'67'!U54,'68'!U54,'69'!U54,'70'!U54,'71'!U54,'72'!U54,'73'!U54,'74'!U54,'75'!U54)</f>
        <v>0</v>
      </c>
      <c r="R13" s="30">
        <f>SUM('1'!V54,'2'!V54,'3'!V54,'4'!V54,'5'!V54,'6'!V54,'7'!V54,'8'!V54,'9'!V54,'10'!V54,'11'!V54,'12'!V54,'13'!V54,'14'!V54,'15'!V54,'16'!V54,'17'!V54,'18'!V54,'19'!V54,'20'!V54,'21'!V54,'22'!V54,'23'!V54,'24'!V54,'25'!V54,'26'!V54,'27'!V54,'28'!V54,'29'!V54,'30'!V54,'31'!V54,'32'!V54,'33'!V54,'34'!V54,'35'!V54,'36'!V54,'37'!V54,'38'!V54,'39'!V54,'40'!V54,'41'!V54,'42'!V54,'43'!V54,'44'!V54,'45'!V54,'46'!V54,'47'!V54,'48'!V54,'49'!V54,'50'!V54,'51'!V54,'52'!V54,'53'!V54,'54'!V54,'55'!V54,'56'!V54,'57'!V54,'58'!V54,'59'!V54,'60'!V54,'61'!V54,'62'!V54,'63'!V54,'64'!V54,'65'!V54,'66'!V54,'67'!V54,'68'!V54,'69'!V54,'70'!V54,'71'!V54,'72'!V54,'73'!V54,'74'!V54,'75'!V54)</f>
        <v>0</v>
      </c>
      <c r="S13" s="30">
        <f>SUM('1'!W54,'2'!W54,'3'!W54,'4'!W54,'5'!W54,'6'!W54,'7'!W54,'8'!W54,'9'!W54,'10'!W54,'11'!W54,'12'!W54,'13'!W54,'14'!W54,'15'!W54,'16'!W54,'17'!W54,'18'!W54,'19'!W54,'20'!W54,'21'!W54,'22'!W54,'23'!W54,'24'!W54,'25'!W54,'26'!W54,'27'!W54,'28'!W54,'29'!W54,'30'!W54,'31'!W54,'32'!W54,'33'!W54,'34'!W54,'35'!W54,'36'!W54,'37'!W54,'38'!W54,'39'!W54,'40'!W54,'41'!W54,'42'!W54,'43'!W54,'44'!W54,'45'!W54,'46'!W54,'47'!W54,'48'!W54,'49'!W54,'50'!W54,'51'!W54,'52'!W54,'53'!W54,'54'!W54,'55'!W54,'56'!W54,'57'!W54,'58'!W54,'59'!W54,'60'!W54,'61'!W54,'62'!W54,'63'!W54,'64'!W54,'65'!W54,'66'!W54,'67'!W54,'68'!W54,'69'!W54,'70'!W54,'71'!W54,'72'!W54,'73'!W54,'74'!W54,'75'!W54)</f>
        <v>0</v>
      </c>
      <c r="T13" s="30">
        <f>SUM('1'!X54,'2'!X54,'3'!X54,'4'!X54,'5'!X54,'6'!X54,'7'!X54,'8'!X54,'9'!X54,'10'!X54,'11'!X54,'12'!X54,'13'!X54,'14'!X54,'15'!X54,'16'!X54,'17'!X54,'18'!X54,'19'!X54,'20'!X54,'21'!X54,'22'!X54,'23'!X54,'24'!X54,'25'!X54,'26'!X54,'27'!X54,'28'!X54,'29'!X54,'30'!X54,'31'!X54,'32'!X54,'33'!X54,'34'!X54,'35'!X54,'36'!X54,'37'!X54,'38'!X54,'39'!X54,'40'!X54,'41'!X54,'42'!X54,'43'!X54,'44'!X54,'45'!X54,'46'!X54,'47'!X54,'48'!X54,'49'!X54,'50'!X54,'51'!X54,'52'!X54,'53'!X54,'54'!X54,'55'!X54,'56'!X54,'57'!X54,'58'!X54,'59'!X54,'60'!X54,'61'!X54,'62'!X54,'63'!X54,'64'!X54,'65'!X54,'66'!X54,'67'!X54,'68'!X54,'69'!X54,'70'!X54,'71'!X54,'72'!X54,'73'!X54,'74'!X54,'75'!X54)</f>
        <v>0</v>
      </c>
      <c r="U13" s="30">
        <f>SUM('1'!Y54,'2'!Y54,'3'!Y54,'4'!Y54,'5'!Y54,'6'!Y54,'7'!Y54,'8'!Y54,'9'!Y54,'10'!Y54,'11'!Y54,'12'!Y54,'13'!Y54,'14'!Y54,'15'!Y54,'16'!Y54,'17'!Y54,'18'!Y54,'19'!Y54,'20'!Y54,'21'!Y54,'22'!Y54,'23'!Y54,'24'!Y54,'25'!Y54,'26'!Y54,'27'!Y54,'28'!Y54,'29'!Y54,'30'!Y54,'31'!Y54,'32'!Y54,'33'!Y54,'34'!Y54,'35'!Y54,'36'!Y54,'37'!Y54,'38'!Y54,'39'!Y54,'40'!Y54,'41'!Y54,'42'!Y54,'43'!Y54,'44'!Y54,'45'!Y54,'46'!Y54,'47'!Y54,'48'!Y54,'49'!Y54,'50'!Y54,'51'!Y54,'52'!Y54,'53'!Y54,'54'!Y54,'55'!Y54,'56'!Y54,'57'!Y54,'58'!Y54,'59'!Y54,'60'!Y54,'61'!Y54,'62'!Y54,'63'!Y54,'64'!Y54,'65'!Y54,'66'!Y54,'67'!Y54,'68'!Y54,'69'!Y54,'70'!Y54,'71'!Y54,'72'!Y54,'73'!Y54,'74'!Y54,'75'!Y54)</f>
        <v>0</v>
      </c>
      <c r="V13" s="30">
        <f>SUM('1'!Z54,'2'!Z54,'3'!Z54,'4'!Z54,'5'!Z54,'6'!Z54,'7'!Z54,'8'!Z54,'9'!Z54,'10'!Z54,'11'!Z54,'12'!Z54,'13'!Z54,'14'!Z54,'15'!Z54,'16'!Z54,'17'!Z54,'18'!Z54,'19'!Z54,'20'!Z54,'21'!Z54,'22'!Z54,'23'!Z54,'24'!Z54,'25'!Z54,'26'!Z54,'27'!Z54,'28'!Z54,'29'!Z54,'30'!Z54,'31'!Z54,'32'!Z54,'33'!Z54,'34'!Z54,'35'!Z54,'36'!Z54,'37'!Z54,'38'!Z54,'39'!Z54,'40'!Z54,'41'!Z54,'42'!Z54,'43'!Z54,'44'!Z54,'45'!Z54,'46'!Z54,'47'!Z54,'48'!Z54,'49'!Z54,'50'!Z54,'51'!Z54,'52'!Z54,'53'!Z54,'54'!Z54,'55'!Z54,'56'!Z54,'57'!Z54,'58'!Z54,'59'!Z54,'60'!Z54,'61'!Z54,'62'!Z54,'63'!Z54,'64'!Z54,'65'!Z54,'66'!Z54,'67'!Z54,'68'!Z54,'69'!Z54,'70'!Z54,'71'!Z54,'72'!Z54,'73'!Z54,'74'!Z54,'75'!Z54)</f>
        <v>0</v>
      </c>
      <c r="W13" s="260">
        <f>SUM('1'!AA54,'2'!AA54,'3'!AA54,'4'!AA54,'5'!AA54,'6'!AA54,'7'!AA54,'8'!AA54,'9'!AA54,'10'!AA54,'11'!AA54,'12'!AA54,'13'!AA54,'14'!AA54,'15'!AA54,'16'!AA54,'17'!AA54,'18'!AA54,'19'!AA54,'20'!AA54,'21'!AA54,'22'!AA54,'23'!AA54,'24'!AA54,'25'!AA54,'26'!AA54,'27'!AA54,'28'!AA54,'29'!AA54,'30'!AA54,'31'!AA54,'32'!AA54,'33'!AA54,'34'!AA54,'35'!AA54,'36'!AA54,'37'!AA54,'38'!AA54,'39'!AA54,'40'!AA54,'41'!AA54,'42'!AA54,'43'!AA54,'44'!AA54,'45'!AA54,'46'!AA54,'47'!AA54,'48'!AA54,'49'!AA54,'50'!AA54,'51'!AA54,'52'!AA54,'53'!AA54,'54'!AA54,'55'!AA54,'56'!AA54,'57'!AA54,'58'!AA54,'59'!AA54,'60'!AA54,'61'!AA54,'62'!AA54,'63'!AA54,'64'!AA54,'65'!AA54,'66'!AA54,'67'!AA54,'68'!AA54,'69'!AA54,'70'!AA54,'71'!AA54,'72'!AA54,'73'!AA54,'74'!AA54,'75'!AA54)</f>
        <v>0</v>
      </c>
    </row>
    <row r="14" spans="2:23" s="1" customFormat="1" ht="21.75" customHeight="1">
      <c r="B14" s="40"/>
      <c r="C14" s="190" t="s">
        <v>118</v>
      </c>
      <c r="D14" s="30">
        <f>SUM('1'!H55,'2'!H55,'3'!H55,'4'!H55,'5'!H55,'6'!H55,'7'!H55,'8'!H55,'9'!H55,'10'!H55,'11'!H55,'12'!H55,'13'!H55,'14'!H55,'15'!H55,'16'!H55,'17'!H55,'18'!H55,'19'!H55,'20'!H55,'21'!H55,'22'!H55,'23'!H55,'24'!H55,'25'!H55,'26'!H55,'27'!H55,'28'!H55,'29'!H55,'30'!H55,'31'!H55,'32'!H55,'33'!H55,'34'!H55,'35'!H55,'36'!H55,'37'!H55,'38'!H55,'39'!H55,'40'!H55,'41'!H55,'42'!H55,'43'!H55,'44'!H55,'45'!H55,'46'!H55,'47'!H55,'48'!H55,'49'!H55,'50'!H55,'51'!H55,'52'!H55,'53'!H55,'54'!H55,'55'!H55,'56'!H55,'57'!H55,'58'!H55,'59'!H55,'60'!H55,'61'!H55,'62'!H55,'63'!H55,'64'!H55,'65'!H55,'66'!H55,'67'!H55,'68'!H55,'69'!H55,'70'!H55,'71'!H55,'72'!H55,'73'!H55,'74'!H55,'75'!H55)</f>
        <v>0</v>
      </c>
      <c r="E14" s="30">
        <f>SUM('1'!I55,'2'!I55,'3'!I55,'4'!I55,'5'!I55,'6'!I55,'7'!I55,'8'!I55,'9'!I55,'10'!I55,'11'!I55,'12'!I55,'13'!I55,'14'!I55,'15'!I55,'16'!I55,'17'!I55,'18'!I55,'19'!I55,'20'!I55,'21'!I55,'22'!I55,'23'!I55,'24'!I55,'25'!I55,'26'!I55,'27'!I55,'28'!I55,'29'!I55,'30'!I55,'31'!I55,'32'!I55,'33'!I55,'34'!I55,'35'!I55,'36'!I55,'37'!I55,'38'!I55,'39'!I55,'40'!I55,'41'!I55,'42'!I55,'43'!I55,'44'!I55,'45'!I55,'46'!I55,'47'!I55,'48'!I55,'49'!I55,'50'!I55,'51'!I55,'52'!I55,'53'!I55,'54'!I55,'55'!I55,'56'!I55,'57'!I55,'58'!I55,'59'!I55,'60'!I55,'61'!I55,'62'!I55,'63'!I55,'64'!I55,'65'!I55,'66'!I55,'67'!I55,'68'!I55,'69'!I55,'70'!I55,'71'!I55,'72'!I55,'73'!I55,'74'!I55,'75'!I55)</f>
        <v>0</v>
      </c>
      <c r="F14" s="30">
        <f>SUM('1'!J55,'2'!J55,'3'!J55,'4'!J55,'5'!J55,'6'!J55,'7'!J55,'8'!J55,'9'!J55,'10'!J55,'11'!J55,'12'!J55,'13'!J55,'14'!J55,'15'!J55,'16'!J55,'17'!J55,'18'!J55,'19'!J55,'20'!J55,'21'!J55,'22'!J55,'23'!J55,'24'!J55,'25'!J55,'26'!J55,'27'!J55,'28'!J55,'29'!J55,'30'!J55,'31'!J55,'32'!J55,'33'!J55,'34'!J55,'35'!J55,'36'!J55,'37'!J55,'38'!J55,'39'!J55,'40'!J55,'41'!J55,'42'!J55,'43'!J55,'44'!J55,'45'!J55,'46'!J55,'47'!J55,'48'!J55,'49'!J55,'50'!J55,'51'!J55,'52'!J55,'53'!J55,'54'!J55,'55'!J55,'56'!J55,'57'!J55,'58'!J55,'59'!J55,'60'!J55,'61'!J55,'62'!J55,'63'!J55,'64'!J55,'65'!J55,'66'!J55,'67'!J55,'68'!J55,'69'!J55,'70'!J55,'71'!J55,'72'!J55,'73'!J55,'74'!J55,'75'!J55)</f>
        <v>0</v>
      </c>
      <c r="G14" s="30">
        <f>SUM('1'!K55,'2'!K55,'3'!K55,'4'!K55,'5'!K55,'6'!K55,'7'!K55,'8'!K55,'9'!K55,'10'!K55,'11'!K55,'12'!K55,'13'!K55,'14'!K55,'15'!K55,'16'!K55,'17'!K55,'18'!K55,'19'!K55,'20'!K55,'21'!K55,'22'!K55,'23'!K55,'24'!K55,'25'!K55,'26'!K55,'27'!K55,'28'!K55,'29'!K55,'30'!K55,'31'!K55,'32'!K55,'33'!K55,'34'!K55,'35'!K55,'36'!K55,'37'!K55,'38'!K55,'39'!K55,'40'!K55,'41'!K55,'42'!K55,'43'!K55,'44'!K55,'45'!K55,'46'!K55,'47'!K55,'48'!K55,'49'!K55,'50'!K55,'51'!K55,'52'!K55,'53'!K55,'54'!K55,'55'!K55,'56'!K55,'57'!K55,'58'!K55,'59'!K55,'60'!K55,'61'!K55,'62'!K55,'63'!K55,'64'!K55,'65'!K55,'66'!K55,'67'!K55,'68'!K55,'69'!K55,'70'!K55,'71'!K55,'72'!K55,'73'!K55,'74'!K55,'75'!K55)</f>
        <v>0</v>
      </c>
      <c r="H14" s="30">
        <f>SUM('1'!L55,'2'!L55,'3'!L55,'4'!L55,'5'!L55,'6'!L55,'7'!L55,'8'!L55,'9'!L55,'10'!L55,'11'!L55,'12'!L55,'13'!L55,'14'!L55,'15'!L55,'16'!L55,'17'!L55,'18'!L55,'19'!L55,'20'!L55,'21'!L55,'22'!L55,'23'!L55,'24'!L55,'25'!L55,'26'!L55,'27'!L55,'28'!L55,'29'!L55,'30'!L55,'31'!L55,'32'!L55,'33'!L55,'34'!L55,'35'!L55,'36'!L55,'37'!L55,'38'!L55,'39'!L55,'40'!L55,'41'!L55,'42'!L55,'43'!L55,'44'!L55,'45'!L55,'46'!L55,'47'!L55,'48'!L55,'49'!L55,'50'!L55,'51'!L55,'52'!L55,'53'!L55,'54'!L55,'55'!L55,'56'!L55,'57'!L55,'58'!L55,'59'!L55,'60'!L55,'61'!L55,'62'!L55,'63'!L55,'64'!L55,'65'!L55,'66'!L55,'67'!L55,'68'!L55,'69'!L55,'70'!L55,'71'!L55,'72'!L55,'73'!L55,'74'!L55,'75'!L55)</f>
        <v>0</v>
      </c>
      <c r="I14" s="30">
        <f>SUM('1'!M55,'2'!M55,'3'!M55,'4'!M55,'5'!M55,'6'!M55,'7'!M55,'8'!M55,'9'!M55,'10'!M55,'11'!M55,'12'!M55,'13'!M55,'14'!M55,'15'!M55,'16'!M55,'17'!M55,'18'!M55,'19'!M55,'20'!M55,'21'!M55,'22'!M55,'23'!M55,'24'!M55,'25'!M55,'26'!M55,'27'!M55,'28'!M55,'29'!M55,'30'!M55,'31'!M55,'32'!M55,'33'!M55,'34'!M55,'35'!M55,'36'!M55,'37'!M55,'38'!M55,'39'!M55,'40'!M55,'41'!M55,'42'!M55,'43'!M55,'44'!M55,'45'!M55,'46'!M55,'47'!M55,'48'!M55,'49'!M55,'50'!M55,'51'!M55,'52'!M55,'53'!M55,'54'!M55,'55'!M55,'56'!M55,'57'!M55,'58'!M55,'59'!M55,'60'!M55,'61'!M55,'62'!M55,'63'!M55,'64'!M55,'65'!M55,'66'!M55,'67'!M55,'68'!M55,'69'!M55,'70'!M55,'71'!M55,'72'!M55,'73'!M55,'74'!M55,'75'!M55)</f>
        <v>0</v>
      </c>
      <c r="J14" s="30">
        <f>SUM('1'!N55,'2'!N55,'3'!N55,'4'!N55,'5'!N55,'6'!N55,'7'!N55,'8'!N55,'9'!N55,'10'!N55,'11'!N55,'12'!N55,'13'!N55,'14'!N55,'15'!N55,'16'!N55,'17'!N55,'18'!N55,'19'!N55,'20'!N55,'21'!N55,'22'!N55,'23'!N55,'24'!N55,'25'!N55,'26'!N55,'27'!N55,'28'!N55,'29'!N55,'30'!N55,'31'!N55,'32'!N55,'33'!N55,'34'!N55,'35'!N55,'36'!N55,'37'!N55,'38'!N55,'39'!N55,'40'!N55,'41'!N55,'42'!N55,'43'!N55,'44'!N55,'45'!N55,'46'!N55,'47'!N55,'48'!N55,'49'!N55,'50'!N55,'51'!N55,'52'!N55,'53'!N55,'54'!N55,'55'!N55,'56'!N55,'57'!N55,'58'!N55,'59'!N55,'60'!N55,'61'!N55,'62'!N55,'63'!N55,'64'!N55,'65'!N55,'66'!N55,'67'!N55,'68'!N55,'69'!N55,'70'!N55,'71'!N55,'72'!N55,'73'!N55,'74'!N55,'75'!N55)</f>
        <v>0</v>
      </c>
      <c r="K14" s="30">
        <f>SUM('1'!O55,'2'!O55,'3'!O55,'4'!O55,'5'!O55,'6'!O55,'7'!O55,'8'!O55,'9'!O55,'10'!O55,'11'!O55,'12'!O55,'13'!O55,'14'!O55,'15'!O55,'16'!O55,'17'!O55,'18'!O55,'19'!O55,'20'!O55,'21'!O55,'22'!O55,'23'!O55,'24'!O55,'25'!O55,'26'!O55,'27'!O55,'28'!O55,'29'!O55,'30'!O55,'31'!O55,'32'!O55,'33'!O55,'34'!O55,'35'!O55,'36'!O55,'37'!O55,'38'!O55,'39'!O55,'40'!O55,'41'!O55,'42'!O55,'43'!O55,'44'!O55,'45'!O55,'46'!O55,'47'!O55,'48'!O55,'49'!O55,'50'!O55,'51'!O55,'52'!O55,'53'!O55,'54'!O55,'55'!O55,'56'!O55,'57'!O55,'58'!O55,'59'!O55,'60'!O55,'61'!O55,'62'!O55,'63'!O55,'64'!O55,'65'!O55,'66'!O55,'67'!O55,'68'!O55,'69'!O55,'70'!O55,'71'!O55,'72'!O55,'73'!O55,'74'!O55,'75'!O55)</f>
        <v>0</v>
      </c>
      <c r="L14" s="30">
        <f>SUM('1'!P55,'2'!P55,'3'!P55,'4'!P55,'5'!P55,'6'!P55,'7'!P55,'8'!P55,'9'!P55,'10'!P55,'11'!P55,'12'!P55,'13'!P55,'14'!P55,'15'!P55,'16'!P55,'17'!P55,'18'!P55,'19'!P55,'20'!P55,'21'!P55,'22'!P55,'23'!P55,'24'!P55,'25'!P55,'26'!P55,'27'!P55,'28'!P55,'29'!P55,'30'!P55,'31'!P55,'32'!P55,'33'!P55,'34'!P55,'35'!P55,'36'!P55,'37'!P55,'38'!P55,'39'!P55,'40'!P55,'41'!P55,'42'!P55,'43'!P55,'44'!P55,'45'!P55,'46'!P55,'47'!P55,'48'!P55,'49'!P55,'50'!P55,'51'!P55,'52'!P55,'53'!P55,'54'!P55,'55'!P55,'56'!P55,'57'!P55,'58'!P55,'59'!P55,'60'!P55,'61'!P55,'62'!P55,'63'!P55,'64'!P55,'65'!P55,'66'!P55,'67'!P55,'68'!P55,'69'!P55,'70'!P55,'71'!P55,'72'!P55,'73'!P55,'74'!P55,'75'!P55)</f>
        <v>0</v>
      </c>
      <c r="M14" s="30">
        <f>SUM('1'!Q55,'2'!Q55,'3'!Q55,'4'!Q55,'5'!Q55,'6'!Q55,'7'!Q55,'8'!Q55,'9'!Q55,'10'!Q55,'11'!Q55,'12'!Q55,'13'!Q55,'14'!Q55,'15'!Q55,'16'!Q55,'17'!Q55,'18'!Q55,'19'!Q55,'20'!Q55,'21'!Q55,'22'!Q55,'23'!Q55,'24'!Q55,'25'!Q55,'26'!Q55,'27'!Q55,'28'!Q55,'29'!Q55,'30'!Q55,'31'!Q55,'32'!Q55,'33'!Q55,'34'!Q55,'35'!Q55,'36'!Q55,'37'!Q55,'38'!Q55,'39'!Q55,'40'!Q55,'41'!Q55,'42'!Q55,'43'!Q55,'44'!Q55,'45'!Q55,'46'!Q55,'47'!Q55,'48'!Q55,'49'!Q55,'50'!Q55,'51'!Q55,'52'!Q55,'53'!Q55,'54'!Q55,'55'!Q55,'56'!Q55,'57'!Q55,'58'!Q55,'59'!Q55,'60'!Q55,'61'!Q55,'62'!Q55,'63'!Q55,'64'!Q55,'65'!Q55,'66'!Q55,'67'!Q55,'68'!Q55,'69'!Q55,'70'!Q55,'71'!Q55,'72'!Q55,'73'!Q55,'74'!Q55,'75'!Q55)</f>
        <v>0</v>
      </c>
      <c r="N14" s="30">
        <f>SUM('1'!R55,'2'!R55,'3'!R55,'4'!R55,'5'!R55,'6'!R55,'7'!R55,'8'!R55,'9'!R55,'10'!R55,'11'!R55,'12'!R55,'13'!R55,'14'!R55,'15'!R55,'16'!R55,'17'!R55,'18'!R55,'19'!R55,'20'!R55,'21'!R55,'22'!R55,'23'!R55,'24'!R55,'25'!R55,'26'!R55,'27'!R55,'28'!R55,'29'!R55,'30'!R55,'31'!R55,'32'!R55,'33'!R55,'34'!R55,'35'!R55,'36'!R55,'37'!R55,'38'!R55,'39'!R55,'40'!R55,'41'!R55,'42'!R55,'43'!R55,'44'!R55,'45'!R55,'46'!R55,'47'!R55,'48'!R55,'49'!R55,'50'!R55,'51'!R55,'52'!R55,'53'!R55,'54'!R55,'55'!R55,'56'!R55,'57'!R55,'58'!R55,'59'!R55,'60'!R55,'61'!R55,'62'!R55,'63'!R55,'64'!R55,'65'!R55,'66'!R55,'67'!R55,'68'!R55,'69'!R55,'70'!R55,'71'!R55,'72'!R55,'73'!R55,'74'!R55,'75'!R55)</f>
        <v>0</v>
      </c>
      <c r="O14" s="30">
        <f>SUM('1'!S55,'2'!S55,'3'!S55,'4'!S55,'5'!S55,'6'!S55,'7'!S55,'8'!S55,'9'!S55,'10'!S55,'11'!S55,'12'!S55,'13'!S55,'14'!S55,'15'!S55,'16'!S55,'17'!S55,'18'!S55,'19'!S55,'20'!S55,'21'!S55,'22'!S55,'23'!S55,'24'!S55,'25'!S55,'26'!S55,'27'!S55,'28'!S55,'29'!S55,'30'!S55,'31'!S55,'32'!S55,'33'!S55,'34'!S55,'35'!S55,'36'!S55,'37'!S55,'38'!S55,'39'!S55,'40'!S55,'41'!S55,'42'!S55,'43'!S55,'44'!S55,'45'!S55,'46'!S55,'47'!S55,'48'!S55,'49'!S55,'50'!S55,'51'!S55,'52'!S55,'53'!S55,'54'!S55,'55'!S55,'56'!S55,'57'!S55,'58'!S55,'59'!S55,'60'!S55,'61'!S55,'62'!S55,'63'!S55,'64'!S55,'65'!S55,'66'!S55,'67'!S55,'68'!S55,'69'!S55,'70'!S55,'71'!S55,'72'!S55,'73'!S55,'74'!S55,'75'!S55)</f>
        <v>0</v>
      </c>
      <c r="P14" s="29">
        <f>SUM('1'!T55,'2'!T55,'3'!T55,'4'!T55,'5'!T55,'6'!T55,'7'!T55,'8'!T55,'9'!T55,'10'!T55,'11'!T55,'12'!T55,'13'!T55,'14'!T55,'15'!T55,'16'!T55,'17'!T55,'18'!T55,'19'!T55,'20'!T55,'21'!T55,'22'!T55,'23'!T55,'24'!T55,'25'!T55,'26'!T55,'27'!T55,'28'!T55,'29'!T55,'30'!T55,'31'!T55,'32'!T55,'33'!T55,'34'!T55,'35'!T55,'36'!T55,'37'!T55,'38'!T55,'39'!T55,'40'!T55,'41'!T55,'42'!T55,'43'!T55,'44'!T55,'45'!T55,'46'!T55,'47'!T55,'48'!T55,'49'!T55,'50'!T55,'51'!T55,'52'!T55,'53'!T55,'54'!T55,'55'!T55,'56'!T55,'57'!T55,'58'!T55,'59'!T55,'60'!T55,'61'!T55,'62'!T55,'63'!T55,'64'!T55,'65'!T55,'66'!T55,'67'!T55,'68'!T55,'69'!T55,'70'!T55,'71'!T55,'72'!T55,'73'!T55,'74'!T55,'75'!T55)</f>
        <v>0</v>
      </c>
      <c r="Q14" s="29">
        <f>SUM('1'!U55,'2'!U55,'3'!U55,'4'!U55,'5'!U55,'6'!U55,'7'!U55,'8'!U55,'9'!U55,'10'!U55,'11'!U55,'12'!U55,'13'!U55,'14'!U55,'15'!U55,'16'!U55,'17'!U55,'18'!U55,'19'!U55,'20'!U55,'21'!U55,'22'!U55,'23'!U55,'24'!U55,'25'!U55,'26'!U55,'27'!U55,'28'!U55,'29'!U55,'30'!U55,'31'!U55,'32'!U55,'33'!U55,'34'!U55,'35'!U55,'36'!U55,'37'!U55,'38'!U55,'39'!U55,'40'!U55,'41'!U55,'42'!U55,'43'!U55,'44'!U55,'45'!U55,'46'!U55,'47'!U55,'48'!U55,'49'!U55,'50'!U55,'51'!U55,'52'!U55,'53'!U55,'54'!U55,'55'!U55,'56'!U55,'57'!U55,'58'!U55,'59'!U55,'60'!U55,'61'!U55,'62'!U55,'63'!U55,'64'!U55,'65'!U55,'66'!U55,'67'!U55,'68'!U55,'69'!U55,'70'!U55,'71'!U55,'72'!U55,'73'!U55,'74'!U55,'75'!U55)</f>
        <v>0</v>
      </c>
      <c r="R14" s="30">
        <f>SUM('1'!V55,'2'!V55,'3'!V55,'4'!V55,'5'!V55,'6'!V55,'7'!V55,'8'!V55,'9'!V55,'10'!V55,'11'!V55,'12'!V55,'13'!V55,'14'!V55,'15'!V55,'16'!V55,'17'!V55,'18'!V55,'19'!V55,'20'!V55,'21'!V55,'22'!V55,'23'!V55,'24'!V55,'25'!V55,'26'!V55,'27'!V55,'28'!V55,'29'!V55,'30'!V55,'31'!V55,'32'!V55,'33'!V55,'34'!V55,'35'!V55,'36'!V55,'37'!V55,'38'!V55,'39'!V55,'40'!V55,'41'!V55,'42'!V55,'43'!V55,'44'!V55,'45'!V55,'46'!V55,'47'!V55,'48'!V55,'49'!V55,'50'!V55,'51'!V55,'52'!V55,'53'!V55,'54'!V55,'55'!V55,'56'!V55,'57'!V55,'58'!V55,'59'!V55,'60'!V55,'61'!V55,'62'!V55,'63'!V55,'64'!V55,'65'!V55,'66'!V55,'67'!V55,'68'!V55,'69'!V55,'70'!V55,'71'!V55,'72'!V55,'73'!V55,'74'!V55,'75'!V55)</f>
        <v>0</v>
      </c>
      <c r="S14" s="30">
        <f>SUM('1'!W55,'2'!W55,'3'!W55,'4'!W55,'5'!W55,'6'!W55,'7'!W55,'8'!W55,'9'!W55,'10'!W55,'11'!W55,'12'!W55,'13'!W55,'14'!W55,'15'!W55,'16'!W55,'17'!W55,'18'!W55,'19'!W55,'20'!W55,'21'!W55,'22'!W55,'23'!W55,'24'!W55,'25'!W55,'26'!W55,'27'!W55,'28'!W55,'29'!W55,'30'!W55,'31'!W55,'32'!W55,'33'!W55,'34'!W55,'35'!W55,'36'!W55,'37'!W55,'38'!W55,'39'!W55,'40'!W55,'41'!W55,'42'!W55,'43'!W55,'44'!W55,'45'!W55,'46'!W55,'47'!W55,'48'!W55,'49'!W55,'50'!W55,'51'!W55,'52'!W55,'53'!W55,'54'!W55,'55'!W55,'56'!W55,'57'!W55,'58'!W55,'59'!W55,'60'!W55,'61'!W55,'62'!W55,'63'!W55,'64'!W55,'65'!W55,'66'!W55,'67'!W55,'68'!W55,'69'!W55,'70'!W55,'71'!W55,'72'!W55,'73'!W55,'74'!W55,'75'!W55)</f>
        <v>0</v>
      </c>
      <c r="T14" s="30">
        <f>SUM('1'!X55,'2'!X55,'3'!X55,'4'!X55,'5'!X55,'6'!X55,'7'!X55,'8'!X55,'9'!X55,'10'!X55,'11'!X55,'12'!X55,'13'!X55,'14'!X55,'15'!X55,'16'!X55,'17'!X55,'18'!X55,'19'!X55,'20'!X55,'21'!X55,'22'!X55,'23'!X55,'24'!X55,'25'!X55,'26'!X55,'27'!X55,'28'!X55,'29'!X55,'30'!X55,'31'!X55,'32'!X55,'33'!X55,'34'!X55,'35'!X55,'36'!X55,'37'!X55,'38'!X55,'39'!X55,'40'!X55,'41'!X55,'42'!X55,'43'!X55,'44'!X55,'45'!X55,'46'!X55,'47'!X55,'48'!X55,'49'!X55,'50'!X55,'51'!X55,'52'!X55,'53'!X55,'54'!X55,'55'!X55,'56'!X55,'57'!X55,'58'!X55,'59'!X55,'60'!X55,'61'!X55,'62'!X55,'63'!X55,'64'!X55,'65'!X55,'66'!X55,'67'!X55,'68'!X55,'69'!X55,'70'!X55,'71'!X55,'72'!X55,'73'!X55,'74'!X55,'75'!X55)</f>
        <v>0</v>
      </c>
      <c r="U14" s="30">
        <f>SUM('1'!Y55,'2'!Y55,'3'!Y55,'4'!Y55,'5'!Y55,'6'!Y55,'7'!Y55,'8'!Y55,'9'!Y55,'10'!Y55,'11'!Y55,'12'!Y55,'13'!Y55,'14'!Y55,'15'!Y55,'16'!Y55,'17'!Y55,'18'!Y55,'19'!Y55,'20'!Y55,'21'!Y55,'22'!Y55,'23'!Y55,'24'!Y55,'25'!Y55,'26'!Y55,'27'!Y55,'28'!Y55,'29'!Y55,'30'!Y55,'31'!Y55,'32'!Y55,'33'!Y55,'34'!Y55,'35'!Y55,'36'!Y55,'37'!Y55,'38'!Y55,'39'!Y55,'40'!Y55,'41'!Y55,'42'!Y55,'43'!Y55,'44'!Y55,'45'!Y55,'46'!Y55,'47'!Y55,'48'!Y55,'49'!Y55,'50'!Y55,'51'!Y55,'52'!Y55,'53'!Y55,'54'!Y55,'55'!Y55,'56'!Y55,'57'!Y55,'58'!Y55,'59'!Y55,'60'!Y55,'61'!Y55,'62'!Y55,'63'!Y55,'64'!Y55,'65'!Y55,'66'!Y55,'67'!Y55,'68'!Y55,'69'!Y55,'70'!Y55,'71'!Y55,'72'!Y55,'73'!Y55,'74'!Y55,'75'!Y55)</f>
        <v>0</v>
      </c>
      <c r="V14" s="30">
        <f>SUM('1'!Z55,'2'!Z55,'3'!Z55,'4'!Z55,'5'!Z55,'6'!Z55,'7'!Z55,'8'!Z55,'9'!Z55,'10'!Z55,'11'!Z55,'12'!Z55,'13'!Z55,'14'!Z55,'15'!Z55,'16'!Z55,'17'!Z55,'18'!Z55,'19'!Z55,'20'!Z55,'21'!Z55,'22'!Z55,'23'!Z55,'24'!Z55,'25'!Z55,'26'!Z55,'27'!Z55,'28'!Z55,'29'!Z55,'30'!Z55,'31'!Z55,'32'!Z55,'33'!Z55,'34'!Z55,'35'!Z55,'36'!Z55,'37'!Z55,'38'!Z55,'39'!Z55,'40'!Z55,'41'!Z55,'42'!Z55,'43'!Z55,'44'!Z55,'45'!Z55,'46'!Z55,'47'!Z55,'48'!Z55,'49'!Z55,'50'!Z55,'51'!Z55,'52'!Z55,'53'!Z55,'54'!Z55,'55'!Z55,'56'!Z55,'57'!Z55,'58'!Z55,'59'!Z55,'60'!Z55,'61'!Z55,'62'!Z55,'63'!Z55,'64'!Z55,'65'!Z55,'66'!Z55,'67'!Z55,'68'!Z55,'69'!Z55,'70'!Z55,'71'!Z55,'72'!Z55,'73'!Z55,'74'!Z55,'75'!Z55)</f>
        <v>0</v>
      </c>
      <c r="W14" s="260">
        <f>SUM('1'!AA55,'2'!AA55,'3'!AA55,'4'!AA55,'5'!AA55,'6'!AA55,'7'!AA55,'8'!AA55,'9'!AA55,'10'!AA55,'11'!AA55,'12'!AA55,'13'!AA55,'14'!AA55,'15'!AA55,'16'!AA55,'17'!AA55,'18'!AA55,'19'!AA55,'20'!AA55,'21'!AA55,'22'!AA55,'23'!AA55,'24'!AA55,'25'!AA55,'26'!AA55,'27'!AA55,'28'!AA55,'29'!AA55,'30'!AA55,'31'!AA55,'32'!AA55,'33'!AA55,'34'!AA55,'35'!AA55,'36'!AA55,'37'!AA55,'38'!AA55,'39'!AA55,'40'!AA55,'41'!AA55,'42'!AA55,'43'!AA55,'44'!AA55,'45'!AA55,'46'!AA55,'47'!AA55,'48'!AA55,'49'!AA55,'50'!AA55,'51'!AA55,'52'!AA55,'53'!AA55,'54'!AA55,'55'!AA55,'56'!AA55,'57'!AA55,'58'!AA55,'59'!AA55,'60'!AA55,'61'!AA55,'62'!AA55,'63'!AA55,'64'!AA55,'65'!AA55,'66'!AA55,'67'!AA55,'68'!AA55,'69'!AA55,'70'!AA55,'71'!AA55,'72'!AA55,'73'!AA55,'74'!AA55,'75'!AA55)</f>
        <v>0</v>
      </c>
    </row>
    <row r="15" spans="2:23" s="1" customFormat="1" ht="21.75" customHeight="1">
      <c r="B15" s="40"/>
      <c r="C15" s="190" t="s">
        <v>119</v>
      </c>
      <c r="D15" s="30">
        <f>SUM('1'!H56,'2'!H56,'3'!H56,'4'!H56,'5'!H56,'6'!H56,'7'!H56,'8'!H56,'9'!H56,'10'!H56,'11'!H56,'12'!H56,'13'!H56,'14'!H56,'15'!H56,'16'!H56,'17'!H56,'18'!H56,'19'!H56,'20'!H56,'21'!H56,'22'!H56,'23'!H56,'24'!H56,'25'!H56,'26'!H56,'27'!H56,'28'!H56,'29'!H56,'30'!H56,'31'!H56,'32'!H56,'33'!H56,'34'!H56,'35'!H56,'36'!H56,'37'!H56,'38'!H56,'39'!H56,'40'!H56,'41'!H56,'42'!H56,'43'!H56,'44'!H56,'45'!H56,'46'!H56,'47'!H56,'48'!H56,'49'!H56,'50'!H56,'51'!H56,'52'!H56,'53'!H56,'54'!H56,'55'!H56,'56'!H56,'57'!H56,'58'!H56,'59'!H56,'60'!H56,'61'!H56,'62'!H56,'63'!H56,'64'!H56,'65'!H56,'66'!H56,'67'!H56,'68'!H56,'69'!H56,'70'!H56,'71'!H56,'72'!H56,'73'!H56,'74'!H56,'75'!H56)</f>
        <v>0</v>
      </c>
      <c r="E15" s="30">
        <f>SUM('1'!I56,'2'!I56,'3'!I56,'4'!I56,'5'!I56,'6'!I56,'7'!I56,'8'!I56,'9'!I56,'10'!I56,'11'!I56,'12'!I56,'13'!I56,'14'!I56,'15'!I56,'16'!I56,'17'!I56,'18'!I56,'19'!I56,'20'!I56,'21'!I56,'22'!I56,'23'!I56,'24'!I56,'25'!I56,'26'!I56,'27'!I56,'28'!I56,'29'!I56,'30'!I56,'31'!I56,'32'!I56,'33'!I56,'34'!I56,'35'!I56,'36'!I56,'37'!I56,'38'!I56,'39'!I56,'40'!I56,'41'!I56,'42'!I56,'43'!I56,'44'!I56,'45'!I56,'46'!I56,'47'!I56,'48'!I56,'49'!I56,'50'!I56,'51'!I56,'52'!I56,'53'!I56,'54'!I56,'55'!I56,'56'!I56,'57'!I56,'58'!I56,'59'!I56,'60'!I56,'61'!I56,'62'!I56,'63'!I56,'64'!I56,'65'!I56,'66'!I56,'67'!I56,'68'!I56,'69'!I56,'70'!I56,'71'!I56,'72'!I56,'73'!I56,'74'!I56,'75'!I56)</f>
        <v>0</v>
      </c>
      <c r="F15" s="30">
        <f>SUM('1'!J56,'2'!J56,'3'!J56,'4'!J56,'5'!J56,'6'!J56,'7'!J56,'8'!J56,'9'!J56,'10'!J56,'11'!J56,'12'!J56,'13'!J56,'14'!J56,'15'!J56,'16'!J56,'17'!J56,'18'!J56,'19'!J56,'20'!J56,'21'!J56,'22'!J56,'23'!J56,'24'!J56,'25'!J56,'26'!J56,'27'!J56,'28'!J56,'29'!J56,'30'!J56,'31'!J56,'32'!J56,'33'!J56,'34'!J56,'35'!J56,'36'!J56,'37'!J56,'38'!J56,'39'!J56,'40'!J56,'41'!J56,'42'!J56,'43'!J56,'44'!J56,'45'!J56,'46'!J56,'47'!J56,'48'!J56,'49'!J56,'50'!J56,'51'!J56,'52'!J56,'53'!J56,'54'!J56,'55'!J56,'56'!J56,'57'!J56,'58'!J56,'59'!J56,'60'!J56,'61'!J56,'62'!J56,'63'!J56,'64'!J56,'65'!J56,'66'!J56,'67'!J56,'68'!J56,'69'!J56,'70'!J56,'71'!J56,'72'!J56,'73'!J56,'74'!J56,'75'!J56)</f>
        <v>0</v>
      </c>
      <c r="G15" s="30">
        <f>SUM('1'!K56,'2'!K56,'3'!K56,'4'!K56,'5'!K56,'6'!K56,'7'!K56,'8'!K56,'9'!K56,'10'!K56,'11'!K56,'12'!K56,'13'!K56,'14'!K56,'15'!K56,'16'!K56,'17'!K56,'18'!K56,'19'!K56,'20'!K56,'21'!K56,'22'!K56,'23'!K56,'24'!K56,'25'!K56,'26'!K56,'27'!K56,'28'!K56,'29'!K56,'30'!K56,'31'!K56,'32'!K56,'33'!K56,'34'!K56,'35'!K56,'36'!K56,'37'!K56,'38'!K56,'39'!K56,'40'!K56,'41'!K56,'42'!K56,'43'!K56,'44'!K56,'45'!K56,'46'!K56,'47'!K56,'48'!K56,'49'!K56,'50'!K56,'51'!K56,'52'!K56,'53'!K56,'54'!K56,'55'!K56,'56'!K56,'57'!K56,'58'!K56,'59'!K56,'60'!K56,'61'!K56,'62'!K56,'63'!K56,'64'!K56,'65'!K56,'66'!K56,'67'!K56,'68'!K56,'69'!K56,'70'!K56,'71'!K56,'72'!K56,'73'!K56,'74'!K56,'75'!K56)</f>
        <v>0</v>
      </c>
      <c r="H15" s="30">
        <f>SUM('1'!L56,'2'!L56,'3'!L56,'4'!L56,'5'!L56,'6'!L56,'7'!L56,'8'!L56,'9'!L56,'10'!L56,'11'!L56,'12'!L56,'13'!L56,'14'!L56,'15'!L56,'16'!L56,'17'!L56,'18'!L56,'19'!L56,'20'!L56,'21'!L56,'22'!L56,'23'!L56,'24'!L56,'25'!L56,'26'!L56,'27'!L56,'28'!L56,'29'!L56,'30'!L56,'31'!L56,'32'!L56,'33'!L56,'34'!L56,'35'!L56,'36'!L56,'37'!L56,'38'!L56,'39'!L56,'40'!L56,'41'!L56,'42'!L56,'43'!L56,'44'!L56,'45'!L56,'46'!L56,'47'!L56,'48'!L56,'49'!L56,'50'!L56,'51'!L56,'52'!L56,'53'!L56,'54'!L56,'55'!L56,'56'!L56,'57'!L56,'58'!L56,'59'!L56,'60'!L56,'61'!L56,'62'!L56,'63'!L56,'64'!L56,'65'!L56,'66'!L56,'67'!L56,'68'!L56,'69'!L56,'70'!L56,'71'!L56,'72'!L56,'73'!L56,'74'!L56,'75'!L56)</f>
        <v>0</v>
      </c>
      <c r="I15" s="30">
        <f>SUM('1'!M56,'2'!M56,'3'!M56,'4'!M56,'5'!M56,'6'!M56,'7'!M56,'8'!M56,'9'!M56,'10'!M56,'11'!M56,'12'!M56,'13'!M56,'14'!M56,'15'!M56,'16'!M56,'17'!M56,'18'!M56,'19'!M56,'20'!M56,'21'!M56,'22'!M56,'23'!M56,'24'!M56,'25'!M56,'26'!M56,'27'!M56,'28'!M56,'29'!M56,'30'!M56,'31'!M56,'32'!M56,'33'!M56,'34'!M56,'35'!M56,'36'!M56,'37'!M56,'38'!M56,'39'!M56,'40'!M56,'41'!M56,'42'!M56,'43'!M56,'44'!M56,'45'!M56,'46'!M56,'47'!M56,'48'!M56,'49'!M56,'50'!M56,'51'!M56,'52'!M56,'53'!M56,'54'!M56,'55'!M56,'56'!M56,'57'!M56,'58'!M56,'59'!M56,'60'!M56,'61'!M56,'62'!M56,'63'!M56,'64'!M56,'65'!M56,'66'!M56,'67'!M56,'68'!M56,'69'!M56,'70'!M56,'71'!M56,'72'!M56,'73'!M56,'74'!M56,'75'!M56)</f>
        <v>0</v>
      </c>
      <c r="J15" s="30">
        <f>SUM('1'!N56,'2'!N56,'3'!N56,'4'!N56,'5'!N56,'6'!N56,'7'!N56,'8'!N56,'9'!N56,'10'!N56,'11'!N56,'12'!N56,'13'!N56,'14'!N56,'15'!N56,'16'!N56,'17'!N56,'18'!N56,'19'!N56,'20'!N56,'21'!N56,'22'!N56,'23'!N56,'24'!N56,'25'!N56,'26'!N56,'27'!N56,'28'!N56,'29'!N56,'30'!N56,'31'!N56,'32'!N56,'33'!N56,'34'!N56,'35'!N56,'36'!N56,'37'!N56,'38'!N56,'39'!N56,'40'!N56,'41'!N56,'42'!N56,'43'!N56,'44'!N56,'45'!N56,'46'!N56,'47'!N56,'48'!N56,'49'!N56,'50'!N56,'51'!N56,'52'!N56,'53'!N56,'54'!N56,'55'!N56,'56'!N56,'57'!N56,'58'!N56,'59'!N56,'60'!N56,'61'!N56,'62'!N56,'63'!N56,'64'!N56,'65'!N56,'66'!N56,'67'!N56,'68'!N56,'69'!N56,'70'!N56,'71'!N56,'72'!N56,'73'!N56,'74'!N56,'75'!N56)</f>
        <v>0</v>
      </c>
      <c r="K15" s="30">
        <f>SUM('1'!O56,'2'!O56,'3'!O56,'4'!O56,'5'!O56,'6'!O56,'7'!O56,'8'!O56,'9'!O56,'10'!O56,'11'!O56,'12'!O56,'13'!O56,'14'!O56,'15'!O56,'16'!O56,'17'!O56,'18'!O56,'19'!O56,'20'!O56,'21'!O56,'22'!O56,'23'!O56,'24'!O56,'25'!O56,'26'!O56,'27'!O56,'28'!O56,'29'!O56,'30'!O56,'31'!O56,'32'!O56,'33'!O56,'34'!O56,'35'!O56,'36'!O56,'37'!O56,'38'!O56,'39'!O56,'40'!O56,'41'!O56,'42'!O56,'43'!O56,'44'!O56,'45'!O56,'46'!O56,'47'!O56,'48'!O56,'49'!O56,'50'!O56,'51'!O56,'52'!O56,'53'!O56,'54'!O56,'55'!O56,'56'!O56,'57'!O56,'58'!O56,'59'!O56,'60'!O56,'61'!O56,'62'!O56,'63'!O56,'64'!O56,'65'!O56,'66'!O56,'67'!O56,'68'!O56,'69'!O56,'70'!O56,'71'!O56,'72'!O56,'73'!O56,'74'!O56,'75'!O56)</f>
        <v>0</v>
      </c>
      <c r="L15" s="30">
        <f>SUM('1'!P56,'2'!P56,'3'!P56,'4'!P56,'5'!P56,'6'!P56,'7'!P56,'8'!P56,'9'!P56,'10'!P56,'11'!P56,'12'!P56,'13'!P56,'14'!P56,'15'!P56,'16'!P56,'17'!P56,'18'!P56,'19'!P56,'20'!P56,'21'!P56,'22'!P56,'23'!P56,'24'!P56,'25'!P56,'26'!P56,'27'!P56,'28'!P56,'29'!P56,'30'!P56,'31'!P56,'32'!P56,'33'!P56,'34'!P56,'35'!P56,'36'!P56,'37'!P56,'38'!P56,'39'!P56,'40'!P56,'41'!P56,'42'!P56,'43'!P56,'44'!P56,'45'!P56,'46'!P56,'47'!P56,'48'!P56,'49'!P56,'50'!P56,'51'!P56,'52'!P56,'53'!P56,'54'!P56,'55'!P56,'56'!P56,'57'!P56,'58'!P56,'59'!P56,'60'!P56,'61'!P56,'62'!P56,'63'!P56,'64'!P56,'65'!P56,'66'!P56,'67'!P56,'68'!P56,'69'!P56,'70'!P56,'71'!P56,'72'!P56,'73'!P56,'74'!P56,'75'!P56)</f>
        <v>0</v>
      </c>
      <c r="M15" s="30">
        <f>SUM('1'!Q56,'2'!Q56,'3'!Q56,'4'!Q56,'5'!Q56,'6'!Q56,'7'!Q56,'8'!Q56,'9'!Q56,'10'!Q56,'11'!Q56,'12'!Q56,'13'!Q56,'14'!Q56,'15'!Q56,'16'!Q56,'17'!Q56,'18'!Q56,'19'!Q56,'20'!Q56,'21'!Q56,'22'!Q56,'23'!Q56,'24'!Q56,'25'!Q56,'26'!Q56,'27'!Q56,'28'!Q56,'29'!Q56,'30'!Q56,'31'!Q56,'32'!Q56,'33'!Q56,'34'!Q56,'35'!Q56,'36'!Q56,'37'!Q56,'38'!Q56,'39'!Q56,'40'!Q56,'41'!Q56,'42'!Q56,'43'!Q56,'44'!Q56,'45'!Q56,'46'!Q56,'47'!Q56,'48'!Q56,'49'!Q56,'50'!Q56,'51'!Q56,'52'!Q56,'53'!Q56,'54'!Q56,'55'!Q56,'56'!Q56,'57'!Q56,'58'!Q56,'59'!Q56,'60'!Q56,'61'!Q56,'62'!Q56,'63'!Q56,'64'!Q56,'65'!Q56,'66'!Q56,'67'!Q56,'68'!Q56,'69'!Q56,'70'!Q56,'71'!Q56,'72'!Q56,'73'!Q56,'74'!Q56,'75'!Q56)</f>
        <v>0</v>
      </c>
      <c r="N15" s="30">
        <f>SUM('1'!R56,'2'!R56,'3'!R56,'4'!R56,'5'!R56,'6'!R56,'7'!R56,'8'!R56,'9'!R56,'10'!R56,'11'!R56,'12'!R56,'13'!R56,'14'!R56,'15'!R56,'16'!R56,'17'!R56,'18'!R56,'19'!R56,'20'!R56,'21'!R56,'22'!R56,'23'!R56,'24'!R56,'25'!R56,'26'!R56,'27'!R56,'28'!R56,'29'!R56,'30'!R56,'31'!R56,'32'!R56,'33'!R56,'34'!R56,'35'!R56,'36'!R56,'37'!R56,'38'!R56,'39'!R56,'40'!R56,'41'!R56,'42'!R56,'43'!R56,'44'!R56,'45'!R56,'46'!R56,'47'!R56,'48'!R56,'49'!R56,'50'!R56,'51'!R56,'52'!R56,'53'!R56,'54'!R56,'55'!R56,'56'!R56,'57'!R56,'58'!R56,'59'!R56,'60'!R56,'61'!R56,'62'!R56,'63'!R56,'64'!R56,'65'!R56,'66'!R56,'67'!R56,'68'!R56,'69'!R56,'70'!R56,'71'!R56,'72'!R56,'73'!R56,'74'!R56,'75'!R56)</f>
        <v>0</v>
      </c>
      <c r="O15" s="30">
        <f>SUM('1'!S56,'2'!S56,'3'!S56,'4'!S56,'5'!S56,'6'!S56,'7'!S56,'8'!S56,'9'!S56,'10'!S56,'11'!S56,'12'!S56,'13'!S56,'14'!S56,'15'!S56,'16'!S56,'17'!S56,'18'!S56,'19'!S56,'20'!S56,'21'!S56,'22'!S56,'23'!S56,'24'!S56,'25'!S56,'26'!S56,'27'!S56,'28'!S56,'29'!S56,'30'!S56,'31'!S56,'32'!S56,'33'!S56,'34'!S56,'35'!S56,'36'!S56,'37'!S56,'38'!S56,'39'!S56,'40'!S56,'41'!S56,'42'!S56,'43'!S56,'44'!S56,'45'!S56,'46'!S56,'47'!S56,'48'!S56,'49'!S56,'50'!S56,'51'!S56,'52'!S56,'53'!S56,'54'!S56,'55'!S56,'56'!S56,'57'!S56,'58'!S56,'59'!S56,'60'!S56,'61'!S56,'62'!S56,'63'!S56,'64'!S56,'65'!S56,'66'!S56,'67'!S56,'68'!S56,'69'!S56,'70'!S56,'71'!S56,'72'!S56,'73'!S56,'74'!S56,'75'!S56)</f>
        <v>0</v>
      </c>
      <c r="P15" s="29">
        <f>SUM('1'!T56,'2'!T56,'3'!T56,'4'!T56,'5'!T56,'6'!T56,'7'!T56,'8'!T56,'9'!T56,'10'!T56,'11'!T56,'12'!T56,'13'!T56,'14'!T56,'15'!T56,'16'!T56,'17'!T56,'18'!T56,'19'!T56,'20'!T56,'21'!T56,'22'!T56,'23'!T56,'24'!T56,'25'!T56,'26'!T56,'27'!T56,'28'!T56,'29'!T56,'30'!T56,'31'!T56,'32'!T56,'33'!T56,'34'!T56,'35'!T56,'36'!T56,'37'!T56,'38'!T56,'39'!T56,'40'!T56,'41'!T56,'42'!T56,'43'!T56,'44'!T56,'45'!T56,'46'!T56,'47'!T56,'48'!T56,'49'!T56,'50'!T56,'51'!T56,'52'!T56,'53'!T56,'54'!T56,'55'!T56,'56'!T56,'57'!T56,'58'!T56,'59'!T56,'60'!T56,'61'!T56,'62'!T56,'63'!T56,'64'!T56,'65'!T56,'66'!T56,'67'!T56,'68'!T56,'69'!T56,'70'!T56,'71'!T56,'72'!T56,'73'!T56,'74'!T56,'75'!T56)</f>
        <v>0</v>
      </c>
      <c r="Q15" s="29">
        <f>SUM('1'!U56,'2'!U56,'3'!U56,'4'!U56,'5'!U56,'6'!U56,'7'!U56,'8'!U56,'9'!U56,'10'!U56,'11'!U56,'12'!U56,'13'!U56,'14'!U56,'15'!U56,'16'!U56,'17'!U56,'18'!U56,'19'!U56,'20'!U56,'21'!U56,'22'!U56,'23'!U56,'24'!U56,'25'!U56,'26'!U56,'27'!U56,'28'!U56,'29'!U56,'30'!U56,'31'!U56,'32'!U56,'33'!U56,'34'!U56,'35'!U56,'36'!U56,'37'!U56,'38'!U56,'39'!U56,'40'!U56,'41'!U56,'42'!U56,'43'!U56,'44'!U56,'45'!U56,'46'!U56,'47'!U56,'48'!U56,'49'!U56,'50'!U56,'51'!U56,'52'!U56,'53'!U56,'54'!U56,'55'!U56,'56'!U56,'57'!U56,'58'!U56,'59'!U56,'60'!U56,'61'!U56,'62'!U56,'63'!U56,'64'!U56,'65'!U56,'66'!U56,'67'!U56,'68'!U56,'69'!U56,'70'!U56,'71'!U56,'72'!U56,'73'!U56,'74'!U56,'75'!U56)</f>
        <v>0</v>
      </c>
      <c r="R15" s="30">
        <f>SUM('1'!V56,'2'!V56,'3'!V56,'4'!V56,'5'!V56,'6'!V56,'7'!V56,'8'!V56,'9'!V56,'10'!V56,'11'!V56,'12'!V56,'13'!V56,'14'!V56,'15'!V56,'16'!V56,'17'!V56,'18'!V56,'19'!V56,'20'!V56,'21'!V56,'22'!V56,'23'!V56,'24'!V56,'25'!V56,'26'!V56,'27'!V56,'28'!V56,'29'!V56,'30'!V56,'31'!V56,'32'!V56,'33'!V56,'34'!V56,'35'!V56,'36'!V56,'37'!V56,'38'!V56,'39'!V56,'40'!V56,'41'!V56,'42'!V56,'43'!V56,'44'!V56,'45'!V56,'46'!V56,'47'!V56,'48'!V56,'49'!V56,'50'!V56,'51'!V56,'52'!V56,'53'!V56,'54'!V56,'55'!V56,'56'!V56,'57'!V56,'58'!V56,'59'!V56,'60'!V56,'61'!V56,'62'!V56,'63'!V56,'64'!V56,'65'!V56,'66'!V56,'67'!V56,'68'!V56,'69'!V56,'70'!V56,'71'!V56,'72'!V56,'73'!V56,'74'!V56,'75'!V56)</f>
        <v>0</v>
      </c>
      <c r="S15" s="30">
        <f>SUM('1'!W56,'2'!W56,'3'!W56,'4'!W56,'5'!W56,'6'!W56,'7'!W56,'8'!W56,'9'!W56,'10'!W56,'11'!W56,'12'!W56,'13'!W56,'14'!W56,'15'!W56,'16'!W56,'17'!W56,'18'!W56,'19'!W56,'20'!W56,'21'!W56,'22'!W56,'23'!W56,'24'!W56,'25'!W56,'26'!W56,'27'!W56,'28'!W56,'29'!W56,'30'!W56,'31'!W56,'32'!W56,'33'!W56,'34'!W56,'35'!W56,'36'!W56,'37'!W56,'38'!W56,'39'!W56,'40'!W56,'41'!W56,'42'!W56,'43'!W56,'44'!W56,'45'!W56,'46'!W56,'47'!W56,'48'!W56,'49'!W56,'50'!W56,'51'!W56,'52'!W56,'53'!W56,'54'!W56,'55'!W56,'56'!W56,'57'!W56,'58'!W56,'59'!W56,'60'!W56,'61'!W56,'62'!W56,'63'!W56,'64'!W56,'65'!W56,'66'!W56,'67'!W56,'68'!W56,'69'!W56,'70'!W56,'71'!W56,'72'!W56,'73'!W56,'74'!W56,'75'!W56)</f>
        <v>0</v>
      </c>
      <c r="T15" s="30">
        <f>SUM('1'!X56,'2'!X56,'3'!X56,'4'!X56,'5'!X56,'6'!X56,'7'!X56,'8'!X56,'9'!X56,'10'!X56,'11'!X56,'12'!X56,'13'!X56,'14'!X56,'15'!X56,'16'!X56,'17'!X56,'18'!X56,'19'!X56,'20'!X56,'21'!X56,'22'!X56,'23'!X56,'24'!X56,'25'!X56,'26'!X56,'27'!X56,'28'!X56,'29'!X56,'30'!X56,'31'!X56,'32'!X56,'33'!X56,'34'!X56,'35'!X56,'36'!X56,'37'!X56,'38'!X56,'39'!X56,'40'!X56,'41'!X56,'42'!X56,'43'!X56,'44'!X56,'45'!X56,'46'!X56,'47'!X56,'48'!X56,'49'!X56,'50'!X56,'51'!X56,'52'!X56,'53'!X56,'54'!X56,'55'!X56,'56'!X56,'57'!X56,'58'!X56,'59'!X56,'60'!X56,'61'!X56,'62'!X56,'63'!X56,'64'!X56,'65'!X56,'66'!X56,'67'!X56,'68'!X56,'69'!X56,'70'!X56,'71'!X56,'72'!X56,'73'!X56,'74'!X56,'75'!X56)</f>
        <v>0</v>
      </c>
      <c r="U15" s="30">
        <f>SUM('1'!Y56,'2'!Y56,'3'!Y56,'4'!Y56,'5'!Y56,'6'!Y56,'7'!Y56,'8'!Y56,'9'!Y56,'10'!Y56,'11'!Y56,'12'!Y56,'13'!Y56,'14'!Y56,'15'!Y56,'16'!Y56,'17'!Y56,'18'!Y56,'19'!Y56,'20'!Y56,'21'!Y56,'22'!Y56,'23'!Y56,'24'!Y56,'25'!Y56,'26'!Y56,'27'!Y56,'28'!Y56,'29'!Y56,'30'!Y56,'31'!Y56,'32'!Y56,'33'!Y56,'34'!Y56,'35'!Y56,'36'!Y56,'37'!Y56,'38'!Y56,'39'!Y56,'40'!Y56,'41'!Y56,'42'!Y56,'43'!Y56,'44'!Y56,'45'!Y56,'46'!Y56,'47'!Y56,'48'!Y56,'49'!Y56,'50'!Y56,'51'!Y56,'52'!Y56,'53'!Y56,'54'!Y56,'55'!Y56,'56'!Y56,'57'!Y56,'58'!Y56,'59'!Y56,'60'!Y56,'61'!Y56,'62'!Y56,'63'!Y56,'64'!Y56,'65'!Y56,'66'!Y56,'67'!Y56,'68'!Y56,'69'!Y56,'70'!Y56,'71'!Y56,'72'!Y56,'73'!Y56,'74'!Y56,'75'!Y56)</f>
        <v>0</v>
      </c>
      <c r="V15" s="30">
        <f>SUM('1'!Z56,'2'!Z56,'3'!Z56,'4'!Z56,'5'!Z56,'6'!Z56,'7'!Z56,'8'!Z56,'9'!Z56,'10'!Z56,'11'!Z56,'12'!Z56,'13'!Z56,'14'!Z56,'15'!Z56,'16'!Z56,'17'!Z56,'18'!Z56,'19'!Z56,'20'!Z56,'21'!Z56,'22'!Z56,'23'!Z56,'24'!Z56,'25'!Z56,'26'!Z56,'27'!Z56,'28'!Z56,'29'!Z56,'30'!Z56,'31'!Z56,'32'!Z56,'33'!Z56,'34'!Z56,'35'!Z56,'36'!Z56,'37'!Z56,'38'!Z56,'39'!Z56,'40'!Z56,'41'!Z56,'42'!Z56,'43'!Z56,'44'!Z56,'45'!Z56,'46'!Z56,'47'!Z56,'48'!Z56,'49'!Z56,'50'!Z56,'51'!Z56,'52'!Z56,'53'!Z56,'54'!Z56,'55'!Z56,'56'!Z56,'57'!Z56,'58'!Z56,'59'!Z56,'60'!Z56,'61'!Z56,'62'!Z56,'63'!Z56,'64'!Z56,'65'!Z56,'66'!Z56,'67'!Z56,'68'!Z56,'69'!Z56,'70'!Z56,'71'!Z56,'72'!Z56,'73'!Z56,'74'!Z56,'75'!Z56)</f>
        <v>0</v>
      </c>
      <c r="W15" s="260">
        <f>SUM('1'!AA56,'2'!AA56,'3'!AA56,'4'!AA56,'5'!AA56,'6'!AA56,'7'!AA56,'8'!AA56,'9'!AA56,'10'!AA56,'11'!AA56,'12'!AA56,'13'!AA56,'14'!AA56,'15'!AA56,'16'!AA56,'17'!AA56,'18'!AA56,'19'!AA56,'20'!AA56,'21'!AA56,'22'!AA56,'23'!AA56,'24'!AA56,'25'!AA56,'26'!AA56,'27'!AA56,'28'!AA56,'29'!AA56,'30'!AA56,'31'!AA56,'32'!AA56,'33'!AA56,'34'!AA56,'35'!AA56,'36'!AA56,'37'!AA56,'38'!AA56,'39'!AA56,'40'!AA56,'41'!AA56,'42'!AA56,'43'!AA56,'44'!AA56,'45'!AA56,'46'!AA56,'47'!AA56,'48'!AA56,'49'!AA56,'50'!AA56,'51'!AA56,'52'!AA56,'53'!AA56,'54'!AA56,'55'!AA56,'56'!AA56,'57'!AA56,'58'!AA56,'59'!AA56,'60'!AA56,'61'!AA56,'62'!AA56,'63'!AA56,'64'!AA56,'65'!AA56,'66'!AA56,'67'!AA56,'68'!AA56,'69'!AA56,'70'!AA56,'71'!AA56,'72'!AA56,'73'!AA56,'74'!AA56,'75'!AA56)</f>
        <v>0</v>
      </c>
    </row>
    <row r="16" spans="2:23" s="1" customFormat="1" ht="21.75" customHeight="1">
      <c r="B16" s="40"/>
      <c r="C16" s="190" t="s">
        <v>120</v>
      </c>
      <c r="D16" s="30">
        <f>SUM('1'!H57,'2'!H57,'3'!H57,'4'!H57,'5'!H57,'6'!H57,'7'!H57,'8'!H57,'9'!H57,'10'!H57,'11'!H57,'12'!H57,'13'!H57,'14'!H57,'15'!H57,'16'!H57,'17'!H57,'18'!H57,'19'!H57,'20'!H57,'21'!H57,'22'!H57,'23'!H57,'24'!H57,'25'!H57,'26'!H57,'27'!H57,'28'!H57,'29'!H57,'30'!H57,'31'!H57,'32'!H57,'33'!H57,'34'!H57,'35'!H57,'36'!H57,'37'!H57,'38'!H57,'39'!H57,'40'!H57,'41'!H57,'42'!H57,'43'!H57,'44'!H57,'45'!H57,'46'!H57,'47'!H57,'48'!H57,'49'!H57,'50'!H57,'51'!H57,'52'!H57,'53'!H57,'54'!H57,'55'!H57,'56'!H57,'57'!H57,'58'!H57,'59'!H57,'60'!H57,'61'!H57,'62'!H57,'63'!H57,'64'!H57,'65'!H57,'66'!H57,'67'!H57,'68'!H57,'69'!H57,'70'!H57,'71'!H57,'72'!H57,'73'!H57,'74'!H57,'75'!H57)</f>
        <v>0</v>
      </c>
      <c r="E16" s="30">
        <f>SUM('1'!I57,'2'!I57,'3'!I57,'4'!I57,'5'!I57,'6'!I57,'7'!I57,'8'!I57,'9'!I57,'10'!I57,'11'!I57,'12'!I57,'13'!I57,'14'!I57,'15'!I57,'16'!I57,'17'!I57,'18'!I57,'19'!I57,'20'!I57,'21'!I57,'22'!I57,'23'!I57,'24'!I57,'25'!I57,'26'!I57,'27'!I57,'28'!I57,'29'!I57,'30'!I57,'31'!I57,'32'!I57,'33'!I57,'34'!I57,'35'!I57,'36'!I57,'37'!I57,'38'!I57,'39'!I57,'40'!I57,'41'!I57,'42'!I57,'43'!I57,'44'!I57,'45'!I57,'46'!I57,'47'!I57,'48'!I57,'49'!I57,'50'!I57,'51'!I57,'52'!I57,'53'!I57,'54'!I57,'55'!I57,'56'!I57,'57'!I57,'58'!I57,'59'!I57,'60'!I57,'61'!I57,'62'!I57,'63'!I57,'64'!I57,'65'!I57,'66'!I57,'67'!I57,'68'!I57,'69'!I57,'70'!I57,'71'!I57,'72'!I57,'73'!I57,'74'!I57,'75'!I57)</f>
        <v>0</v>
      </c>
      <c r="F16" s="30">
        <f>SUM('1'!J57,'2'!J57,'3'!J57,'4'!J57,'5'!J57,'6'!J57,'7'!J57,'8'!J57,'9'!J57,'10'!J57,'11'!J57,'12'!J57,'13'!J57,'14'!J57,'15'!J57,'16'!J57,'17'!J57,'18'!J57,'19'!J57,'20'!J57,'21'!J57,'22'!J57,'23'!J57,'24'!J57,'25'!J57,'26'!J57,'27'!J57,'28'!J57,'29'!J57,'30'!J57,'31'!J57,'32'!J57,'33'!J57,'34'!J57,'35'!J57,'36'!J57,'37'!J57,'38'!J57,'39'!J57,'40'!J57,'41'!J57,'42'!J57,'43'!J57,'44'!J57,'45'!J57,'46'!J57,'47'!J57,'48'!J57,'49'!J57,'50'!J57,'51'!J57,'52'!J57,'53'!J57,'54'!J57,'55'!J57,'56'!J57,'57'!J57,'58'!J57,'59'!J57,'60'!J57,'61'!J57,'62'!J57,'63'!J57,'64'!J57,'65'!J57,'66'!J57,'67'!J57,'68'!J57,'69'!J57,'70'!J57,'71'!J57,'72'!J57,'73'!J57,'74'!J57,'75'!J57)</f>
        <v>0</v>
      </c>
      <c r="G16" s="30">
        <f>SUM('1'!K57,'2'!K57,'3'!K57,'4'!K57,'5'!K57,'6'!K57,'7'!K57,'8'!K57,'9'!K57,'10'!K57,'11'!K57,'12'!K57,'13'!K57,'14'!K57,'15'!K57,'16'!K57,'17'!K57,'18'!K57,'19'!K57,'20'!K57,'21'!K57,'22'!K57,'23'!K57,'24'!K57,'25'!K57,'26'!K57,'27'!K57,'28'!K57,'29'!K57,'30'!K57,'31'!K57,'32'!K57,'33'!K57,'34'!K57,'35'!K57,'36'!K57,'37'!K57,'38'!K57,'39'!K57,'40'!K57,'41'!K57,'42'!K57,'43'!K57,'44'!K57,'45'!K57,'46'!K57,'47'!K57,'48'!K57,'49'!K57,'50'!K57,'51'!K57,'52'!K57,'53'!K57,'54'!K57,'55'!K57,'56'!K57,'57'!K57,'58'!K57,'59'!K57,'60'!K57,'61'!K57,'62'!K57,'63'!K57,'64'!K57,'65'!K57,'66'!K57,'67'!K57,'68'!K57,'69'!K57,'70'!K57,'71'!K57,'72'!K57,'73'!K57,'74'!K57,'75'!K57)</f>
        <v>0</v>
      </c>
      <c r="H16" s="30">
        <f>SUM('1'!L57,'2'!L57,'3'!L57,'4'!L57,'5'!L57,'6'!L57,'7'!L57,'8'!L57,'9'!L57,'10'!L57,'11'!L57,'12'!L57,'13'!L57,'14'!L57,'15'!L57,'16'!L57,'17'!L57,'18'!L57,'19'!L57,'20'!L57,'21'!L57,'22'!L57,'23'!L57,'24'!L57,'25'!L57,'26'!L57,'27'!L57,'28'!L57,'29'!L57,'30'!L57,'31'!L57,'32'!L57,'33'!L57,'34'!L57,'35'!L57,'36'!L57,'37'!L57,'38'!L57,'39'!L57,'40'!L57,'41'!L57,'42'!L57,'43'!L57,'44'!L57,'45'!L57,'46'!L57,'47'!L57,'48'!L57,'49'!L57,'50'!L57,'51'!L57,'52'!L57,'53'!L57,'54'!L57,'55'!L57,'56'!L57,'57'!L57,'58'!L57,'59'!L57,'60'!L57,'61'!L57,'62'!L57,'63'!L57,'64'!L57,'65'!L57,'66'!L57,'67'!L57,'68'!L57,'69'!L57,'70'!L57,'71'!L57,'72'!L57,'73'!L57,'74'!L57,'75'!L57)</f>
        <v>0</v>
      </c>
      <c r="I16" s="30">
        <f>SUM('1'!M57,'2'!M57,'3'!M57,'4'!M57,'5'!M57,'6'!M57,'7'!M57,'8'!M57,'9'!M57,'10'!M57,'11'!M57,'12'!M57,'13'!M57,'14'!M57,'15'!M57,'16'!M57,'17'!M57,'18'!M57,'19'!M57,'20'!M57,'21'!M57,'22'!M57,'23'!M57,'24'!M57,'25'!M57,'26'!M57,'27'!M57,'28'!M57,'29'!M57,'30'!M57,'31'!M57,'32'!M57,'33'!M57,'34'!M57,'35'!M57,'36'!M57,'37'!M57,'38'!M57,'39'!M57,'40'!M57,'41'!M57,'42'!M57,'43'!M57,'44'!M57,'45'!M57,'46'!M57,'47'!M57,'48'!M57,'49'!M57,'50'!M57,'51'!M57,'52'!M57,'53'!M57,'54'!M57,'55'!M57,'56'!M57,'57'!M57,'58'!M57,'59'!M57,'60'!M57,'61'!M57,'62'!M57,'63'!M57,'64'!M57,'65'!M57,'66'!M57,'67'!M57,'68'!M57,'69'!M57,'70'!M57,'71'!M57,'72'!M57,'73'!M57,'74'!M57,'75'!M57)</f>
        <v>0</v>
      </c>
      <c r="J16" s="30">
        <f>SUM('1'!N57,'2'!N57,'3'!N57,'4'!N57,'5'!N57,'6'!N57,'7'!N57,'8'!N57,'9'!N57,'10'!N57,'11'!N57,'12'!N57,'13'!N57,'14'!N57,'15'!N57,'16'!N57,'17'!N57,'18'!N57,'19'!N57,'20'!N57,'21'!N57,'22'!N57,'23'!N57,'24'!N57,'25'!N57,'26'!N57,'27'!N57,'28'!N57,'29'!N57,'30'!N57,'31'!N57,'32'!N57,'33'!N57,'34'!N57,'35'!N57,'36'!N57,'37'!N57,'38'!N57,'39'!N57,'40'!N57,'41'!N57,'42'!N57,'43'!N57,'44'!N57,'45'!N57,'46'!N57,'47'!N57,'48'!N57,'49'!N57,'50'!N57,'51'!N57,'52'!N57,'53'!N57,'54'!N57,'55'!N57,'56'!N57,'57'!N57,'58'!N57,'59'!N57,'60'!N57,'61'!N57,'62'!N57,'63'!N57,'64'!N57,'65'!N57,'66'!N57,'67'!N57,'68'!N57,'69'!N57,'70'!N57,'71'!N57,'72'!N57,'73'!N57,'74'!N57,'75'!N57)</f>
        <v>0</v>
      </c>
      <c r="K16" s="30">
        <f>SUM('1'!O57,'2'!O57,'3'!O57,'4'!O57,'5'!O57,'6'!O57,'7'!O57,'8'!O57,'9'!O57,'10'!O57,'11'!O57,'12'!O57,'13'!O57,'14'!O57,'15'!O57,'16'!O57,'17'!O57,'18'!O57,'19'!O57,'20'!O57,'21'!O57,'22'!O57,'23'!O57,'24'!O57,'25'!O57,'26'!O57,'27'!O57,'28'!O57,'29'!O57,'30'!O57,'31'!O57,'32'!O57,'33'!O57,'34'!O57,'35'!O57,'36'!O57,'37'!O57,'38'!O57,'39'!O57,'40'!O57,'41'!O57,'42'!O57,'43'!O57,'44'!O57,'45'!O57,'46'!O57,'47'!O57,'48'!O57,'49'!O57,'50'!O57,'51'!O57,'52'!O57,'53'!O57,'54'!O57,'55'!O57,'56'!O57,'57'!O57,'58'!O57,'59'!O57,'60'!O57,'61'!O57,'62'!O57,'63'!O57,'64'!O57,'65'!O57,'66'!O57,'67'!O57,'68'!O57,'69'!O57,'70'!O57,'71'!O57,'72'!O57,'73'!O57,'74'!O57,'75'!O57)</f>
        <v>0</v>
      </c>
      <c r="L16" s="30">
        <f>SUM('1'!P57,'2'!P57,'3'!P57,'4'!P57,'5'!P57,'6'!P57,'7'!P57,'8'!P57,'9'!P57,'10'!P57,'11'!P57,'12'!P57,'13'!P57,'14'!P57,'15'!P57,'16'!P57,'17'!P57,'18'!P57,'19'!P57,'20'!P57,'21'!P57,'22'!P57,'23'!P57,'24'!P57,'25'!P57,'26'!P57,'27'!P57,'28'!P57,'29'!P57,'30'!P57,'31'!P57,'32'!P57,'33'!P57,'34'!P57,'35'!P57,'36'!P57,'37'!P57,'38'!P57,'39'!P57,'40'!P57,'41'!P57,'42'!P57,'43'!P57,'44'!P57,'45'!P57,'46'!P57,'47'!P57,'48'!P57,'49'!P57,'50'!P57,'51'!P57,'52'!P57,'53'!P57,'54'!P57,'55'!P57,'56'!P57,'57'!P57,'58'!P57,'59'!P57,'60'!P57,'61'!P57,'62'!P57,'63'!P57,'64'!P57,'65'!P57,'66'!P57,'67'!P57,'68'!P57,'69'!P57,'70'!P57,'71'!P57,'72'!P57,'73'!P57,'74'!P57,'75'!P57)</f>
        <v>0</v>
      </c>
      <c r="M16" s="30">
        <f>SUM('1'!Q57,'2'!Q57,'3'!Q57,'4'!Q57,'5'!Q57,'6'!Q57,'7'!Q57,'8'!Q57,'9'!Q57,'10'!Q57,'11'!Q57,'12'!Q57,'13'!Q57,'14'!Q57,'15'!Q57,'16'!Q57,'17'!Q57,'18'!Q57,'19'!Q57,'20'!Q57,'21'!Q57,'22'!Q57,'23'!Q57,'24'!Q57,'25'!Q57,'26'!Q57,'27'!Q57,'28'!Q57,'29'!Q57,'30'!Q57,'31'!Q57,'32'!Q57,'33'!Q57,'34'!Q57,'35'!Q57,'36'!Q57,'37'!Q57,'38'!Q57,'39'!Q57,'40'!Q57,'41'!Q57,'42'!Q57,'43'!Q57,'44'!Q57,'45'!Q57,'46'!Q57,'47'!Q57,'48'!Q57,'49'!Q57,'50'!Q57,'51'!Q57,'52'!Q57,'53'!Q57,'54'!Q57,'55'!Q57,'56'!Q57,'57'!Q57,'58'!Q57,'59'!Q57,'60'!Q57,'61'!Q57,'62'!Q57,'63'!Q57,'64'!Q57,'65'!Q57,'66'!Q57,'67'!Q57,'68'!Q57,'69'!Q57,'70'!Q57,'71'!Q57,'72'!Q57,'73'!Q57,'74'!Q57,'75'!Q57)</f>
        <v>0</v>
      </c>
      <c r="N16" s="30">
        <f>SUM('1'!R57,'2'!R57,'3'!R57,'4'!R57,'5'!R57,'6'!R57,'7'!R57,'8'!R57,'9'!R57,'10'!R57,'11'!R57,'12'!R57,'13'!R57,'14'!R57,'15'!R57,'16'!R57,'17'!R57,'18'!R57,'19'!R57,'20'!R57,'21'!R57,'22'!R57,'23'!R57,'24'!R57,'25'!R57,'26'!R57,'27'!R57,'28'!R57,'29'!R57,'30'!R57,'31'!R57,'32'!R57,'33'!R57,'34'!R57,'35'!R57,'36'!R57,'37'!R57,'38'!R57,'39'!R57,'40'!R57,'41'!R57,'42'!R57,'43'!R57,'44'!R57,'45'!R57,'46'!R57,'47'!R57,'48'!R57,'49'!R57,'50'!R57,'51'!R57,'52'!R57,'53'!R57,'54'!R57,'55'!R57,'56'!R57,'57'!R57,'58'!R57,'59'!R57,'60'!R57,'61'!R57,'62'!R57,'63'!R57,'64'!R57,'65'!R57,'66'!R57,'67'!R57,'68'!R57,'69'!R57,'70'!R57,'71'!R57,'72'!R57,'73'!R57,'74'!R57,'75'!R57)</f>
        <v>0</v>
      </c>
      <c r="O16" s="30">
        <f>SUM('1'!S57,'2'!S57,'3'!S57,'4'!S57,'5'!S57,'6'!S57,'7'!S57,'8'!S57,'9'!S57,'10'!S57,'11'!S57,'12'!S57,'13'!S57,'14'!S57,'15'!S57,'16'!S57,'17'!S57,'18'!S57,'19'!S57,'20'!S57,'21'!S57,'22'!S57,'23'!S57,'24'!S57,'25'!S57,'26'!S57,'27'!S57,'28'!S57,'29'!S57,'30'!S57,'31'!S57,'32'!S57,'33'!S57,'34'!S57,'35'!S57,'36'!S57,'37'!S57,'38'!S57,'39'!S57,'40'!S57,'41'!S57,'42'!S57,'43'!S57,'44'!S57,'45'!S57,'46'!S57,'47'!S57,'48'!S57,'49'!S57,'50'!S57,'51'!S57,'52'!S57,'53'!S57,'54'!S57,'55'!S57,'56'!S57,'57'!S57,'58'!S57,'59'!S57,'60'!S57,'61'!S57,'62'!S57,'63'!S57,'64'!S57,'65'!S57,'66'!S57,'67'!S57,'68'!S57,'69'!S57,'70'!S57,'71'!S57,'72'!S57,'73'!S57,'74'!S57,'75'!S57)</f>
        <v>0</v>
      </c>
      <c r="P16" s="29">
        <f>SUM('1'!T57,'2'!T57,'3'!T57,'4'!T57,'5'!T57,'6'!T57,'7'!T57,'8'!T57,'9'!T57,'10'!T57,'11'!T57,'12'!T57,'13'!T57,'14'!T57,'15'!T57,'16'!T57,'17'!T57,'18'!T57,'19'!T57,'20'!T57,'21'!T57,'22'!T57,'23'!T57,'24'!T57,'25'!T57,'26'!T57,'27'!T57,'28'!T57,'29'!T57,'30'!T57,'31'!T57,'32'!T57,'33'!T57,'34'!T57,'35'!T57,'36'!T57,'37'!T57,'38'!T57,'39'!T57,'40'!T57,'41'!T57,'42'!T57,'43'!T57,'44'!T57,'45'!T57,'46'!T57,'47'!T57,'48'!T57,'49'!T57,'50'!T57,'51'!T57,'52'!T57,'53'!T57,'54'!T57,'55'!T57,'56'!T57,'57'!T57,'58'!T57,'59'!T57,'60'!T57,'61'!T57,'62'!T57,'63'!T57,'64'!T57,'65'!T57,'66'!T57,'67'!T57,'68'!T57,'69'!T57,'70'!T57,'71'!T57,'72'!T57,'73'!T57,'74'!T57,'75'!T57)</f>
        <v>0</v>
      </c>
      <c r="Q16" s="29">
        <f>SUM('1'!U57,'2'!U57,'3'!U57,'4'!U57,'5'!U57,'6'!U57,'7'!U57,'8'!U57,'9'!U57,'10'!U57,'11'!U57,'12'!U57,'13'!U57,'14'!U57,'15'!U57,'16'!U57,'17'!U57,'18'!U57,'19'!U57,'20'!U57,'21'!U57,'22'!U57,'23'!U57,'24'!U57,'25'!U57,'26'!U57,'27'!U57,'28'!U57,'29'!U57,'30'!U57,'31'!U57,'32'!U57,'33'!U57,'34'!U57,'35'!U57,'36'!U57,'37'!U57,'38'!U57,'39'!U57,'40'!U57,'41'!U57,'42'!U57,'43'!U57,'44'!U57,'45'!U57,'46'!U57,'47'!U57,'48'!U57,'49'!U57,'50'!U57,'51'!U57,'52'!U57,'53'!U57,'54'!U57,'55'!U57,'56'!U57,'57'!U57,'58'!U57,'59'!U57,'60'!U57,'61'!U57,'62'!U57,'63'!U57,'64'!U57,'65'!U57,'66'!U57,'67'!U57,'68'!U57,'69'!U57,'70'!U57,'71'!U57,'72'!U57,'73'!U57,'74'!U57,'75'!U57)</f>
        <v>0</v>
      </c>
      <c r="R16" s="30">
        <f>SUM('1'!V57,'2'!V57,'3'!V57,'4'!V57,'5'!V57,'6'!V57,'7'!V57,'8'!V57,'9'!V57,'10'!V57,'11'!V57,'12'!V57,'13'!V57,'14'!V57,'15'!V57,'16'!V57,'17'!V57,'18'!V57,'19'!V57,'20'!V57,'21'!V57,'22'!V57,'23'!V57,'24'!V57,'25'!V57,'26'!V57,'27'!V57,'28'!V57,'29'!V57,'30'!V57,'31'!V57,'32'!V57,'33'!V57,'34'!V57,'35'!V57,'36'!V57,'37'!V57,'38'!V57,'39'!V57,'40'!V57,'41'!V57,'42'!V57,'43'!V57,'44'!V57,'45'!V57,'46'!V57,'47'!V57,'48'!V57,'49'!V57,'50'!V57,'51'!V57,'52'!V57,'53'!V57,'54'!V57,'55'!V57,'56'!V57,'57'!V57,'58'!V57,'59'!V57,'60'!V57,'61'!V57,'62'!V57,'63'!V57,'64'!V57,'65'!V57,'66'!V57,'67'!V57,'68'!V57,'69'!V57,'70'!V57,'71'!V57,'72'!V57,'73'!V57,'74'!V57,'75'!V57)</f>
        <v>0</v>
      </c>
      <c r="S16" s="30">
        <f>SUM('1'!W57,'2'!W57,'3'!W57,'4'!W57,'5'!W57,'6'!W57,'7'!W57,'8'!W57,'9'!W57,'10'!W57,'11'!W57,'12'!W57,'13'!W57,'14'!W57,'15'!W57,'16'!W57,'17'!W57,'18'!W57,'19'!W57,'20'!W57,'21'!W57,'22'!W57,'23'!W57,'24'!W57,'25'!W57,'26'!W57,'27'!W57,'28'!W57,'29'!W57,'30'!W57,'31'!W57,'32'!W57,'33'!W57,'34'!W57,'35'!W57,'36'!W57,'37'!W57,'38'!W57,'39'!W57,'40'!W57,'41'!W57,'42'!W57,'43'!W57,'44'!W57,'45'!W57,'46'!W57,'47'!W57,'48'!W57,'49'!W57,'50'!W57,'51'!W57,'52'!W57,'53'!W57,'54'!W57,'55'!W57,'56'!W57,'57'!W57,'58'!W57,'59'!W57,'60'!W57,'61'!W57,'62'!W57,'63'!W57,'64'!W57,'65'!W57,'66'!W57,'67'!W57,'68'!W57,'69'!W57,'70'!W57,'71'!W57,'72'!W57,'73'!W57,'74'!W57,'75'!W57)</f>
        <v>0</v>
      </c>
      <c r="T16" s="30">
        <f>SUM('1'!X57,'2'!X57,'3'!X57,'4'!X57,'5'!X57,'6'!X57,'7'!X57,'8'!X57,'9'!X57,'10'!X57,'11'!X57,'12'!X57,'13'!X57,'14'!X57,'15'!X57,'16'!X57,'17'!X57,'18'!X57,'19'!X57,'20'!X57,'21'!X57,'22'!X57,'23'!X57,'24'!X57,'25'!X57,'26'!X57,'27'!X57,'28'!X57,'29'!X57,'30'!X57,'31'!X57,'32'!X57,'33'!X57,'34'!X57,'35'!X57,'36'!X57,'37'!X57,'38'!X57,'39'!X57,'40'!X57,'41'!X57,'42'!X57,'43'!X57,'44'!X57,'45'!X57,'46'!X57,'47'!X57,'48'!X57,'49'!X57,'50'!X57,'51'!X57,'52'!X57,'53'!X57,'54'!X57,'55'!X57,'56'!X57,'57'!X57,'58'!X57,'59'!X57,'60'!X57,'61'!X57,'62'!X57,'63'!X57,'64'!X57,'65'!X57,'66'!X57,'67'!X57,'68'!X57,'69'!X57,'70'!X57,'71'!X57,'72'!X57,'73'!X57,'74'!X57,'75'!X57)</f>
        <v>0</v>
      </c>
      <c r="U16" s="30">
        <f>SUM('1'!Y57,'2'!Y57,'3'!Y57,'4'!Y57,'5'!Y57,'6'!Y57,'7'!Y57,'8'!Y57,'9'!Y57,'10'!Y57,'11'!Y57,'12'!Y57,'13'!Y57,'14'!Y57,'15'!Y57,'16'!Y57,'17'!Y57,'18'!Y57,'19'!Y57,'20'!Y57,'21'!Y57,'22'!Y57,'23'!Y57,'24'!Y57,'25'!Y57,'26'!Y57,'27'!Y57,'28'!Y57,'29'!Y57,'30'!Y57,'31'!Y57,'32'!Y57,'33'!Y57,'34'!Y57,'35'!Y57,'36'!Y57,'37'!Y57,'38'!Y57,'39'!Y57,'40'!Y57,'41'!Y57,'42'!Y57,'43'!Y57,'44'!Y57,'45'!Y57,'46'!Y57,'47'!Y57,'48'!Y57,'49'!Y57,'50'!Y57,'51'!Y57,'52'!Y57,'53'!Y57,'54'!Y57,'55'!Y57,'56'!Y57,'57'!Y57,'58'!Y57,'59'!Y57,'60'!Y57,'61'!Y57,'62'!Y57,'63'!Y57,'64'!Y57,'65'!Y57,'66'!Y57,'67'!Y57,'68'!Y57,'69'!Y57,'70'!Y57,'71'!Y57,'72'!Y57,'73'!Y57,'74'!Y57,'75'!Y57)</f>
        <v>0</v>
      </c>
      <c r="V16" s="30">
        <f>SUM('1'!Z57,'2'!Z57,'3'!Z57,'4'!Z57,'5'!Z57,'6'!Z57,'7'!Z57,'8'!Z57,'9'!Z57,'10'!Z57,'11'!Z57,'12'!Z57,'13'!Z57,'14'!Z57,'15'!Z57,'16'!Z57,'17'!Z57,'18'!Z57,'19'!Z57,'20'!Z57,'21'!Z57,'22'!Z57,'23'!Z57,'24'!Z57,'25'!Z57,'26'!Z57,'27'!Z57,'28'!Z57,'29'!Z57,'30'!Z57,'31'!Z57,'32'!Z57,'33'!Z57,'34'!Z57,'35'!Z57,'36'!Z57,'37'!Z57,'38'!Z57,'39'!Z57,'40'!Z57,'41'!Z57,'42'!Z57,'43'!Z57,'44'!Z57,'45'!Z57,'46'!Z57,'47'!Z57,'48'!Z57,'49'!Z57,'50'!Z57,'51'!Z57,'52'!Z57,'53'!Z57,'54'!Z57,'55'!Z57,'56'!Z57,'57'!Z57,'58'!Z57,'59'!Z57,'60'!Z57,'61'!Z57,'62'!Z57,'63'!Z57,'64'!Z57,'65'!Z57,'66'!Z57,'67'!Z57,'68'!Z57,'69'!Z57,'70'!Z57,'71'!Z57,'72'!Z57,'73'!Z57,'74'!Z57,'75'!Z57)</f>
        <v>0</v>
      </c>
      <c r="W16" s="260">
        <f>SUM('1'!AA57,'2'!AA57,'3'!AA57,'4'!AA57,'5'!AA57,'6'!AA57,'7'!AA57,'8'!AA57,'9'!AA57,'10'!AA57,'11'!AA57,'12'!AA57,'13'!AA57,'14'!AA57,'15'!AA57,'16'!AA57,'17'!AA57,'18'!AA57,'19'!AA57,'20'!AA57,'21'!AA57,'22'!AA57,'23'!AA57,'24'!AA57,'25'!AA57,'26'!AA57,'27'!AA57,'28'!AA57,'29'!AA57,'30'!AA57,'31'!AA57,'32'!AA57,'33'!AA57,'34'!AA57,'35'!AA57,'36'!AA57,'37'!AA57,'38'!AA57,'39'!AA57,'40'!AA57,'41'!AA57,'42'!AA57,'43'!AA57,'44'!AA57,'45'!AA57,'46'!AA57,'47'!AA57,'48'!AA57,'49'!AA57,'50'!AA57,'51'!AA57,'52'!AA57,'53'!AA57,'54'!AA57,'55'!AA57,'56'!AA57,'57'!AA57,'58'!AA57,'59'!AA57,'60'!AA57,'61'!AA57,'62'!AA57,'63'!AA57,'64'!AA57,'65'!AA57,'66'!AA57,'67'!AA57,'68'!AA57,'69'!AA57,'70'!AA57,'71'!AA57,'72'!AA57,'73'!AA57,'74'!AA57,'75'!AA57)</f>
        <v>0</v>
      </c>
    </row>
    <row r="17" spans="2:24" s="1" customFormat="1" ht="21.75" customHeight="1">
      <c r="B17" s="40"/>
      <c r="C17" s="190" t="s">
        <v>121</v>
      </c>
      <c r="D17" s="30">
        <f>SUM('1'!H58,'2'!H58,'3'!H58,'4'!H58,'5'!H58,'6'!H58,'7'!H58,'8'!H58,'9'!H58,'10'!H58,'11'!H58,'12'!H58,'13'!H58,'14'!H58,'15'!H58,'16'!H58,'17'!H58,'18'!H58,'19'!H58,'20'!H58,'21'!H58,'22'!H58,'23'!H58,'24'!H58,'25'!H58,'26'!H58,'27'!H58,'28'!H58,'29'!H58,'30'!H58,'31'!H58,'32'!H58,'33'!H58,'34'!H58,'35'!H58,'36'!H58,'37'!H58,'38'!H58,'39'!H58,'40'!H58,'41'!H58,'42'!H58,'43'!H58,'44'!H58,'45'!H58,'46'!H58,'47'!H58,'48'!H58,'49'!H58,'50'!H58,'51'!H58,'52'!H58,'53'!H58,'54'!H58,'55'!H58,'56'!H58,'57'!H58,'58'!H58,'59'!H58,'60'!H58,'61'!H58,'62'!H58,'63'!H58,'64'!H58,'65'!H58,'66'!H58,'67'!H58,'68'!H58,'69'!H58,'70'!H58,'71'!H58,'72'!H58,'73'!H58,'74'!H58,'75'!H58)</f>
        <v>0</v>
      </c>
      <c r="E17" s="30">
        <f>SUM('1'!I58,'2'!I58,'3'!I58,'4'!I58,'5'!I58,'6'!I58,'7'!I58,'8'!I58,'9'!I58,'10'!I58,'11'!I58,'12'!I58,'13'!I58,'14'!I58,'15'!I58,'16'!I58,'17'!I58,'18'!I58,'19'!I58,'20'!I58,'21'!I58,'22'!I58,'23'!I58,'24'!I58,'25'!I58,'26'!I58,'27'!I58,'28'!I58,'29'!I58,'30'!I58,'31'!I58,'32'!I58,'33'!I58,'34'!I58,'35'!I58,'36'!I58,'37'!I58,'38'!I58,'39'!I58,'40'!I58,'41'!I58,'42'!I58,'43'!I58,'44'!I58,'45'!I58,'46'!I58,'47'!I58,'48'!I58,'49'!I58,'50'!I58,'51'!I58,'52'!I58,'53'!I58,'54'!I58,'55'!I58,'56'!I58,'57'!I58,'58'!I58,'59'!I58,'60'!I58,'61'!I58,'62'!I58,'63'!I58,'64'!I58,'65'!I58,'66'!I58,'67'!I58,'68'!I58,'69'!I58,'70'!I58,'71'!I58,'72'!I58,'73'!I58,'74'!I58,'75'!I58)</f>
        <v>0</v>
      </c>
      <c r="F17" s="30">
        <f>SUM('1'!J58,'2'!J58,'3'!J58,'4'!J58,'5'!J58,'6'!J58,'7'!J58,'8'!J58,'9'!J58,'10'!J58,'11'!J58,'12'!J58,'13'!J58,'14'!J58,'15'!J58,'16'!J58,'17'!J58,'18'!J58,'19'!J58,'20'!J58,'21'!J58,'22'!J58,'23'!J58,'24'!J58,'25'!J58,'26'!J58,'27'!J58,'28'!J58,'29'!J58,'30'!J58,'31'!J58,'32'!J58,'33'!J58,'34'!J58,'35'!J58,'36'!J58,'37'!J58,'38'!J58,'39'!J58,'40'!J58,'41'!J58,'42'!J58,'43'!J58,'44'!J58,'45'!J58,'46'!J58,'47'!J58,'48'!J58,'49'!J58,'50'!J58,'51'!J58,'52'!J58,'53'!J58,'54'!J58,'55'!J58,'56'!J58,'57'!J58,'58'!J58,'59'!J58,'60'!J58,'61'!J58,'62'!J58,'63'!J58,'64'!J58,'65'!J58,'66'!J58,'67'!J58,'68'!J58,'69'!J58,'70'!J58,'71'!J58,'72'!J58,'73'!J58,'74'!J58,'75'!J58)</f>
        <v>0</v>
      </c>
      <c r="G17" s="30">
        <f>SUM('1'!K58,'2'!K58,'3'!K58,'4'!K58,'5'!K58,'6'!K58,'7'!K58,'8'!K58,'9'!K58,'10'!K58,'11'!K58,'12'!K58,'13'!K58,'14'!K58,'15'!K58,'16'!K58,'17'!K58,'18'!K58,'19'!K58,'20'!K58,'21'!K58,'22'!K58,'23'!K58,'24'!K58,'25'!K58,'26'!K58,'27'!K58,'28'!K58,'29'!K58,'30'!K58,'31'!K58,'32'!K58,'33'!K58,'34'!K58,'35'!K58,'36'!K58,'37'!K58,'38'!K58,'39'!K58,'40'!K58,'41'!K58,'42'!K58,'43'!K58,'44'!K58,'45'!K58,'46'!K58,'47'!K58,'48'!K58,'49'!K58,'50'!K58,'51'!K58,'52'!K58,'53'!K58,'54'!K58,'55'!K58,'56'!K58,'57'!K58,'58'!K58,'59'!K58,'60'!K58,'61'!K58,'62'!K58,'63'!K58,'64'!K58,'65'!K58,'66'!K58,'67'!K58,'68'!K58,'69'!K58,'70'!K58,'71'!K58,'72'!K58,'73'!K58,'74'!K58,'75'!K58)</f>
        <v>0</v>
      </c>
      <c r="H17" s="30">
        <f>SUM('1'!L58,'2'!L58,'3'!L58,'4'!L58,'5'!L58,'6'!L58,'7'!L58,'8'!L58,'9'!L58,'10'!L58,'11'!L58,'12'!L58,'13'!L58,'14'!L58,'15'!L58,'16'!L58,'17'!L58,'18'!L58,'19'!L58,'20'!L58,'21'!L58,'22'!L58,'23'!L58,'24'!L58,'25'!L58,'26'!L58,'27'!L58,'28'!L58,'29'!L58,'30'!L58,'31'!L58,'32'!L58,'33'!L58,'34'!L58,'35'!L58,'36'!L58,'37'!L58,'38'!L58,'39'!L58,'40'!L58,'41'!L58,'42'!L58,'43'!L58,'44'!L58,'45'!L58,'46'!L58,'47'!L58,'48'!L58,'49'!L58,'50'!L58,'51'!L58,'52'!L58,'53'!L58,'54'!L58,'55'!L58,'56'!L58,'57'!L58,'58'!L58,'59'!L58,'60'!L58,'61'!L58,'62'!L58,'63'!L58,'64'!L58,'65'!L58,'66'!L58,'67'!L58,'68'!L58,'69'!L58,'70'!L58,'71'!L58,'72'!L58,'73'!L58,'74'!L58,'75'!L58)</f>
        <v>0</v>
      </c>
      <c r="I17" s="30">
        <f>SUM('1'!M58,'2'!M58,'3'!M58,'4'!M58,'5'!M58,'6'!M58,'7'!M58,'8'!M58,'9'!M58,'10'!M58,'11'!M58,'12'!M58,'13'!M58,'14'!M58,'15'!M58,'16'!M58,'17'!M58,'18'!M58,'19'!M58,'20'!M58,'21'!M58,'22'!M58,'23'!M58,'24'!M58,'25'!M58,'26'!M58,'27'!M58,'28'!M58,'29'!M58,'30'!M58,'31'!M58,'32'!M58,'33'!M58,'34'!M58,'35'!M58,'36'!M58,'37'!M58,'38'!M58,'39'!M58,'40'!M58,'41'!M58,'42'!M58,'43'!M58,'44'!M58,'45'!M58,'46'!M58,'47'!M58,'48'!M58,'49'!M58,'50'!M58,'51'!M58,'52'!M58,'53'!M58,'54'!M58,'55'!M58,'56'!M58,'57'!M58,'58'!M58,'59'!M58,'60'!M58,'61'!M58,'62'!M58,'63'!M58,'64'!M58,'65'!M58,'66'!M58,'67'!M58,'68'!M58,'69'!M58,'70'!M58,'71'!M58,'72'!M58,'73'!M58,'74'!M58,'75'!M58)</f>
        <v>0</v>
      </c>
      <c r="J17" s="30">
        <f>SUM('1'!N58,'2'!N58,'3'!N58,'4'!N58,'5'!N58,'6'!N58,'7'!N58,'8'!N58,'9'!N58,'10'!N58,'11'!N58,'12'!N58,'13'!N58,'14'!N58,'15'!N58,'16'!N58,'17'!N58,'18'!N58,'19'!N58,'20'!N58,'21'!N58,'22'!N58,'23'!N58,'24'!N58,'25'!N58,'26'!N58,'27'!N58,'28'!N58,'29'!N58,'30'!N58,'31'!N58,'32'!N58,'33'!N58,'34'!N58,'35'!N58,'36'!N58,'37'!N58,'38'!N58,'39'!N58,'40'!N58,'41'!N58,'42'!N58,'43'!N58,'44'!N58,'45'!N58,'46'!N58,'47'!N58,'48'!N58,'49'!N58,'50'!N58,'51'!N58,'52'!N58,'53'!N58,'54'!N58,'55'!N58,'56'!N58,'57'!N58,'58'!N58,'59'!N58,'60'!N58,'61'!N58,'62'!N58,'63'!N58,'64'!N58,'65'!N58,'66'!N58,'67'!N58,'68'!N58,'69'!N58,'70'!N58,'71'!N58,'72'!N58,'73'!N58,'74'!N58,'75'!N58)</f>
        <v>0</v>
      </c>
      <c r="K17" s="30">
        <f>SUM('1'!O58,'2'!O58,'3'!O58,'4'!O58,'5'!O58,'6'!O58,'7'!O58,'8'!O58,'9'!O58,'10'!O58,'11'!O58,'12'!O58,'13'!O58,'14'!O58,'15'!O58,'16'!O58,'17'!O58,'18'!O58,'19'!O58,'20'!O58,'21'!O58,'22'!O58,'23'!O58,'24'!O58,'25'!O58,'26'!O58,'27'!O58,'28'!O58,'29'!O58,'30'!O58,'31'!O58,'32'!O58,'33'!O58,'34'!O58,'35'!O58,'36'!O58,'37'!O58,'38'!O58,'39'!O58,'40'!O58,'41'!O58,'42'!O58,'43'!O58,'44'!O58,'45'!O58,'46'!O58,'47'!O58,'48'!O58,'49'!O58,'50'!O58,'51'!O58,'52'!O58,'53'!O58,'54'!O58,'55'!O58,'56'!O58,'57'!O58,'58'!O58,'59'!O58,'60'!O58,'61'!O58,'62'!O58,'63'!O58,'64'!O58,'65'!O58,'66'!O58,'67'!O58,'68'!O58,'69'!O58,'70'!O58,'71'!O58,'72'!O58,'73'!O58,'74'!O58,'75'!O58)</f>
        <v>0</v>
      </c>
      <c r="L17" s="30">
        <f>SUM('1'!P58,'2'!P58,'3'!P58,'4'!P58,'5'!P58,'6'!P58,'7'!P58,'8'!P58,'9'!P58,'10'!P58,'11'!P58,'12'!P58,'13'!P58,'14'!P58,'15'!P58,'16'!P58,'17'!P58,'18'!P58,'19'!P58,'20'!P58,'21'!P58,'22'!P58,'23'!P58,'24'!P58,'25'!P58,'26'!P58,'27'!P58,'28'!P58,'29'!P58,'30'!P58,'31'!P58,'32'!P58,'33'!P58,'34'!P58,'35'!P58,'36'!P58,'37'!P58,'38'!P58,'39'!P58,'40'!P58,'41'!P58,'42'!P58,'43'!P58,'44'!P58,'45'!P58,'46'!P58,'47'!P58,'48'!P58,'49'!P58,'50'!P58,'51'!P58,'52'!P58,'53'!P58,'54'!P58,'55'!P58,'56'!P58,'57'!P58,'58'!P58,'59'!P58,'60'!P58,'61'!P58,'62'!P58,'63'!P58,'64'!P58,'65'!P58,'66'!P58,'67'!P58,'68'!P58,'69'!P58,'70'!P58,'71'!P58,'72'!P58,'73'!P58,'74'!P58,'75'!P58)</f>
        <v>0</v>
      </c>
      <c r="M17" s="30">
        <f>SUM('1'!Q58,'2'!Q58,'3'!Q58,'4'!Q58,'5'!Q58,'6'!Q58,'7'!Q58,'8'!Q58,'9'!Q58,'10'!Q58,'11'!Q58,'12'!Q58,'13'!Q58,'14'!Q58,'15'!Q58,'16'!Q58,'17'!Q58,'18'!Q58,'19'!Q58,'20'!Q58,'21'!Q58,'22'!Q58,'23'!Q58,'24'!Q58,'25'!Q58,'26'!Q58,'27'!Q58,'28'!Q58,'29'!Q58,'30'!Q58,'31'!Q58,'32'!Q58,'33'!Q58,'34'!Q58,'35'!Q58,'36'!Q58,'37'!Q58,'38'!Q58,'39'!Q58,'40'!Q58,'41'!Q58,'42'!Q58,'43'!Q58,'44'!Q58,'45'!Q58,'46'!Q58,'47'!Q58,'48'!Q58,'49'!Q58,'50'!Q58,'51'!Q58,'52'!Q58,'53'!Q58,'54'!Q58,'55'!Q58,'56'!Q58,'57'!Q58,'58'!Q58,'59'!Q58,'60'!Q58,'61'!Q58,'62'!Q58,'63'!Q58,'64'!Q58,'65'!Q58,'66'!Q58,'67'!Q58,'68'!Q58,'69'!Q58,'70'!Q58,'71'!Q58,'72'!Q58,'73'!Q58,'74'!Q58,'75'!Q58)</f>
        <v>0</v>
      </c>
      <c r="N17" s="30">
        <f>SUM('1'!R58,'2'!R58,'3'!R58,'4'!R58,'5'!R58,'6'!R58,'7'!R58,'8'!R58,'9'!R58,'10'!R58,'11'!R58,'12'!R58,'13'!R58,'14'!R58,'15'!R58,'16'!R58,'17'!R58,'18'!R58,'19'!R58,'20'!R58,'21'!R58,'22'!R58,'23'!R58,'24'!R58,'25'!R58,'26'!R58,'27'!R58,'28'!R58,'29'!R58,'30'!R58,'31'!R58,'32'!R58,'33'!R58,'34'!R58,'35'!R58,'36'!R58,'37'!R58,'38'!R58,'39'!R58,'40'!R58,'41'!R58,'42'!R58,'43'!R58,'44'!R58,'45'!R58,'46'!R58,'47'!R58,'48'!R58,'49'!R58,'50'!R58,'51'!R58,'52'!R58,'53'!R58,'54'!R58,'55'!R58,'56'!R58,'57'!R58,'58'!R58,'59'!R58,'60'!R58,'61'!R58,'62'!R58,'63'!R58,'64'!R58,'65'!R58,'66'!R58,'67'!R58,'68'!R58,'69'!R58,'70'!R58,'71'!R58,'72'!R58,'73'!R58,'74'!R58,'75'!R58)</f>
        <v>0</v>
      </c>
      <c r="O17" s="30">
        <f>SUM('1'!S58,'2'!S58,'3'!S58,'4'!S58,'5'!S58,'6'!S58,'7'!S58,'8'!S58,'9'!S58,'10'!S58,'11'!S58,'12'!S58,'13'!S58,'14'!S58,'15'!S58,'16'!S58,'17'!S58,'18'!S58,'19'!S58,'20'!S58,'21'!S58,'22'!S58,'23'!S58,'24'!S58,'25'!S58,'26'!S58,'27'!S58,'28'!S58,'29'!S58,'30'!S58,'31'!S58,'32'!S58,'33'!S58,'34'!S58,'35'!S58,'36'!S58,'37'!S58,'38'!S58,'39'!S58,'40'!S58,'41'!S58,'42'!S58,'43'!S58,'44'!S58,'45'!S58,'46'!S58,'47'!S58,'48'!S58,'49'!S58,'50'!S58,'51'!S58,'52'!S58,'53'!S58,'54'!S58,'55'!S58,'56'!S58,'57'!S58,'58'!S58,'59'!S58,'60'!S58,'61'!S58,'62'!S58,'63'!S58,'64'!S58,'65'!S58,'66'!S58,'67'!S58,'68'!S58,'69'!S58,'70'!S58,'71'!S58,'72'!S58,'73'!S58,'74'!S58,'75'!S58)</f>
        <v>0</v>
      </c>
      <c r="P17" s="29">
        <f>SUM('1'!T58,'2'!T58,'3'!T58,'4'!T58,'5'!T58,'6'!T58,'7'!T58,'8'!T58,'9'!T58,'10'!T58,'11'!T58,'12'!T58,'13'!T58,'14'!T58,'15'!T58,'16'!T58,'17'!T58,'18'!T58,'19'!T58,'20'!T58,'21'!T58,'22'!T58,'23'!T58,'24'!T58,'25'!T58,'26'!T58,'27'!T58,'28'!T58,'29'!T58,'30'!T58,'31'!T58,'32'!T58,'33'!T58,'34'!T58,'35'!T58,'36'!T58,'37'!T58,'38'!T58,'39'!T58,'40'!T58,'41'!T58,'42'!T58,'43'!T58,'44'!T58,'45'!T58,'46'!T58,'47'!T58,'48'!T58,'49'!T58,'50'!T58,'51'!T58,'52'!T58,'53'!T58,'54'!T58,'55'!T58,'56'!T58,'57'!T58,'58'!T58,'59'!T58,'60'!T58,'61'!T58,'62'!T58,'63'!T58,'64'!T58,'65'!T58,'66'!T58,'67'!T58,'68'!T58,'69'!T58,'70'!T58,'71'!T58,'72'!T58,'73'!T58,'74'!T58,'75'!T58)</f>
        <v>0</v>
      </c>
      <c r="Q17" s="29">
        <f>SUM('1'!U58,'2'!U58,'3'!U58,'4'!U58,'5'!U58,'6'!U58,'7'!U58,'8'!U58,'9'!U58,'10'!U58,'11'!U58,'12'!U58,'13'!U58,'14'!U58,'15'!U58,'16'!U58,'17'!U58,'18'!U58,'19'!U58,'20'!U58,'21'!U58,'22'!U58,'23'!U58,'24'!U58,'25'!U58,'26'!U58,'27'!U58,'28'!U58,'29'!U58,'30'!U58,'31'!U58,'32'!U58,'33'!U58,'34'!U58,'35'!U58,'36'!U58,'37'!U58,'38'!U58,'39'!U58,'40'!U58,'41'!U58,'42'!U58,'43'!U58,'44'!U58,'45'!U58,'46'!U58,'47'!U58,'48'!U58,'49'!U58,'50'!U58,'51'!U58,'52'!U58,'53'!U58,'54'!U58,'55'!U58,'56'!U58,'57'!U58,'58'!U58,'59'!U58,'60'!U58,'61'!U58,'62'!U58,'63'!U58,'64'!U58,'65'!U58,'66'!U58,'67'!U58,'68'!U58,'69'!U58,'70'!U58,'71'!U58,'72'!U58,'73'!U58,'74'!U58,'75'!U58)</f>
        <v>0</v>
      </c>
      <c r="R17" s="30">
        <f>SUM('1'!V58,'2'!V58,'3'!V58,'4'!V58,'5'!V58,'6'!V58,'7'!V58,'8'!V58,'9'!V58,'10'!V58,'11'!V58,'12'!V58,'13'!V58,'14'!V58,'15'!V58,'16'!V58,'17'!V58,'18'!V58,'19'!V58,'20'!V58,'21'!V58,'22'!V58,'23'!V58,'24'!V58,'25'!V58,'26'!V58,'27'!V58,'28'!V58,'29'!V58,'30'!V58,'31'!V58,'32'!V58,'33'!V58,'34'!V58,'35'!V58,'36'!V58,'37'!V58,'38'!V58,'39'!V58,'40'!V58,'41'!V58,'42'!V58,'43'!V58,'44'!V58,'45'!V58,'46'!V58,'47'!V58,'48'!V58,'49'!V58,'50'!V58,'51'!V58,'52'!V58,'53'!V58,'54'!V58,'55'!V58,'56'!V58,'57'!V58,'58'!V58,'59'!V58,'60'!V58,'61'!V58,'62'!V58,'63'!V58,'64'!V58,'65'!V58,'66'!V58,'67'!V58,'68'!V58,'69'!V58,'70'!V58,'71'!V58,'72'!V58,'73'!V58,'74'!V58,'75'!V58)</f>
        <v>0</v>
      </c>
      <c r="S17" s="30">
        <f>SUM('1'!W58,'2'!W58,'3'!W58,'4'!W58,'5'!W58,'6'!W58,'7'!W58,'8'!W58,'9'!W58,'10'!W58,'11'!W58,'12'!W58,'13'!W58,'14'!W58,'15'!W58,'16'!W58,'17'!W58,'18'!W58,'19'!W58,'20'!W58,'21'!W58,'22'!W58,'23'!W58,'24'!W58,'25'!W58,'26'!W58,'27'!W58,'28'!W58,'29'!W58,'30'!W58,'31'!W58,'32'!W58,'33'!W58,'34'!W58,'35'!W58,'36'!W58,'37'!W58,'38'!W58,'39'!W58,'40'!W58,'41'!W58,'42'!W58,'43'!W58,'44'!W58,'45'!W58,'46'!W58,'47'!W58,'48'!W58,'49'!W58,'50'!W58,'51'!W58,'52'!W58,'53'!W58,'54'!W58,'55'!W58,'56'!W58,'57'!W58,'58'!W58,'59'!W58,'60'!W58,'61'!W58,'62'!W58,'63'!W58,'64'!W58,'65'!W58,'66'!W58,'67'!W58,'68'!W58,'69'!W58,'70'!W58,'71'!W58,'72'!W58,'73'!W58,'74'!W58,'75'!W58)</f>
        <v>0</v>
      </c>
      <c r="T17" s="30">
        <f>SUM('1'!X58,'2'!X58,'3'!X58,'4'!X58,'5'!X58,'6'!X58,'7'!X58,'8'!X58,'9'!X58,'10'!X58,'11'!X58,'12'!X58,'13'!X58,'14'!X58,'15'!X58,'16'!X58,'17'!X58,'18'!X58,'19'!X58,'20'!X58,'21'!X58,'22'!X58,'23'!X58,'24'!X58,'25'!X58,'26'!X58,'27'!X58,'28'!X58,'29'!X58,'30'!X58,'31'!X58,'32'!X58,'33'!X58,'34'!X58,'35'!X58,'36'!X58,'37'!X58,'38'!X58,'39'!X58,'40'!X58,'41'!X58,'42'!X58,'43'!X58,'44'!X58,'45'!X58,'46'!X58,'47'!X58,'48'!X58,'49'!X58,'50'!X58,'51'!X58,'52'!X58,'53'!X58,'54'!X58,'55'!X58,'56'!X58,'57'!X58,'58'!X58,'59'!X58,'60'!X58,'61'!X58,'62'!X58,'63'!X58,'64'!X58,'65'!X58,'66'!X58,'67'!X58,'68'!X58,'69'!X58,'70'!X58,'71'!X58,'72'!X58,'73'!X58,'74'!X58,'75'!X58)</f>
        <v>0</v>
      </c>
      <c r="U17" s="30">
        <f>SUM('1'!Y58,'2'!Y58,'3'!Y58,'4'!Y58,'5'!Y58,'6'!Y58,'7'!Y58,'8'!Y58,'9'!Y58,'10'!Y58,'11'!Y58,'12'!Y58,'13'!Y58,'14'!Y58,'15'!Y58,'16'!Y58,'17'!Y58,'18'!Y58,'19'!Y58,'20'!Y58,'21'!Y58,'22'!Y58,'23'!Y58,'24'!Y58,'25'!Y58,'26'!Y58,'27'!Y58,'28'!Y58,'29'!Y58,'30'!Y58,'31'!Y58,'32'!Y58,'33'!Y58,'34'!Y58,'35'!Y58,'36'!Y58,'37'!Y58,'38'!Y58,'39'!Y58,'40'!Y58,'41'!Y58,'42'!Y58,'43'!Y58,'44'!Y58,'45'!Y58,'46'!Y58,'47'!Y58,'48'!Y58,'49'!Y58,'50'!Y58,'51'!Y58,'52'!Y58,'53'!Y58,'54'!Y58,'55'!Y58,'56'!Y58,'57'!Y58,'58'!Y58,'59'!Y58,'60'!Y58,'61'!Y58,'62'!Y58,'63'!Y58,'64'!Y58,'65'!Y58,'66'!Y58,'67'!Y58,'68'!Y58,'69'!Y58,'70'!Y58,'71'!Y58,'72'!Y58,'73'!Y58,'74'!Y58,'75'!Y58)</f>
        <v>0</v>
      </c>
      <c r="V17" s="30">
        <f>SUM('1'!Z58,'2'!Z58,'3'!Z58,'4'!Z58,'5'!Z58,'6'!Z58,'7'!Z58,'8'!Z58,'9'!Z58,'10'!Z58,'11'!Z58,'12'!Z58,'13'!Z58,'14'!Z58,'15'!Z58,'16'!Z58,'17'!Z58,'18'!Z58,'19'!Z58,'20'!Z58,'21'!Z58,'22'!Z58,'23'!Z58,'24'!Z58,'25'!Z58,'26'!Z58,'27'!Z58,'28'!Z58,'29'!Z58,'30'!Z58,'31'!Z58,'32'!Z58,'33'!Z58,'34'!Z58,'35'!Z58,'36'!Z58,'37'!Z58,'38'!Z58,'39'!Z58,'40'!Z58,'41'!Z58,'42'!Z58,'43'!Z58,'44'!Z58,'45'!Z58,'46'!Z58,'47'!Z58,'48'!Z58,'49'!Z58,'50'!Z58,'51'!Z58,'52'!Z58,'53'!Z58,'54'!Z58,'55'!Z58,'56'!Z58,'57'!Z58,'58'!Z58,'59'!Z58,'60'!Z58,'61'!Z58,'62'!Z58,'63'!Z58,'64'!Z58,'65'!Z58,'66'!Z58,'67'!Z58,'68'!Z58,'69'!Z58,'70'!Z58,'71'!Z58,'72'!Z58,'73'!Z58,'74'!Z58,'75'!Z58)</f>
        <v>0</v>
      </c>
      <c r="W17" s="260">
        <f>SUM('1'!AA58,'2'!AA58,'3'!AA58,'4'!AA58,'5'!AA58,'6'!AA58,'7'!AA58,'8'!AA58,'9'!AA58,'10'!AA58,'11'!AA58,'12'!AA58,'13'!AA58,'14'!AA58,'15'!AA58,'16'!AA58,'17'!AA58,'18'!AA58,'19'!AA58,'20'!AA58,'21'!AA58,'22'!AA58,'23'!AA58,'24'!AA58,'25'!AA58,'26'!AA58,'27'!AA58,'28'!AA58,'29'!AA58,'30'!AA58,'31'!AA58,'32'!AA58,'33'!AA58,'34'!AA58,'35'!AA58,'36'!AA58,'37'!AA58,'38'!AA58,'39'!AA58,'40'!AA58,'41'!AA58,'42'!AA58,'43'!AA58,'44'!AA58,'45'!AA58,'46'!AA58,'47'!AA58,'48'!AA58,'49'!AA58,'50'!AA58,'51'!AA58,'52'!AA58,'53'!AA58,'54'!AA58,'55'!AA58,'56'!AA58,'57'!AA58,'58'!AA58,'59'!AA58,'60'!AA58,'61'!AA58,'62'!AA58,'63'!AA58,'64'!AA58,'65'!AA58,'66'!AA58,'67'!AA58,'68'!AA58,'69'!AA58,'70'!AA58,'71'!AA58,'72'!AA58,'73'!AA58,'74'!AA58,'75'!AA58)</f>
        <v>0</v>
      </c>
    </row>
    <row r="18" spans="2:24" s="1" customFormat="1" ht="21.75" customHeight="1">
      <c r="B18" s="40"/>
      <c r="C18" s="190" t="s">
        <v>122</v>
      </c>
      <c r="D18" s="30">
        <f>SUM('1'!H59,'2'!H59,'3'!H59,'4'!H59,'5'!H59,'6'!H59,'7'!H59,'8'!H59,'9'!H59,'10'!H59,'11'!H59,'12'!H59,'13'!H59,'14'!H59,'15'!H59,'16'!H59,'17'!H59,'18'!H59,'19'!H59,'20'!H59,'21'!H59,'22'!H59,'23'!H59,'24'!H59,'25'!H59,'26'!H59,'27'!H59,'28'!H59,'29'!H59,'30'!H59,'31'!H59,'32'!H59,'33'!H59,'34'!H59,'35'!H59,'36'!H59,'37'!H59,'38'!H59,'39'!H59,'40'!H59,'41'!H59,'42'!H59,'43'!H59,'44'!H59,'45'!H59,'46'!H59,'47'!H59,'48'!H59,'49'!H59,'50'!H59,'51'!H59,'52'!H59,'53'!H59,'54'!H59,'55'!H59,'56'!H59,'57'!H59,'58'!H59,'59'!H59,'60'!H59,'61'!H59,'62'!H59,'63'!H59,'64'!H59,'65'!H59,'66'!H59,'67'!H59,'68'!H59,'69'!H59,'70'!H59,'71'!H59,'72'!H59,'73'!H59,'74'!H59,'75'!H59)</f>
        <v>0</v>
      </c>
      <c r="E18" s="30">
        <f>SUM('1'!I59,'2'!I59,'3'!I59,'4'!I59,'5'!I59,'6'!I59,'7'!I59,'8'!I59,'9'!I59,'10'!I59,'11'!I59,'12'!I59,'13'!I59,'14'!I59,'15'!I59,'16'!I59,'17'!I59,'18'!I59,'19'!I59,'20'!I59,'21'!I59,'22'!I59,'23'!I59,'24'!I59,'25'!I59,'26'!I59,'27'!I59,'28'!I59,'29'!I59,'30'!I59,'31'!I59,'32'!I59,'33'!I59,'34'!I59,'35'!I59,'36'!I59,'37'!I59,'38'!I59,'39'!I59,'40'!I59,'41'!I59,'42'!I59,'43'!I59,'44'!I59,'45'!I59,'46'!I59,'47'!I59,'48'!I59,'49'!I59,'50'!I59,'51'!I59,'52'!I59,'53'!I59,'54'!I59,'55'!I59,'56'!I59,'57'!I59,'58'!I59,'59'!I59,'60'!I59,'61'!I59,'62'!I59,'63'!I59,'64'!I59,'65'!I59,'66'!I59,'67'!I59,'68'!I59,'69'!I59,'70'!I59,'71'!I59,'72'!I59,'73'!I59,'74'!I59,'75'!I59)</f>
        <v>0</v>
      </c>
      <c r="F18" s="30">
        <f>SUM('1'!J59,'2'!J59,'3'!J59,'4'!J59,'5'!J59,'6'!J59,'7'!J59,'8'!J59,'9'!J59,'10'!J59,'11'!J59,'12'!J59,'13'!J59,'14'!J59,'15'!J59,'16'!J59,'17'!J59,'18'!J59,'19'!J59,'20'!J59,'21'!J59,'22'!J59,'23'!J59,'24'!J59,'25'!J59,'26'!J59,'27'!J59,'28'!J59,'29'!J59,'30'!J59,'31'!J59,'32'!J59,'33'!J59,'34'!J59,'35'!J59,'36'!J59,'37'!J59,'38'!J59,'39'!J59,'40'!J59,'41'!J59,'42'!J59,'43'!J59,'44'!J59,'45'!J59,'46'!J59,'47'!J59,'48'!J59,'49'!J59,'50'!J59,'51'!J59,'52'!J59,'53'!J59,'54'!J59,'55'!J59,'56'!J59,'57'!J59,'58'!J59,'59'!J59,'60'!J59,'61'!J59,'62'!J59,'63'!J59,'64'!J59,'65'!J59,'66'!J59,'67'!J59,'68'!J59,'69'!J59,'70'!J59,'71'!J59,'72'!J59,'73'!J59,'74'!J59,'75'!J59)</f>
        <v>0</v>
      </c>
      <c r="G18" s="30">
        <f>SUM('1'!K59,'2'!K59,'3'!K59,'4'!K59,'5'!K59,'6'!K59,'7'!K59,'8'!K59,'9'!K59,'10'!K59,'11'!K59,'12'!K59,'13'!K59,'14'!K59,'15'!K59,'16'!K59,'17'!K59,'18'!K59,'19'!K59,'20'!K59,'21'!K59,'22'!K59,'23'!K59,'24'!K59,'25'!K59,'26'!K59,'27'!K59,'28'!K59,'29'!K59,'30'!K59,'31'!K59,'32'!K59,'33'!K59,'34'!K59,'35'!K59,'36'!K59,'37'!K59,'38'!K59,'39'!K59,'40'!K59,'41'!K59,'42'!K59,'43'!K59,'44'!K59,'45'!K59,'46'!K59,'47'!K59,'48'!K59,'49'!K59,'50'!K59,'51'!K59,'52'!K59,'53'!K59,'54'!K59,'55'!K59,'56'!K59,'57'!K59,'58'!K59,'59'!K59,'60'!K59,'61'!K59,'62'!K59,'63'!K59,'64'!K59,'65'!K59,'66'!K59,'67'!K59,'68'!K59,'69'!K59,'70'!K59,'71'!K59,'72'!K59,'73'!K59,'74'!K59,'75'!K59)</f>
        <v>0</v>
      </c>
      <c r="H18" s="30">
        <f>SUM('1'!L59,'2'!L59,'3'!L59,'4'!L59,'5'!L59,'6'!L59,'7'!L59,'8'!L59,'9'!L59,'10'!L59,'11'!L59,'12'!L59,'13'!L59,'14'!L59,'15'!L59,'16'!L59,'17'!L59,'18'!L59,'19'!L59,'20'!L59,'21'!L59,'22'!L59,'23'!L59,'24'!L59,'25'!L59,'26'!L59,'27'!L59,'28'!L59,'29'!L59,'30'!L59,'31'!L59,'32'!L59,'33'!L59,'34'!L59,'35'!L59,'36'!L59,'37'!L59,'38'!L59,'39'!L59,'40'!L59,'41'!L59,'42'!L59,'43'!L59,'44'!L59,'45'!L59,'46'!L59,'47'!L59,'48'!L59,'49'!L59,'50'!L59,'51'!L59,'52'!L59,'53'!L59,'54'!L59,'55'!L59,'56'!L59,'57'!L59,'58'!L59,'59'!L59,'60'!L59,'61'!L59,'62'!L59,'63'!L59,'64'!L59,'65'!L59,'66'!L59,'67'!L59,'68'!L59,'69'!L59,'70'!L59,'71'!L59,'72'!L59,'73'!L59,'74'!L59,'75'!L59)</f>
        <v>0</v>
      </c>
      <c r="I18" s="30">
        <f>SUM('1'!M59,'2'!M59,'3'!M59,'4'!M59,'5'!M59,'6'!M59,'7'!M59,'8'!M59,'9'!M59,'10'!M59,'11'!M59,'12'!M59,'13'!M59,'14'!M59,'15'!M59,'16'!M59,'17'!M59,'18'!M59,'19'!M59,'20'!M59,'21'!M59,'22'!M59,'23'!M59,'24'!M59,'25'!M59,'26'!M59,'27'!M59,'28'!M59,'29'!M59,'30'!M59,'31'!M59,'32'!M59,'33'!M59,'34'!M59,'35'!M59,'36'!M59,'37'!M59,'38'!M59,'39'!M59,'40'!M59,'41'!M59,'42'!M59,'43'!M59,'44'!M59,'45'!M59,'46'!M59,'47'!M59,'48'!M59,'49'!M59,'50'!M59,'51'!M59,'52'!M59,'53'!M59,'54'!M59,'55'!M59,'56'!M59,'57'!M59,'58'!M59,'59'!M59,'60'!M59,'61'!M59,'62'!M59,'63'!M59,'64'!M59,'65'!M59,'66'!M59,'67'!M59,'68'!M59,'69'!M59,'70'!M59,'71'!M59,'72'!M59,'73'!M59,'74'!M59,'75'!M59)</f>
        <v>0</v>
      </c>
      <c r="J18" s="30">
        <f>SUM('1'!N59,'2'!N59,'3'!N59,'4'!N59,'5'!N59,'6'!N59,'7'!N59,'8'!N59,'9'!N59,'10'!N59,'11'!N59,'12'!N59,'13'!N59,'14'!N59,'15'!N59,'16'!N59,'17'!N59,'18'!N59,'19'!N59,'20'!N59,'21'!N59,'22'!N59,'23'!N59,'24'!N59,'25'!N59,'26'!N59,'27'!N59,'28'!N59,'29'!N59,'30'!N59,'31'!N59,'32'!N59,'33'!N59,'34'!N59,'35'!N59,'36'!N59,'37'!N59,'38'!N59,'39'!N59,'40'!N59,'41'!N59,'42'!N59,'43'!N59,'44'!N59,'45'!N59,'46'!N59,'47'!N59,'48'!N59,'49'!N59,'50'!N59,'51'!N59,'52'!N59,'53'!N59,'54'!N59,'55'!N59,'56'!N59,'57'!N59,'58'!N59,'59'!N59,'60'!N59,'61'!N59,'62'!N59,'63'!N59,'64'!N59,'65'!N59,'66'!N59,'67'!N59,'68'!N59,'69'!N59,'70'!N59,'71'!N59,'72'!N59,'73'!N59,'74'!N59,'75'!N59)</f>
        <v>0</v>
      </c>
      <c r="K18" s="30">
        <f>SUM('1'!O59,'2'!O59,'3'!O59,'4'!O59,'5'!O59,'6'!O59,'7'!O59,'8'!O59,'9'!O59,'10'!O59,'11'!O59,'12'!O59,'13'!O59,'14'!O59,'15'!O59,'16'!O59,'17'!O59,'18'!O59,'19'!O59,'20'!O59,'21'!O59,'22'!O59,'23'!O59,'24'!O59,'25'!O59,'26'!O59,'27'!O59,'28'!O59,'29'!O59,'30'!O59,'31'!O59,'32'!O59,'33'!O59,'34'!O59,'35'!O59,'36'!O59,'37'!O59,'38'!O59,'39'!O59,'40'!O59,'41'!O59,'42'!O59,'43'!O59,'44'!O59,'45'!O59,'46'!O59,'47'!O59,'48'!O59,'49'!O59,'50'!O59,'51'!O59,'52'!O59,'53'!O59,'54'!O59,'55'!O59,'56'!O59,'57'!O59,'58'!O59,'59'!O59,'60'!O59,'61'!O59,'62'!O59,'63'!O59,'64'!O59,'65'!O59,'66'!O59,'67'!O59,'68'!O59,'69'!O59,'70'!O59,'71'!O59,'72'!O59,'73'!O59,'74'!O59,'75'!O59)</f>
        <v>0</v>
      </c>
      <c r="L18" s="30">
        <f>SUM('1'!P59,'2'!P59,'3'!P59,'4'!P59,'5'!P59,'6'!P59,'7'!P59,'8'!P59,'9'!P59,'10'!P59,'11'!P59,'12'!P59,'13'!P59,'14'!P59,'15'!P59,'16'!P59,'17'!P59,'18'!P59,'19'!P59,'20'!P59,'21'!P59,'22'!P59,'23'!P59,'24'!P59,'25'!P59,'26'!P59,'27'!P59,'28'!P59,'29'!P59,'30'!P59,'31'!P59,'32'!P59,'33'!P59,'34'!P59,'35'!P59,'36'!P59,'37'!P59,'38'!P59,'39'!P59,'40'!P59,'41'!P59,'42'!P59,'43'!P59,'44'!P59,'45'!P59,'46'!P59,'47'!P59,'48'!P59,'49'!P59,'50'!P59,'51'!P59,'52'!P59,'53'!P59,'54'!P59,'55'!P59,'56'!P59,'57'!P59,'58'!P59,'59'!P59,'60'!P59,'61'!P59,'62'!P59,'63'!P59,'64'!P59,'65'!P59,'66'!P59,'67'!P59,'68'!P59,'69'!P59,'70'!P59,'71'!P59,'72'!P59,'73'!P59,'74'!P59,'75'!P59)</f>
        <v>0</v>
      </c>
      <c r="M18" s="30">
        <f>SUM('1'!Q59,'2'!Q59,'3'!Q59,'4'!Q59,'5'!Q59,'6'!Q59,'7'!Q59,'8'!Q59,'9'!Q59,'10'!Q59,'11'!Q59,'12'!Q59,'13'!Q59,'14'!Q59,'15'!Q59,'16'!Q59,'17'!Q59,'18'!Q59,'19'!Q59,'20'!Q59,'21'!Q59,'22'!Q59,'23'!Q59,'24'!Q59,'25'!Q59,'26'!Q59,'27'!Q59,'28'!Q59,'29'!Q59,'30'!Q59,'31'!Q59,'32'!Q59,'33'!Q59,'34'!Q59,'35'!Q59,'36'!Q59,'37'!Q59,'38'!Q59,'39'!Q59,'40'!Q59,'41'!Q59,'42'!Q59,'43'!Q59,'44'!Q59,'45'!Q59,'46'!Q59,'47'!Q59,'48'!Q59,'49'!Q59,'50'!Q59,'51'!Q59,'52'!Q59,'53'!Q59,'54'!Q59,'55'!Q59,'56'!Q59,'57'!Q59,'58'!Q59,'59'!Q59,'60'!Q59,'61'!Q59,'62'!Q59,'63'!Q59,'64'!Q59,'65'!Q59,'66'!Q59,'67'!Q59,'68'!Q59,'69'!Q59,'70'!Q59,'71'!Q59,'72'!Q59,'73'!Q59,'74'!Q59,'75'!Q59)</f>
        <v>0</v>
      </c>
      <c r="N18" s="30">
        <f>SUM('1'!R59,'2'!R59,'3'!R59,'4'!R59,'5'!R59,'6'!R59,'7'!R59,'8'!R59,'9'!R59,'10'!R59,'11'!R59,'12'!R59,'13'!R59,'14'!R59,'15'!R59,'16'!R59,'17'!R59,'18'!R59,'19'!R59,'20'!R59,'21'!R59,'22'!R59,'23'!R59,'24'!R59,'25'!R59,'26'!R59,'27'!R59,'28'!R59,'29'!R59,'30'!R59,'31'!R59,'32'!R59,'33'!R59,'34'!R59,'35'!R59,'36'!R59,'37'!R59,'38'!R59,'39'!R59,'40'!R59,'41'!R59,'42'!R59,'43'!R59,'44'!R59,'45'!R59,'46'!R59,'47'!R59,'48'!R59,'49'!R59,'50'!R59,'51'!R59,'52'!R59,'53'!R59,'54'!R59,'55'!R59,'56'!R59,'57'!R59,'58'!R59,'59'!R59,'60'!R59,'61'!R59,'62'!R59,'63'!R59,'64'!R59,'65'!R59,'66'!R59,'67'!R59,'68'!R59,'69'!R59,'70'!R59,'71'!R59,'72'!R59,'73'!R59,'74'!R59,'75'!R59)</f>
        <v>0</v>
      </c>
      <c r="O18" s="30">
        <f>SUM('1'!S59,'2'!S59,'3'!S59,'4'!S59,'5'!S59,'6'!S59,'7'!S59,'8'!S59,'9'!S59,'10'!S59,'11'!S59,'12'!S59,'13'!S59,'14'!S59,'15'!S59,'16'!S59,'17'!S59,'18'!S59,'19'!S59,'20'!S59,'21'!S59,'22'!S59,'23'!S59,'24'!S59,'25'!S59,'26'!S59,'27'!S59,'28'!S59,'29'!S59,'30'!S59,'31'!S59,'32'!S59,'33'!S59,'34'!S59,'35'!S59,'36'!S59,'37'!S59,'38'!S59,'39'!S59,'40'!S59,'41'!S59,'42'!S59,'43'!S59,'44'!S59,'45'!S59,'46'!S59,'47'!S59,'48'!S59,'49'!S59,'50'!S59,'51'!S59,'52'!S59,'53'!S59,'54'!S59,'55'!S59,'56'!S59,'57'!S59,'58'!S59,'59'!S59,'60'!S59,'61'!S59,'62'!S59,'63'!S59,'64'!S59,'65'!S59,'66'!S59,'67'!S59,'68'!S59,'69'!S59,'70'!S59,'71'!S59,'72'!S59,'73'!S59,'74'!S59,'75'!S59)</f>
        <v>0</v>
      </c>
      <c r="P18" s="29">
        <f>SUM('1'!T59,'2'!T59,'3'!T59,'4'!T59,'5'!T59,'6'!T59,'7'!T59,'8'!T59,'9'!T59,'10'!T59,'11'!T59,'12'!T59,'13'!T59,'14'!T59,'15'!T59,'16'!T59,'17'!T59,'18'!T59,'19'!T59,'20'!T59,'21'!T59,'22'!T59,'23'!T59,'24'!T59,'25'!T59,'26'!T59,'27'!T59,'28'!T59,'29'!T59,'30'!T59,'31'!T59,'32'!T59,'33'!T59,'34'!T59,'35'!T59,'36'!T59,'37'!T59,'38'!T59,'39'!T59,'40'!T59,'41'!T59,'42'!T59,'43'!T59,'44'!T59,'45'!T59,'46'!T59,'47'!T59,'48'!T59,'49'!T59,'50'!T59,'51'!T59,'52'!T59,'53'!T59,'54'!T59,'55'!T59,'56'!T59,'57'!T59,'58'!T59,'59'!T59,'60'!T59,'61'!T59,'62'!T59,'63'!T59,'64'!T59,'65'!T59,'66'!T59,'67'!T59,'68'!T59,'69'!T59,'70'!T59,'71'!T59,'72'!T59,'73'!T59,'74'!T59,'75'!T59)</f>
        <v>0</v>
      </c>
      <c r="Q18" s="29">
        <f>SUM('1'!U59,'2'!U59,'3'!U59,'4'!U59,'5'!U59,'6'!U59,'7'!U59,'8'!U59,'9'!U59,'10'!U59,'11'!U59,'12'!U59,'13'!U59,'14'!U59,'15'!U59,'16'!U59,'17'!U59,'18'!U59,'19'!U59,'20'!U59,'21'!U59,'22'!U59,'23'!U59,'24'!U59,'25'!U59,'26'!U59,'27'!U59,'28'!U59,'29'!U59,'30'!U59,'31'!U59,'32'!U59,'33'!U59,'34'!U59,'35'!U59,'36'!U59,'37'!U59,'38'!U59,'39'!U59,'40'!U59,'41'!U59,'42'!U59,'43'!U59,'44'!U59,'45'!U59,'46'!U59,'47'!U59,'48'!U59,'49'!U59,'50'!U59,'51'!U59,'52'!U59,'53'!U59,'54'!U59,'55'!U59,'56'!U59,'57'!U59,'58'!U59,'59'!U59,'60'!U59,'61'!U59,'62'!U59,'63'!U59,'64'!U59,'65'!U59,'66'!U59,'67'!U59,'68'!U59,'69'!U59,'70'!U59,'71'!U59,'72'!U59,'73'!U59,'74'!U59,'75'!U59)</f>
        <v>0</v>
      </c>
      <c r="R18" s="30">
        <f>SUM('1'!V59,'2'!V59,'3'!V59,'4'!V59,'5'!V59,'6'!V59,'7'!V59,'8'!V59,'9'!V59,'10'!V59,'11'!V59,'12'!V59,'13'!V59,'14'!V59,'15'!V59,'16'!V59,'17'!V59,'18'!V59,'19'!V59,'20'!V59,'21'!V59,'22'!V59,'23'!V59,'24'!V59,'25'!V59,'26'!V59,'27'!V59,'28'!V59,'29'!V59,'30'!V59,'31'!V59,'32'!V59,'33'!V59,'34'!V59,'35'!V59,'36'!V59,'37'!V59,'38'!V59,'39'!V59,'40'!V59,'41'!V59,'42'!V59,'43'!V59,'44'!V59,'45'!V59,'46'!V59,'47'!V59,'48'!V59,'49'!V59,'50'!V59,'51'!V59,'52'!V59,'53'!V59,'54'!V59,'55'!V59,'56'!V59,'57'!V59,'58'!V59,'59'!V59,'60'!V59,'61'!V59,'62'!V59,'63'!V59,'64'!V59,'65'!V59,'66'!V59,'67'!V59,'68'!V59,'69'!V59,'70'!V59,'71'!V59,'72'!V59,'73'!V59,'74'!V59,'75'!V59)</f>
        <v>0</v>
      </c>
      <c r="S18" s="30">
        <f>SUM('1'!W59,'2'!W59,'3'!W59,'4'!W59,'5'!W59,'6'!W59,'7'!W59,'8'!W59,'9'!W59,'10'!W59,'11'!W59,'12'!W59,'13'!W59,'14'!W59,'15'!W59,'16'!W59,'17'!W59,'18'!W59,'19'!W59,'20'!W59,'21'!W59,'22'!W59,'23'!W59,'24'!W59,'25'!W59,'26'!W59,'27'!W59,'28'!W59,'29'!W59,'30'!W59,'31'!W59,'32'!W59,'33'!W59,'34'!W59,'35'!W59,'36'!W59,'37'!W59,'38'!W59,'39'!W59,'40'!W59,'41'!W59,'42'!W59,'43'!W59,'44'!W59,'45'!W59,'46'!W59,'47'!W59,'48'!W59,'49'!W59,'50'!W59,'51'!W59,'52'!W59,'53'!W59,'54'!W59,'55'!W59,'56'!W59,'57'!W59,'58'!W59,'59'!W59,'60'!W59,'61'!W59,'62'!W59,'63'!W59,'64'!W59,'65'!W59,'66'!W59,'67'!W59,'68'!W59,'69'!W59,'70'!W59,'71'!W59,'72'!W59,'73'!W59,'74'!W59,'75'!W59)</f>
        <v>0</v>
      </c>
      <c r="T18" s="30">
        <f>SUM('1'!X59,'2'!X59,'3'!X59,'4'!X59,'5'!X59,'6'!X59,'7'!X59,'8'!X59,'9'!X59,'10'!X59,'11'!X59,'12'!X59,'13'!X59,'14'!X59,'15'!X59,'16'!X59,'17'!X59,'18'!X59,'19'!X59,'20'!X59,'21'!X59,'22'!X59,'23'!X59,'24'!X59,'25'!X59,'26'!X59,'27'!X59,'28'!X59,'29'!X59,'30'!X59,'31'!X59,'32'!X59,'33'!X59,'34'!X59,'35'!X59,'36'!X59,'37'!X59,'38'!X59,'39'!X59,'40'!X59,'41'!X59,'42'!X59,'43'!X59,'44'!X59,'45'!X59,'46'!X59,'47'!X59,'48'!X59,'49'!X59,'50'!X59,'51'!X59,'52'!X59,'53'!X59,'54'!X59,'55'!X59,'56'!X59,'57'!X59,'58'!X59,'59'!X59,'60'!X59,'61'!X59,'62'!X59,'63'!X59,'64'!X59,'65'!X59,'66'!X59,'67'!X59,'68'!X59,'69'!X59,'70'!X59,'71'!X59,'72'!X59,'73'!X59,'74'!X59,'75'!X59)</f>
        <v>0</v>
      </c>
      <c r="U18" s="30">
        <f>SUM('1'!Y59,'2'!Y59,'3'!Y59,'4'!Y59,'5'!Y59,'6'!Y59,'7'!Y59,'8'!Y59,'9'!Y59,'10'!Y59,'11'!Y59,'12'!Y59,'13'!Y59,'14'!Y59,'15'!Y59,'16'!Y59,'17'!Y59,'18'!Y59,'19'!Y59,'20'!Y59,'21'!Y59,'22'!Y59,'23'!Y59,'24'!Y59,'25'!Y59,'26'!Y59,'27'!Y59,'28'!Y59,'29'!Y59,'30'!Y59,'31'!Y59,'32'!Y59,'33'!Y59,'34'!Y59,'35'!Y59,'36'!Y59,'37'!Y59,'38'!Y59,'39'!Y59,'40'!Y59,'41'!Y59,'42'!Y59,'43'!Y59,'44'!Y59,'45'!Y59,'46'!Y59,'47'!Y59,'48'!Y59,'49'!Y59,'50'!Y59,'51'!Y59,'52'!Y59,'53'!Y59,'54'!Y59,'55'!Y59,'56'!Y59,'57'!Y59,'58'!Y59,'59'!Y59,'60'!Y59,'61'!Y59,'62'!Y59,'63'!Y59,'64'!Y59,'65'!Y59,'66'!Y59,'67'!Y59,'68'!Y59,'69'!Y59,'70'!Y59,'71'!Y59,'72'!Y59,'73'!Y59,'74'!Y59,'75'!Y59)</f>
        <v>0</v>
      </c>
      <c r="V18" s="30">
        <f>SUM('1'!Z59,'2'!Z59,'3'!Z59,'4'!Z59,'5'!Z59,'6'!Z59,'7'!Z59,'8'!Z59,'9'!Z59,'10'!Z59,'11'!Z59,'12'!Z59,'13'!Z59,'14'!Z59,'15'!Z59,'16'!Z59,'17'!Z59,'18'!Z59,'19'!Z59,'20'!Z59,'21'!Z59,'22'!Z59,'23'!Z59,'24'!Z59,'25'!Z59,'26'!Z59,'27'!Z59,'28'!Z59,'29'!Z59,'30'!Z59,'31'!Z59,'32'!Z59,'33'!Z59,'34'!Z59,'35'!Z59,'36'!Z59,'37'!Z59,'38'!Z59,'39'!Z59,'40'!Z59,'41'!Z59,'42'!Z59,'43'!Z59,'44'!Z59,'45'!Z59,'46'!Z59,'47'!Z59,'48'!Z59,'49'!Z59,'50'!Z59,'51'!Z59,'52'!Z59,'53'!Z59,'54'!Z59,'55'!Z59,'56'!Z59,'57'!Z59,'58'!Z59,'59'!Z59,'60'!Z59,'61'!Z59,'62'!Z59,'63'!Z59,'64'!Z59,'65'!Z59,'66'!Z59,'67'!Z59,'68'!Z59,'69'!Z59,'70'!Z59,'71'!Z59,'72'!Z59,'73'!Z59,'74'!Z59,'75'!Z59)</f>
        <v>0</v>
      </c>
      <c r="W18" s="260">
        <f>SUM('1'!AA59,'2'!AA59,'3'!AA59,'4'!AA59,'5'!AA59,'6'!AA59,'7'!AA59,'8'!AA59,'9'!AA59,'10'!AA59,'11'!AA59,'12'!AA59,'13'!AA59,'14'!AA59,'15'!AA59,'16'!AA59,'17'!AA59,'18'!AA59,'19'!AA59,'20'!AA59,'21'!AA59,'22'!AA59,'23'!AA59,'24'!AA59,'25'!AA59,'26'!AA59,'27'!AA59,'28'!AA59,'29'!AA59,'30'!AA59,'31'!AA59,'32'!AA59,'33'!AA59,'34'!AA59,'35'!AA59,'36'!AA59,'37'!AA59,'38'!AA59,'39'!AA59,'40'!AA59,'41'!AA59,'42'!AA59,'43'!AA59,'44'!AA59,'45'!AA59,'46'!AA59,'47'!AA59,'48'!AA59,'49'!AA59,'50'!AA59,'51'!AA59,'52'!AA59,'53'!AA59,'54'!AA59,'55'!AA59,'56'!AA59,'57'!AA59,'58'!AA59,'59'!AA59,'60'!AA59,'61'!AA59,'62'!AA59,'63'!AA59,'64'!AA59,'65'!AA59,'66'!AA59,'67'!AA59,'68'!AA59,'69'!AA59,'70'!AA59,'71'!AA59,'72'!AA59,'73'!AA59,'74'!AA59,'75'!AA59)</f>
        <v>0</v>
      </c>
    </row>
    <row r="19" spans="2:24" ht="10.5" customHeight="1">
      <c r="B19" s="25"/>
      <c r="C19" s="19"/>
      <c r="D19" s="19"/>
      <c r="E19" s="19"/>
      <c r="F19" s="19"/>
      <c r="G19" s="19"/>
      <c r="H19" s="19"/>
      <c r="I19" s="19"/>
      <c r="J19" s="19"/>
      <c r="K19" s="19"/>
      <c r="L19" s="19"/>
      <c r="M19" s="19"/>
      <c r="N19" s="19"/>
      <c r="O19" s="19"/>
      <c r="P19" s="19"/>
      <c r="Q19" s="19"/>
      <c r="R19" s="19"/>
      <c r="S19" s="19"/>
      <c r="T19" s="19"/>
      <c r="U19" s="19"/>
      <c r="V19" s="19"/>
      <c r="W19" s="263"/>
    </row>
    <row r="20" spans="2:24" ht="18.600000000000001">
      <c r="C20" s="2"/>
      <c r="D20" s="2"/>
      <c r="E20" s="2"/>
      <c r="F20" s="2"/>
      <c r="G20" s="2"/>
      <c r="H20" s="2"/>
      <c r="I20" s="2"/>
      <c r="J20" s="2"/>
      <c r="K20" s="2"/>
      <c r="L20" s="2"/>
      <c r="M20" s="2"/>
      <c r="N20" s="2"/>
      <c r="O20" s="2"/>
      <c r="P20" s="2"/>
      <c r="Q20" s="2"/>
      <c r="R20" s="2"/>
      <c r="S20" s="2"/>
      <c r="T20" s="2"/>
      <c r="U20" s="2"/>
      <c r="V20" s="2"/>
      <c r="W20" s="2"/>
      <c r="X20" s="2"/>
    </row>
    <row r="21" spans="2:24" s="129" customFormat="1" ht="17.25" customHeight="1">
      <c r="B21" s="130"/>
      <c r="C21" s="299" t="s">
        <v>123</v>
      </c>
      <c r="D21" s="300"/>
      <c r="E21" s="300"/>
      <c r="F21" s="300"/>
      <c r="G21" s="300"/>
      <c r="H21" s="300"/>
      <c r="I21" s="300"/>
      <c r="J21" s="300"/>
      <c r="K21" s="300"/>
      <c r="L21" s="300"/>
      <c r="M21" s="300"/>
      <c r="N21" s="300"/>
      <c r="O21" s="300"/>
      <c r="P21" s="300"/>
    </row>
    <row r="22" spans="2:24" s="129" customFormat="1">
      <c r="B22" s="131"/>
      <c r="C22" s="132"/>
      <c r="D22" s="132"/>
      <c r="E22" s="132"/>
      <c r="F22" s="132"/>
      <c r="G22" s="132"/>
      <c r="H22" s="132"/>
      <c r="I22" s="132"/>
      <c r="J22" s="132"/>
      <c r="K22" s="132"/>
      <c r="L22" s="132"/>
      <c r="M22" s="132"/>
      <c r="N22" s="132"/>
      <c r="O22" s="133"/>
      <c r="P22" s="134"/>
    </row>
    <row r="23" spans="2:24" s="129" customFormat="1" ht="18" customHeight="1">
      <c r="B23" s="135"/>
      <c r="C23" s="295" t="s">
        <v>124</v>
      </c>
      <c r="D23" s="295"/>
      <c r="E23" s="295"/>
      <c r="F23" s="295"/>
      <c r="G23" s="295"/>
      <c r="H23" s="295"/>
      <c r="I23" s="295"/>
      <c r="J23" s="295"/>
      <c r="K23" s="295"/>
      <c r="L23" s="295"/>
      <c r="M23" s="295"/>
      <c r="N23" s="296"/>
      <c r="O23" s="252">
        <f>COUNTA(Partner_Organizations)</f>
        <v>0</v>
      </c>
      <c r="P23" s="136"/>
      <c r="Q23" s="174"/>
      <c r="V23" s="174"/>
    </row>
    <row r="24" spans="2:24" s="129" customFormat="1">
      <c r="B24" s="131"/>
      <c r="C24" s="132"/>
      <c r="D24" s="132"/>
      <c r="E24" s="132"/>
      <c r="F24" s="132"/>
      <c r="G24" s="132"/>
      <c r="H24" s="132"/>
      <c r="I24" s="132"/>
      <c r="J24" s="132"/>
      <c r="K24" s="132"/>
      <c r="L24" s="132"/>
      <c r="M24" s="132"/>
      <c r="N24" s="132"/>
      <c r="O24" s="133"/>
      <c r="P24" s="134"/>
    </row>
    <row r="25" spans="2:24" s="129" customFormat="1" ht="18" customHeight="1">
      <c r="B25" s="135"/>
      <c r="C25" s="295" t="s">
        <v>125</v>
      </c>
      <c r="D25" s="295"/>
      <c r="E25" s="295"/>
      <c r="F25" s="295"/>
      <c r="G25" s="295"/>
      <c r="H25" s="295"/>
      <c r="I25" s="295"/>
      <c r="J25" s="295"/>
      <c r="K25" s="295"/>
      <c r="L25" s="295"/>
      <c r="M25" s="295"/>
      <c r="N25" s="296"/>
      <c r="O25" s="252">
        <f>COUNTA(Outreach_Activities)</f>
        <v>0</v>
      </c>
      <c r="P25" s="136"/>
      <c r="Q25" s="174"/>
      <c r="V25" s="174"/>
    </row>
    <row r="26" spans="2:24" s="129" customFormat="1">
      <c r="B26" s="131"/>
      <c r="C26" s="132"/>
      <c r="D26" s="132"/>
      <c r="E26" s="132"/>
      <c r="F26" s="132"/>
      <c r="G26" s="132"/>
      <c r="H26" s="132"/>
      <c r="I26" s="132"/>
      <c r="J26" s="132"/>
      <c r="K26" s="132"/>
      <c r="L26" s="132"/>
      <c r="M26" s="132"/>
      <c r="N26" s="132"/>
      <c r="O26" s="133"/>
      <c r="P26" s="134"/>
    </row>
    <row r="27" spans="2:24" s="129" customFormat="1" ht="18" customHeight="1">
      <c r="B27" s="135"/>
      <c r="C27" s="295" t="s">
        <v>126</v>
      </c>
      <c r="D27" s="295"/>
      <c r="E27" s="295"/>
      <c r="F27" s="295"/>
      <c r="G27" s="295"/>
      <c r="H27" s="295"/>
      <c r="I27" s="295"/>
      <c r="J27" s="295"/>
      <c r="K27" s="295"/>
      <c r="L27" s="295"/>
      <c r="M27" s="295"/>
      <c r="N27" s="296"/>
      <c r="O27" s="252">
        <f>SUM('Outreach Activities'!F15:F64)</f>
        <v>0</v>
      </c>
      <c r="P27" s="136"/>
      <c r="Q27" s="174"/>
      <c r="V27" s="174"/>
    </row>
    <row r="28" spans="2:24" s="129" customFormat="1">
      <c r="B28" s="131"/>
      <c r="C28" s="132"/>
      <c r="D28" s="132"/>
      <c r="E28" s="132"/>
      <c r="F28" s="132"/>
      <c r="G28" s="132"/>
      <c r="H28" s="132"/>
      <c r="I28" s="132"/>
      <c r="J28" s="132"/>
      <c r="K28" s="132"/>
      <c r="L28" s="132"/>
      <c r="M28" s="132"/>
      <c r="N28" s="132"/>
      <c r="O28" s="133"/>
      <c r="P28" s="134"/>
    </row>
    <row r="29" spans="2:24" s="129" customFormat="1" ht="18" customHeight="1">
      <c r="B29" s="135"/>
      <c r="C29" s="295" t="s">
        <v>127</v>
      </c>
      <c r="D29" s="295"/>
      <c r="E29" s="295"/>
      <c r="F29" s="295"/>
      <c r="G29" s="295"/>
      <c r="H29" s="295"/>
      <c r="I29" s="295"/>
      <c r="J29" s="295"/>
      <c r="K29" s="295"/>
      <c r="L29" s="295"/>
      <c r="M29" s="295"/>
      <c r="N29" s="296"/>
      <c r="O29" s="252">
        <f>SUM('1'!Count_Assisted,'2'!Count_Assisted,'3'!Count_Assisted,'4'!Count_Assisted,'5'!Count_Assisted,'6'!Count_Assisted,'7'!Count_Assisted,'8'!Count_Assisted,'9'!Count_Assisted,'10'!Count_Assisted,'11'!Count_Assisted,'12'!Count_Assisted,'13'!Count_Assisted,'14'!Count_Assisted,'15'!Count_Assisted,'16'!Count_Assisted,'17'!Count_Assisted,'18'!Count_Assisted,'19'!Count_Assisted,'20'!Count_Assisted,'21'!Count_Assisted,'22'!Count_Assisted,'23'!Count_Assisted,'24'!Count_Assisted,'25'!Count_Assisted,'26'!Count_Assisted,'27'!Count_Assisted,'28'!Count_Assisted,'29'!Count_Assisted,'30'!Count_Assisted,'31'!Count_Assisted,'32'!Count_Assisted,'33'!Count_Assisted,'34'!Count_Assisted,'35'!Count_Assisted,'36'!Count_Assisted,'37'!Count_Assisted,'38'!Count_Assisted,'39'!Count_Assisted,'40'!Count_Assisted,'41'!Count_Assisted,'42'!Count_Assisted,'43'!Count_Assisted,'44'!Count_Assisted,'45'!Count_Assisted,'46'!Count_Assisted,'47'!Count_Assisted,'48'!Count_Assisted,'49'!Count_Assisted,'50'!Count_Assisted,'51'!Count_Assisted,'52'!Count_Assisted,'53'!Count_Assisted,'54'!Count_Assisted,'55'!Count_Assisted,'56'!Count_Assisted,'57'!Count_Assisted,'58'!Count_Assisted,'59'!Count_Assisted,'60'!Count_Assisted,'61'!Count_Assisted,'62'!Count_Assisted,'63'!Count_Assisted,'64'!Count_Assisted,'65'!Count_Assisted,'66'!Count_Assisted,'67'!Count_Assisted,'68'!Count_Assisted,'69'!Count_Assisted,'70'!Count_Assisted,'71'!Count_Assisted,'72'!Count_Assisted,'73'!Count_Assisted,'74'!Count_Assisted,'75'!Count_Assisted)</f>
        <v>0</v>
      </c>
      <c r="P29" s="136"/>
      <c r="Q29" s="174"/>
      <c r="V29" s="174"/>
    </row>
    <row r="30" spans="2:24" s="129" customFormat="1">
      <c r="B30" s="131"/>
      <c r="C30" s="132"/>
      <c r="D30" s="132"/>
      <c r="E30" s="132"/>
      <c r="F30" s="132"/>
      <c r="G30" s="132"/>
      <c r="H30" s="132"/>
      <c r="I30" s="132"/>
      <c r="J30" s="132"/>
      <c r="K30" s="132"/>
      <c r="L30" s="132"/>
      <c r="M30" s="132"/>
      <c r="N30" s="132"/>
      <c r="O30" s="133"/>
      <c r="P30" s="134"/>
    </row>
    <row r="31" spans="2:24" s="129" customFormat="1" ht="32.25" customHeight="1">
      <c r="B31" s="131"/>
      <c r="C31" s="295" t="s">
        <v>128</v>
      </c>
      <c r="D31" s="295"/>
      <c r="E31" s="295"/>
      <c r="F31" s="295"/>
      <c r="G31" s="295"/>
      <c r="H31" s="295"/>
      <c r="I31" s="295"/>
      <c r="J31" s="295"/>
      <c r="K31" s="295"/>
      <c r="L31" s="295"/>
      <c r="M31" s="295"/>
      <c r="N31" s="296"/>
      <c r="O31" s="137">
        <f>IF(Aggr_Assisted &gt;0, SUM('1'!Count_FollowUp,'2'!Count_FollowUp,'3'!Count_FollowUp,'4'!Count_FollowUp,'5'!Count_FollowUp,'6'!Count_FollowUp,'7'!Count_FollowUp,'8'!Count_FollowUp,'9'!Count_FollowUp,'10'!Count_FollowUp,'11'!Count_FollowUp,'12'!Count_FollowUp,'13'!Count_FollowUp,'14'!Count_FollowUp,'15'!Count_FollowUp,'16'!Count_FollowUp,'17'!Count_FollowUp,'18'!Count_FollowUp,'19'!Count_FollowUp,'20'!Count_FollowUp,'21'!Count_FollowUp,'22'!Count_FollowUp,'23'!Count_FollowUp,'24'!Count_FollowUp,'25'!Count_FollowUp,'26'!Count_FollowUp,'27'!Count_FollowUp,'28'!Count_FollowUp,'29'!Count_FollowUp,'30'!Count_FollowUp,'31'!Count_FollowUp,'32'!Count_FollowUp,'33'!Count_FollowUp,'34'!Count_FollowUp,'35'!Count_FollowUp,'36'!Count_FollowUp,'37'!Count_FollowUp,'38'!Count_FollowUp,'39'!Count_FollowUp,'40'!Count_FollowUp,'41'!Count_FollowUp,'42'!Count_FollowUp,'43'!Count_FollowUp,'44'!Count_FollowUp,'45'!Count_FollowUp,'46'!Count_FollowUp,'47'!Count_FollowUp,'48'!Count_FollowUp,'49'!Count_FollowUp,'50'!Count_FollowUp,'51'!Count_FollowUp,'52'!Count_FollowUp,'53'!Count_FollowUp,'54'!Count_FollowUp,'55'!Count_FollowUp,'56'!Count_FollowUp,'57'!Count_FollowUp,'58'!Count_FollowUp,'59'!Count_FollowUp,'60'!Count_FollowUp,'61'!Count_FollowUp,'62'!Count_FollowUp,'63'!Count_FollowUp,'64'!Count_FollowUp,'65'!Count_FollowUp,'66'!Count_FollowUp,'67'!Count_FollowUp,'68'!Count_FollowUp,'69'!Count_FollowUp,'70'!Count_FollowUp,'71'!Count_FollowUp,'72'!Count_FollowUp,'73'!Count_FollowUp,'74'!Count_FollowUp,'75'!Count_FollowUp)/Aggr_Assisted,0)</f>
        <v>0</v>
      </c>
      <c r="P31" s="134"/>
    </row>
    <row r="32" spans="2:24" s="129" customFormat="1">
      <c r="B32" s="131"/>
      <c r="C32" s="132"/>
      <c r="D32" s="132"/>
      <c r="E32" s="132"/>
      <c r="F32" s="132"/>
      <c r="G32" s="132"/>
      <c r="H32" s="132"/>
      <c r="I32" s="132"/>
      <c r="J32" s="132"/>
      <c r="K32" s="132"/>
      <c r="L32" s="132"/>
      <c r="M32" s="132"/>
      <c r="N32" s="132"/>
      <c r="O32" s="133"/>
      <c r="P32" s="134"/>
    </row>
    <row r="33" spans="2:16" s="129" customFormat="1" ht="30" customHeight="1">
      <c r="B33" s="131"/>
      <c r="C33" s="297" t="s">
        <v>129</v>
      </c>
      <c r="D33" s="297"/>
      <c r="E33" s="297"/>
      <c r="F33" s="297"/>
      <c r="G33" s="297"/>
      <c r="H33" s="297"/>
      <c r="I33" s="297"/>
      <c r="J33" s="297"/>
      <c r="K33" s="297"/>
      <c r="L33" s="297"/>
      <c r="M33" s="297"/>
      <c r="N33" s="298"/>
      <c r="O33" s="137">
        <f>IF(Aggr_Assisted &gt;0, SUM('1'!Count_Implemented,'2'!Count_Implemented,'3'!Count_Implemented,'4'!Count_Implemented,'5'!Count_Implemented,'6'!Count_Implemented,'7'!Count_Implemented,'8'!Count_Implemented,'9'!Count_Implemented,'10'!Count_Implemented,'11'!Count_Implemented,'12'!Count_Implemented,'13'!Count_Implemented,'14'!Count_Implemented,'15'!Count_Implemented,'16'!Count_Implemented,'17'!Count_Implemented,'18'!Count_Implemented,'19'!Count_Implemented,'20'!Count_Implemented,'21'!Count_Implemented,'22'!Count_Implemented,'23'!Count_Implemented,'24'!Count_Implemented,'25'!Count_Implemented,'26'!Count_Implemented,'27'!Count_Implemented,'28'!Count_Implemented,'29'!Count_Implemented,'30'!Count_Implemented,'31'!Count_Implemented,'32'!Count_Implemented,'33'!Count_Implemented,'34'!Count_Implemented,'35'!Count_Implemented,'36'!Count_Implemented,'37'!Count_Implemented,'38'!Count_Implemented,'39'!Count_Implemented,'40'!Count_Implemented,'41'!Count_Implemented,'42'!Count_Implemented,'43'!Count_Implemented,'44'!Count_Implemented,'45'!Count_Implemented,'46'!Count_Implemented,'47'!Count_Implemented,'48'!Count_Implemented,'49'!Count_Implemented,'50'!Count_Implemented,'51'!Count_Implemented,'52'!Count_Implemented,'53'!Count_Implemented,'54'!Count_Implemented,'55'!Count_Implemented,'56'!Count_Implemented,'57'!Count_Implemented,'58'!Count_Implemented,'59'!Count_Implemented,'60'!Count_Implemented,'61'!Count_Implemented,'62'!Count_Implemented,'63'!Count_Implemented,'64'!Count_Implemented,'65'!Count_Implemented,'66'!Count_Implemented,'67'!Count_Implemented,'68'!Count_Implemented,'69'!Count_Implemented,'70'!Count_Implemented,'71'!Count_Implemented,'72'!Count_Implemented,'73'!Count_Implemented,'74'!Count_Implemented,'75'!Count_Implemented)/Aggr_Assisted,0)</f>
        <v>0</v>
      </c>
      <c r="P33" s="134"/>
    </row>
    <row r="34" spans="2:16" s="129" customFormat="1">
      <c r="B34" s="131"/>
      <c r="C34" s="132"/>
      <c r="D34" s="132"/>
      <c r="E34" s="132"/>
      <c r="F34" s="132"/>
      <c r="G34" s="132"/>
      <c r="H34" s="132"/>
      <c r="I34" s="132"/>
      <c r="J34" s="132"/>
      <c r="K34" s="132"/>
      <c r="L34" s="132"/>
      <c r="M34" s="132"/>
      <c r="N34" s="132"/>
      <c r="O34" s="133"/>
      <c r="P34" s="134"/>
    </row>
    <row r="35" spans="2:16" s="129" customFormat="1" ht="18" customHeight="1">
      <c r="B35" s="131"/>
      <c r="C35" s="297" t="s">
        <v>130</v>
      </c>
      <c r="D35" s="297"/>
      <c r="E35" s="297"/>
      <c r="F35" s="297"/>
      <c r="G35" s="297"/>
      <c r="H35" s="297"/>
      <c r="I35" s="297"/>
      <c r="J35" s="297"/>
      <c r="K35" s="297"/>
      <c r="L35" s="297"/>
      <c r="M35" s="297"/>
      <c r="N35" s="298"/>
      <c r="O35" s="252">
        <f>SUM('1'!Count_CaseStudies,'2'!Count_CaseStudies,'3'!Count_CaseStudies,'4'!Count_CaseStudies,'5'!Count_CaseStudies,'6'!Count_CaseStudies,'7'!Count_CaseStudies,'8'!Count_CaseStudies,'9'!Count_CaseStudies,'10'!Count_CaseStudies,'11'!Count_CaseStudies,'12'!Count_CaseStudies,'13'!Count_CaseStudies,'14'!Count_CaseStudies,'15'!Count_CaseStudies,'16'!Count_CaseStudies,'17'!Count_CaseStudies,'18'!Count_CaseStudies,'19'!Count_CaseStudies,'20'!Count_CaseStudies,'21'!Count_CaseStudies,'22'!Count_CaseStudies,'23'!Count_CaseStudies,'24'!Count_CaseStudies,'25'!Count_CaseStudies,'26'!Count_CaseStudies,'27'!Count_CaseStudies,'28'!Count_CaseStudies,'29'!Count_CaseStudies,'30'!Count_CaseStudies,'31'!Count_CaseStudies,'32'!Count_CaseStudies,'33'!Count_CaseStudies,'34'!Count_CaseStudies,'35'!Count_CaseStudies,'36'!Count_CaseStudies,'37'!Count_CaseStudies,'38'!Count_CaseStudies,'39'!Count_CaseStudies,'40'!Count_CaseStudies,'41'!Count_CaseStudies,'42'!Count_CaseStudies,'43'!Count_CaseStudies,'44'!Count_CaseStudies,'45'!Count_CaseStudies,'46'!Count_CaseStudies,'47'!Count_CaseStudies,'48'!Count_CaseStudies,'49'!Count_CaseStudies,'50'!Count_CaseStudies,'51'!Count_CaseStudies,'52'!Count_CaseStudies,'53'!Count_CaseStudies,'54'!Count_CaseStudies,'55'!Count_CaseStudies,'56'!Count_CaseStudies,'57'!Count_CaseStudies,'58'!Count_CaseStudies,'59'!Count_CaseStudies,'60'!Count_CaseStudies,'61'!Count_CaseStudies,'62'!Count_CaseStudies,'63'!Count_CaseStudies,'64'!Count_CaseStudies,'65'!Count_CaseStudies,'66'!Count_CaseStudies,'67'!Count_CaseStudies,'68'!Count_CaseStudies,'69'!Count_CaseStudies,'70'!Count_CaseStudies,'71'!Count_CaseStudies,'72'!Count_CaseStudies,'73'!Count_CaseStudies,'74'!Count_CaseStudies,'75'!Count_CaseStudies)</f>
        <v>0</v>
      </c>
      <c r="P35" s="134"/>
    </row>
    <row r="36" spans="2:16" s="129" customFormat="1">
      <c r="B36" s="138"/>
      <c r="C36" s="139"/>
      <c r="D36" s="139"/>
      <c r="E36" s="139"/>
      <c r="F36" s="139"/>
      <c r="G36" s="139"/>
      <c r="H36" s="139"/>
      <c r="I36" s="139"/>
      <c r="J36" s="139"/>
      <c r="K36" s="139"/>
      <c r="L36" s="139"/>
      <c r="M36" s="139"/>
      <c r="N36" s="139"/>
      <c r="O36" s="140"/>
      <c r="P36" s="141"/>
    </row>
  </sheetData>
  <sheetProtection algorithmName="SHA-512" hashValue="fk+ahS14koKePzgX58Q7a3cMe0BAlGEqrBP8k9iQrH+p3bhGS1aGj2AOivdUd0Jx/LVhlWsAisMuMDffSsICLw==" saltValue="tNnBx4So2aWHgIlQh7u7jg==" spinCount="100000" sheet="1" objects="1" scenarios="1"/>
  <mergeCells count="21">
    <mergeCell ref="C2:W2"/>
    <mergeCell ref="C8:D8"/>
    <mergeCell ref="C5:D5"/>
    <mergeCell ref="C9:D9"/>
    <mergeCell ref="D11:K11"/>
    <mergeCell ref="B1:W1"/>
    <mergeCell ref="C29:N29"/>
    <mergeCell ref="C31:N31"/>
    <mergeCell ref="C33:N33"/>
    <mergeCell ref="C35:N35"/>
    <mergeCell ref="C21:P21"/>
    <mergeCell ref="C23:N23"/>
    <mergeCell ref="C25:N25"/>
    <mergeCell ref="C27:N27"/>
    <mergeCell ref="L11:P11"/>
    <mergeCell ref="R11:U11"/>
    <mergeCell ref="H9:N9"/>
    <mergeCell ref="H8:N8"/>
    <mergeCell ref="H5:N5"/>
    <mergeCell ref="C10:N10"/>
    <mergeCell ref="C6:M6"/>
  </mergeCells>
  <phoneticPr fontId="29" type="noConversion"/>
  <printOptions horizontalCentered="1"/>
  <pageMargins left="0.7" right="0.7" top="0.75" bottom="0.75" header="0.3" footer="0.3"/>
  <pageSetup scale="43" orientation="portrait" r:id="rId1"/>
  <headerFooter>
    <oddHeader>&amp;C&amp;16&amp;F</oddHeader>
    <oddFooter>&amp;C&amp;P of &amp;N</oddFooter>
  </headerFooter>
  <ignoredErrors>
    <ignoredError sqref="O27" formulaRange="1"/>
    <ignoredError sqref="C14:C18"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CF9C3-90E1-409E-B0C2-52402EAF0366}">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nk2k5T3wKp2ht7QzbFAk5cKlnhIjEX154bVsXiZd5ZXIjndv429MkNrUcnUSWor0g0gpI7HZHsDW1wB6W2cmbA==" saltValue="gR2WSJuXUr7hGy1svPjDp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11" priority="3" stopIfTrue="1">
      <formula>AND($C28&lt;&gt;"",$C28&lt;&gt;"Manufacturer (Production)")</formula>
    </cfRule>
  </conditionalFormatting>
  <conditionalFormatting sqref="L28:M52">
    <cfRule type="expression" dxfId="310" priority="4" stopIfTrue="1">
      <formula>AND($C28&lt;&gt;"",$C28&lt;&gt;"Manufacturer (Certification)")</formula>
    </cfRule>
  </conditionalFormatting>
  <conditionalFormatting sqref="N28:N52 L28:L52 H28:I52 P28:Q52 S28:S52 V28:W52">
    <cfRule type="expression" dxfId="309" priority="6">
      <formula>AND(TRIM(H28)&lt;&gt;"",ISNUMBER(H28)=FALSE)</formula>
    </cfRule>
  </conditionalFormatting>
  <conditionalFormatting sqref="N28:O52">
    <cfRule type="expression" dxfId="308" priority="5" stopIfTrue="1">
      <formula>AND($C28&lt;&gt;"",$C28&lt;&gt;"Manufacturer (Marketing)")</formula>
    </cfRule>
  </conditionalFormatting>
  <conditionalFormatting sqref="P28:U52">
    <cfRule type="expression" dxfId="307" priority="2">
      <formula>AND($C28&lt;&gt;"",$C28&lt;&gt;"Distributor / Retailer")</formula>
    </cfRule>
  </conditionalFormatting>
  <conditionalFormatting sqref="V28:Z52">
    <cfRule type="expression" dxfId="30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36B6A13-5741-4719-A260-A457F65911E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A36CDFA-F6A1-46A0-92AE-C449E214A81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6D9A4E6-F3EB-414A-B051-CFDCB256DD2E}"/>
    <dataValidation type="list" allowBlank="1" showDropDown="1" showInputMessage="1" showErrorMessage="1" error="Please enter Y or N." sqref="AA28:AA52" xr:uid="{A0D92873-CE7D-4E23-8190-2172EFC0F44E}">
      <formula1>Lookup_YesNo</formula1>
    </dataValidation>
    <dataValidation type="date" allowBlank="1" showInputMessage="1" showErrorMessage="1" error="Please enter a valid date (mm/dd/yyyy) _x000a_between 10/01/2022 and 09/30/2028." sqref="F28:F52" xr:uid="{95011643-1131-4B21-9CDE-DB3C800D39D7}">
      <formula1>44835</formula1>
      <formula2>47026</formula2>
    </dataValidation>
    <dataValidation type="list" allowBlank="1" showDropDown="1" showInputMessage="1" showErrorMessage="1" error="Please enter Yes, No, or Unknown." sqref="C16:F16" xr:uid="{89121EAE-AABB-474A-86B3-D9C702015B1A}">
      <formula1>Lookup_YesNoUnknown</formula1>
    </dataValidation>
    <dataValidation type="list" allowBlank="1" showInputMessage="1" showErrorMessage="1" sqref="T28:T52" xr:uid="{906AE77E-B9A3-42F7-A234-48E3BD73A4D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5BD4D6A-BEF5-4606-80ED-9E813204B10C}"/>
    <dataValidation type="list" allowBlank="1" showInputMessage="1" showErrorMessage="1" sqref="M28:M52" xr:uid="{F43538FA-D2B0-4F4C-9D0B-97B348F39C60}">
      <formula1>Lookup_CertificationStatus</formula1>
    </dataValidation>
    <dataValidation type="list" allowBlank="1" showInputMessage="1" showErrorMessage="1" sqref="K28:K52 U28:U52" xr:uid="{3696EC08-8B7F-4937-94D9-283757E49AE6}">
      <formula1>Lookup_Type</formula1>
    </dataValidation>
    <dataValidation type="list" allowBlank="1" showInputMessage="1" showErrorMessage="1" sqref="J28:J52" xr:uid="{8A938444-1DC5-405C-8A08-A7128D7EF9C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12A16D0-7F52-4102-8240-17E03B9299F2}">
      <formula1>OFFSET(Outreach_Activities_Sorted,0,0,COUNTIF(Outreach_Activities_Sorted,"&lt;&gt;0"))</formula1>
    </dataValidation>
    <dataValidation type="list" allowBlank="1" showInputMessage="1" showErrorMessage="1" sqref="Y28:Y52 R28:R52 O28:O52" xr:uid="{D93B80A4-05E7-40D4-8187-049EF181E083}">
      <formula1>Lookup_YesNoUnknown</formula1>
    </dataValidation>
    <dataValidation type="list" allowBlank="1" showInputMessage="1" showErrorMessage="1" sqref="C28:C52" xr:uid="{B88BB5B8-04F5-48B9-A798-C1F7FE5D6F55}">
      <formula1>Lookup_Role</formula1>
    </dataValidation>
    <dataValidation type="date" operator="greaterThan" allowBlank="1" showInputMessage="1" showErrorMessage="1" errorTitle="Date Required" error="Please enter a date in mm/dd/yyyy format." sqref="C18:F18" xr:uid="{316D0EBD-24F1-47FD-AFF3-C850948CD560}">
      <formula1>36526</formula1>
    </dataValidation>
    <dataValidation type="list" allowBlank="1" showDropDown="1" showInputMessage="1" showErrorMessage="1" sqref="C14" xr:uid="{0C27F83E-74ED-47BF-AFAF-7F5C9C1F06D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C489D0B-6149-4D14-AAAE-8028DD6E056A}"/>
  </dataValidations>
  <hyperlinks>
    <hyperlink ref="B15" r:id="rId1" xr:uid="{3A282B5A-FB01-4865-B3F0-991F052C6CA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369C472-05E3-4E09-B06B-4020D780403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3062C-79EF-484D-AE71-64F9F846E48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KamBhm5U3AUM0521NePR9LCIVeSag7LI9p35izQQZX3n2kS4tj7LGg7+p495fnoDVsoUFd2z06HxRpyTJkFpbw==" saltValue="60eRKvUI6FwSjb0ANghQC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05" priority="3" stopIfTrue="1">
      <formula>AND($C28&lt;&gt;"",$C28&lt;&gt;"Manufacturer (Production)")</formula>
    </cfRule>
  </conditionalFormatting>
  <conditionalFormatting sqref="L28:M52">
    <cfRule type="expression" dxfId="304" priority="4" stopIfTrue="1">
      <formula>AND($C28&lt;&gt;"",$C28&lt;&gt;"Manufacturer (Certification)")</formula>
    </cfRule>
  </conditionalFormatting>
  <conditionalFormatting sqref="N28:N52 L28:L52 H28:I52 P28:Q52 S28:S52 V28:W52">
    <cfRule type="expression" dxfId="303" priority="6">
      <formula>AND(TRIM(H28)&lt;&gt;"",ISNUMBER(H28)=FALSE)</formula>
    </cfRule>
  </conditionalFormatting>
  <conditionalFormatting sqref="N28:O52">
    <cfRule type="expression" dxfId="302" priority="5" stopIfTrue="1">
      <formula>AND($C28&lt;&gt;"",$C28&lt;&gt;"Manufacturer (Marketing)")</formula>
    </cfRule>
  </conditionalFormatting>
  <conditionalFormatting sqref="P28:U52">
    <cfRule type="expression" dxfId="301" priority="2">
      <formula>AND($C28&lt;&gt;"",$C28&lt;&gt;"Distributor / Retailer")</formula>
    </cfRule>
  </conditionalFormatting>
  <conditionalFormatting sqref="V28:Z52">
    <cfRule type="expression" dxfId="30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E0F3906-D168-45FB-9199-3CD41A991BA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5187FE6-367E-4FF6-840B-D45F654B021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A51CEE6-1F86-4684-BB8A-733A33F6D0D7}"/>
    <dataValidation type="list" allowBlank="1" showDropDown="1" showInputMessage="1" showErrorMessage="1" error="Please enter Y or N." sqref="AA28:AA52" xr:uid="{5A6EC92A-F304-4DA5-AD9D-0B2B2A524CA2}">
      <formula1>Lookup_YesNo</formula1>
    </dataValidation>
    <dataValidation type="date" allowBlank="1" showInputMessage="1" showErrorMessage="1" error="Please enter a valid date (mm/dd/yyyy) _x000a_between 10/01/2022 and 09/30/2028." sqref="F28:F52" xr:uid="{E9DFC8C2-E1CB-404B-BFA6-DAD8FF4556E6}">
      <formula1>44835</formula1>
      <formula2>47026</formula2>
    </dataValidation>
    <dataValidation type="list" allowBlank="1" showDropDown="1" showInputMessage="1" showErrorMessage="1" error="Please enter Yes, No, or Unknown." sqref="C16:F16" xr:uid="{651F4A2F-4A53-495B-8CD5-4BB0063DDFB2}">
      <formula1>Lookup_YesNoUnknown</formula1>
    </dataValidation>
    <dataValidation type="list" allowBlank="1" showInputMessage="1" showErrorMessage="1" sqref="T28:T52" xr:uid="{FF58D5BE-AA20-4171-B476-0F2FE470E54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2103B24-8821-4B29-B849-074821982F88}"/>
    <dataValidation type="list" allowBlank="1" showInputMessage="1" showErrorMessage="1" sqref="M28:M52" xr:uid="{C621F12A-B6B8-4F54-8612-3E1CCE8B4B54}">
      <formula1>Lookup_CertificationStatus</formula1>
    </dataValidation>
    <dataValidation type="list" allowBlank="1" showInputMessage="1" showErrorMessage="1" sqref="K28:K52 U28:U52" xr:uid="{B108FB3E-9351-47BB-85A2-8D79B0EC2A9D}">
      <formula1>Lookup_Type</formula1>
    </dataValidation>
    <dataValidation type="list" allowBlank="1" showInputMessage="1" showErrorMessage="1" sqref="J28:J52" xr:uid="{06F1DAD3-9A45-472A-8B23-25CD619F809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7C16182-79F4-4611-BCE6-A8AEE15E0B61}">
      <formula1>OFFSET(Outreach_Activities_Sorted,0,0,COUNTIF(Outreach_Activities_Sorted,"&lt;&gt;0"))</formula1>
    </dataValidation>
    <dataValidation type="list" allowBlank="1" showInputMessage="1" showErrorMessage="1" sqref="Y28:Y52 R28:R52 O28:O52" xr:uid="{EA071D44-5214-4CB6-9F7A-DB8DCF83B63F}">
      <formula1>Lookup_YesNoUnknown</formula1>
    </dataValidation>
    <dataValidation type="list" allowBlank="1" showInputMessage="1" showErrorMessage="1" sqref="C28:C52" xr:uid="{EAC7EECC-B126-4DE2-BAE7-892970FD5185}">
      <formula1>Lookup_Role</formula1>
    </dataValidation>
    <dataValidation type="date" operator="greaterThan" allowBlank="1" showInputMessage="1" showErrorMessage="1" errorTitle="Date Required" error="Please enter a date in mm/dd/yyyy format." sqref="C18:F18" xr:uid="{6A114B28-E24A-4784-8908-D52E99DBD295}">
      <formula1>36526</formula1>
    </dataValidation>
    <dataValidation type="list" allowBlank="1" showDropDown="1" showInputMessage="1" showErrorMessage="1" sqref="C14" xr:uid="{4DEDF48E-2BF8-4FD0-B943-EDCB47AA4AC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12F4130-2372-43B2-84B1-1F30086E7E0C}"/>
  </dataValidations>
  <hyperlinks>
    <hyperlink ref="B15" r:id="rId1" xr:uid="{B5356D75-A81A-4FE7-9E0D-96C40FF55FB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53A2567-547B-46BD-9A68-7CD897A63CDB}"/>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F9729-3D6C-44A6-AAED-165922BD50C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289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Jb5KFlV3gcVKqFlC/rmEyVj7LV2T0GpMMOIqY1kDBro6BW5yAMK/7KpoWl1L3DrVMpvFDGa7t5h27pgJWe8mMA==" saltValue="CfwD2qmx3bze9cB7Mh+YT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9" priority="3" stopIfTrue="1">
      <formula>AND($C28&lt;&gt;"",$C28&lt;&gt;"Manufacturer (Production)")</formula>
    </cfRule>
  </conditionalFormatting>
  <conditionalFormatting sqref="L28:M52">
    <cfRule type="expression" dxfId="298" priority="4" stopIfTrue="1">
      <formula>AND($C28&lt;&gt;"",$C28&lt;&gt;"Manufacturer (Certification)")</formula>
    </cfRule>
  </conditionalFormatting>
  <conditionalFormatting sqref="N28:N52 L28:L52 H28:I52 P28:Q52 S28:S52 V28:W52">
    <cfRule type="expression" dxfId="297" priority="6">
      <formula>AND(TRIM(H28)&lt;&gt;"",ISNUMBER(H28)=FALSE)</formula>
    </cfRule>
  </conditionalFormatting>
  <conditionalFormatting sqref="N28:O52">
    <cfRule type="expression" dxfId="296" priority="5" stopIfTrue="1">
      <formula>AND($C28&lt;&gt;"",$C28&lt;&gt;"Manufacturer (Marketing)")</formula>
    </cfRule>
  </conditionalFormatting>
  <conditionalFormatting sqref="P28:U52">
    <cfRule type="expression" dxfId="295" priority="2">
      <formula>AND($C28&lt;&gt;"",$C28&lt;&gt;"Distributor / Retailer")</formula>
    </cfRule>
  </conditionalFormatting>
  <conditionalFormatting sqref="V28:Z52">
    <cfRule type="expression" dxfId="29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127E8EC-DD4F-41E1-BBD3-860452A56A5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C2A5312-0FDC-47C3-B3D5-D025787A3D2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756545A-F774-4785-BD55-845A5251E897}"/>
    <dataValidation type="list" allowBlank="1" showDropDown="1" showInputMessage="1" showErrorMessage="1" error="Please enter Y or N." sqref="AA28:AA52" xr:uid="{1843C417-08F3-4739-A305-F87EED6A03C2}">
      <formula1>Lookup_YesNo</formula1>
    </dataValidation>
    <dataValidation type="date" allowBlank="1" showInputMessage="1" showErrorMessage="1" error="Please enter a valid date (mm/dd/yyyy) _x000a_between 10/01/2022 and 09/30/2028." sqref="F28:F52" xr:uid="{C52EA3B0-D9D3-43FC-9BE7-5C79A6EA5A7B}">
      <formula1>44835</formula1>
      <formula2>47026</formula2>
    </dataValidation>
    <dataValidation type="list" allowBlank="1" showDropDown="1" showInputMessage="1" showErrorMessage="1" error="Please enter Yes, No, or Unknown." sqref="C16:F16" xr:uid="{58BE4194-9A48-4E60-9171-B6EE9502C5BF}">
      <formula1>Lookup_YesNoUnknown</formula1>
    </dataValidation>
    <dataValidation type="list" allowBlank="1" showInputMessage="1" showErrorMessage="1" sqref="T28:T52" xr:uid="{05F1A9FC-A17F-4EE5-BC60-D94C1F17427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D2FB337-3901-4B2C-A7A2-2FBDDC40E039}"/>
    <dataValidation type="list" allowBlank="1" showInputMessage="1" showErrorMessage="1" sqref="M28:M52" xr:uid="{A47ABD94-3F21-400A-A41B-1ED662AC6D58}">
      <formula1>Lookup_CertificationStatus</formula1>
    </dataValidation>
    <dataValidation type="list" allowBlank="1" showInputMessage="1" showErrorMessage="1" sqref="K28:K52 U28:U52" xr:uid="{F068BA80-507A-43AE-85AE-05D7ADE0B114}">
      <formula1>Lookup_Type</formula1>
    </dataValidation>
    <dataValidation type="list" allowBlank="1" showInputMessage="1" showErrorMessage="1" sqref="J28:J52" xr:uid="{A4938A69-661D-4249-8472-FC9D4595643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50B3471-E2D2-4F3E-93DB-5173CEC41D4C}">
      <formula1>OFFSET(Outreach_Activities_Sorted,0,0,COUNTIF(Outreach_Activities_Sorted,"&lt;&gt;0"))</formula1>
    </dataValidation>
    <dataValidation type="list" allowBlank="1" showInputMessage="1" showErrorMessage="1" sqref="Y28:Y52 R28:R52 O28:O52" xr:uid="{8D3A67AB-2E08-4AC4-9483-216EE792E15E}">
      <formula1>Lookup_YesNoUnknown</formula1>
    </dataValidation>
    <dataValidation type="list" allowBlank="1" showInputMessage="1" showErrorMessage="1" sqref="C28:C52" xr:uid="{738B3C55-FEA8-4CD2-A1DA-8E83E43DD8DB}">
      <formula1>Lookup_Role</formula1>
    </dataValidation>
    <dataValidation type="date" operator="greaterThan" allowBlank="1" showInputMessage="1" showErrorMessage="1" errorTitle="Date Required" error="Please enter a date in mm/dd/yyyy format." sqref="C18:F18" xr:uid="{4E3C007D-DA57-47C9-B11E-9AF2C5722AEA}">
      <formula1>36526</formula1>
    </dataValidation>
    <dataValidation type="list" allowBlank="1" showDropDown="1" showInputMessage="1" showErrorMessage="1" sqref="C14" xr:uid="{21E48FC8-4A60-4DEE-A21A-1F2AFC64638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69A9468-586A-487C-AD6A-C8D9CA7E7309}"/>
  </dataValidations>
  <hyperlinks>
    <hyperlink ref="B15" r:id="rId1" xr:uid="{585A1FAB-5D61-40CE-8BDC-AAC5E8D6418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D054591-C241-42C8-BD88-19E519C48DA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D5FC-98D3-4911-A4AE-3CE767EC6D6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LEJ/TEtP/zhi9FdtcaBcmeCEYInf6dYPCqmz/wj0Rv2IRetFd7encTQXRKp5u2E76BqY6veKWv+rThqmV9xB1Q==" saltValue="qjwXyUbLVcwDYoNiZOhLK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3" priority="3" stopIfTrue="1">
      <formula>AND($C28&lt;&gt;"",$C28&lt;&gt;"Manufacturer (Production)")</formula>
    </cfRule>
  </conditionalFormatting>
  <conditionalFormatting sqref="L28:M52">
    <cfRule type="expression" dxfId="292" priority="4" stopIfTrue="1">
      <formula>AND($C28&lt;&gt;"",$C28&lt;&gt;"Manufacturer (Certification)")</formula>
    </cfRule>
  </conditionalFormatting>
  <conditionalFormatting sqref="N28:N52 L28:L52 H28:I52 P28:Q52 S28:S52 V28:W52">
    <cfRule type="expression" dxfId="291" priority="6">
      <formula>AND(TRIM(H28)&lt;&gt;"",ISNUMBER(H28)=FALSE)</formula>
    </cfRule>
  </conditionalFormatting>
  <conditionalFormatting sqref="N28:O52">
    <cfRule type="expression" dxfId="290" priority="5" stopIfTrue="1">
      <formula>AND($C28&lt;&gt;"",$C28&lt;&gt;"Manufacturer (Marketing)")</formula>
    </cfRule>
  </conditionalFormatting>
  <conditionalFormatting sqref="P28:U52">
    <cfRule type="expression" dxfId="289" priority="2">
      <formula>AND($C28&lt;&gt;"",$C28&lt;&gt;"Distributor / Retailer")</formula>
    </cfRule>
  </conditionalFormatting>
  <conditionalFormatting sqref="V28:Z52">
    <cfRule type="expression" dxfId="28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5197E9E-B6A9-4F53-899B-4E2B99CF22B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A93EEB0-286F-4F45-BA4E-0C35AE3712D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646F7CF-A54F-4489-8B4A-4B47C7AE688D}"/>
    <dataValidation type="list" allowBlank="1" showDropDown="1" showInputMessage="1" showErrorMessage="1" error="Please enter Y or N." sqref="AA28:AA52" xr:uid="{03F35B91-68CD-45EA-A365-028AB3332EEB}">
      <formula1>Lookup_YesNo</formula1>
    </dataValidation>
    <dataValidation type="date" allowBlank="1" showInputMessage="1" showErrorMessage="1" error="Please enter a valid date (mm/dd/yyyy) _x000a_between 10/01/2022 and 09/30/2028." sqref="F28:F52" xr:uid="{A2E71D57-8277-45BD-9E81-4B002BFE715A}">
      <formula1>44835</formula1>
      <formula2>47026</formula2>
    </dataValidation>
    <dataValidation type="list" allowBlank="1" showDropDown="1" showInputMessage="1" showErrorMessage="1" error="Please enter Yes, No, or Unknown." sqref="C16:F16" xr:uid="{4DF400A2-C09C-429B-9155-08AA1D83B678}">
      <formula1>Lookup_YesNoUnknown</formula1>
    </dataValidation>
    <dataValidation type="list" allowBlank="1" showInputMessage="1" showErrorMessage="1" sqref="T28:T52" xr:uid="{1CD6F21F-FDD9-4541-BE44-5943C247925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4595184-B2F8-4A5B-857C-BD0522E16C62}"/>
    <dataValidation type="list" allowBlank="1" showInputMessage="1" showErrorMessage="1" sqref="M28:M52" xr:uid="{6C2F68DE-8DD8-41E3-86E9-171642D74A83}">
      <formula1>Lookup_CertificationStatus</formula1>
    </dataValidation>
    <dataValidation type="list" allowBlank="1" showInputMessage="1" showErrorMessage="1" sqref="K28:K52 U28:U52" xr:uid="{5F991637-8455-4932-8C72-9F36A7C1AC5A}">
      <formula1>Lookup_Type</formula1>
    </dataValidation>
    <dataValidation type="list" allowBlank="1" showInputMessage="1" showErrorMessage="1" sqref="J28:J52" xr:uid="{DC50EF9E-04C2-4400-8215-D00AAF38541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18CF385-169D-45E8-A5BE-651CBD759FB2}">
      <formula1>OFFSET(Outreach_Activities_Sorted,0,0,COUNTIF(Outreach_Activities_Sorted,"&lt;&gt;0"))</formula1>
    </dataValidation>
    <dataValidation type="list" allowBlank="1" showInputMessage="1" showErrorMessage="1" sqref="Y28:Y52 R28:R52 O28:O52" xr:uid="{7CDCE8A0-6581-4410-93CE-EFA0BF43A14E}">
      <formula1>Lookup_YesNoUnknown</formula1>
    </dataValidation>
    <dataValidation type="list" allowBlank="1" showInputMessage="1" showErrorMessage="1" sqref="C28:C52" xr:uid="{C5281546-B916-4918-B2E1-82CC36EDF167}">
      <formula1>Lookup_Role</formula1>
    </dataValidation>
    <dataValidation type="date" operator="greaterThan" allowBlank="1" showInputMessage="1" showErrorMessage="1" errorTitle="Date Required" error="Please enter a date in mm/dd/yyyy format." sqref="C18:F18" xr:uid="{67F49E76-E5A7-4869-BCB4-C15997063DE9}">
      <formula1>36526</formula1>
    </dataValidation>
    <dataValidation type="list" allowBlank="1" showDropDown="1" showInputMessage="1" showErrorMessage="1" sqref="C14" xr:uid="{FA2CE797-D64B-4D73-9A54-C52B83DBBB7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273659C-958A-455B-B13A-26F2B6656B5B}"/>
  </dataValidations>
  <hyperlinks>
    <hyperlink ref="B15" r:id="rId1" xr:uid="{F7CF0E87-2317-49BE-99DC-DCE5DEFD8AC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63FCB2C-09D3-4B35-A6D1-AF8B0BCCD9D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5E8F-9034-4D33-8273-BB9531A0F32C}">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5JzCEaHs7g+SKVPqaOC9wEeEWqzoOcKNmyIGdMdZrJTavV+6Z8EsBdqJzv5U+oFy5ImesdYUM5oVFAm2TeHnoQ==" saltValue="IBH9Im3uHe7ediR5FTJqS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87" priority="3" stopIfTrue="1">
      <formula>AND($C28&lt;&gt;"",$C28&lt;&gt;"Manufacturer (Production)")</formula>
    </cfRule>
  </conditionalFormatting>
  <conditionalFormatting sqref="L28:M52">
    <cfRule type="expression" dxfId="286" priority="4" stopIfTrue="1">
      <formula>AND($C28&lt;&gt;"",$C28&lt;&gt;"Manufacturer (Certification)")</formula>
    </cfRule>
  </conditionalFormatting>
  <conditionalFormatting sqref="N28:N52 L28:L52 H28:I52 P28:Q52 S28:S52 V28:W52">
    <cfRule type="expression" dxfId="285" priority="6">
      <formula>AND(TRIM(H28)&lt;&gt;"",ISNUMBER(H28)=FALSE)</formula>
    </cfRule>
  </conditionalFormatting>
  <conditionalFormatting sqref="N28:O52">
    <cfRule type="expression" dxfId="284" priority="5" stopIfTrue="1">
      <formula>AND($C28&lt;&gt;"",$C28&lt;&gt;"Manufacturer (Marketing)")</formula>
    </cfRule>
  </conditionalFormatting>
  <conditionalFormatting sqref="P28:U52">
    <cfRule type="expression" dxfId="283" priority="2">
      <formula>AND($C28&lt;&gt;"",$C28&lt;&gt;"Distributor / Retailer")</formula>
    </cfRule>
  </conditionalFormatting>
  <conditionalFormatting sqref="V28:Z52">
    <cfRule type="expression" dxfId="28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79A3512-522D-4561-A10A-374123BADC5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0611AAB-93F1-4D45-B2F9-F91C4848A38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BFE0E15-4D40-4F59-898E-CB0ED5D57191}"/>
    <dataValidation type="list" allowBlank="1" showDropDown="1" showInputMessage="1" showErrorMessage="1" error="Please enter Y or N." sqref="AA28:AA52" xr:uid="{76FE0873-53F2-49D1-B6C6-CC2E37C27B08}">
      <formula1>Lookup_YesNo</formula1>
    </dataValidation>
    <dataValidation type="date" allowBlank="1" showInputMessage="1" showErrorMessage="1" error="Please enter a valid date (mm/dd/yyyy) _x000a_between 10/01/2022 and 09/30/2028." sqref="F28:F52" xr:uid="{9EB12029-EA94-42A1-942F-A0A581B5B682}">
      <formula1>44835</formula1>
      <formula2>47026</formula2>
    </dataValidation>
    <dataValidation type="list" allowBlank="1" showDropDown="1" showInputMessage="1" showErrorMessage="1" error="Please enter Yes, No, or Unknown." sqref="C16:F16" xr:uid="{B31127E0-B73C-4A50-AF8E-ED9472AF0F1A}">
      <formula1>Lookup_YesNoUnknown</formula1>
    </dataValidation>
    <dataValidation type="list" allowBlank="1" showInputMessage="1" showErrorMessage="1" sqref="T28:T52" xr:uid="{B723E83E-8E45-4C35-9B95-AFD9393B3BC5}">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3FF4594-97E4-4DDF-9493-4D1B62CB3DCB}"/>
    <dataValidation type="list" allowBlank="1" showInputMessage="1" showErrorMessage="1" sqref="M28:M52" xr:uid="{87E12F3B-4153-4200-952A-92B567C694B0}">
      <formula1>Lookup_CertificationStatus</formula1>
    </dataValidation>
    <dataValidation type="list" allowBlank="1" showInputMessage="1" showErrorMessage="1" sqref="K28:K52 U28:U52" xr:uid="{53C32BFA-781B-4E36-BA1A-884ABCCDB4E1}">
      <formula1>Lookup_Type</formula1>
    </dataValidation>
    <dataValidation type="list" allowBlank="1" showInputMessage="1" showErrorMessage="1" sqref="J28:J52" xr:uid="{E959AA79-F17C-4BE5-85A1-0C99B4C339B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FBFFAB2-53B4-4299-89A4-7DADD2E192E5}">
      <formula1>OFFSET(Outreach_Activities_Sorted,0,0,COUNTIF(Outreach_Activities_Sorted,"&lt;&gt;0"))</formula1>
    </dataValidation>
    <dataValidation type="list" allowBlank="1" showInputMessage="1" showErrorMessage="1" sqref="Y28:Y52 R28:R52 O28:O52" xr:uid="{7D2BB2B5-F153-468A-87F2-D1635C1509DD}">
      <formula1>Lookup_YesNoUnknown</formula1>
    </dataValidation>
    <dataValidation type="list" allowBlank="1" showInputMessage="1" showErrorMessage="1" sqref="C28:C52" xr:uid="{DEB3945A-DB25-4884-97D0-2ED64E32EFB6}">
      <formula1>Lookup_Role</formula1>
    </dataValidation>
    <dataValidation type="date" operator="greaterThan" allowBlank="1" showInputMessage="1" showErrorMessage="1" errorTitle="Date Required" error="Please enter a date in mm/dd/yyyy format." sqref="C18:F18" xr:uid="{3CFA2DFA-0B38-47FA-93BD-0A2D805CB816}">
      <formula1>36526</formula1>
    </dataValidation>
    <dataValidation type="list" allowBlank="1" showDropDown="1" showInputMessage="1" showErrorMessage="1" sqref="C14" xr:uid="{44D4F2DC-5C32-4A88-B154-3E9980957A1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535A75C-8C9D-4E1F-8965-AD52D107EC19}"/>
  </dataValidations>
  <hyperlinks>
    <hyperlink ref="B15" r:id="rId1" xr:uid="{58DF2DC1-AD78-49B3-974D-4E1E83DBFE2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FBBD32E-4249-4789-A5CE-CC3EF569615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EEBF7-2FEF-424E-A895-32E3DDA009E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xZv9gtZv4PJx5BORCiIoh0xE0QfUB6NPlYoFiWv5JIqE0c57DJzlCF0RseN74wWeJqCNwaR8+v2md2Dm41gIw==" saltValue="lmrZoD/GPwcO68DwgxDnS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81" priority="3" stopIfTrue="1">
      <formula>AND($C28&lt;&gt;"",$C28&lt;&gt;"Manufacturer (Production)")</formula>
    </cfRule>
  </conditionalFormatting>
  <conditionalFormatting sqref="L28:M52">
    <cfRule type="expression" dxfId="280" priority="4" stopIfTrue="1">
      <formula>AND($C28&lt;&gt;"",$C28&lt;&gt;"Manufacturer (Certification)")</formula>
    </cfRule>
  </conditionalFormatting>
  <conditionalFormatting sqref="N28:N52 L28:L52 H28:I52 P28:Q52 S28:S52 V28:W52">
    <cfRule type="expression" dxfId="279" priority="6">
      <formula>AND(TRIM(H28)&lt;&gt;"",ISNUMBER(H28)=FALSE)</formula>
    </cfRule>
  </conditionalFormatting>
  <conditionalFormatting sqref="N28:O52">
    <cfRule type="expression" dxfId="278" priority="5" stopIfTrue="1">
      <formula>AND($C28&lt;&gt;"",$C28&lt;&gt;"Manufacturer (Marketing)")</formula>
    </cfRule>
  </conditionalFormatting>
  <conditionalFormatting sqref="P28:U52">
    <cfRule type="expression" dxfId="277" priority="2">
      <formula>AND($C28&lt;&gt;"",$C28&lt;&gt;"Distributor / Retailer")</formula>
    </cfRule>
  </conditionalFormatting>
  <conditionalFormatting sqref="V28:Z52">
    <cfRule type="expression" dxfId="27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A02F1B3-1030-4235-85AF-671BE44EFA0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E0129C9-70CF-4A35-B6CE-9FE1526B9C9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060876B-0202-4436-9947-AD3A3FF69D66}"/>
    <dataValidation type="list" allowBlank="1" showDropDown="1" showInputMessage="1" showErrorMessage="1" error="Please enter Y or N." sqref="AA28:AA52" xr:uid="{53E339F8-C92F-4928-A5F3-FD7D4F2E1D8C}">
      <formula1>Lookup_YesNo</formula1>
    </dataValidation>
    <dataValidation type="date" allowBlank="1" showInputMessage="1" showErrorMessage="1" error="Please enter a valid date (mm/dd/yyyy) _x000a_between 10/01/2022 and 09/30/2028." sqref="F28:F52" xr:uid="{98D061D9-C614-4820-9A9B-81A9D551E607}">
      <formula1>44835</formula1>
      <formula2>47026</formula2>
    </dataValidation>
    <dataValidation type="list" allowBlank="1" showDropDown="1" showInputMessage="1" showErrorMessage="1" error="Please enter Yes, No, or Unknown." sqref="C16:F16" xr:uid="{EBFC19B2-B9A8-4A06-A85F-E7CFFA8AAACD}">
      <formula1>Lookup_YesNoUnknown</formula1>
    </dataValidation>
    <dataValidation type="list" allowBlank="1" showInputMessage="1" showErrorMessage="1" sqref="T28:T52" xr:uid="{7A5CABCD-BFEF-42FC-BE74-9D48438F117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307458E-2E6C-4B3F-B599-9647F0EE18BE}"/>
    <dataValidation type="list" allowBlank="1" showInputMessage="1" showErrorMessage="1" sqref="M28:M52" xr:uid="{B6F12298-1A6F-4AE8-93A2-C0288B844F38}">
      <formula1>Lookup_CertificationStatus</formula1>
    </dataValidation>
    <dataValidation type="list" allowBlank="1" showInputMessage="1" showErrorMessage="1" sqref="K28:K52 U28:U52" xr:uid="{D9B2222E-281C-43BE-8012-2050F9D60A2D}">
      <formula1>Lookup_Type</formula1>
    </dataValidation>
    <dataValidation type="list" allowBlank="1" showInputMessage="1" showErrorMessage="1" sqref="J28:J52" xr:uid="{FEF74B97-90B3-4F7B-AFA8-A31D3339B0A4}">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3465079-D2A5-43B5-9690-772EE515C415}">
      <formula1>OFFSET(Outreach_Activities_Sorted,0,0,COUNTIF(Outreach_Activities_Sorted,"&lt;&gt;0"))</formula1>
    </dataValidation>
    <dataValidation type="list" allowBlank="1" showInputMessage="1" showErrorMessage="1" sqref="Y28:Y52 R28:R52 O28:O52" xr:uid="{BA4DCC31-C23A-49C0-B655-666572EFD0AF}">
      <formula1>Lookup_YesNoUnknown</formula1>
    </dataValidation>
    <dataValidation type="list" allowBlank="1" showInputMessage="1" showErrorMessage="1" sqref="C28:C52" xr:uid="{E7377C58-B2AA-476F-AE3E-5583757E2C7D}">
      <formula1>Lookup_Role</formula1>
    </dataValidation>
    <dataValidation type="date" operator="greaterThan" allowBlank="1" showInputMessage="1" showErrorMessage="1" errorTitle="Date Required" error="Please enter a date in mm/dd/yyyy format." sqref="C18:F18" xr:uid="{9A1F0C4B-6FD8-414E-9262-A5F555810FC2}">
      <formula1>36526</formula1>
    </dataValidation>
    <dataValidation type="list" allowBlank="1" showDropDown="1" showInputMessage="1" showErrorMessage="1" sqref="C14" xr:uid="{73306892-1D22-4534-AD9A-4FDF42964C1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AEDC5C5-62B5-4D9E-A96C-D28E603CD9EB}"/>
  </dataValidations>
  <hyperlinks>
    <hyperlink ref="B15" r:id="rId1" xr:uid="{4A6A47C5-8C42-4F06-B877-84229782D84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C0F15F5-4ED2-422F-8B6E-168820167BC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65AA0-3BDB-4270-93F0-EBB55A123FD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F0yILY5DJTWji8w/QVfxd6Cn2NyUFVbd7KQee/sGe3dXWZJHMHOrGrSxe4fLxr/4H/UErE6rSgqoF3KweGimg==" saltValue="yrWV4Mk4C5O/OPtkq0Y4o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75" priority="3" stopIfTrue="1">
      <formula>AND($C28&lt;&gt;"",$C28&lt;&gt;"Manufacturer (Production)")</formula>
    </cfRule>
  </conditionalFormatting>
  <conditionalFormatting sqref="L28:M52">
    <cfRule type="expression" dxfId="274" priority="4" stopIfTrue="1">
      <formula>AND($C28&lt;&gt;"",$C28&lt;&gt;"Manufacturer (Certification)")</formula>
    </cfRule>
  </conditionalFormatting>
  <conditionalFormatting sqref="N28:N52 L28:L52 H28:I52 P28:Q52 S28:S52 V28:W52">
    <cfRule type="expression" dxfId="273" priority="6">
      <formula>AND(TRIM(H28)&lt;&gt;"",ISNUMBER(H28)=FALSE)</formula>
    </cfRule>
  </conditionalFormatting>
  <conditionalFormatting sqref="N28:O52">
    <cfRule type="expression" dxfId="272" priority="5" stopIfTrue="1">
      <formula>AND($C28&lt;&gt;"",$C28&lt;&gt;"Manufacturer (Marketing)")</formula>
    </cfRule>
  </conditionalFormatting>
  <conditionalFormatting sqref="P28:U52">
    <cfRule type="expression" dxfId="271" priority="2">
      <formula>AND($C28&lt;&gt;"",$C28&lt;&gt;"Distributor / Retailer")</formula>
    </cfRule>
  </conditionalFormatting>
  <conditionalFormatting sqref="V28:Z52">
    <cfRule type="expression" dxfId="27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CC157D8-51A3-4BD3-8806-072C8CB46FF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9DC0EA4-4DBC-4BDE-AC67-23864C0ADCB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B139BDF-6C7B-4482-A91E-E49F776EBA2A}"/>
    <dataValidation type="list" allowBlank="1" showDropDown="1" showInputMessage="1" showErrorMessage="1" error="Please enter Y or N." sqref="AA28:AA52" xr:uid="{B118A243-43A9-4438-83E9-1B410ADFBF6A}">
      <formula1>Lookup_YesNo</formula1>
    </dataValidation>
    <dataValidation type="date" allowBlank="1" showInputMessage="1" showErrorMessage="1" error="Please enter a valid date (mm/dd/yyyy) _x000a_between 10/01/2022 and 09/30/2028." sqref="F28:F52" xr:uid="{9E2330D5-C8F1-4955-8800-247822B4A333}">
      <formula1>44835</formula1>
      <formula2>47026</formula2>
    </dataValidation>
    <dataValidation type="list" allowBlank="1" showDropDown="1" showInputMessage="1" showErrorMessage="1" error="Please enter Yes, No, or Unknown." sqref="C16:F16" xr:uid="{704541E0-8B23-49B4-A4E3-E8477DD02B0E}">
      <formula1>Lookup_YesNoUnknown</formula1>
    </dataValidation>
    <dataValidation type="list" allowBlank="1" showInputMessage="1" showErrorMessage="1" sqref="T28:T52" xr:uid="{3CA17F1D-C570-4922-AD6D-9BA6B8F5104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6E19B23-EA34-4BA1-8DDB-D3D617C79A15}"/>
    <dataValidation type="list" allowBlank="1" showInputMessage="1" showErrorMessage="1" sqref="M28:M52" xr:uid="{0194691A-5145-48B7-9901-A838758F9346}">
      <formula1>Lookup_CertificationStatus</formula1>
    </dataValidation>
    <dataValidation type="list" allowBlank="1" showInputMessage="1" showErrorMessage="1" sqref="K28:K52 U28:U52" xr:uid="{299FE6D7-1A70-4B6B-818E-DE002B6B6BB7}">
      <formula1>Lookup_Type</formula1>
    </dataValidation>
    <dataValidation type="list" allowBlank="1" showInputMessage="1" showErrorMessage="1" sqref="J28:J52" xr:uid="{28053293-229E-4EBF-817A-38787F75262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626C519-A538-4124-AD93-A6CFB69A90A1}">
      <formula1>OFFSET(Outreach_Activities_Sorted,0,0,COUNTIF(Outreach_Activities_Sorted,"&lt;&gt;0"))</formula1>
    </dataValidation>
    <dataValidation type="list" allowBlank="1" showInputMessage="1" showErrorMessage="1" sqref="Y28:Y52 R28:R52 O28:O52" xr:uid="{88F5523F-3C82-4200-A5D9-4105E4AA3988}">
      <formula1>Lookup_YesNoUnknown</formula1>
    </dataValidation>
    <dataValidation type="list" allowBlank="1" showInputMessage="1" showErrorMessage="1" sqref="C28:C52" xr:uid="{00EE9E39-6668-4F85-B98F-013542C34522}">
      <formula1>Lookup_Role</formula1>
    </dataValidation>
    <dataValidation type="date" operator="greaterThan" allowBlank="1" showInputMessage="1" showErrorMessage="1" errorTitle="Date Required" error="Please enter a date in mm/dd/yyyy format." sqref="C18:F18" xr:uid="{A1F31A61-B8F0-409A-8E85-131A2268203C}">
      <formula1>36526</formula1>
    </dataValidation>
    <dataValidation type="list" allowBlank="1" showDropDown="1" showInputMessage="1" showErrorMessage="1" sqref="C14" xr:uid="{4E8ADA94-B463-410B-856D-0AE5744ADD6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2B21E7C-E00D-4BDA-97A6-741377CF39CA}"/>
  </dataValidations>
  <hyperlinks>
    <hyperlink ref="B15" r:id="rId1" xr:uid="{04F1D2E5-8D87-4B44-B634-36A2D74F77E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C63FD81-6EE4-4FF6-9ED6-A45A21E44E0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EDFF6-D649-4CDD-867C-7D8841DDD0DD}">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thPfFUQ0tQP4HqRupYihDuDPQur8rNfq9wo0vy8r7T2Qu8tidlK9YeybvSl/5076vGvjood1d94v/gyAHXi/Pg==" saltValue="X96ce2nZTU4Taazzq6BeE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69" priority="3" stopIfTrue="1">
      <formula>AND($C28&lt;&gt;"",$C28&lt;&gt;"Manufacturer (Production)")</formula>
    </cfRule>
  </conditionalFormatting>
  <conditionalFormatting sqref="L28:M52">
    <cfRule type="expression" dxfId="268" priority="4" stopIfTrue="1">
      <formula>AND($C28&lt;&gt;"",$C28&lt;&gt;"Manufacturer (Certification)")</formula>
    </cfRule>
  </conditionalFormatting>
  <conditionalFormatting sqref="N28:N52 L28:L52 H28:I52 P28:Q52 S28:S52 V28:W52">
    <cfRule type="expression" dxfId="267" priority="6">
      <formula>AND(TRIM(H28)&lt;&gt;"",ISNUMBER(H28)=FALSE)</formula>
    </cfRule>
  </conditionalFormatting>
  <conditionalFormatting sqref="N28:O52">
    <cfRule type="expression" dxfId="266" priority="5" stopIfTrue="1">
      <formula>AND($C28&lt;&gt;"",$C28&lt;&gt;"Manufacturer (Marketing)")</formula>
    </cfRule>
  </conditionalFormatting>
  <conditionalFormatting sqref="P28:U52">
    <cfRule type="expression" dxfId="265" priority="2">
      <formula>AND($C28&lt;&gt;"",$C28&lt;&gt;"Distributor / Retailer")</formula>
    </cfRule>
  </conditionalFormatting>
  <conditionalFormatting sqref="V28:Z52">
    <cfRule type="expression" dxfId="26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F492D59-5504-421E-854B-D5425CF5E1F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ED7A926B-8A89-43AA-8CC6-C935C35E6FA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520712B-02C4-4166-AEA4-469934930DDA}"/>
    <dataValidation type="list" allowBlank="1" showDropDown="1" showInputMessage="1" showErrorMessage="1" error="Please enter Y or N." sqref="AA28:AA52" xr:uid="{78D86090-4A86-4FE6-8C25-01C39B0DCCEA}">
      <formula1>Lookup_YesNo</formula1>
    </dataValidation>
    <dataValidation type="date" allowBlank="1" showInputMessage="1" showErrorMessage="1" error="Please enter a valid date (mm/dd/yyyy) _x000a_between 10/01/2022 and 09/30/2028." sqref="F28:F52" xr:uid="{03039D44-FA2F-47FC-844B-4686DEFC5C69}">
      <formula1>44835</formula1>
      <formula2>47026</formula2>
    </dataValidation>
    <dataValidation type="list" allowBlank="1" showDropDown="1" showInputMessage="1" showErrorMessage="1" error="Please enter Yes, No, or Unknown." sqref="C16:F16" xr:uid="{75F75099-DF26-4CF9-A584-9CA10BFA3C45}">
      <formula1>Lookup_YesNoUnknown</formula1>
    </dataValidation>
    <dataValidation type="list" allowBlank="1" showInputMessage="1" showErrorMessage="1" sqref="T28:T52" xr:uid="{B1C5D833-62DA-48AB-A229-EF0211F45EA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B334459-C6DE-4AFA-B528-20CFB8723142}"/>
    <dataValidation type="list" allowBlank="1" showInputMessage="1" showErrorMessage="1" sqref="M28:M52" xr:uid="{81160787-366D-4526-A7E4-5616BB260236}">
      <formula1>Lookup_CertificationStatus</formula1>
    </dataValidation>
    <dataValidation type="list" allowBlank="1" showInputMessage="1" showErrorMessage="1" sqref="K28:K52 U28:U52" xr:uid="{02732CC9-20E8-449E-B026-791406326AA9}">
      <formula1>Lookup_Type</formula1>
    </dataValidation>
    <dataValidation type="list" allowBlank="1" showInputMessage="1" showErrorMessage="1" sqref="J28:J52" xr:uid="{4B279466-FAB2-4EEC-BE4E-807141BA1CA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EB1ADCD-AA82-44A6-8848-395613003D76}">
      <formula1>OFFSET(Outreach_Activities_Sorted,0,0,COUNTIF(Outreach_Activities_Sorted,"&lt;&gt;0"))</formula1>
    </dataValidation>
    <dataValidation type="list" allowBlank="1" showInputMessage="1" showErrorMessage="1" sqref="Y28:Y52 R28:R52 O28:O52" xr:uid="{199E364A-B507-43E5-B521-83AB2DB113BE}">
      <formula1>Lookup_YesNoUnknown</formula1>
    </dataValidation>
    <dataValidation type="list" allowBlank="1" showInputMessage="1" showErrorMessage="1" sqref="C28:C52" xr:uid="{1FE5672A-C875-41CD-80B0-B681DDA9A200}">
      <formula1>Lookup_Role</formula1>
    </dataValidation>
    <dataValidation type="date" operator="greaterThan" allowBlank="1" showInputMessage="1" showErrorMessage="1" errorTitle="Date Required" error="Please enter a date in mm/dd/yyyy format." sqref="C18:F18" xr:uid="{E1D0422A-A183-4191-9332-3AF4A130B8AC}">
      <formula1>36526</formula1>
    </dataValidation>
    <dataValidation type="list" allowBlank="1" showDropDown="1" showInputMessage="1" showErrorMessage="1" sqref="C14" xr:uid="{C6DF60E3-8705-4FD4-B399-B464F0CC228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A7319B2-9179-4EAC-82C6-8AEDDA003FCF}"/>
  </dataValidations>
  <hyperlinks>
    <hyperlink ref="B15" r:id="rId1" xr:uid="{1673F830-0FFC-492B-AD2E-1A3A841E956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876D8CC-932A-4D54-AFF7-03B447FEAE4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99256-0F50-42D9-B980-123564F4CDC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20a98i5/2UJGka+V2HAtmPVG1u9PtfOv8viK+BUVlTlRx1n5Dn4rWhmD4mKp8PlVmFSRL2bv4LOenmxAX+cBOw==" saltValue="Fem1UJ7OhpBu3ikSnCuJt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63" priority="3" stopIfTrue="1">
      <formula>AND($C28&lt;&gt;"",$C28&lt;&gt;"Manufacturer (Production)")</formula>
    </cfRule>
  </conditionalFormatting>
  <conditionalFormatting sqref="L28:M52">
    <cfRule type="expression" dxfId="262" priority="4" stopIfTrue="1">
      <formula>AND($C28&lt;&gt;"",$C28&lt;&gt;"Manufacturer (Certification)")</formula>
    </cfRule>
  </conditionalFormatting>
  <conditionalFormatting sqref="N28:N52 L28:L52 H28:I52 P28:Q52 S28:S52 V28:W52">
    <cfRule type="expression" dxfId="261" priority="6">
      <formula>AND(TRIM(H28)&lt;&gt;"",ISNUMBER(H28)=FALSE)</formula>
    </cfRule>
  </conditionalFormatting>
  <conditionalFormatting sqref="N28:O52">
    <cfRule type="expression" dxfId="260" priority="5" stopIfTrue="1">
      <formula>AND($C28&lt;&gt;"",$C28&lt;&gt;"Manufacturer (Marketing)")</formula>
    </cfRule>
  </conditionalFormatting>
  <conditionalFormatting sqref="P28:U52">
    <cfRule type="expression" dxfId="259" priority="2">
      <formula>AND($C28&lt;&gt;"",$C28&lt;&gt;"Distributor / Retailer")</formula>
    </cfRule>
  </conditionalFormatting>
  <conditionalFormatting sqref="V28:Z52">
    <cfRule type="expression" dxfId="25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4906B1C-7A2F-4D5A-92EE-782C101CCC4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39B0ED6-CF8D-432E-BD30-E4DBF082545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903D2F1-F58C-45BD-841F-2FCB00860C1B}"/>
    <dataValidation type="list" allowBlank="1" showDropDown="1" showInputMessage="1" showErrorMessage="1" error="Please enter Y or N." sqref="AA28:AA52" xr:uid="{D9245924-C8F4-444F-91B5-FFB392D3E429}">
      <formula1>Lookup_YesNo</formula1>
    </dataValidation>
    <dataValidation type="date" allowBlank="1" showInputMessage="1" showErrorMessage="1" error="Please enter a valid date (mm/dd/yyyy) _x000a_between 10/01/2022 and 09/30/2028." sqref="F28:F52" xr:uid="{3C60F2CC-A359-4A74-9ABB-66D3ECFE33C0}">
      <formula1>44835</formula1>
      <formula2>47026</formula2>
    </dataValidation>
    <dataValidation type="list" allowBlank="1" showDropDown="1" showInputMessage="1" showErrorMessage="1" error="Please enter Yes, No, or Unknown." sqref="C16:F16" xr:uid="{3632823C-BC87-42DE-85AE-5CAFEC2991D8}">
      <formula1>Lookup_YesNoUnknown</formula1>
    </dataValidation>
    <dataValidation type="list" allowBlank="1" showInputMessage="1" showErrorMessage="1" sqref="T28:T52" xr:uid="{85D00997-0641-4B61-AB1B-53C6294B23C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CB71BD4-13F9-434E-B3EA-879F160BCA7C}"/>
    <dataValidation type="list" allowBlank="1" showInputMessage="1" showErrorMessage="1" sqref="M28:M52" xr:uid="{456A311E-831B-4101-A92C-5D5B49D79F58}">
      <formula1>Lookup_CertificationStatus</formula1>
    </dataValidation>
    <dataValidation type="list" allowBlank="1" showInputMessage="1" showErrorMessage="1" sqref="K28:K52 U28:U52" xr:uid="{B1774022-7502-493B-BDA2-39A401BF4820}">
      <formula1>Lookup_Type</formula1>
    </dataValidation>
    <dataValidation type="list" allowBlank="1" showInputMessage="1" showErrorMessage="1" sqref="J28:J52" xr:uid="{D6B2A9CB-7840-48F1-96F0-49861720DC8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1B023E4-1640-416C-A06A-7EBD5E42A70C}">
      <formula1>OFFSET(Outreach_Activities_Sorted,0,0,COUNTIF(Outreach_Activities_Sorted,"&lt;&gt;0"))</formula1>
    </dataValidation>
    <dataValidation type="list" allowBlank="1" showInputMessage="1" showErrorMessage="1" sqref="Y28:Y52 R28:R52 O28:O52" xr:uid="{8C939CF2-4049-4EEA-ABE2-41C7D9668914}">
      <formula1>Lookup_YesNoUnknown</formula1>
    </dataValidation>
    <dataValidation type="list" allowBlank="1" showInputMessage="1" showErrorMessage="1" sqref="C28:C52" xr:uid="{6F7A1ACB-0DA8-4195-BAE8-844880F889FB}">
      <formula1>Lookup_Role</formula1>
    </dataValidation>
    <dataValidation type="date" operator="greaterThan" allowBlank="1" showInputMessage="1" showErrorMessage="1" errorTitle="Date Required" error="Please enter a date in mm/dd/yyyy format." sqref="C18:F18" xr:uid="{0FC37F99-76D7-4511-B383-9E0A396EB0D2}">
      <formula1>36526</formula1>
    </dataValidation>
    <dataValidation type="list" allowBlank="1" showDropDown="1" showInputMessage="1" showErrorMessage="1" sqref="C14" xr:uid="{BBA27A4E-A073-4A0E-A5F1-D02AFFA8016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84C3850-5134-41F9-9678-FDAB7CCFD48B}"/>
  </dataValidations>
  <hyperlinks>
    <hyperlink ref="B15" r:id="rId1" xr:uid="{B34054FE-E1FF-4E76-8B13-20CEF84F81E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008E899-5B74-4918-8195-1AE2173E6B8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A4E8F-A159-4959-BED2-34E5849B16B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Ckj6CceWV+J4/JLo9slZARYeXGdEhbcicP8+TIcwMYyHWomCgI/a/ZBD3RWde1csdYKCQ2Zh5DCtGknf30CnMA==" saltValue="I4awkZCtNIQymde6Lmy/X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57" priority="3" stopIfTrue="1">
      <formula>AND($C28&lt;&gt;"",$C28&lt;&gt;"Manufacturer (Production)")</formula>
    </cfRule>
  </conditionalFormatting>
  <conditionalFormatting sqref="L28:M52">
    <cfRule type="expression" dxfId="256" priority="4" stopIfTrue="1">
      <formula>AND($C28&lt;&gt;"",$C28&lt;&gt;"Manufacturer (Certification)")</formula>
    </cfRule>
  </conditionalFormatting>
  <conditionalFormatting sqref="N28:N52 L28:L52 H28:I52 P28:Q52 S28:S52 V28:W52">
    <cfRule type="expression" dxfId="255" priority="6">
      <formula>AND(TRIM(H28)&lt;&gt;"",ISNUMBER(H28)=FALSE)</formula>
    </cfRule>
  </conditionalFormatting>
  <conditionalFormatting sqref="N28:O52">
    <cfRule type="expression" dxfId="254" priority="5" stopIfTrue="1">
      <formula>AND($C28&lt;&gt;"",$C28&lt;&gt;"Manufacturer (Marketing)")</formula>
    </cfRule>
  </conditionalFormatting>
  <conditionalFormatting sqref="P28:U52">
    <cfRule type="expression" dxfId="253" priority="2">
      <formula>AND($C28&lt;&gt;"",$C28&lt;&gt;"Distributor / Retailer")</formula>
    </cfRule>
  </conditionalFormatting>
  <conditionalFormatting sqref="V28:Z52">
    <cfRule type="expression" dxfId="25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9A6C096-AB5C-4D7B-9BA6-3B3297C89CC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2A75CA3-0F20-40A3-AAC3-B0BDF5CA719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77C9866-D769-47C1-B5BD-DAA1B18ACD4F}"/>
    <dataValidation type="list" allowBlank="1" showDropDown="1" showInputMessage="1" showErrorMessage="1" error="Please enter Y or N." sqref="AA28:AA52" xr:uid="{84F73228-A2CF-4574-BDAC-BBD3FEFAACD0}">
      <formula1>Lookup_YesNo</formula1>
    </dataValidation>
    <dataValidation type="date" allowBlank="1" showInputMessage="1" showErrorMessage="1" error="Please enter a valid date (mm/dd/yyyy) _x000a_between 10/01/2022 and 09/30/2028." sqref="F28:F52" xr:uid="{8CED05E2-F418-438B-8991-D989EAABE474}">
      <formula1>44835</formula1>
      <formula2>47026</formula2>
    </dataValidation>
    <dataValidation type="list" allowBlank="1" showDropDown="1" showInputMessage="1" showErrorMessage="1" error="Please enter Yes, No, or Unknown." sqref="C16:F16" xr:uid="{52EC175A-A4D8-4C98-BD57-8992005A189F}">
      <formula1>Lookup_YesNoUnknown</formula1>
    </dataValidation>
    <dataValidation type="list" allowBlank="1" showInputMessage="1" showErrorMessage="1" sqref="T28:T52" xr:uid="{CF9E6A18-FEEF-4244-B104-82EF2F17393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17EFBD6-E40E-41FF-8021-C182A3B0F27E}"/>
    <dataValidation type="list" allowBlank="1" showInputMessage="1" showErrorMessage="1" sqref="M28:M52" xr:uid="{F2B826A3-32CA-4A15-A3E3-64D8BFC7A96C}">
      <formula1>Lookup_CertificationStatus</formula1>
    </dataValidation>
    <dataValidation type="list" allowBlank="1" showInputMessage="1" showErrorMessage="1" sqref="K28:K52 U28:U52" xr:uid="{C7A7C81C-499C-47A4-B418-4DBFB27F9968}">
      <formula1>Lookup_Type</formula1>
    </dataValidation>
    <dataValidation type="list" allowBlank="1" showInputMessage="1" showErrorMessage="1" sqref="J28:J52" xr:uid="{4E1A3512-3823-45E3-AFF1-D63DE02D5C18}">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6B4D317-3E1B-4C76-830F-F8E27866C92F}">
      <formula1>OFFSET(Outreach_Activities_Sorted,0,0,COUNTIF(Outreach_Activities_Sorted,"&lt;&gt;0"))</formula1>
    </dataValidation>
    <dataValidation type="list" allowBlank="1" showInputMessage="1" showErrorMessage="1" sqref="Y28:Y52 R28:R52 O28:O52" xr:uid="{7329E1DF-59E1-47E2-8D2D-3D8DB1524B6C}">
      <formula1>Lookup_YesNoUnknown</formula1>
    </dataValidation>
    <dataValidation type="list" allowBlank="1" showInputMessage="1" showErrorMessage="1" sqref="C28:C52" xr:uid="{1595F11B-76EE-483A-9676-D2E5DEB64EA9}">
      <formula1>Lookup_Role</formula1>
    </dataValidation>
    <dataValidation type="date" operator="greaterThan" allowBlank="1" showInputMessage="1" showErrorMessage="1" errorTitle="Date Required" error="Please enter a date in mm/dd/yyyy format." sqref="C18:F18" xr:uid="{D439983F-EABB-4913-93E6-F9F4B27E2610}">
      <formula1>36526</formula1>
    </dataValidation>
    <dataValidation type="list" allowBlank="1" showDropDown="1" showInputMessage="1" showErrorMessage="1" sqref="C14" xr:uid="{F4C9506B-FB91-4B52-89EA-084FF834556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8F8D84C-A8E0-4769-B424-DA89066D1945}"/>
  </dataValidations>
  <hyperlinks>
    <hyperlink ref="B15" r:id="rId1" xr:uid="{4C034F2F-761F-4EF1-93DA-8299D1B178C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932E436-19A7-4219-BAE6-C888595A5DF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522FC-00A9-4D49-B2F8-8C19889C43D0}">
  <sheetPr codeName="Sheet4">
    <tabColor theme="4" tint="0.79998168889431442"/>
    <pageSetUpPr fitToPage="1"/>
  </sheetPr>
  <dimension ref="A1:G20"/>
  <sheetViews>
    <sheetView showGridLines="0" zoomScaleNormal="100" workbookViewId="0">
      <pane xSplit="2" ySplit="10" topLeftCell="C11" activePane="bottomRight" state="frozen"/>
      <selection pane="bottomRight" activeCell="B11" sqref="B11"/>
      <selection pane="bottomLeft" activeCell="B2" sqref="B2:D2"/>
      <selection pane="topRight" activeCell="B2" sqref="B2:D2"/>
    </sheetView>
  </sheetViews>
  <sheetFormatPr defaultRowHeight="14.45"/>
  <cols>
    <col min="1" max="1" width="4.7109375" style="66" customWidth="1"/>
    <col min="2" max="2" width="60.7109375" customWidth="1"/>
    <col min="3" max="3" width="24.7109375" customWidth="1"/>
    <col min="4" max="4" width="60.7109375" style="72" customWidth="1"/>
    <col min="5" max="5" width="21.140625" style="7" bestFit="1" customWidth="1"/>
    <col min="6" max="6" width="22.85546875" customWidth="1"/>
    <col min="7" max="7" width="18.7109375" style="65" customWidth="1"/>
  </cols>
  <sheetData>
    <row r="1" spans="1:7" ht="20.100000000000001" customHeight="1">
      <c r="B1" s="289" t="str">
        <f>TemplateTitle</f>
        <v>P2 IIJA Products EJ Grant Reporting Template</v>
      </c>
      <c r="C1" s="290"/>
      <c r="D1" s="290"/>
      <c r="E1" s="290"/>
      <c r="F1" s="290"/>
      <c r="G1" s="291"/>
    </row>
    <row r="2" spans="1:7" ht="6" customHeight="1">
      <c r="B2" s="62"/>
      <c r="C2" s="60"/>
      <c r="D2" s="70"/>
      <c r="E2" s="61"/>
      <c r="F2" s="60"/>
      <c r="G2" s="112"/>
    </row>
    <row r="3" spans="1:7" ht="39.950000000000003" customHeight="1">
      <c r="B3" s="90" t="s">
        <v>99</v>
      </c>
      <c r="C3" s="321" t="s">
        <v>131</v>
      </c>
      <c r="D3" s="322"/>
      <c r="E3" s="322"/>
      <c r="F3" s="323"/>
      <c r="G3" s="113"/>
    </row>
    <row r="4" spans="1:7" ht="6" customHeight="1">
      <c r="B4" s="63"/>
      <c r="C4" s="60"/>
      <c r="D4" s="70"/>
      <c r="E4" s="61"/>
      <c r="F4" s="60"/>
      <c r="G4" s="114"/>
    </row>
    <row r="5" spans="1:7" ht="8.1" customHeight="1"/>
    <row r="6" spans="1:7" s="28" customFormat="1" ht="18" customHeight="1">
      <c r="A6" s="67"/>
      <c r="B6" s="55" t="s">
        <v>132</v>
      </c>
      <c r="C6" s="320" t="str">
        <f>IF('Grant Project Data'!D5&lt;&gt;"",'Grant Project Data'!D5,"")</f>
        <v/>
      </c>
      <c r="D6" s="320"/>
      <c r="E6" s="320"/>
      <c r="F6" s="320"/>
      <c r="G6" s="320"/>
    </row>
    <row r="7" spans="1:7" s="28" customFormat="1" ht="18" customHeight="1">
      <c r="A7" s="67"/>
      <c r="B7" s="56" t="s">
        <v>101</v>
      </c>
      <c r="C7" s="320" t="str">
        <f>IF('Grant Project Data'!D6&lt;&gt;"",'Grant Project Data'!D6,"")</f>
        <v/>
      </c>
      <c r="D7" s="320"/>
      <c r="E7" s="320"/>
      <c r="F7" s="320"/>
      <c r="G7" s="320"/>
    </row>
    <row r="8" spans="1:7" ht="8.1" customHeight="1"/>
    <row r="9" spans="1:7" ht="43.5">
      <c r="B9" s="128" t="s">
        <v>133</v>
      </c>
      <c r="C9" s="8" t="s">
        <v>134</v>
      </c>
      <c r="D9" s="80" t="s">
        <v>135</v>
      </c>
      <c r="E9" s="8" t="s">
        <v>136</v>
      </c>
      <c r="F9" s="8" t="s">
        <v>137</v>
      </c>
      <c r="G9" s="64" t="s">
        <v>138</v>
      </c>
    </row>
    <row r="10" spans="1:7" s="28" customFormat="1" ht="29.1">
      <c r="A10" s="67"/>
      <c r="B10" s="74" t="s">
        <v>139</v>
      </c>
      <c r="C10" s="81" t="s">
        <v>140</v>
      </c>
      <c r="D10" s="82" t="s">
        <v>141</v>
      </c>
      <c r="E10" s="83" t="s">
        <v>142</v>
      </c>
      <c r="F10" s="83" t="s">
        <v>143</v>
      </c>
      <c r="G10" s="254">
        <v>2125551212</v>
      </c>
    </row>
    <row r="11" spans="1:7" s="57" customFormat="1">
      <c r="A11" s="68">
        <v>1</v>
      </c>
      <c r="B11" s="58"/>
      <c r="C11" s="79"/>
      <c r="D11" s="58"/>
      <c r="E11" s="58"/>
      <c r="F11" s="58"/>
      <c r="G11" s="253"/>
    </row>
    <row r="12" spans="1:7" s="57" customFormat="1">
      <c r="A12" s="68">
        <v>2</v>
      </c>
      <c r="B12" s="58"/>
      <c r="C12" s="79"/>
      <c r="D12" s="58"/>
      <c r="E12" s="58"/>
      <c r="F12" s="58"/>
      <c r="G12" s="253"/>
    </row>
    <row r="13" spans="1:7" s="57" customFormat="1">
      <c r="A13" s="68">
        <v>3</v>
      </c>
      <c r="B13" s="58"/>
      <c r="C13" s="79"/>
      <c r="D13" s="58"/>
      <c r="E13" s="58"/>
      <c r="F13" s="58"/>
      <c r="G13" s="253"/>
    </row>
    <row r="14" spans="1:7" s="57" customFormat="1">
      <c r="A14" s="68">
        <v>4</v>
      </c>
      <c r="B14" s="58"/>
      <c r="C14" s="79"/>
      <c r="D14" s="58"/>
      <c r="E14" s="58"/>
      <c r="F14" s="58"/>
      <c r="G14" s="253"/>
    </row>
    <row r="15" spans="1:7" s="57" customFormat="1">
      <c r="A15" s="68">
        <v>5</v>
      </c>
      <c r="B15" s="58"/>
      <c r="C15" s="79"/>
      <c r="D15" s="58"/>
      <c r="E15" s="58"/>
      <c r="F15" s="58"/>
      <c r="G15" s="253"/>
    </row>
    <row r="16" spans="1:7" s="57" customFormat="1">
      <c r="A16" s="68">
        <v>6</v>
      </c>
      <c r="B16" s="58"/>
      <c r="C16" s="79"/>
      <c r="D16" s="58"/>
      <c r="E16" s="58"/>
      <c r="F16" s="58"/>
      <c r="G16" s="253"/>
    </row>
    <row r="17" spans="1:7" s="57" customFormat="1">
      <c r="A17" s="68">
        <v>7</v>
      </c>
      <c r="B17" s="58"/>
      <c r="C17" s="79"/>
      <c r="D17" s="58"/>
      <c r="E17" s="58"/>
      <c r="F17" s="58"/>
      <c r="G17" s="253"/>
    </row>
    <row r="18" spans="1:7" s="57" customFormat="1">
      <c r="A18" s="68">
        <v>8</v>
      </c>
      <c r="B18" s="58"/>
      <c r="C18" s="79"/>
      <c r="D18" s="58"/>
      <c r="E18" s="58"/>
      <c r="F18" s="58"/>
      <c r="G18" s="253"/>
    </row>
    <row r="19" spans="1:7" s="57" customFormat="1">
      <c r="A19" s="68">
        <v>9</v>
      </c>
      <c r="B19" s="58"/>
      <c r="C19" s="79"/>
      <c r="D19" s="58"/>
      <c r="E19" s="58"/>
      <c r="F19" s="58"/>
      <c r="G19" s="253"/>
    </row>
    <row r="20" spans="1:7" s="57" customFormat="1">
      <c r="A20" s="68">
        <v>10</v>
      </c>
      <c r="B20" s="58"/>
      <c r="C20" s="79"/>
      <c r="D20" s="58"/>
      <c r="E20" s="58"/>
      <c r="F20" s="58"/>
      <c r="G20" s="253"/>
    </row>
  </sheetData>
  <sheetProtection algorithmName="SHA-512" hashValue="baBPz1ood9xS7GIGv5/J0UPmkL02VUCQKgEgGZEvP8lJq+e5mf1c7t7i/ddktydxYO3AkdiZJtS80JkyzNCnvQ==" saltValue="KfhGF2SeHkzPPl8UddddZw==" spinCount="100000" sheet="1" objects="1" scenarios="1" formatCells="0" formatRows="0"/>
  <mergeCells count="4">
    <mergeCell ref="C7:G7"/>
    <mergeCell ref="B1:G1"/>
    <mergeCell ref="C3:F3"/>
    <mergeCell ref="C6:G6"/>
  </mergeCells>
  <dataValidations count="1">
    <dataValidation type="list" allowBlank="1" showInputMessage="1" showErrorMessage="1" sqref="C11:C20" xr:uid="{234DB7C9-B175-4B57-BD30-F2E844AC267B}">
      <formula1>Lookup_PartnerType</formula1>
    </dataValidation>
  </dataValidations>
  <printOptions horizontalCentered="1"/>
  <pageMargins left="0.7" right="0.7" top="0.75" bottom="0.75" header="0.3" footer="0.3"/>
  <pageSetup scale="57"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0F78B-F709-4F4D-9B56-6769CC18F01D}">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8WdG0yH7JQngM+Aay7HZKxfTLxwJKxdN6+AvCfmUF0URFEkDeL2GnrNBHco5212ElCQOfr3I4TOiKmVutiRLSw==" saltValue="F5HKfK4SpHBhqE0NyzFW/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51" priority="3" stopIfTrue="1">
      <formula>AND($C28&lt;&gt;"",$C28&lt;&gt;"Manufacturer (Production)")</formula>
    </cfRule>
  </conditionalFormatting>
  <conditionalFormatting sqref="L28:M52">
    <cfRule type="expression" dxfId="250" priority="4" stopIfTrue="1">
      <formula>AND($C28&lt;&gt;"",$C28&lt;&gt;"Manufacturer (Certification)")</formula>
    </cfRule>
  </conditionalFormatting>
  <conditionalFormatting sqref="N28:N52 L28:L52 H28:I52 P28:Q52 S28:S52 V28:W52">
    <cfRule type="expression" dxfId="249" priority="6">
      <formula>AND(TRIM(H28)&lt;&gt;"",ISNUMBER(H28)=FALSE)</formula>
    </cfRule>
  </conditionalFormatting>
  <conditionalFormatting sqref="N28:O52">
    <cfRule type="expression" dxfId="248" priority="5" stopIfTrue="1">
      <formula>AND($C28&lt;&gt;"",$C28&lt;&gt;"Manufacturer (Marketing)")</formula>
    </cfRule>
  </conditionalFormatting>
  <conditionalFormatting sqref="P28:U52">
    <cfRule type="expression" dxfId="247" priority="2">
      <formula>AND($C28&lt;&gt;"",$C28&lt;&gt;"Distributor / Retailer")</formula>
    </cfRule>
  </conditionalFormatting>
  <conditionalFormatting sqref="V28:Z52">
    <cfRule type="expression" dxfId="24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896F984-4508-4140-A2FA-99CE28B7809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3A129E5-26F2-44BD-ABE1-DE5E9B047BA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C887884-415E-49D9-8971-929394C2C46F}"/>
    <dataValidation type="list" allowBlank="1" showDropDown="1" showInputMessage="1" showErrorMessage="1" error="Please enter Y or N." sqref="AA28:AA52" xr:uid="{779B889C-9AF5-4BFC-B523-0CC092AC4C1B}">
      <formula1>Lookup_YesNo</formula1>
    </dataValidation>
    <dataValidation type="date" allowBlank="1" showInputMessage="1" showErrorMessage="1" error="Please enter a valid date (mm/dd/yyyy) _x000a_between 10/01/2022 and 09/30/2028." sqref="F28:F52" xr:uid="{EDD9D5FB-37BD-444C-B303-6FE888D86565}">
      <formula1>44835</formula1>
      <formula2>47026</formula2>
    </dataValidation>
    <dataValidation type="list" allowBlank="1" showDropDown="1" showInputMessage="1" showErrorMessage="1" error="Please enter Yes, No, or Unknown." sqref="C16:F16" xr:uid="{F9F46A23-1A5D-4F99-8579-A97EBF26C046}">
      <formula1>Lookup_YesNoUnknown</formula1>
    </dataValidation>
    <dataValidation type="list" allowBlank="1" showInputMessage="1" showErrorMessage="1" sqref="T28:T52" xr:uid="{AF34150C-E28E-4C33-AE08-E69E3AE78E7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8EF6B83-13E6-4890-A30F-8226F8E6EA90}"/>
    <dataValidation type="list" allowBlank="1" showInputMessage="1" showErrorMessage="1" sqref="M28:M52" xr:uid="{0C13BC70-7EC1-4CAD-873E-646522F9299E}">
      <formula1>Lookup_CertificationStatus</formula1>
    </dataValidation>
    <dataValidation type="list" allowBlank="1" showInputMessage="1" showErrorMessage="1" sqref="K28:K52 U28:U52" xr:uid="{58B2DA97-905D-475C-8200-BDDAD55F7447}">
      <formula1>Lookup_Type</formula1>
    </dataValidation>
    <dataValidation type="list" allowBlank="1" showInputMessage="1" showErrorMessage="1" sqref="J28:J52" xr:uid="{B18136C1-901C-4F60-BBC2-0BD00126A83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1B1890C-54D3-44FE-94F7-618F0F1EA40E}">
      <formula1>OFFSET(Outreach_Activities_Sorted,0,0,COUNTIF(Outreach_Activities_Sorted,"&lt;&gt;0"))</formula1>
    </dataValidation>
    <dataValidation type="list" allowBlank="1" showInputMessage="1" showErrorMessage="1" sqref="Y28:Y52 R28:R52 O28:O52" xr:uid="{37122AAB-D524-4CBB-A9C1-B9AF5A152A69}">
      <formula1>Lookup_YesNoUnknown</formula1>
    </dataValidation>
    <dataValidation type="list" allowBlank="1" showInputMessage="1" showErrorMessage="1" sqref="C28:C52" xr:uid="{9ACBC4E7-190F-4E4D-990B-4544FF4C3BED}">
      <formula1>Lookup_Role</formula1>
    </dataValidation>
    <dataValidation type="date" operator="greaterThan" allowBlank="1" showInputMessage="1" showErrorMessage="1" errorTitle="Date Required" error="Please enter a date in mm/dd/yyyy format." sqref="C18:F18" xr:uid="{B662D03E-AB94-4CFF-9BD6-6304C4F18AB5}">
      <formula1>36526</formula1>
    </dataValidation>
    <dataValidation type="list" allowBlank="1" showDropDown="1" showInputMessage="1" showErrorMessage="1" sqref="C14" xr:uid="{22D5F24A-93EB-476D-8C0A-4D3034A708B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1B6068F-3AD7-4FD2-AC60-E77C31FF0F95}"/>
  </dataValidations>
  <hyperlinks>
    <hyperlink ref="B15" r:id="rId1" xr:uid="{34E95BE0-552A-4233-A26B-9F139FE8D02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97C1CE3-4A4E-4260-81CA-E910AB694B6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03654-7867-4EC9-A46E-08F9B9034D4B}">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cl7fiXeSncOAXhib56+YKywZfOZ75UOI2cfAeGmihyn+3kS9jigi9Up0PnGO7TQVEzPf9rV7zgh22UTOBSw+ug==" saltValue="52PgGJDSFrTUdgZwRQW3X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45" priority="3" stopIfTrue="1">
      <formula>AND($C28&lt;&gt;"",$C28&lt;&gt;"Manufacturer (Production)")</formula>
    </cfRule>
  </conditionalFormatting>
  <conditionalFormatting sqref="L28:M52">
    <cfRule type="expression" dxfId="244" priority="4" stopIfTrue="1">
      <formula>AND($C28&lt;&gt;"",$C28&lt;&gt;"Manufacturer (Certification)")</formula>
    </cfRule>
  </conditionalFormatting>
  <conditionalFormatting sqref="N28:N52 L28:L52 H28:I52 P28:Q52 S28:S52 V28:W52">
    <cfRule type="expression" dxfId="243" priority="6">
      <formula>AND(TRIM(H28)&lt;&gt;"",ISNUMBER(H28)=FALSE)</formula>
    </cfRule>
  </conditionalFormatting>
  <conditionalFormatting sqref="N28:O52">
    <cfRule type="expression" dxfId="242" priority="5" stopIfTrue="1">
      <formula>AND($C28&lt;&gt;"",$C28&lt;&gt;"Manufacturer (Marketing)")</formula>
    </cfRule>
  </conditionalFormatting>
  <conditionalFormatting sqref="P28:U52">
    <cfRule type="expression" dxfId="241" priority="2">
      <formula>AND($C28&lt;&gt;"",$C28&lt;&gt;"Distributor / Retailer")</formula>
    </cfRule>
  </conditionalFormatting>
  <conditionalFormatting sqref="V28:Z52">
    <cfRule type="expression" dxfId="24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E7B2753-24CC-49D9-8B1E-5B77D8F7682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86699E3-5BFE-4560-81D1-1535A9FC2C2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8A7EFE5-8D34-4870-A2A2-6B44CADF72AF}"/>
    <dataValidation type="list" allowBlank="1" showDropDown="1" showInputMessage="1" showErrorMessage="1" error="Please enter Y or N." sqref="AA28:AA52" xr:uid="{3A22193D-BDA0-46DF-A53D-A3E31728F8B8}">
      <formula1>Lookup_YesNo</formula1>
    </dataValidation>
    <dataValidation type="date" allowBlank="1" showInputMessage="1" showErrorMessage="1" error="Please enter a valid date (mm/dd/yyyy) _x000a_between 10/01/2022 and 09/30/2028." sqref="F28:F52" xr:uid="{3DDA3CAC-CBFC-4660-8404-8250B053CF3C}">
      <formula1>44835</formula1>
      <formula2>47026</formula2>
    </dataValidation>
    <dataValidation type="list" allowBlank="1" showDropDown="1" showInputMessage="1" showErrorMessage="1" error="Please enter Yes, No, or Unknown." sqref="C16:F16" xr:uid="{BE86AAF3-C341-4D50-9962-23D9A5066E4E}">
      <formula1>Lookup_YesNoUnknown</formula1>
    </dataValidation>
    <dataValidation type="list" allowBlank="1" showInputMessage="1" showErrorMessage="1" sqref="T28:T52" xr:uid="{C287E5C6-DF6D-4B18-9A61-56FD16989CA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5141D5D-33CC-4B1D-AFA3-BD58B54FA8C0}"/>
    <dataValidation type="list" allowBlank="1" showInputMessage="1" showErrorMessage="1" sqref="M28:M52" xr:uid="{C424467F-A5EF-4670-B3E3-B26523CD6EBD}">
      <formula1>Lookup_CertificationStatus</formula1>
    </dataValidation>
    <dataValidation type="list" allowBlank="1" showInputMessage="1" showErrorMessage="1" sqref="K28:K52 U28:U52" xr:uid="{4A8C407D-BFFC-47C3-8356-D3B428C57380}">
      <formula1>Lookup_Type</formula1>
    </dataValidation>
    <dataValidation type="list" allowBlank="1" showInputMessage="1" showErrorMessage="1" sqref="J28:J52" xr:uid="{0CDA293A-C3CD-4A11-9F20-B9E58228192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D647F41-9171-48A2-BAC7-DF0AF2EFCC92}">
      <formula1>OFFSET(Outreach_Activities_Sorted,0,0,COUNTIF(Outreach_Activities_Sorted,"&lt;&gt;0"))</formula1>
    </dataValidation>
    <dataValidation type="list" allowBlank="1" showInputMessage="1" showErrorMessage="1" sqref="Y28:Y52 R28:R52 O28:O52" xr:uid="{6105654B-D98C-4948-87F2-EF19F15EFA44}">
      <formula1>Lookup_YesNoUnknown</formula1>
    </dataValidation>
    <dataValidation type="list" allowBlank="1" showInputMessage="1" showErrorMessage="1" sqref="C28:C52" xr:uid="{CD8DEA73-8DE5-4764-AC2D-2BCA4A9577C3}">
      <formula1>Lookup_Role</formula1>
    </dataValidation>
    <dataValidation type="date" operator="greaterThan" allowBlank="1" showInputMessage="1" showErrorMessage="1" errorTitle="Date Required" error="Please enter a date in mm/dd/yyyy format." sqref="C18:F18" xr:uid="{5EEBFA99-D663-45C0-B58C-2DE7494D313D}">
      <formula1>36526</formula1>
    </dataValidation>
    <dataValidation type="list" allowBlank="1" showDropDown="1" showInputMessage="1" showErrorMessage="1" sqref="C14" xr:uid="{6B8A2579-7D1A-4526-8DE0-6ABA2A02414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8AE7CE9-A41B-44AD-87ED-00BE5E334978}"/>
  </dataValidations>
  <hyperlinks>
    <hyperlink ref="B15" r:id="rId1" xr:uid="{B3FF9250-7B4E-4868-9657-1FC6C54BB8F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B367825-B3FA-4130-88F4-48313D5518E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F0915-6901-496A-87E0-A15BA85362E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299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Asom4wXUCbkl+7jIDyKRflMH+KFuk83wppW8NsdXXNqYXkDg6NMazM1DLrPrBI6R9BXQoEBR5pgGDevSVSLRpg==" saltValue="6PDDcsI/C9ju5F+YyT4ib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9" priority="3" stopIfTrue="1">
      <formula>AND($C28&lt;&gt;"",$C28&lt;&gt;"Manufacturer (Production)")</formula>
    </cfRule>
  </conditionalFormatting>
  <conditionalFormatting sqref="L28:M52">
    <cfRule type="expression" dxfId="238" priority="4" stopIfTrue="1">
      <formula>AND($C28&lt;&gt;"",$C28&lt;&gt;"Manufacturer (Certification)")</formula>
    </cfRule>
  </conditionalFormatting>
  <conditionalFormatting sqref="N28:N52 L28:L52 H28:I52 P28:Q52 S28:S52 V28:W52">
    <cfRule type="expression" dxfId="237" priority="6">
      <formula>AND(TRIM(H28)&lt;&gt;"",ISNUMBER(H28)=FALSE)</formula>
    </cfRule>
  </conditionalFormatting>
  <conditionalFormatting sqref="N28:O52">
    <cfRule type="expression" dxfId="236" priority="5" stopIfTrue="1">
      <formula>AND($C28&lt;&gt;"",$C28&lt;&gt;"Manufacturer (Marketing)")</formula>
    </cfRule>
  </conditionalFormatting>
  <conditionalFormatting sqref="P28:U52">
    <cfRule type="expression" dxfId="235" priority="2">
      <formula>AND($C28&lt;&gt;"",$C28&lt;&gt;"Distributor / Retailer")</formula>
    </cfRule>
  </conditionalFormatting>
  <conditionalFormatting sqref="V28:Z52">
    <cfRule type="expression" dxfId="23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DE5BFC9-F1E9-4897-901F-DA27A1B1C76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EAFC52BE-494F-45E8-9DE1-23011930550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C6B8387-C793-404E-AD6E-C6A13B6A1D9B}"/>
    <dataValidation type="list" allowBlank="1" showDropDown="1" showInputMessage="1" showErrorMessage="1" error="Please enter Y or N." sqref="AA28:AA52" xr:uid="{FC47A273-C705-4EEB-9C99-EFD541CFABF7}">
      <formula1>Lookup_YesNo</formula1>
    </dataValidation>
    <dataValidation type="date" allowBlank="1" showInputMessage="1" showErrorMessage="1" error="Please enter a valid date (mm/dd/yyyy) _x000a_between 10/01/2022 and 09/30/2028." sqref="F28:F52" xr:uid="{BDA44414-0689-48AF-81D7-AFA4FA74F526}">
      <formula1>44835</formula1>
      <formula2>47026</formula2>
    </dataValidation>
    <dataValidation type="list" allowBlank="1" showDropDown="1" showInputMessage="1" showErrorMessage="1" error="Please enter Yes, No, or Unknown." sqref="C16:F16" xr:uid="{60C99397-F8F2-4DA4-BD2F-D6AAD495C5A7}">
      <formula1>Lookup_YesNoUnknown</formula1>
    </dataValidation>
    <dataValidation type="list" allowBlank="1" showInputMessage="1" showErrorMessage="1" sqref="T28:T52" xr:uid="{0CAA18ED-877A-49AB-8D72-C46DCCEDB47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359D52C-E859-48D9-99B6-AE158A64EDD3}"/>
    <dataValidation type="list" allowBlank="1" showInputMessage="1" showErrorMessage="1" sqref="M28:M52" xr:uid="{86180EBE-73ED-4D20-896A-C2E5BB0A1058}">
      <formula1>Lookup_CertificationStatus</formula1>
    </dataValidation>
    <dataValidation type="list" allowBlank="1" showInputMessage="1" showErrorMessage="1" sqref="K28:K52 U28:U52" xr:uid="{426EDB48-859C-46B1-AB4B-5C4596B5572A}">
      <formula1>Lookup_Type</formula1>
    </dataValidation>
    <dataValidation type="list" allowBlank="1" showInputMessage="1" showErrorMessage="1" sqref="J28:J52" xr:uid="{2871146D-8615-4722-AD83-02F222B613A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BFB6D5F-E886-4ADE-B565-A280D4135F22}">
      <formula1>OFFSET(Outreach_Activities_Sorted,0,0,COUNTIF(Outreach_Activities_Sorted,"&lt;&gt;0"))</formula1>
    </dataValidation>
    <dataValidation type="list" allowBlank="1" showInputMessage="1" showErrorMessage="1" sqref="Y28:Y52 R28:R52 O28:O52" xr:uid="{E2BBC2FE-7D3F-4463-9EB7-8AD610959CA1}">
      <formula1>Lookup_YesNoUnknown</formula1>
    </dataValidation>
    <dataValidation type="list" allowBlank="1" showInputMessage="1" showErrorMessage="1" sqref="C28:C52" xr:uid="{CC987226-7C6A-4D51-BE95-961E67B8929D}">
      <formula1>Lookup_Role</formula1>
    </dataValidation>
    <dataValidation type="date" operator="greaterThan" allowBlank="1" showInputMessage="1" showErrorMessage="1" errorTitle="Date Required" error="Please enter a date in mm/dd/yyyy format." sqref="C18:F18" xr:uid="{D02FB3C1-61ED-4408-A537-3DAAB8B5D010}">
      <formula1>36526</formula1>
    </dataValidation>
    <dataValidation type="list" allowBlank="1" showDropDown="1" showInputMessage="1" showErrorMessage="1" sqref="C14" xr:uid="{161F93DF-8DEB-4FF7-BD41-932194C68B5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3A74DE5-0C46-4005-9C48-356D94EC0719}"/>
  </dataValidations>
  <hyperlinks>
    <hyperlink ref="B15" r:id="rId1" xr:uid="{156426DC-1724-48C8-B6E0-DE42C211F6F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4BCCC72-FB2B-4DD4-82A0-55697042CEC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F453-42F1-498F-A60F-5A191ADB7D0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PqFSV1mimrRqRK9UXQ8xTSkX++AiyzIqTGuxyoSDkek1qwlbL8f33hIA+9ecKXBcQVUgAxWHrH+V/bjkPkVU3A==" saltValue="wxTV8aw49nEgwEONS8UmR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3" priority="3" stopIfTrue="1">
      <formula>AND($C28&lt;&gt;"",$C28&lt;&gt;"Manufacturer (Production)")</formula>
    </cfRule>
  </conditionalFormatting>
  <conditionalFormatting sqref="L28:M52">
    <cfRule type="expression" dxfId="232" priority="4" stopIfTrue="1">
      <formula>AND($C28&lt;&gt;"",$C28&lt;&gt;"Manufacturer (Certification)")</formula>
    </cfRule>
  </conditionalFormatting>
  <conditionalFormatting sqref="N28:N52 L28:L52 H28:I52 P28:Q52 S28:S52 V28:W52">
    <cfRule type="expression" dxfId="231" priority="6">
      <formula>AND(TRIM(H28)&lt;&gt;"",ISNUMBER(H28)=FALSE)</formula>
    </cfRule>
  </conditionalFormatting>
  <conditionalFormatting sqref="N28:O52">
    <cfRule type="expression" dxfId="230" priority="5" stopIfTrue="1">
      <formula>AND($C28&lt;&gt;"",$C28&lt;&gt;"Manufacturer (Marketing)")</formula>
    </cfRule>
  </conditionalFormatting>
  <conditionalFormatting sqref="P28:U52">
    <cfRule type="expression" dxfId="229" priority="2">
      <formula>AND($C28&lt;&gt;"",$C28&lt;&gt;"Distributor / Retailer")</formula>
    </cfRule>
  </conditionalFormatting>
  <conditionalFormatting sqref="V28:Z52">
    <cfRule type="expression" dxfId="22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D786DB0-DCF8-4E02-8C98-9067AC82368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90EFD3F-011E-4EC0-B24A-C2ABAC1509C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0AB0770-E2EC-4E64-A10F-7696D83FDBC5}"/>
    <dataValidation type="list" allowBlank="1" showDropDown="1" showInputMessage="1" showErrorMessage="1" error="Please enter Y or N." sqref="AA28:AA52" xr:uid="{D0152938-5490-4762-9E4C-E3952F6B9439}">
      <formula1>Lookup_YesNo</formula1>
    </dataValidation>
    <dataValidation type="date" allowBlank="1" showInputMessage="1" showErrorMessage="1" error="Please enter a valid date (mm/dd/yyyy) _x000a_between 10/01/2022 and 09/30/2028." sqref="F28:F52" xr:uid="{D17ED93A-2EE1-4F64-B953-3AAE8D0D9C25}">
      <formula1>44835</formula1>
      <formula2>47026</formula2>
    </dataValidation>
    <dataValidation type="list" allowBlank="1" showDropDown="1" showInputMessage="1" showErrorMessage="1" error="Please enter Yes, No, or Unknown." sqref="C16:F16" xr:uid="{B655DBF9-2AA9-49B5-B722-1E7230730593}">
      <formula1>Lookup_YesNoUnknown</formula1>
    </dataValidation>
    <dataValidation type="list" allowBlank="1" showInputMessage="1" showErrorMessage="1" sqref="T28:T52" xr:uid="{2C70131C-557C-44C2-B2FE-282A131DA18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56E0EBB-D81E-4C9E-9F5D-C3E9E8EDD006}"/>
    <dataValidation type="list" allowBlank="1" showInputMessage="1" showErrorMessage="1" sqref="M28:M52" xr:uid="{75F4C3EE-4579-402C-B9AB-999DCA43DE1C}">
      <formula1>Lookup_CertificationStatus</formula1>
    </dataValidation>
    <dataValidation type="list" allowBlank="1" showInputMessage="1" showErrorMessage="1" sqref="K28:K52 U28:U52" xr:uid="{5741F174-4D91-4DA6-94D1-9C8C85D6F3CE}">
      <formula1>Lookup_Type</formula1>
    </dataValidation>
    <dataValidation type="list" allowBlank="1" showInputMessage="1" showErrorMessage="1" sqref="J28:J52" xr:uid="{6F993E30-BABF-4647-BAAE-AE79AC2F762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1909A44-6526-465A-B9F0-3D9252FE0AEE}">
      <formula1>OFFSET(Outreach_Activities_Sorted,0,0,COUNTIF(Outreach_Activities_Sorted,"&lt;&gt;0"))</formula1>
    </dataValidation>
    <dataValidation type="list" allowBlank="1" showInputMessage="1" showErrorMessage="1" sqref="Y28:Y52 R28:R52 O28:O52" xr:uid="{AD510775-4DAF-4BEB-AE35-F7DF4468FCB3}">
      <formula1>Lookup_YesNoUnknown</formula1>
    </dataValidation>
    <dataValidation type="list" allowBlank="1" showInputMessage="1" showErrorMessage="1" sqref="C28:C52" xr:uid="{27AB15C1-6A44-429E-A664-02E6D007EB54}">
      <formula1>Lookup_Role</formula1>
    </dataValidation>
    <dataValidation type="date" operator="greaterThan" allowBlank="1" showInputMessage="1" showErrorMessage="1" errorTitle="Date Required" error="Please enter a date in mm/dd/yyyy format." sqref="C18:F18" xr:uid="{F8495E1C-9C58-4B2E-BB51-6A050539864F}">
      <formula1>36526</formula1>
    </dataValidation>
    <dataValidation type="list" allowBlank="1" showDropDown="1" showInputMessage="1" showErrorMessage="1" sqref="C14" xr:uid="{DCAF9153-2382-4DFE-A688-D61062C31DF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CA7C25F-9789-4B2A-834B-70F4AD1E6A48}"/>
  </dataValidations>
  <hyperlinks>
    <hyperlink ref="B15" r:id="rId1" xr:uid="{452802CC-5528-442F-9662-A8F1848EFA9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8C8EBDF-B949-4D8E-A3AE-FABB91B6A9A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DB320-2023-4D7D-9D18-267273D321B0}">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H0Og1r90qX2VuCapc2Up1y0+fQJhEKORzLAE9WzxryThCDwAbIQAZvpbW+ggDU7/qPVBUw3DTZ7Ag8HmOStPJw==" saltValue="LJMlOiWY4CjUFDKh0025Q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27" priority="3" stopIfTrue="1">
      <formula>AND($C28&lt;&gt;"",$C28&lt;&gt;"Manufacturer (Production)")</formula>
    </cfRule>
  </conditionalFormatting>
  <conditionalFormatting sqref="L28:M52">
    <cfRule type="expression" dxfId="226" priority="4" stopIfTrue="1">
      <formula>AND($C28&lt;&gt;"",$C28&lt;&gt;"Manufacturer (Certification)")</formula>
    </cfRule>
  </conditionalFormatting>
  <conditionalFormatting sqref="N28:N52 L28:L52 H28:I52 P28:Q52 S28:S52 V28:W52">
    <cfRule type="expression" dxfId="225" priority="6">
      <formula>AND(TRIM(H28)&lt;&gt;"",ISNUMBER(H28)=FALSE)</formula>
    </cfRule>
  </conditionalFormatting>
  <conditionalFormatting sqref="N28:O52">
    <cfRule type="expression" dxfId="224" priority="5" stopIfTrue="1">
      <formula>AND($C28&lt;&gt;"",$C28&lt;&gt;"Manufacturer (Marketing)")</formula>
    </cfRule>
  </conditionalFormatting>
  <conditionalFormatting sqref="P28:U52">
    <cfRule type="expression" dxfId="223" priority="2">
      <formula>AND($C28&lt;&gt;"",$C28&lt;&gt;"Distributor / Retailer")</formula>
    </cfRule>
  </conditionalFormatting>
  <conditionalFormatting sqref="V28:Z52">
    <cfRule type="expression" dxfId="22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8794D3E-C3AC-4823-9E09-31522F23F53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BB112AA-7CD6-4B30-9CE2-102E841FAA2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E9DC7F0-7A55-4558-BA59-940CA5C324C8}"/>
    <dataValidation type="list" allowBlank="1" showDropDown="1" showInputMessage="1" showErrorMessage="1" error="Please enter Y or N." sqref="AA28:AA52" xr:uid="{C2EB68BB-2302-4BBC-A971-C02128B4F69D}">
      <formula1>Lookup_YesNo</formula1>
    </dataValidation>
    <dataValidation type="date" allowBlank="1" showInputMessage="1" showErrorMessage="1" error="Please enter a valid date (mm/dd/yyyy) _x000a_between 10/01/2022 and 09/30/2028." sqref="F28:F52" xr:uid="{D0A923CB-DB2A-4836-A1CE-77D4B05FD695}">
      <formula1>44835</formula1>
      <formula2>47026</formula2>
    </dataValidation>
    <dataValidation type="list" allowBlank="1" showDropDown="1" showInputMessage="1" showErrorMessage="1" error="Please enter Yes, No, or Unknown." sqref="C16:F16" xr:uid="{338623A2-7F62-4A51-B56A-ACC9F17E4145}">
      <formula1>Lookup_YesNoUnknown</formula1>
    </dataValidation>
    <dataValidation type="list" allowBlank="1" showInputMessage="1" showErrorMessage="1" sqref="T28:T52" xr:uid="{D60592BC-AEED-458D-860C-69D5DDE39D0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AB2EFC6-D95F-4C65-BED2-ECAFC85895AC}"/>
    <dataValidation type="list" allowBlank="1" showInputMessage="1" showErrorMessage="1" sqref="M28:M52" xr:uid="{0199754B-8919-4F3F-A45B-3CC3D66A4209}">
      <formula1>Lookup_CertificationStatus</formula1>
    </dataValidation>
    <dataValidation type="list" allowBlank="1" showInputMessage="1" showErrorMessage="1" sqref="K28:K52 U28:U52" xr:uid="{FD10FCB5-946D-409E-B085-3411946620B0}">
      <formula1>Lookup_Type</formula1>
    </dataValidation>
    <dataValidation type="list" allowBlank="1" showInputMessage="1" showErrorMessage="1" sqref="J28:J52" xr:uid="{5AC3EFDE-8437-4563-BF19-9CD8BB44E44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891EC11-3D62-49C8-87F0-960193BEBA34}">
      <formula1>OFFSET(Outreach_Activities_Sorted,0,0,COUNTIF(Outreach_Activities_Sorted,"&lt;&gt;0"))</formula1>
    </dataValidation>
    <dataValidation type="list" allowBlank="1" showInputMessage="1" showErrorMessage="1" sqref="Y28:Y52 R28:R52 O28:O52" xr:uid="{EB28F856-0A9B-4FE2-99E1-152EEA52F8F6}">
      <formula1>Lookup_YesNoUnknown</formula1>
    </dataValidation>
    <dataValidation type="list" allowBlank="1" showInputMessage="1" showErrorMessage="1" sqref="C28:C52" xr:uid="{97E2E9B9-9D8E-453F-A2BF-F23320CA0EB7}">
      <formula1>Lookup_Role</formula1>
    </dataValidation>
    <dataValidation type="date" operator="greaterThan" allowBlank="1" showInputMessage="1" showErrorMessage="1" errorTitle="Date Required" error="Please enter a date in mm/dd/yyyy format." sqref="C18:F18" xr:uid="{D29BF675-0B9E-4223-97AA-C8396E3492FB}">
      <formula1>36526</formula1>
    </dataValidation>
    <dataValidation type="list" allowBlank="1" showDropDown="1" showInputMessage="1" showErrorMessage="1" sqref="C14" xr:uid="{A7550955-9ED9-42C8-9A09-3E77209ED23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D788445-A21E-45C0-A124-DD3F699D86C1}"/>
  </dataValidations>
  <hyperlinks>
    <hyperlink ref="B15" r:id="rId1" xr:uid="{7E8F6426-2842-47EC-B75A-7F981E2B949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2A1060C-AFB4-4D9B-BEA4-1D0440FB1BC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956D2-294D-423D-975F-8411AFD47284}">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ao4dbNUzMera6+WOksvnLh3UCo49rr6qZqpvmLsDypSzGvmJiSfvmx8P1g7b2aYFm3jkySA6uSMjcB6hFoPC2Q==" saltValue="WglLz2zDHy2urcuIyCO6P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21" priority="3" stopIfTrue="1">
      <formula>AND($C28&lt;&gt;"",$C28&lt;&gt;"Manufacturer (Production)")</formula>
    </cfRule>
  </conditionalFormatting>
  <conditionalFormatting sqref="L28:M52">
    <cfRule type="expression" dxfId="220" priority="4" stopIfTrue="1">
      <formula>AND($C28&lt;&gt;"",$C28&lt;&gt;"Manufacturer (Certification)")</formula>
    </cfRule>
  </conditionalFormatting>
  <conditionalFormatting sqref="N28:N52 L28:L52 H28:I52 P28:Q52 S28:S52 V28:W52">
    <cfRule type="expression" dxfId="219" priority="6">
      <formula>AND(TRIM(H28)&lt;&gt;"",ISNUMBER(H28)=FALSE)</formula>
    </cfRule>
  </conditionalFormatting>
  <conditionalFormatting sqref="N28:O52">
    <cfRule type="expression" dxfId="218" priority="5" stopIfTrue="1">
      <formula>AND($C28&lt;&gt;"",$C28&lt;&gt;"Manufacturer (Marketing)")</formula>
    </cfRule>
  </conditionalFormatting>
  <conditionalFormatting sqref="P28:U52">
    <cfRule type="expression" dxfId="217" priority="2">
      <formula>AND($C28&lt;&gt;"",$C28&lt;&gt;"Distributor / Retailer")</formula>
    </cfRule>
  </conditionalFormatting>
  <conditionalFormatting sqref="V28:Z52">
    <cfRule type="expression" dxfId="21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07CE7DA-B175-4AFF-8617-F341A2A1F8D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70ECB64-008A-478E-9B9D-7AE9EC15343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D0C0915-237E-427D-837D-32C6B94637D7}"/>
    <dataValidation type="list" allowBlank="1" showDropDown="1" showInputMessage="1" showErrorMessage="1" error="Please enter Y or N." sqref="AA28:AA52" xr:uid="{CB47AD5E-F9C6-4EF5-A05C-9E1797E96A80}">
      <formula1>Lookup_YesNo</formula1>
    </dataValidation>
    <dataValidation type="date" allowBlank="1" showInputMessage="1" showErrorMessage="1" error="Please enter a valid date (mm/dd/yyyy) _x000a_between 10/01/2022 and 09/30/2028." sqref="F28:F52" xr:uid="{C29DF8A5-3395-4865-9091-F1C342CCB858}">
      <formula1>44835</formula1>
      <formula2>47026</formula2>
    </dataValidation>
    <dataValidation type="list" allowBlank="1" showDropDown="1" showInputMessage="1" showErrorMessage="1" error="Please enter Yes, No, or Unknown." sqref="C16:F16" xr:uid="{8A08B153-D33D-418F-8B87-5BD292F14C57}">
      <formula1>Lookup_YesNoUnknown</formula1>
    </dataValidation>
    <dataValidation type="list" allowBlank="1" showInputMessage="1" showErrorMessage="1" sqref="T28:T52" xr:uid="{F7A451C3-DA72-4170-AB63-E6B9ADF51A4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AB1EA4F-3413-417F-A467-9203CC8124CC}"/>
    <dataValidation type="list" allowBlank="1" showInputMessage="1" showErrorMessage="1" sqref="M28:M52" xr:uid="{22CE1547-2E79-4483-8379-DD2F80D6A21E}">
      <formula1>Lookup_CertificationStatus</formula1>
    </dataValidation>
    <dataValidation type="list" allowBlank="1" showInputMessage="1" showErrorMessage="1" sqref="K28:K52 U28:U52" xr:uid="{32CC332B-7E8D-4183-8461-FBB7994F15F9}">
      <formula1>Lookup_Type</formula1>
    </dataValidation>
    <dataValidation type="list" allowBlank="1" showInputMessage="1" showErrorMessage="1" sqref="J28:J52" xr:uid="{8CDA5876-0E08-42B7-80D3-D1A3CDF409C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5769FE1-CCF3-4452-96E6-C6475D5FFE33}">
      <formula1>OFFSET(Outreach_Activities_Sorted,0,0,COUNTIF(Outreach_Activities_Sorted,"&lt;&gt;0"))</formula1>
    </dataValidation>
    <dataValidation type="list" allowBlank="1" showInputMessage="1" showErrorMessage="1" sqref="Y28:Y52 R28:R52 O28:O52" xr:uid="{649F8116-1E32-4669-8316-954555EEB53D}">
      <formula1>Lookup_YesNoUnknown</formula1>
    </dataValidation>
    <dataValidation type="list" allowBlank="1" showInputMessage="1" showErrorMessage="1" sqref="C28:C52" xr:uid="{37792742-61FE-4B82-94BB-F8424DE700AD}">
      <formula1>Lookup_Role</formula1>
    </dataValidation>
    <dataValidation type="date" operator="greaterThan" allowBlank="1" showInputMessage="1" showErrorMessage="1" errorTitle="Date Required" error="Please enter a date in mm/dd/yyyy format." sqref="C18:F18" xr:uid="{44A8D809-8D83-422C-A7F9-CEDB7D0C7B1B}">
      <formula1>36526</formula1>
    </dataValidation>
    <dataValidation type="list" allowBlank="1" showDropDown="1" showInputMessage="1" showErrorMessage="1" sqref="C14" xr:uid="{7210C239-95A1-434F-A9A8-3255EF9F74D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4E489FC-A66D-4C73-8EA7-818208FC9F25}"/>
  </dataValidations>
  <hyperlinks>
    <hyperlink ref="B15" r:id="rId1" xr:uid="{81520CCA-3672-4031-A6E1-7C2F61AC9E8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2FE184A-B902-43FF-A57C-61DF60E6BDA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4A073-E66F-4013-9551-3D6FBDC9210F}">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5YT1p2vOIRSMKbzqhCLNT6sPmouEw/ERASXNUhnHb7YJt5+Tu/yZvIaYZWFNrQd25o+qH/wcTg5t070yT1cgVA==" saltValue="JEXvfiuN8WOhthNnkO7Id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15" priority="3" stopIfTrue="1">
      <formula>AND($C28&lt;&gt;"",$C28&lt;&gt;"Manufacturer (Production)")</formula>
    </cfRule>
  </conditionalFormatting>
  <conditionalFormatting sqref="L28:M52">
    <cfRule type="expression" dxfId="214" priority="4" stopIfTrue="1">
      <formula>AND($C28&lt;&gt;"",$C28&lt;&gt;"Manufacturer (Certification)")</formula>
    </cfRule>
  </conditionalFormatting>
  <conditionalFormatting sqref="N28:N52 L28:L52 H28:I52 P28:Q52 S28:S52 V28:W52">
    <cfRule type="expression" dxfId="213" priority="6">
      <formula>AND(TRIM(H28)&lt;&gt;"",ISNUMBER(H28)=FALSE)</formula>
    </cfRule>
  </conditionalFormatting>
  <conditionalFormatting sqref="N28:O52">
    <cfRule type="expression" dxfId="212" priority="5" stopIfTrue="1">
      <formula>AND($C28&lt;&gt;"",$C28&lt;&gt;"Manufacturer (Marketing)")</formula>
    </cfRule>
  </conditionalFormatting>
  <conditionalFormatting sqref="P28:U52">
    <cfRule type="expression" dxfId="211" priority="2">
      <formula>AND($C28&lt;&gt;"",$C28&lt;&gt;"Distributor / Retailer")</formula>
    </cfRule>
  </conditionalFormatting>
  <conditionalFormatting sqref="V28:Z52">
    <cfRule type="expression" dxfId="21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0717ECF-1B0F-407D-BB28-67600B3001C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E5DD303E-BF5C-4B71-BB9E-640D1A0E63B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C6F57B9-A7E0-48F1-8CB2-66A78075E242}"/>
    <dataValidation type="list" allowBlank="1" showDropDown="1" showInputMessage="1" showErrorMessage="1" error="Please enter Y or N." sqref="AA28:AA52" xr:uid="{61A4D205-D18A-4021-AA87-D28D23CDA2D0}">
      <formula1>Lookup_YesNo</formula1>
    </dataValidation>
    <dataValidation type="date" allowBlank="1" showInputMessage="1" showErrorMessage="1" error="Please enter a valid date (mm/dd/yyyy) _x000a_between 10/01/2022 and 09/30/2028." sqref="F28:F52" xr:uid="{6AB4063F-852F-476B-BFC9-27852FBC717F}">
      <formula1>44835</formula1>
      <formula2>47026</formula2>
    </dataValidation>
    <dataValidation type="list" allowBlank="1" showDropDown="1" showInputMessage="1" showErrorMessage="1" error="Please enter Yes, No, or Unknown." sqref="C16:F16" xr:uid="{65B4B2F8-7EFA-48EB-8F46-68798E523A24}">
      <formula1>Lookup_YesNoUnknown</formula1>
    </dataValidation>
    <dataValidation type="list" allowBlank="1" showInputMessage="1" showErrorMessage="1" sqref="T28:T52" xr:uid="{DFE6EB02-B017-4206-8F0F-C7BA62E127E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BD8E5BD-FC52-4F5E-B6FA-A38478D1D174}"/>
    <dataValidation type="list" allowBlank="1" showInputMessage="1" showErrorMessage="1" sqref="M28:M52" xr:uid="{1B9C64A3-3A14-4F98-B8CE-11890D33ABDA}">
      <formula1>Lookup_CertificationStatus</formula1>
    </dataValidation>
    <dataValidation type="list" allowBlank="1" showInputMessage="1" showErrorMessage="1" sqref="K28:K52 U28:U52" xr:uid="{832C13D6-BED5-4555-A66A-E50F2E6C4FBB}">
      <formula1>Lookup_Type</formula1>
    </dataValidation>
    <dataValidation type="list" allowBlank="1" showInputMessage="1" showErrorMessage="1" sqref="J28:J52" xr:uid="{E368E02C-F9EA-4931-B2A2-2F8DE8F3B1E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2005A15-0FCE-4A68-BEBF-179617948597}">
      <formula1>OFFSET(Outreach_Activities_Sorted,0,0,COUNTIF(Outreach_Activities_Sorted,"&lt;&gt;0"))</formula1>
    </dataValidation>
    <dataValidation type="list" allowBlank="1" showInputMessage="1" showErrorMessage="1" sqref="Y28:Y52 R28:R52 O28:O52" xr:uid="{963E2C41-A566-4E6B-A4FC-809F5B68727A}">
      <formula1>Lookup_YesNoUnknown</formula1>
    </dataValidation>
    <dataValidation type="list" allowBlank="1" showInputMessage="1" showErrorMessage="1" sqref="C28:C52" xr:uid="{70ABD2DE-3BD2-4E43-A13A-90A0022652A9}">
      <formula1>Lookup_Role</formula1>
    </dataValidation>
    <dataValidation type="date" operator="greaterThan" allowBlank="1" showInputMessage="1" showErrorMessage="1" errorTitle="Date Required" error="Please enter a date in mm/dd/yyyy format." sqref="C18:F18" xr:uid="{2139ED93-F1B7-4ADF-924A-2A2108AEA040}">
      <formula1>36526</formula1>
    </dataValidation>
    <dataValidation type="list" allowBlank="1" showDropDown="1" showInputMessage="1" showErrorMessage="1" sqref="C14" xr:uid="{6B340710-2EAA-41E2-9022-C2D58ABACDD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F4421A7-794C-42DE-B428-34BC5FA87497}"/>
  </dataValidations>
  <hyperlinks>
    <hyperlink ref="B15" r:id="rId1" xr:uid="{84297960-2B33-4FFD-8C23-33C7F3F01E1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E75209C-E148-423C-89CC-609A06FCD82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B06A3-B5EE-4597-B356-053232BB09C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rr/3M9gJUluEGSG1h+jabd8R6ZBxtC4A4x3GvuqLKJ9oTKjznEedu2KlM7X9ORai7OORX6VS9IQivniU+clg==" saltValue="d5sxzPMzJ3xSOo8D2nWjI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09" priority="3" stopIfTrue="1">
      <formula>AND($C28&lt;&gt;"",$C28&lt;&gt;"Manufacturer (Production)")</formula>
    </cfRule>
  </conditionalFormatting>
  <conditionalFormatting sqref="L28:M52">
    <cfRule type="expression" dxfId="208" priority="4" stopIfTrue="1">
      <formula>AND($C28&lt;&gt;"",$C28&lt;&gt;"Manufacturer (Certification)")</formula>
    </cfRule>
  </conditionalFormatting>
  <conditionalFormatting sqref="N28:N52 L28:L52 H28:I52 P28:Q52 S28:S52 V28:W52">
    <cfRule type="expression" dxfId="207" priority="6">
      <formula>AND(TRIM(H28)&lt;&gt;"",ISNUMBER(H28)=FALSE)</formula>
    </cfRule>
  </conditionalFormatting>
  <conditionalFormatting sqref="N28:O52">
    <cfRule type="expression" dxfId="206" priority="5" stopIfTrue="1">
      <formula>AND($C28&lt;&gt;"",$C28&lt;&gt;"Manufacturer (Marketing)")</formula>
    </cfRule>
  </conditionalFormatting>
  <conditionalFormatting sqref="P28:U52">
    <cfRule type="expression" dxfId="205" priority="2">
      <formula>AND($C28&lt;&gt;"",$C28&lt;&gt;"Distributor / Retailer")</formula>
    </cfRule>
  </conditionalFormatting>
  <conditionalFormatting sqref="V28:Z52">
    <cfRule type="expression" dxfId="20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3FDB931-6931-484F-8452-0EDD82CB512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2A9450E-B5FB-4E3B-8DB4-AD2F7C488D0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8DB9C0E-B7BC-4356-B0D1-3BE338C8CA36}"/>
    <dataValidation type="list" allowBlank="1" showDropDown="1" showInputMessage="1" showErrorMessage="1" error="Please enter Y or N." sqref="AA28:AA52" xr:uid="{F106BEAE-9252-4CCD-8D12-0292FB78B155}">
      <formula1>Lookup_YesNo</formula1>
    </dataValidation>
    <dataValidation type="date" allowBlank="1" showInputMessage="1" showErrorMessage="1" error="Please enter a valid date (mm/dd/yyyy) _x000a_between 10/01/2022 and 09/30/2028." sqref="F28:F52" xr:uid="{3225DB28-1C0D-4BEE-A22B-BC4E6A0235AC}">
      <formula1>44835</formula1>
      <formula2>47026</formula2>
    </dataValidation>
    <dataValidation type="list" allowBlank="1" showDropDown="1" showInputMessage="1" showErrorMessage="1" error="Please enter Yes, No, or Unknown." sqref="C16:F16" xr:uid="{A52A1A42-3D5B-4A35-823A-5ECE695A326F}">
      <formula1>Lookup_YesNoUnknown</formula1>
    </dataValidation>
    <dataValidation type="list" allowBlank="1" showInputMessage="1" showErrorMessage="1" sqref="T28:T52" xr:uid="{A5FC2226-4F9C-4BF5-979B-BCE56961D3C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4F04B93-107F-46A5-804F-864745C1E5BB}"/>
    <dataValidation type="list" allowBlank="1" showInputMessage="1" showErrorMessage="1" sqref="M28:M52" xr:uid="{7313E1A8-BBCF-4928-8867-B5C62C944533}">
      <formula1>Lookup_CertificationStatus</formula1>
    </dataValidation>
    <dataValidation type="list" allowBlank="1" showInputMessage="1" showErrorMessage="1" sqref="K28:K52 U28:U52" xr:uid="{A701FD56-4BBD-416F-90A4-8CDCD48FB784}">
      <formula1>Lookup_Type</formula1>
    </dataValidation>
    <dataValidation type="list" allowBlank="1" showInputMessage="1" showErrorMessage="1" sqref="J28:J52" xr:uid="{0200BEB4-FC4B-42E9-98A3-79F36D5E192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6AD98A0-0096-437E-AB48-C928CAF9D782}">
      <formula1>OFFSET(Outreach_Activities_Sorted,0,0,COUNTIF(Outreach_Activities_Sorted,"&lt;&gt;0"))</formula1>
    </dataValidation>
    <dataValidation type="list" allowBlank="1" showInputMessage="1" showErrorMessage="1" sqref="Y28:Y52 R28:R52 O28:O52" xr:uid="{8017FC5D-DE4A-4BF2-8B07-032091669271}">
      <formula1>Lookup_YesNoUnknown</formula1>
    </dataValidation>
    <dataValidation type="list" allowBlank="1" showInputMessage="1" showErrorMessage="1" sqref="C28:C52" xr:uid="{C29E270D-D469-485C-8C7A-088BA24363B6}">
      <formula1>Lookup_Role</formula1>
    </dataValidation>
    <dataValidation type="date" operator="greaterThan" allowBlank="1" showInputMessage="1" showErrorMessage="1" errorTitle="Date Required" error="Please enter a date in mm/dd/yyyy format." sqref="C18:F18" xr:uid="{D579466A-DFE5-4F63-BD5A-25B9A3E87B54}">
      <formula1>36526</formula1>
    </dataValidation>
    <dataValidation type="list" allowBlank="1" showDropDown="1" showInputMessage="1" showErrorMessage="1" sqref="C14" xr:uid="{344D3673-91DD-40C4-B232-D43E7FD1304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FC61679-2A83-4165-B731-C231C91B1795}"/>
  </dataValidations>
  <hyperlinks>
    <hyperlink ref="B15" r:id="rId1" xr:uid="{695CE4C7-2A34-4344-8999-8822127CD5D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26884CE-F21B-4068-9B8E-0175B36DB22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437FD-5597-4EA1-A055-281973466788}">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IMoFDlpxlFYh29aJHK8zjj+PpdxfIlDdbV6BBpuTuZftlp7xq53pRjCrXYbZGxbgBcQuo/xeiQjZAH77ETA4UA==" saltValue="15PeJli59wWtO0f4RFsPw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03" priority="3" stopIfTrue="1">
      <formula>AND($C28&lt;&gt;"",$C28&lt;&gt;"Manufacturer (Production)")</formula>
    </cfRule>
  </conditionalFormatting>
  <conditionalFormatting sqref="L28:M52">
    <cfRule type="expression" dxfId="202" priority="4" stopIfTrue="1">
      <formula>AND($C28&lt;&gt;"",$C28&lt;&gt;"Manufacturer (Certification)")</formula>
    </cfRule>
  </conditionalFormatting>
  <conditionalFormatting sqref="N28:N52 L28:L52 H28:I52 P28:Q52 S28:S52 V28:W52">
    <cfRule type="expression" dxfId="201" priority="6">
      <formula>AND(TRIM(H28)&lt;&gt;"",ISNUMBER(H28)=FALSE)</formula>
    </cfRule>
  </conditionalFormatting>
  <conditionalFormatting sqref="N28:O52">
    <cfRule type="expression" dxfId="200" priority="5" stopIfTrue="1">
      <formula>AND($C28&lt;&gt;"",$C28&lt;&gt;"Manufacturer (Marketing)")</formula>
    </cfRule>
  </conditionalFormatting>
  <conditionalFormatting sqref="P28:U52">
    <cfRule type="expression" dxfId="199" priority="2">
      <formula>AND($C28&lt;&gt;"",$C28&lt;&gt;"Distributor / Retailer")</formula>
    </cfRule>
  </conditionalFormatting>
  <conditionalFormatting sqref="V28:Z52">
    <cfRule type="expression" dxfId="19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7246F7C-1AD6-4404-8ADE-21855DE9390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B91DAC2-71F7-4E40-8495-911B0C980CF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D3D6247-88CB-4C1E-8B94-302FF97BC340}"/>
    <dataValidation type="list" allowBlank="1" showDropDown="1" showInputMessage="1" showErrorMessage="1" error="Please enter Y or N." sqref="AA28:AA52" xr:uid="{0139BF90-FFD9-422D-8DD2-646EBC7A7523}">
      <formula1>Lookup_YesNo</formula1>
    </dataValidation>
    <dataValidation type="date" allowBlank="1" showInputMessage="1" showErrorMessage="1" error="Please enter a valid date (mm/dd/yyyy) _x000a_between 10/01/2022 and 09/30/2028." sqref="F28:F52" xr:uid="{91304527-23A7-4836-9ECE-F8381F2BF5AA}">
      <formula1>44835</formula1>
      <formula2>47026</formula2>
    </dataValidation>
    <dataValidation type="list" allowBlank="1" showDropDown="1" showInputMessage="1" showErrorMessage="1" error="Please enter Yes, No, or Unknown." sqref="C16:F16" xr:uid="{816BB66D-3DB9-4F96-AB47-D746423D32E4}">
      <formula1>Lookup_YesNoUnknown</formula1>
    </dataValidation>
    <dataValidation type="list" allowBlank="1" showInputMessage="1" showErrorMessage="1" sqref="T28:T52" xr:uid="{0EDBF2AD-C734-4576-A3A2-F60709309BD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159CC58-AD90-4714-A1FC-F690879C0FFD}"/>
    <dataValidation type="list" allowBlank="1" showInputMessage="1" showErrorMessage="1" sqref="M28:M52" xr:uid="{5BDA48E6-FEAF-4479-A922-9B12B4605CCC}">
      <formula1>Lookup_CertificationStatus</formula1>
    </dataValidation>
    <dataValidation type="list" allowBlank="1" showInputMessage="1" showErrorMessage="1" sqref="K28:K52 U28:U52" xr:uid="{63A79EEC-53FF-41CD-9B15-E6F292943B74}">
      <formula1>Lookup_Type</formula1>
    </dataValidation>
    <dataValidation type="list" allowBlank="1" showInputMessage="1" showErrorMessage="1" sqref="J28:J52" xr:uid="{F13E1115-FC56-474B-B0F5-BCD695AAA77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0B1F963-B539-4BB5-9B16-4B34565ED172}">
      <formula1>OFFSET(Outreach_Activities_Sorted,0,0,COUNTIF(Outreach_Activities_Sorted,"&lt;&gt;0"))</formula1>
    </dataValidation>
    <dataValidation type="list" allowBlank="1" showInputMessage="1" showErrorMessage="1" sqref="Y28:Y52 R28:R52 O28:O52" xr:uid="{20DD722C-E82A-4AEF-A7C6-A2856C6B8CD3}">
      <formula1>Lookup_YesNoUnknown</formula1>
    </dataValidation>
    <dataValidation type="list" allowBlank="1" showInputMessage="1" showErrorMessage="1" sqref="C28:C52" xr:uid="{33721274-FCDD-4697-A4F1-AEAD94834732}">
      <formula1>Lookup_Role</formula1>
    </dataValidation>
    <dataValidation type="date" operator="greaterThan" allowBlank="1" showInputMessage="1" showErrorMessage="1" errorTitle="Date Required" error="Please enter a date in mm/dd/yyyy format." sqref="C18:F18" xr:uid="{FD4F6F48-6766-44CE-9572-2E6CCBC15387}">
      <formula1>36526</formula1>
    </dataValidation>
    <dataValidation type="list" allowBlank="1" showDropDown="1" showInputMessage="1" showErrorMessage="1" sqref="C14" xr:uid="{4FBB4567-851F-4817-A1B6-A64F1AD36CA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A055D1E-2821-4950-B1E2-CE836DB84660}"/>
  </dataValidations>
  <hyperlinks>
    <hyperlink ref="B15" r:id="rId1" xr:uid="{077AC4B9-2C4D-4F87-8A31-EBC816F00F6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F1CFE363-744F-4A2F-89A1-1E75446773E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9A0AA-088F-409C-ABD0-832995769A04}">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5mYD2oFUwuD4oRPFnQMICLyg/rJ5z+XoNlysDnLPyS7cgKcjRYa3xSKODDFvROF8c/GW5U/BRBcPUIVRib3CZw==" saltValue="QLxl6y2rzPcG5Ardn3k9o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97" priority="3" stopIfTrue="1">
      <formula>AND($C28&lt;&gt;"",$C28&lt;&gt;"Manufacturer (Production)")</formula>
    </cfRule>
  </conditionalFormatting>
  <conditionalFormatting sqref="L28:M52">
    <cfRule type="expression" dxfId="196" priority="4" stopIfTrue="1">
      <formula>AND($C28&lt;&gt;"",$C28&lt;&gt;"Manufacturer (Certification)")</formula>
    </cfRule>
  </conditionalFormatting>
  <conditionalFormatting sqref="N28:N52 L28:L52 H28:I52 P28:Q52 S28:S52 V28:W52">
    <cfRule type="expression" dxfId="195" priority="6">
      <formula>AND(TRIM(H28)&lt;&gt;"",ISNUMBER(H28)=FALSE)</formula>
    </cfRule>
  </conditionalFormatting>
  <conditionalFormatting sqref="N28:O52">
    <cfRule type="expression" dxfId="194" priority="5" stopIfTrue="1">
      <formula>AND($C28&lt;&gt;"",$C28&lt;&gt;"Manufacturer (Marketing)")</formula>
    </cfRule>
  </conditionalFormatting>
  <conditionalFormatting sqref="P28:U52">
    <cfRule type="expression" dxfId="193" priority="2">
      <formula>AND($C28&lt;&gt;"",$C28&lt;&gt;"Distributor / Retailer")</formula>
    </cfRule>
  </conditionalFormatting>
  <conditionalFormatting sqref="V28:Z52">
    <cfRule type="expression" dxfId="19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074AAD1-DA25-4196-B006-6ED0DAEBF63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D015B63-EA7D-4D73-8BDC-5907DD22A38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A2A5EFC-FAF4-4FBF-9DAB-9787AA3CCC00}"/>
    <dataValidation type="list" allowBlank="1" showDropDown="1" showInputMessage="1" showErrorMessage="1" error="Please enter Y or N." sqref="AA28:AA52" xr:uid="{608B8331-BB9E-4DBC-B1C0-2AA979BF28D5}">
      <formula1>Lookup_YesNo</formula1>
    </dataValidation>
    <dataValidation type="date" allowBlank="1" showInputMessage="1" showErrorMessage="1" error="Please enter a valid date (mm/dd/yyyy) _x000a_between 10/01/2022 and 09/30/2028." sqref="F28:F52" xr:uid="{6AF8AEF2-7361-468F-BDF2-7B2871DF46BB}">
      <formula1>44835</formula1>
      <formula2>47026</formula2>
    </dataValidation>
    <dataValidation type="list" allowBlank="1" showDropDown="1" showInputMessage="1" showErrorMessage="1" error="Please enter Yes, No, or Unknown." sqref="C16:F16" xr:uid="{1CEC04CB-5AE8-4555-8C82-CFBF992139BA}">
      <formula1>Lookup_YesNoUnknown</formula1>
    </dataValidation>
    <dataValidation type="list" allowBlank="1" showInputMessage="1" showErrorMessage="1" sqref="T28:T52" xr:uid="{EB5BCF01-E860-41AB-9098-0B18F6DE999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3BF1B4A-0A54-419B-B11F-0FC3C0C8D4F0}"/>
    <dataValidation type="list" allowBlank="1" showInputMessage="1" showErrorMessage="1" sqref="M28:M52" xr:uid="{9995331E-F4FC-47C5-B1D6-1CC48CD1F7C3}">
      <formula1>Lookup_CertificationStatus</formula1>
    </dataValidation>
    <dataValidation type="list" allowBlank="1" showInputMessage="1" showErrorMessage="1" sqref="K28:K52 U28:U52" xr:uid="{C5A451E4-26CA-47E6-A7B0-1709071271BD}">
      <formula1>Lookup_Type</formula1>
    </dataValidation>
    <dataValidation type="list" allowBlank="1" showInputMessage="1" showErrorMessage="1" sqref="J28:J52" xr:uid="{5EE63347-3E9C-4832-A993-6871C76ED41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F604406-68F9-463D-A54E-7D5C633D0936}">
      <formula1>OFFSET(Outreach_Activities_Sorted,0,0,COUNTIF(Outreach_Activities_Sorted,"&lt;&gt;0"))</formula1>
    </dataValidation>
    <dataValidation type="list" allowBlank="1" showInputMessage="1" showErrorMessage="1" sqref="Y28:Y52 R28:R52 O28:O52" xr:uid="{9EF626B6-CFF7-4049-AF68-C332B913CA90}">
      <formula1>Lookup_YesNoUnknown</formula1>
    </dataValidation>
    <dataValidation type="list" allowBlank="1" showInputMessage="1" showErrorMessage="1" sqref="C28:C52" xr:uid="{86059C78-27D9-4A84-956F-345D6A16AC03}">
      <formula1>Lookup_Role</formula1>
    </dataValidation>
    <dataValidation type="date" operator="greaterThan" allowBlank="1" showInputMessage="1" showErrorMessage="1" errorTitle="Date Required" error="Please enter a date in mm/dd/yyyy format." sqref="C18:F18" xr:uid="{BEB6322F-B119-4077-91DE-4B4EDBDEB5BA}">
      <formula1>36526</formula1>
    </dataValidation>
    <dataValidation type="list" allowBlank="1" showDropDown="1" showInputMessage="1" showErrorMessage="1" sqref="C14" xr:uid="{1E105488-9DE7-4166-8DDC-80F82B6FC50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2493369-9EB6-48F5-BACB-4AEFA537ADD2}"/>
  </dataValidations>
  <hyperlinks>
    <hyperlink ref="B15" r:id="rId1" xr:uid="{0500C41A-108D-4D1F-916E-4E4C2321745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20CCEE8-C966-4E95-B49D-FFC7FD43C2B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EF64C-9E1C-40EA-93DA-823DB68E7C77}">
  <sheetPr codeName="Sheet7">
    <tabColor theme="4" tint="0.79998168889431442"/>
    <pageSetUpPr fitToPage="1"/>
  </sheetPr>
  <dimension ref="A1:G64"/>
  <sheetViews>
    <sheetView showGridLines="0" zoomScaleNormal="100" workbookViewId="0">
      <selection activeCell="B15" sqref="B15"/>
    </sheetView>
  </sheetViews>
  <sheetFormatPr defaultRowHeight="14.45"/>
  <cols>
    <col min="1" max="1" width="4.7109375" style="66" customWidth="1"/>
    <col min="2" max="2" width="60.7109375" customWidth="1"/>
    <col min="3" max="3" width="23.140625" customWidth="1"/>
    <col min="4" max="4" width="18.85546875" style="72" customWidth="1"/>
    <col min="5" max="5" width="60.7109375" style="7" customWidth="1"/>
    <col min="6" max="6" width="15.7109375" customWidth="1"/>
    <col min="7" max="7" width="80.7109375" style="7" customWidth="1"/>
  </cols>
  <sheetData>
    <row r="1" spans="1:7" ht="20.100000000000001" customHeight="1">
      <c r="B1" s="271" t="str">
        <f>TemplateTitle</f>
        <v>P2 IIJA Products EJ Grant Reporting Template</v>
      </c>
      <c r="C1" s="271"/>
      <c r="D1" s="271"/>
      <c r="E1" s="271"/>
      <c r="F1" s="271"/>
      <c r="G1" s="271"/>
    </row>
    <row r="2" spans="1:7" ht="6" customHeight="1">
      <c r="B2" s="62"/>
      <c r="C2" s="143"/>
      <c r="D2" s="144"/>
      <c r="E2" s="145"/>
      <c r="F2" s="143"/>
      <c r="G2" s="115"/>
    </row>
    <row r="3" spans="1:7" ht="96" customHeight="1">
      <c r="B3" s="90" t="s">
        <v>99</v>
      </c>
      <c r="C3" s="327" t="s">
        <v>144</v>
      </c>
      <c r="D3" s="328"/>
      <c r="E3" s="328"/>
      <c r="F3" s="329"/>
      <c r="G3" s="118"/>
    </row>
    <row r="4" spans="1:7" ht="6" customHeight="1">
      <c r="B4" s="63"/>
      <c r="C4" s="146"/>
      <c r="D4" s="147"/>
      <c r="E4" s="148"/>
      <c r="F4" s="146"/>
      <c r="G4" s="116"/>
    </row>
    <row r="5" spans="1:7" ht="8.1" customHeight="1"/>
    <row r="6" spans="1:7" s="28" customFormat="1" ht="18" customHeight="1">
      <c r="A6" s="67"/>
      <c r="B6" s="55" t="s">
        <v>132</v>
      </c>
      <c r="C6" s="324" t="str">
        <f>IF('Grant Project Data'!D5&lt;&gt;"",'Grant Project Data'!D5,"")</f>
        <v/>
      </c>
      <c r="D6" s="325"/>
      <c r="E6" s="325"/>
      <c r="F6" s="326"/>
      <c r="G6" s="57"/>
    </row>
    <row r="7" spans="1:7" s="28" customFormat="1" ht="18" customHeight="1">
      <c r="A7" s="67"/>
      <c r="B7" s="56" t="s">
        <v>101</v>
      </c>
      <c r="C7" s="324" t="str">
        <f>IF('Grant Project Data'!D6&lt;&gt;"",'Grant Project Data'!D6,"")</f>
        <v/>
      </c>
      <c r="D7" s="325"/>
      <c r="E7" s="325"/>
      <c r="F7" s="326"/>
      <c r="G7" s="57"/>
    </row>
    <row r="8" spans="1:7" ht="8.1" customHeight="1"/>
    <row r="9" spans="1:7" ht="57.95">
      <c r="B9" s="128" t="s">
        <v>145</v>
      </c>
      <c r="C9" s="8" t="s">
        <v>146</v>
      </c>
      <c r="D9" s="71" t="s">
        <v>147</v>
      </c>
      <c r="E9" s="8" t="s">
        <v>148</v>
      </c>
      <c r="F9" s="8" t="s">
        <v>149</v>
      </c>
      <c r="G9" s="8" t="s">
        <v>150</v>
      </c>
    </row>
    <row r="10" spans="1:7" s="28" customFormat="1" ht="29.1">
      <c r="A10" s="67"/>
      <c r="B10" s="251" t="s">
        <v>151</v>
      </c>
      <c r="C10" s="76" t="s">
        <v>152</v>
      </c>
      <c r="D10" s="73">
        <v>45170</v>
      </c>
      <c r="E10" s="74" t="s">
        <v>153</v>
      </c>
      <c r="F10" s="119">
        <v>12</v>
      </c>
      <c r="G10" s="74" t="s">
        <v>154</v>
      </c>
    </row>
    <row r="11" spans="1:7" s="28" customFormat="1" ht="29.1">
      <c r="A11" s="67"/>
      <c r="B11" s="74" t="s">
        <v>155</v>
      </c>
      <c r="C11" s="76" t="s">
        <v>156</v>
      </c>
      <c r="D11" s="73">
        <v>45176</v>
      </c>
      <c r="E11" s="74" t="s">
        <v>157</v>
      </c>
      <c r="F11" s="119">
        <v>40</v>
      </c>
      <c r="G11" s="74" t="s">
        <v>158</v>
      </c>
    </row>
    <row r="12" spans="1:7" s="28" customFormat="1" ht="29.1">
      <c r="A12" s="67"/>
      <c r="B12" s="74" t="s">
        <v>159</v>
      </c>
      <c r="C12" s="77" t="s">
        <v>160</v>
      </c>
      <c r="D12" s="75" t="s">
        <v>161</v>
      </c>
      <c r="E12" s="74" t="s">
        <v>162</v>
      </c>
      <c r="F12" s="119">
        <v>1000</v>
      </c>
      <c r="G12" s="74" t="s">
        <v>163</v>
      </c>
    </row>
    <row r="13" spans="1:7" s="28" customFormat="1" ht="29.1">
      <c r="A13" s="67"/>
      <c r="B13" s="74" t="s">
        <v>164</v>
      </c>
      <c r="C13" s="77" t="s">
        <v>165</v>
      </c>
      <c r="D13" s="73">
        <v>44882</v>
      </c>
      <c r="E13" s="74" t="s">
        <v>166</v>
      </c>
      <c r="F13" s="119">
        <v>15</v>
      </c>
      <c r="G13" s="74" t="s">
        <v>167</v>
      </c>
    </row>
    <row r="14" spans="1:7" s="28" customFormat="1" ht="29.1">
      <c r="A14" s="67"/>
      <c r="B14" s="74" t="s">
        <v>168</v>
      </c>
      <c r="C14" s="77" t="s">
        <v>169</v>
      </c>
      <c r="D14" s="73">
        <v>44884</v>
      </c>
      <c r="E14" s="74" t="s">
        <v>170</v>
      </c>
      <c r="F14" s="119">
        <v>4000</v>
      </c>
      <c r="G14" s="74" t="s">
        <v>171</v>
      </c>
    </row>
    <row r="15" spans="1:7" s="57" customFormat="1">
      <c r="A15" s="68">
        <v>1</v>
      </c>
      <c r="B15" s="58"/>
      <c r="C15" s="78"/>
      <c r="D15" s="59"/>
      <c r="E15" s="58"/>
      <c r="F15" s="120"/>
      <c r="G15" s="58"/>
    </row>
    <row r="16" spans="1:7" s="57" customFormat="1">
      <c r="A16" s="68">
        <v>2</v>
      </c>
      <c r="B16" s="58"/>
      <c r="C16" s="78"/>
      <c r="D16" s="59"/>
      <c r="E16" s="58"/>
      <c r="F16" s="120"/>
      <c r="G16" s="58"/>
    </row>
    <row r="17" spans="1:7" s="57" customFormat="1">
      <c r="A17" s="68">
        <v>3</v>
      </c>
      <c r="B17" s="58"/>
      <c r="C17" s="78"/>
      <c r="D17" s="59"/>
      <c r="E17" s="58"/>
      <c r="F17" s="120"/>
      <c r="G17" s="58"/>
    </row>
    <row r="18" spans="1:7" s="57" customFormat="1">
      <c r="A18" s="68">
        <v>4</v>
      </c>
      <c r="B18" s="58"/>
      <c r="C18" s="78"/>
      <c r="D18" s="59"/>
      <c r="E18" s="58"/>
      <c r="F18" s="120"/>
      <c r="G18" s="58"/>
    </row>
    <row r="19" spans="1:7" s="57" customFormat="1">
      <c r="A19" s="68">
        <v>5</v>
      </c>
      <c r="B19" s="58"/>
      <c r="C19" s="78"/>
      <c r="D19" s="59"/>
      <c r="E19" s="58"/>
      <c r="F19" s="120"/>
      <c r="G19" s="58"/>
    </row>
    <row r="20" spans="1:7" s="57" customFormat="1">
      <c r="A20" s="68">
        <v>6</v>
      </c>
      <c r="B20" s="58"/>
      <c r="C20" s="78"/>
      <c r="D20" s="59"/>
      <c r="E20" s="58"/>
      <c r="F20" s="120"/>
      <c r="G20" s="58"/>
    </row>
    <row r="21" spans="1:7" s="57" customFormat="1">
      <c r="A21" s="68">
        <v>7</v>
      </c>
      <c r="B21" s="58"/>
      <c r="C21" s="78"/>
      <c r="D21" s="59"/>
      <c r="E21" s="58"/>
      <c r="F21" s="120"/>
      <c r="G21" s="58"/>
    </row>
    <row r="22" spans="1:7" s="57" customFormat="1">
      <c r="A22" s="68">
        <v>8</v>
      </c>
      <c r="B22" s="58"/>
      <c r="C22" s="78"/>
      <c r="D22" s="59"/>
      <c r="E22" s="58"/>
      <c r="F22" s="120"/>
      <c r="G22" s="58"/>
    </row>
    <row r="23" spans="1:7" s="57" customFormat="1">
      <c r="A23" s="68">
        <v>9</v>
      </c>
      <c r="B23" s="58"/>
      <c r="C23" s="78"/>
      <c r="D23" s="59"/>
      <c r="E23" s="58"/>
      <c r="F23" s="120"/>
      <c r="G23" s="58"/>
    </row>
    <row r="24" spans="1:7" s="57" customFormat="1">
      <c r="A24" s="68">
        <v>10</v>
      </c>
      <c r="B24" s="58"/>
      <c r="C24" s="78"/>
      <c r="D24" s="59"/>
      <c r="E24" s="58"/>
      <c r="F24" s="120"/>
      <c r="G24" s="58"/>
    </row>
    <row r="25" spans="1:7" s="57" customFormat="1">
      <c r="A25" s="68">
        <v>11</v>
      </c>
      <c r="B25" s="58"/>
      <c r="C25" s="78"/>
      <c r="D25" s="59"/>
      <c r="E25" s="58"/>
      <c r="F25" s="120"/>
      <c r="G25" s="58"/>
    </row>
    <row r="26" spans="1:7" s="57" customFormat="1">
      <c r="A26" s="68">
        <v>12</v>
      </c>
      <c r="B26" s="58"/>
      <c r="C26" s="78"/>
      <c r="D26" s="59"/>
      <c r="E26" s="58"/>
      <c r="F26" s="120"/>
      <c r="G26" s="58"/>
    </row>
    <row r="27" spans="1:7" s="57" customFormat="1">
      <c r="A27" s="68">
        <v>13</v>
      </c>
      <c r="B27" s="58"/>
      <c r="C27" s="78"/>
      <c r="D27" s="59"/>
      <c r="E27" s="58"/>
      <c r="F27" s="120"/>
      <c r="G27" s="58"/>
    </row>
    <row r="28" spans="1:7" s="57" customFormat="1">
      <c r="A28" s="68">
        <v>14</v>
      </c>
      <c r="B28" s="58"/>
      <c r="C28" s="78"/>
      <c r="D28" s="59"/>
      <c r="E28" s="58"/>
      <c r="F28" s="120"/>
      <c r="G28" s="58"/>
    </row>
    <row r="29" spans="1:7" s="57" customFormat="1">
      <c r="A29" s="68">
        <v>15</v>
      </c>
      <c r="B29" s="58"/>
      <c r="C29" s="78"/>
      <c r="D29" s="59"/>
      <c r="E29" s="58"/>
      <c r="F29" s="120"/>
      <c r="G29" s="58"/>
    </row>
    <row r="30" spans="1:7" s="57" customFormat="1">
      <c r="A30" s="68">
        <v>16</v>
      </c>
      <c r="B30" s="58"/>
      <c r="C30" s="78"/>
      <c r="D30" s="59"/>
      <c r="E30" s="58"/>
      <c r="F30" s="120"/>
      <c r="G30" s="58"/>
    </row>
    <row r="31" spans="1:7" s="57" customFormat="1">
      <c r="A31" s="68">
        <v>17</v>
      </c>
      <c r="B31" s="58"/>
      <c r="C31" s="78"/>
      <c r="D31" s="59"/>
      <c r="E31" s="58"/>
      <c r="F31" s="120"/>
      <c r="G31" s="58"/>
    </row>
    <row r="32" spans="1:7" s="57" customFormat="1">
      <c r="A32" s="68">
        <v>18</v>
      </c>
      <c r="B32" s="58"/>
      <c r="C32" s="78"/>
      <c r="D32" s="59"/>
      <c r="E32" s="58"/>
      <c r="F32" s="120"/>
      <c r="G32" s="58"/>
    </row>
    <row r="33" spans="1:7" s="57" customFormat="1">
      <c r="A33" s="68">
        <v>19</v>
      </c>
      <c r="B33" s="58"/>
      <c r="C33" s="78"/>
      <c r="D33" s="59"/>
      <c r="E33" s="58"/>
      <c r="F33" s="120"/>
      <c r="G33" s="58"/>
    </row>
    <row r="34" spans="1:7" s="57" customFormat="1">
      <c r="A34" s="68">
        <v>20</v>
      </c>
      <c r="B34" s="58"/>
      <c r="C34" s="78"/>
      <c r="D34" s="59"/>
      <c r="E34" s="58"/>
      <c r="F34" s="120"/>
      <c r="G34" s="58"/>
    </row>
    <row r="35" spans="1:7" s="57" customFormat="1">
      <c r="A35" s="68">
        <v>21</v>
      </c>
      <c r="B35" s="58"/>
      <c r="C35" s="78"/>
      <c r="D35" s="59"/>
      <c r="E35" s="58"/>
      <c r="F35" s="120"/>
      <c r="G35" s="58"/>
    </row>
    <row r="36" spans="1:7" s="57" customFormat="1">
      <c r="A36" s="68">
        <v>22</v>
      </c>
      <c r="B36" s="58"/>
      <c r="C36" s="78"/>
      <c r="D36" s="59"/>
      <c r="E36" s="58"/>
      <c r="F36" s="120"/>
      <c r="G36" s="58"/>
    </row>
    <row r="37" spans="1:7" s="57" customFormat="1">
      <c r="A37" s="68">
        <v>23</v>
      </c>
      <c r="B37" s="58"/>
      <c r="C37" s="78"/>
      <c r="D37" s="59"/>
      <c r="E37" s="58"/>
      <c r="F37" s="120"/>
      <c r="G37" s="58"/>
    </row>
    <row r="38" spans="1:7" s="57" customFormat="1">
      <c r="A38" s="68">
        <v>24</v>
      </c>
      <c r="B38" s="58"/>
      <c r="C38" s="78"/>
      <c r="D38" s="59"/>
      <c r="E38" s="58"/>
      <c r="F38" s="120"/>
      <c r="G38" s="58"/>
    </row>
    <row r="39" spans="1:7" s="57" customFormat="1">
      <c r="A39" s="68">
        <v>25</v>
      </c>
      <c r="B39" s="58"/>
      <c r="C39" s="78"/>
      <c r="D39" s="59"/>
      <c r="E39" s="58"/>
      <c r="F39" s="120"/>
      <c r="G39" s="58"/>
    </row>
    <row r="40" spans="1:7" s="57" customFormat="1">
      <c r="A40" s="68">
        <v>26</v>
      </c>
      <c r="B40" s="58"/>
      <c r="C40" s="78"/>
      <c r="D40" s="59"/>
      <c r="E40" s="58"/>
      <c r="F40" s="120"/>
      <c r="G40" s="58"/>
    </row>
    <row r="41" spans="1:7" s="57" customFormat="1">
      <c r="A41" s="68">
        <v>27</v>
      </c>
      <c r="B41" s="58"/>
      <c r="C41" s="78"/>
      <c r="D41" s="59"/>
      <c r="E41" s="58"/>
      <c r="F41" s="120"/>
      <c r="G41" s="58"/>
    </row>
    <row r="42" spans="1:7" s="57" customFormat="1">
      <c r="A42" s="68">
        <v>28</v>
      </c>
      <c r="B42" s="58"/>
      <c r="C42" s="78"/>
      <c r="D42" s="59"/>
      <c r="E42" s="58"/>
      <c r="F42" s="120"/>
      <c r="G42" s="58"/>
    </row>
    <row r="43" spans="1:7" s="57" customFormat="1">
      <c r="A43" s="68">
        <v>29</v>
      </c>
      <c r="B43" s="58"/>
      <c r="C43" s="78"/>
      <c r="D43" s="59"/>
      <c r="E43" s="58"/>
      <c r="F43" s="120"/>
      <c r="G43" s="58"/>
    </row>
    <row r="44" spans="1:7" s="57" customFormat="1">
      <c r="A44" s="68">
        <v>30</v>
      </c>
      <c r="B44" s="58"/>
      <c r="C44" s="78"/>
      <c r="D44" s="59"/>
      <c r="E44" s="58"/>
      <c r="F44" s="120"/>
      <c r="G44" s="58"/>
    </row>
    <row r="45" spans="1:7" s="57" customFormat="1">
      <c r="A45" s="68">
        <v>31</v>
      </c>
      <c r="B45" s="58"/>
      <c r="C45" s="78"/>
      <c r="D45" s="59"/>
      <c r="E45" s="58"/>
      <c r="F45" s="120"/>
      <c r="G45" s="58"/>
    </row>
    <row r="46" spans="1:7" s="57" customFormat="1">
      <c r="A46" s="68">
        <v>32</v>
      </c>
      <c r="B46" s="58"/>
      <c r="C46" s="78"/>
      <c r="D46" s="59"/>
      <c r="E46" s="58"/>
      <c r="F46" s="120"/>
      <c r="G46" s="58"/>
    </row>
    <row r="47" spans="1:7" s="57" customFormat="1">
      <c r="A47" s="68">
        <v>33</v>
      </c>
      <c r="B47" s="58"/>
      <c r="C47" s="78"/>
      <c r="D47" s="59"/>
      <c r="E47" s="58"/>
      <c r="F47" s="120"/>
      <c r="G47" s="58"/>
    </row>
    <row r="48" spans="1:7" s="57" customFormat="1">
      <c r="A48" s="68">
        <v>34</v>
      </c>
      <c r="B48" s="58"/>
      <c r="C48" s="78"/>
      <c r="D48" s="59"/>
      <c r="E48" s="58"/>
      <c r="F48" s="120"/>
      <c r="G48" s="58"/>
    </row>
    <row r="49" spans="1:7" s="57" customFormat="1">
      <c r="A49" s="68">
        <v>35</v>
      </c>
      <c r="B49" s="58"/>
      <c r="C49" s="78"/>
      <c r="D49" s="59"/>
      <c r="E49" s="58"/>
      <c r="F49" s="120"/>
      <c r="G49" s="58"/>
    </row>
    <row r="50" spans="1:7" s="57" customFormat="1">
      <c r="A50" s="68">
        <v>36</v>
      </c>
      <c r="B50" s="58"/>
      <c r="C50" s="78"/>
      <c r="D50" s="59"/>
      <c r="E50" s="58"/>
      <c r="F50" s="120"/>
      <c r="G50" s="58"/>
    </row>
    <row r="51" spans="1:7" s="57" customFormat="1">
      <c r="A51" s="68">
        <v>37</v>
      </c>
      <c r="B51" s="58"/>
      <c r="C51" s="78"/>
      <c r="D51" s="59"/>
      <c r="E51" s="58"/>
      <c r="F51" s="120"/>
      <c r="G51" s="58"/>
    </row>
    <row r="52" spans="1:7" s="57" customFormat="1">
      <c r="A52" s="68">
        <v>38</v>
      </c>
      <c r="B52" s="58"/>
      <c r="C52" s="78"/>
      <c r="D52" s="59"/>
      <c r="E52" s="58"/>
      <c r="F52" s="120"/>
      <c r="G52" s="58"/>
    </row>
    <row r="53" spans="1:7" s="57" customFormat="1">
      <c r="A53" s="68">
        <v>39</v>
      </c>
      <c r="B53" s="58"/>
      <c r="C53" s="78"/>
      <c r="D53" s="59"/>
      <c r="E53" s="58"/>
      <c r="F53" s="120"/>
      <c r="G53" s="58"/>
    </row>
    <row r="54" spans="1:7" s="57" customFormat="1">
      <c r="A54" s="68">
        <v>40</v>
      </c>
      <c r="B54" s="58"/>
      <c r="C54" s="78"/>
      <c r="D54" s="59"/>
      <c r="E54" s="58"/>
      <c r="F54" s="120"/>
      <c r="G54" s="58"/>
    </row>
    <row r="55" spans="1:7" s="57" customFormat="1">
      <c r="A55" s="68">
        <v>41</v>
      </c>
      <c r="B55" s="58"/>
      <c r="C55" s="78"/>
      <c r="D55" s="59"/>
      <c r="E55" s="58"/>
      <c r="F55" s="120"/>
      <c r="G55" s="58"/>
    </row>
    <row r="56" spans="1:7" s="57" customFormat="1">
      <c r="A56" s="68">
        <v>42</v>
      </c>
      <c r="B56" s="58"/>
      <c r="C56" s="78"/>
      <c r="D56" s="59"/>
      <c r="E56" s="58"/>
      <c r="F56" s="120"/>
      <c r="G56" s="58"/>
    </row>
    <row r="57" spans="1:7" s="57" customFormat="1">
      <c r="A57" s="68">
        <v>43</v>
      </c>
      <c r="B57" s="58"/>
      <c r="C57" s="78"/>
      <c r="D57" s="59"/>
      <c r="E57" s="58"/>
      <c r="F57" s="120"/>
      <c r="G57" s="58"/>
    </row>
    <row r="58" spans="1:7" s="57" customFormat="1">
      <c r="A58" s="68">
        <v>44</v>
      </c>
      <c r="B58" s="58"/>
      <c r="C58" s="78"/>
      <c r="D58" s="59"/>
      <c r="E58" s="58"/>
      <c r="F58" s="120"/>
      <c r="G58" s="58"/>
    </row>
    <row r="59" spans="1:7" s="57" customFormat="1">
      <c r="A59" s="68">
        <v>45</v>
      </c>
      <c r="B59" s="58"/>
      <c r="C59" s="78"/>
      <c r="D59" s="59"/>
      <c r="E59" s="58"/>
      <c r="F59" s="120"/>
      <c r="G59" s="58"/>
    </row>
    <row r="60" spans="1:7" s="57" customFormat="1">
      <c r="A60" s="68">
        <v>46</v>
      </c>
      <c r="B60" s="58"/>
      <c r="C60" s="78"/>
      <c r="D60" s="59"/>
      <c r="E60" s="58"/>
      <c r="F60" s="120"/>
      <c r="G60" s="58"/>
    </row>
    <row r="61" spans="1:7" s="57" customFormat="1">
      <c r="A61" s="68">
        <v>47</v>
      </c>
      <c r="B61" s="58"/>
      <c r="C61" s="78"/>
      <c r="D61" s="59"/>
      <c r="E61" s="58"/>
      <c r="F61" s="120"/>
      <c r="G61" s="58"/>
    </row>
    <row r="62" spans="1:7" s="57" customFormat="1">
      <c r="A62" s="68">
        <v>48</v>
      </c>
      <c r="B62" s="58"/>
      <c r="C62" s="78"/>
      <c r="D62" s="59"/>
      <c r="E62" s="58"/>
      <c r="F62" s="120"/>
      <c r="G62" s="58"/>
    </row>
    <row r="63" spans="1:7" s="57" customFormat="1">
      <c r="A63" s="68">
        <v>49</v>
      </c>
      <c r="B63" s="58"/>
      <c r="C63" s="78"/>
      <c r="D63" s="59"/>
      <c r="E63" s="58"/>
      <c r="F63" s="120"/>
      <c r="G63" s="58"/>
    </row>
    <row r="64" spans="1:7" s="57" customFormat="1">
      <c r="A64" s="68">
        <v>50</v>
      </c>
      <c r="B64" s="58"/>
      <c r="C64" s="78"/>
      <c r="D64" s="59"/>
      <c r="E64" s="58"/>
      <c r="F64" s="120"/>
      <c r="G64" s="58"/>
    </row>
  </sheetData>
  <sheetProtection algorithmName="SHA-512" hashValue="ChZwlZ8fgi33XCuHoek/laaDOg7VOBBWhJUgcnDnDgxuaWncLg4Pj5zasJbxl56jCRmecF01VtvWMpFaOvBjaA==" saltValue="d4q8gWXxUrXe9jEO3V07xw==" spinCount="100000" sheet="1" objects="1" scenarios="1" formatCells="0" formatRows="0" insertHyperlinks="0"/>
  <mergeCells count="3">
    <mergeCell ref="C6:F6"/>
    <mergeCell ref="C7:F7"/>
    <mergeCell ref="C3:F3"/>
  </mergeCells>
  <dataValidations count="1">
    <dataValidation type="list" allowBlank="1" showInputMessage="1" showErrorMessage="1" promptTitle="Activity Type" prompt="Use the dropdown provided by clicking the arrow at right._x000a__x000a_Note that &quot;Other&quot; is an option at the bottom of the list. _x000a__x000a_Depending on your version of Excel, the dropdown list may have a scroll bar." sqref="C15:C64" xr:uid="{27991B88-E0FF-40FE-BD3E-73F092590C2A}">
      <formula1>Lookup_Outreach_Activity_Types</formula1>
    </dataValidation>
  </dataValidations>
  <printOptions horizontalCentered="1"/>
  <pageMargins left="0.7" right="0.7" top="0.75" bottom="0.75" header="0.3" footer="0.3"/>
  <pageSetup scale="46" fitToHeight="0" orientation="landscape" r:id="rId1"/>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CBC4D-B4C5-4C4D-9DDA-586D8E706D98}">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1Yc6OVsQ6JcvXRmooc2XC3jEGplNE64FcN+KnTCI8tJ1Mb3uT3i45pjEvUQXgNCyuUnvMWtnt/2tr/YCQaMv3Q==" saltValue="NEAksNJgIq7Vhhvdel5tG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91" priority="3" stopIfTrue="1">
      <formula>AND($C28&lt;&gt;"",$C28&lt;&gt;"Manufacturer (Production)")</formula>
    </cfRule>
  </conditionalFormatting>
  <conditionalFormatting sqref="L28:M52">
    <cfRule type="expression" dxfId="190" priority="4" stopIfTrue="1">
      <formula>AND($C28&lt;&gt;"",$C28&lt;&gt;"Manufacturer (Certification)")</formula>
    </cfRule>
  </conditionalFormatting>
  <conditionalFormatting sqref="N28:N52 L28:L52 H28:I52 P28:Q52 S28:S52 V28:W52">
    <cfRule type="expression" dxfId="189" priority="6">
      <formula>AND(TRIM(H28)&lt;&gt;"",ISNUMBER(H28)=FALSE)</formula>
    </cfRule>
  </conditionalFormatting>
  <conditionalFormatting sqref="N28:O52">
    <cfRule type="expression" dxfId="188" priority="5" stopIfTrue="1">
      <formula>AND($C28&lt;&gt;"",$C28&lt;&gt;"Manufacturer (Marketing)")</formula>
    </cfRule>
  </conditionalFormatting>
  <conditionalFormatting sqref="P28:U52">
    <cfRule type="expression" dxfId="187" priority="2">
      <formula>AND($C28&lt;&gt;"",$C28&lt;&gt;"Distributor / Retailer")</formula>
    </cfRule>
  </conditionalFormatting>
  <conditionalFormatting sqref="V28:Z52">
    <cfRule type="expression" dxfId="18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6E4419A-7DCB-4E50-8651-9FE62D1B4F7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DC34D4C-C278-4F68-920B-FE3A04490DC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34DF496-2F99-4427-A51A-FC4C675CA272}"/>
    <dataValidation type="list" allowBlank="1" showDropDown="1" showInputMessage="1" showErrorMessage="1" error="Please enter Y or N." sqref="AA28:AA52" xr:uid="{03207964-C278-41FF-8182-C1FC5451D53C}">
      <formula1>Lookup_YesNo</formula1>
    </dataValidation>
    <dataValidation type="date" allowBlank="1" showInputMessage="1" showErrorMessage="1" error="Please enter a valid date (mm/dd/yyyy) _x000a_between 10/01/2022 and 09/30/2028." sqref="F28:F52" xr:uid="{D6FE39E5-FC51-469A-A6D8-FFB497E7DC51}">
      <formula1>44835</formula1>
      <formula2>47026</formula2>
    </dataValidation>
    <dataValidation type="list" allowBlank="1" showDropDown="1" showInputMessage="1" showErrorMessage="1" error="Please enter Yes, No, or Unknown." sqref="C16:F16" xr:uid="{34F2531D-031D-4CAF-86CB-15B386206EF8}">
      <formula1>Lookup_YesNoUnknown</formula1>
    </dataValidation>
    <dataValidation type="list" allowBlank="1" showInputMessage="1" showErrorMessage="1" sqref="T28:T52" xr:uid="{93274BBF-20FE-441E-A90C-86D1412EFBE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BDDFCCD-A528-4777-8236-75197185A621}"/>
    <dataValidation type="list" allowBlank="1" showInputMessage="1" showErrorMessage="1" sqref="M28:M52" xr:uid="{0D5CB0B8-8E6D-4818-95D5-FC7FBF4D4B57}">
      <formula1>Lookup_CertificationStatus</formula1>
    </dataValidation>
    <dataValidation type="list" allowBlank="1" showInputMessage="1" showErrorMessage="1" sqref="K28:K52 U28:U52" xr:uid="{11880B29-8BFB-4785-83AF-680D73871D5A}">
      <formula1>Lookup_Type</formula1>
    </dataValidation>
    <dataValidation type="list" allowBlank="1" showInputMessage="1" showErrorMessage="1" sqref="J28:J52" xr:uid="{A135BFE7-E6AD-461B-B093-4099A787B9A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6CCB42C-5798-4E22-915F-F9E4DD2261A1}">
      <formula1>OFFSET(Outreach_Activities_Sorted,0,0,COUNTIF(Outreach_Activities_Sorted,"&lt;&gt;0"))</formula1>
    </dataValidation>
    <dataValidation type="list" allowBlank="1" showInputMessage="1" showErrorMessage="1" sqref="Y28:Y52 R28:R52 O28:O52" xr:uid="{0BBF3B8F-B26C-45AA-BF13-034AC80C609D}">
      <formula1>Lookup_YesNoUnknown</formula1>
    </dataValidation>
    <dataValidation type="list" allowBlank="1" showInputMessage="1" showErrorMessage="1" sqref="C28:C52" xr:uid="{F836E2C7-5047-4757-ADB6-DBD229146EE3}">
      <formula1>Lookup_Role</formula1>
    </dataValidation>
    <dataValidation type="date" operator="greaterThan" allowBlank="1" showInputMessage="1" showErrorMessage="1" errorTitle="Date Required" error="Please enter a date in mm/dd/yyyy format." sqref="C18:F18" xr:uid="{7E79A9E2-DD89-47F4-A951-095750FE4382}">
      <formula1>36526</formula1>
    </dataValidation>
    <dataValidation type="list" allowBlank="1" showDropDown="1" showInputMessage="1" showErrorMessage="1" sqref="C14" xr:uid="{C1B08174-4386-439A-B2F5-0D0073F2791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24D647A-9390-4329-B947-2F5802960A0B}"/>
  </dataValidations>
  <hyperlinks>
    <hyperlink ref="B15" r:id="rId1" xr:uid="{EF31D82E-DD35-46C8-AC99-E1EB03B9393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2DBD911-2CDF-4514-B481-CFFA288EFF4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ABF60-ACD8-4FB7-9DC7-89DE3C895A70}">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0u9tm52vC3bO9JikHQ1UmgnsgteL6lr+RaqiC4GskdUYrOGSr4dXnBcB4VV7N/zqARpXYkYdCjrEXHFCqt1aKQ==" saltValue="oeXx0BYnv3sNEvw7LQGDz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85" priority="3" stopIfTrue="1">
      <formula>AND($C28&lt;&gt;"",$C28&lt;&gt;"Manufacturer (Production)")</formula>
    </cfRule>
  </conditionalFormatting>
  <conditionalFormatting sqref="L28:M52">
    <cfRule type="expression" dxfId="184" priority="4" stopIfTrue="1">
      <formula>AND($C28&lt;&gt;"",$C28&lt;&gt;"Manufacturer (Certification)")</formula>
    </cfRule>
  </conditionalFormatting>
  <conditionalFormatting sqref="N28:N52 L28:L52 H28:I52 P28:Q52 S28:S52 V28:W52">
    <cfRule type="expression" dxfId="183" priority="6">
      <formula>AND(TRIM(H28)&lt;&gt;"",ISNUMBER(H28)=FALSE)</formula>
    </cfRule>
  </conditionalFormatting>
  <conditionalFormatting sqref="N28:O52">
    <cfRule type="expression" dxfId="182" priority="5" stopIfTrue="1">
      <formula>AND($C28&lt;&gt;"",$C28&lt;&gt;"Manufacturer (Marketing)")</formula>
    </cfRule>
  </conditionalFormatting>
  <conditionalFormatting sqref="P28:U52">
    <cfRule type="expression" dxfId="181" priority="2">
      <formula>AND($C28&lt;&gt;"",$C28&lt;&gt;"Distributor / Retailer")</formula>
    </cfRule>
  </conditionalFormatting>
  <conditionalFormatting sqref="V28:Z52">
    <cfRule type="expression" dxfId="18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BF9BDD1-4D25-4E6B-8A0B-B02DAAFB797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A85DD0D-0BFA-4DB7-828B-3E8273A73CE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49CA274-FC10-41E2-8E9A-A21D3C7EDE10}"/>
    <dataValidation type="list" allowBlank="1" showDropDown="1" showInputMessage="1" showErrorMessage="1" error="Please enter Y or N." sqref="AA28:AA52" xr:uid="{814A7D50-764E-4BCC-94C1-AD8BD210C043}">
      <formula1>Lookup_YesNo</formula1>
    </dataValidation>
    <dataValidation type="date" allowBlank="1" showInputMessage="1" showErrorMessage="1" error="Please enter a valid date (mm/dd/yyyy) _x000a_between 10/01/2022 and 09/30/2028." sqref="F28:F52" xr:uid="{EDEAD9CE-C982-4322-BD35-6486EB7DA97E}">
      <formula1>44835</formula1>
      <formula2>47026</formula2>
    </dataValidation>
    <dataValidation type="list" allowBlank="1" showDropDown="1" showInputMessage="1" showErrorMessage="1" error="Please enter Yes, No, or Unknown." sqref="C16:F16" xr:uid="{6DC55900-6FAB-4B33-BA50-D52A94418CF4}">
      <formula1>Lookup_YesNoUnknown</formula1>
    </dataValidation>
    <dataValidation type="list" allowBlank="1" showInputMessage="1" showErrorMessage="1" sqref="T28:T52" xr:uid="{CD7FC987-8322-4BC9-BFFE-DF7D06D7199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E06EFDF-279E-48CD-A97A-0628BA3C99F8}"/>
    <dataValidation type="list" allowBlank="1" showInputMessage="1" showErrorMessage="1" sqref="M28:M52" xr:uid="{8A3453A7-FA4B-4B2E-8CD1-1E4578748789}">
      <formula1>Lookup_CertificationStatus</formula1>
    </dataValidation>
    <dataValidation type="list" allowBlank="1" showInputMessage="1" showErrorMessage="1" sqref="K28:K52 U28:U52" xr:uid="{D90AEC59-8754-4D00-A0A4-65C5D478F5AA}">
      <formula1>Lookup_Type</formula1>
    </dataValidation>
    <dataValidation type="list" allowBlank="1" showInputMessage="1" showErrorMessage="1" sqref="J28:J52" xr:uid="{1CE74780-3AD7-4094-A9CD-8497C4CC348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1648358-53C0-4A03-A8D3-618C39FB104D}">
      <formula1>OFFSET(Outreach_Activities_Sorted,0,0,COUNTIF(Outreach_Activities_Sorted,"&lt;&gt;0"))</formula1>
    </dataValidation>
    <dataValidation type="list" allowBlank="1" showInputMessage="1" showErrorMessage="1" sqref="Y28:Y52 R28:R52 O28:O52" xr:uid="{136BA5A0-2662-4EAF-BB2E-21F336B8DA19}">
      <formula1>Lookup_YesNoUnknown</formula1>
    </dataValidation>
    <dataValidation type="list" allowBlank="1" showInputMessage="1" showErrorMessage="1" sqref="C28:C52" xr:uid="{4F3E23AE-DF54-4ACB-85DB-329A5CCE59A2}">
      <formula1>Lookup_Role</formula1>
    </dataValidation>
    <dataValidation type="date" operator="greaterThan" allowBlank="1" showInputMessage="1" showErrorMessage="1" errorTitle="Date Required" error="Please enter a date in mm/dd/yyyy format." sqref="C18:F18" xr:uid="{2613238D-5E8C-4151-BE17-9D564D5A845A}">
      <formula1>36526</formula1>
    </dataValidation>
    <dataValidation type="list" allowBlank="1" showDropDown="1" showInputMessage="1" showErrorMessage="1" sqref="C14" xr:uid="{581EC8AD-D1AD-4796-84FC-CCE057D6067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0C0CB5C-48FD-4A54-AE5D-B95A06BCFC86}"/>
  </dataValidations>
  <hyperlinks>
    <hyperlink ref="B15" r:id="rId1" xr:uid="{FDAF9226-9A53-470C-9945-6E79B9AC2D7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FA1C75F-96BC-48B5-98AE-BF251C08858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BF60B-8582-450C-B426-16F81D48A7FB}">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309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7MSDdT5xxcmL/4zL4bIuRTT9huNFpPsYVf/TGw3Rrf1eEsOJ/RdsP6A6z8q4uPraGohNgH2DrTorhQP1ffo52g==" saltValue="ODykBAPsUa7J8KHMCFFI6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9" priority="3" stopIfTrue="1">
      <formula>AND($C28&lt;&gt;"",$C28&lt;&gt;"Manufacturer (Production)")</formula>
    </cfRule>
  </conditionalFormatting>
  <conditionalFormatting sqref="L28:M52">
    <cfRule type="expression" dxfId="178" priority="4" stopIfTrue="1">
      <formula>AND($C28&lt;&gt;"",$C28&lt;&gt;"Manufacturer (Certification)")</formula>
    </cfRule>
  </conditionalFormatting>
  <conditionalFormatting sqref="N28:N52 L28:L52 H28:I52 P28:Q52 S28:S52 V28:W52">
    <cfRule type="expression" dxfId="177" priority="6">
      <formula>AND(TRIM(H28)&lt;&gt;"",ISNUMBER(H28)=FALSE)</formula>
    </cfRule>
  </conditionalFormatting>
  <conditionalFormatting sqref="N28:O52">
    <cfRule type="expression" dxfId="176" priority="5" stopIfTrue="1">
      <formula>AND($C28&lt;&gt;"",$C28&lt;&gt;"Manufacturer (Marketing)")</formula>
    </cfRule>
  </conditionalFormatting>
  <conditionalFormatting sqref="P28:U52">
    <cfRule type="expression" dxfId="175" priority="2">
      <formula>AND($C28&lt;&gt;"",$C28&lt;&gt;"Distributor / Retailer")</formula>
    </cfRule>
  </conditionalFormatting>
  <conditionalFormatting sqref="V28:Z52">
    <cfRule type="expression" dxfId="17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C305F52-8BE3-4E55-903D-99666F42F68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654E25FB-29EB-4AA1-B644-4DE200012FA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4E2EAA4-F69D-4926-AB12-459E25FEC9E6}"/>
    <dataValidation type="list" allowBlank="1" showDropDown="1" showInputMessage="1" showErrorMessage="1" error="Please enter Y or N." sqref="AA28:AA52" xr:uid="{0A67BB7C-6CBF-404A-837A-2C3BDAB2ACEF}">
      <formula1>Lookup_YesNo</formula1>
    </dataValidation>
    <dataValidation type="date" allowBlank="1" showInputMessage="1" showErrorMessage="1" error="Please enter a valid date (mm/dd/yyyy) _x000a_between 10/01/2022 and 09/30/2028." sqref="F28:F52" xr:uid="{65AD8F25-377B-4F1F-9F0C-5BCB673B71D6}">
      <formula1>44835</formula1>
      <formula2>47026</formula2>
    </dataValidation>
    <dataValidation type="list" allowBlank="1" showDropDown="1" showInputMessage="1" showErrorMessage="1" error="Please enter Yes, No, or Unknown." sqref="C16:F16" xr:uid="{F12ABEE7-C8FD-40BD-876F-A7F60642E240}">
      <formula1>Lookup_YesNoUnknown</formula1>
    </dataValidation>
    <dataValidation type="list" allowBlank="1" showInputMessage="1" showErrorMessage="1" sqref="T28:T52" xr:uid="{4D7DB8A3-A125-4A84-839B-2FCE71A9598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7042C0E0-9D02-492E-BB60-13C756CAA986}"/>
    <dataValidation type="list" allowBlank="1" showInputMessage="1" showErrorMessage="1" sqref="M28:M52" xr:uid="{9E7C6414-BDE9-4170-A927-E693472146AA}">
      <formula1>Lookup_CertificationStatus</formula1>
    </dataValidation>
    <dataValidation type="list" allowBlank="1" showInputMessage="1" showErrorMessage="1" sqref="K28:K52 U28:U52" xr:uid="{CC003CBD-E28B-4183-8515-517F4CD8B2FA}">
      <formula1>Lookup_Type</formula1>
    </dataValidation>
    <dataValidation type="list" allowBlank="1" showInputMessage="1" showErrorMessage="1" sqref="J28:J52" xr:uid="{D1A6CB18-FEA2-4DA5-95E2-051960B99C0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9FB3424-C05F-4439-A142-CA7B4606348B}">
      <formula1>OFFSET(Outreach_Activities_Sorted,0,0,COUNTIF(Outreach_Activities_Sorted,"&lt;&gt;0"))</formula1>
    </dataValidation>
    <dataValidation type="list" allowBlank="1" showInputMessage="1" showErrorMessage="1" sqref="Y28:Y52 R28:R52 O28:O52" xr:uid="{F8A93A44-E46D-4A10-BE91-57DA19F125B2}">
      <formula1>Lookup_YesNoUnknown</formula1>
    </dataValidation>
    <dataValidation type="list" allowBlank="1" showInputMessage="1" showErrorMessage="1" sqref="C28:C52" xr:uid="{26827DAB-472D-4E0F-BE05-9A418D1E253C}">
      <formula1>Lookup_Role</formula1>
    </dataValidation>
    <dataValidation type="date" operator="greaterThan" allowBlank="1" showInputMessage="1" showErrorMessage="1" errorTitle="Date Required" error="Please enter a date in mm/dd/yyyy format." sqref="C18:F18" xr:uid="{1F4112DF-65BC-410E-9CB5-687883785336}">
      <formula1>36526</formula1>
    </dataValidation>
    <dataValidation type="list" allowBlank="1" showDropDown="1" showInputMessage="1" showErrorMessage="1" sqref="C14" xr:uid="{F793AC3B-78B1-4869-8666-EE3CE01CC87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76430CA-000B-4534-93F5-A31D193EBE8E}"/>
  </dataValidations>
  <hyperlinks>
    <hyperlink ref="B15" r:id="rId1" xr:uid="{17CAC7BE-C67C-42FD-93E2-FA4B9519FEB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07E930B-7E01-41E1-B2D8-A3739DEC61C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1E70A-7E19-4E20-ADBB-728BE8144BF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pmOj2T6yECVVGE3bz3j1EttrgvzAvKRGaCXG+a3rov0RW59DM0bYLuuS9rPHYBrNrLCv2rVAIaxeZCX4DOxIA==" saltValue="CBtbj6koUQR1bS+XrxNZx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3" priority="3" stopIfTrue="1">
      <formula>AND($C28&lt;&gt;"",$C28&lt;&gt;"Manufacturer (Production)")</formula>
    </cfRule>
  </conditionalFormatting>
  <conditionalFormatting sqref="L28:M52">
    <cfRule type="expression" dxfId="172" priority="4" stopIfTrue="1">
      <formula>AND($C28&lt;&gt;"",$C28&lt;&gt;"Manufacturer (Certification)")</formula>
    </cfRule>
  </conditionalFormatting>
  <conditionalFormatting sqref="N28:N52 L28:L52 H28:I52 P28:Q52 S28:S52 V28:W52">
    <cfRule type="expression" dxfId="171" priority="6">
      <formula>AND(TRIM(H28)&lt;&gt;"",ISNUMBER(H28)=FALSE)</formula>
    </cfRule>
  </conditionalFormatting>
  <conditionalFormatting sqref="N28:O52">
    <cfRule type="expression" dxfId="170" priority="5" stopIfTrue="1">
      <formula>AND($C28&lt;&gt;"",$C28&lt;&gt;"Manufacturer (Marketing)")</formula>
    </cfRule>
  </conditionalFormatting>
  <conditionalFormatting sqref="P28:U52">
    <cfRule type="expression" dxfId="169" priority="2">
      <formula>AND($C28&lt;&gt;"",$C28&lt;&gt;"Distributor / Retailer")</formula>
    </cfRule>
  </conditionalFormatting>
  <conditionalFormatting sqref="V28:Z52">
    <cfRule type="expression" dxfId="16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7847759-285A-4016-84F5-80CD36BA48B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9CA3CBA-6290-4FAC-AD79-D4419767390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299E72A-8C70-4B1A-8059-AB7279099B6D}"/>
    <dataValidation type="list" allowBlank="1" showDropDown="1" showInputMessage="1" showErrorMessage="1" error="Please enter Y or N." sqref="AA28:AA52" xr:uid="{1B1B4ECD-7919-4DCE-AEBE-30487F19927D}">
      <formula1>Lookup_YesNo</formula1>
    </dataValidation>
    <dataValidation type="date" allowBlank="1" showInputMessage="1" showErrorMessage="1" error="Please enter a valid date (mm/dd/yyyy) _x000a_between 10/01/2022 and 09/30/2028." sqref="F28:F52" xr:uid="{7237C0B1-812A-4F64-85F7-61A08F9E9CBA}">
      <formula1>44835</formula1>
      <formula2>47026</formula2>
    </dataValidation>
    <dataValidation type="list" allowBlank="1" showDropDown="1" showInputMessage="1" showErrorMessage="1" error="Please enter Yes, No, or Unknown." sqref="C16:F16" xr:uid="{594A75F6-E366-4BA2-84A0-550D8269AD52}">
      <formula1>Lookup_YesNoUnknown</formula1>
    </dataValidation>
    <dataValidation type="list" allowBlank="1" showInputMessage="1" showErrorMessage="1" sqref="T28:T52" xr:uid="{DC6C09A2-48AC-417F-87F7-97B6D30B475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A776891-66DE-4FF6-B837-004AB4B6493C}"/>
    <dataValidation type="list" allowBlank="1" showInputMessage="1" showErrorMessage="1" sqref="M28:M52" xr:uid="{A12EBA8F-ED68-47CB-99F5-386EBB6EF8FA}">
      <formula1>Lookup_CertificationStatus</formula1>
    </dataValidation>
    <dataValidation type="list" allowBlank="1" showInputMessage="1" showErrorMessage="1" sqref="K28:K52 U28:U52" xr:uid="{06BD1581-E236-437C-9324-D9D33E24531A}">
      <formula1>Lookup_Type</formula1>
    </dataValidation>
    <dataValidation type="list" allowBlank="1" showInputMessage="1" showErrorMessage="1" sqref="J28:J52" xr:uid="{1CAA86E5-03A4-40C1-B309-D6B048B7B03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2318C4D-C6DA-455E-AFC4-54A7E4DDD790}">
      <formula1>OFFSET(Outreach_Activities_Sorted,0,0,COUNTIF(Outreach_Activities_Sorted,"&lt;&gt;0"))</formula1>
    </dataValidation>
    <dataValidation type="list" allowBlank="1" showInputMessage="1" showErrorMessage="1" sqref="Y28:Y52 R28:R52 O28:O52" xr:uid="{3F8B1D54-48CB-419A-9421-5B909D398191}">
      <formula1>Lookup_YesNoUnknown</formula1>
    </dataValidation>
    <dataValidation type="list" allowBlank="1" showInputMessage="1" showErrorMessage="1" sqref="C28:C52" xr:uid="{5B5D048F-D658-4AAA-9D4E-9AF1D82A2602}">
      <formula1>Lookup_Role</formula1>
    </dataValidation>
    <dataValidation type="date" operator="greaterThan" allowBlank="1" showInputMessage="1" showErrorMessage="1" errorTitle="Date Required" error="Please enter a date in mm/dd/yyyy format." sqref="C18:F18" xr:uid="{502E2EDC-BD36-4937-92CF-C185D35A4C87}">
      <formula1>36526</formula1>
    </dataValidation>
    <dataValidation type="list" allowBlank="1" showDropDown="1" showInputMessage="1" showErrorMessage="1" sqref="C14" xr:uid="{C5D5E335-91D9-4AB8-A069-E06DD0E1E57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46BA822-6411-4C57-9132-46113C9FFC16}"/>
  </dataValidations>
  <hyperlinks>
    <hyperlink ref="B15" r:id="rId1" xr:uid="{6C4606C2-6264-4065-BB87-032D4647935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7AABB9F-4D15-43F6-898D-0CF1B3F8D00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81A62-EB7F-41BA-B940-38719AEEBDC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KA36xR57HYnuN+qYD9cGOv7VY7iwi7ctT2fj4CB0SgEqZDusmVLQQskD1q4rygJoPdpzlTDNVfHd+85vJfM10g==" saltValue="ryR7sQNbIS8WLzIK3VMhO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67" priority="3" stopIfTrue="1">
      <formula>AND($C28&lt;&gt;"",$C28&lt;&gt;"Manufacturer (Production)")</formula>
    </cfRule>
  </conditionalFormatting>
  <conditionalFormatting sqref="L28:M52">
    <cfRule type="expression" dxfId="166" priority="4" stopIfTrue="1">
      <formula>AND($C28&lt;&gt;"",$C28&lt;&gt;"Manufacturer (Certification)")</formula>
    </cfRule>
  </conditionalFormatting>
  <conditionalFormatting sqref="N28:N52 L28:L52 H28:I52 P28:Q52 S28:S52 V28:W52">
    <cfRule type="expression" dxfId="165" priority="6">
      <formula>AND(TRIM(H28)&lt;&gt;"",ISNUMBER(H28)=FALSE)</formula>
    </cfRule>
  </conditionalFormatting>
  <conditionalFormatting sqref="N28:O52">
    <cfRule type="expression" dxfId="164" priority="5" stopIfTrue="1">
      <formula>AND($C28&lt;&gt;"",$C28&lt;&gt;"Manufacturer (Marketing)")</formula>
    </cfRule>
  </conditionalFormatting>
  <conditionalFormatting sqref="P28:U52">
    <cfRule type="expression" dxfId="163" priority="2">
      <formula>AND($C28&lt;&gt;"",$C28&lt;&gt;"Distributor / Retailer")</formula>
    </cfRule>
  </conditionalFormatting>
  <conditionalFormatting sqref="V28:Z52">
    <cfRule type="expression" dxfId="16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5D81E51-2CCC-4E07-A8D5-11949F67049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2004254-AAB6-45CD-832D-9E9EF333BB7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94D6B08-C8F5-498F-9A2A-5BB56E62A2B4}"/>
    <dataValidation type="list" allowBlank="1" showDropDown="1" showInputMessage="1" showErrorMessage="1" error="Please enter Y or N." sqref="AA28:AA52" xr:uid="{BE657090-EE45-4742-8779-175BCADE5340}">
      <formula1>Lookup_YesNo</formula1>
    </dataValidation>
    <dataValidation type="date" allowBlank="1" showInputMessage="1" showErrorMessage="1" error="Please enter a valid date (mm/dd/yyyy) _x000a_between 10/01/2022 and 09/30/2028." sqref="F28:F52" xr:uid="{41526935-7EDC-47BD-AE2C-5E9A2BA61695}">
      <formula1>44835</formula1>
      <formula2>47026</formula2>
    </dataValidation>
    <dataValidation type="list" allowBlank="1" showDropDown="1" showInputMessage="1" showErrorMessage="1" error="Please enter Yes, No, or Unknown." sqref="C16:F16" xr:uid="{675F8160-CCA4-422D-8513-0AF6BD11838D}">
      <formula1>Lookup_YesNoUnknown</formula1>
    </dataValidation>
    <dataValidation type="list" allowBlank="1" showInputMessage="1" showErrorMessage="1" sqref="T28:T52" xr:uid="{E099013F-08B9-4A36-894C-8F7F6272ED3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51DFF7D-3B8A-474D-9D61-B2F95D65D21A}"/>
    <dataValidation type="list" allowBlank="1" showInputMessage="1" showErrorMessage="1" sqref="M28:M52" xr:uid="{B7C15DE4-8F28-4F5C-9126-7F673FDC50B1}">
      <formula1>Lookup_CertificationStatus</formula1>
    </dataValidation>
    <dataValidation type="list" allowBlank="1" showInputMessage="1" showErrorMessage="1" sqref="K28:K52 U28:U52" xr:uid="{A4898E2B-9F8B-4981-9C06-BA28ED237008}">
      <formula1>Lookup_Type</formula1>
    </dataValidation>
    <dataValidation type="list" allowBlank="1" showInputMessage="1" showErrorMessage="1" sqref="J28:J52" xr:uid="{8DCB75EF-5040-4BCD-9B0A-4926559135C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B7C457B-D8F3-4622-B27B-AE3E27CFE63A}">
      <formula1>OFFSET(Outreach_Activities_Sorted,0,0,COUNTIF(Outreach_Activities_Sorted,"&lt;&gt;0"))</formula1>
    </dataValidation>
    <dataValidation type="list" allowBlank="1" showInputMessage="1" showErrorMessage="1" sqref="Y28:Y52 R28:R52 O28:O52" xr:uid="{FDF1543D-6FE0-45CB-85E6-0F999976A7D0}">
      <formula1>Lookup_YesNoUnknown</formula1>
    </dataValidation>
    <dataValidation type="list" allowBlank="1" showInputMessage="1" showErrorMessage="1" sqref="C28:C52" xr:uid="{EDA5286C-3E7B-474B-8782-0D34FAF1E93B}">
      <formula1>Lookup_Role</formula1>
    </dataValidation>
    <dataValidation type="date" operator="greaterThan" allowBlank="1" showInputMessage="1" showErrorMessage="1" errorTitle="Date Required" error="Please enter a date in mm/dd/yyyy format." sqref="C18:F18" xr:uid="{A9B340A4-184E-459A-8B05-19E357EFA564}">
      <formula1>36526</formula1>
    </dataValidation>
    <dataValidation type="list" allowBlank="1" showDropDown="1" showInputMessage="1" showErrorMessage="1" sqref="C14" xr:uid="{42750E3A-267E-453E-8698-57DC233B08C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EC8E726-753B-4083-85B8-F41EBC888B0B}"/>
  </dataValidations>
  <hyperlinks>
    <hyperlink ref="B15" r:id="rId1" xr:uid="{B9FE05A6-DF00-4282-AC22-24C26D174E2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BCECD63-D0A2-4986-B5C4-8F2529107F6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92387-279B-4FB8-B80F-4A14C54ACE2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49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Tn85SINZpHA2Hj6QlwUIAtNgEtotP0z50sTb0N3j5+/+04aiY2CWFz1gbQGsJ2rkTJ5V/pXWmiifa+IIekGTgg==" saltValue="pBesd8g958AOKJgPjHt9l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61" priority="3" stopIfTrue="1">
      <formula>AND($C28&lt;&gt;"",$C28&lt;&gt;"Manufacturer (Production)")</formula>
    </cfRule>
  </conditionalFormatting>
  <conditionalFormatting sqref="L28:M52">
    <cfRule type="expression" dxfId="160" priority="4" stopIfTrue="1">
      <formula>AND($C28&lt;&gt;"",$C28&lt;&gt;"Manufacturer (Certification)")</formula>
    </cfRule>
  </conditionalFormatting>
  <conditionalFormatting sqref="N28:N52 L28:L52 H28:I52 P28:Q52 S28:S52 V28:W52">
    <cfRule type="expression" dxfId="159" priority="6">
      <formula>AND(TRIM(H28)&lt;&gt;"",ISNUMBER(H28)=FALSE)</formula>
    </cfRule>
  </conditionalFormatting>
  <conditionalFormatting sqref="N28:O52">
    <cfRule type="expression" dxfId="158" priority="5" stopIfTrue="1">
      <formula>AND($C28&lt;&gt;"",$C28&lt;&gt;"Manufacturer (Marketing)")</formula>
    </cfRule>
  </conditionalFormatting>
  <conditionalFormatting sqref="P28:U52">
    <cfRule type="expression" dxfId="157" priority="2">
      <formula>AND($C28&lt;&gt;"",$C28&lt;&gt;"Distributor / Retailer")</formula>
    </cfRule>
  </conditionalFormatting>
  <conditionalFormatting sqref="V28:Z52">
    <cfRule type="expression" dxfId="15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95043D4-D385-4CA7-8C1D-6A582807C9B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86AC36A-51CD-4B10-9ABF-AAECE29D670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B9C5778-FF03-41A0-82A6-517187CDC7B1}"/>
    <dataValidation type="list" allowBlank="1" showDropDown="1" showInputMessage="1" showErrorMessage="1" error="Please enter Y or N." sqref="AA28:AA52" xr:uid="{B5966EE4-33D7-498E-B96B-37ED96A68141}">
      <formula1>Lookup_YesNo</formula1>
    </dataValidation>
    <dataValidation type="date" allowBlank="1" showInputMessage="1" showErrorMessage="1" error="Please enter a valid date (mm/dd/yyyy) _x000a_between 10/01/2022 and 09/30/2028." sqref="F28:F52" xr:uid="{27D0D83F-DCB4-46CA-A220-F0BF04E0886C}">
      <formula1>44835</formula1>
      <formula2>47026</formula2>
    </dataValidation>
    <dataValidation type="list" allowBlank="1" showDropDown="1" showInputMessage="1" showErrorMessage="1" error="Please enter Yes, No, or Unknown." sqref="C16:F16" xr:uid="{F6BDA71B-878C-472F-B6DA-DBEFBE0FD3E3}">
      <formula1>Lookup_YesNoUnknown</formula1>
    </dataValidation>
    <dataValidation type="list" allowBlank="1" showInputMessage="1" showErrorMessage="1" sqref="T28:T52" xr:uid="{75E4E462-84C5-4974-AB6F-442BB4464DB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B648F55-8890-4BB0-8603-5FDA029651BF}"/>
    <dataValidation type="list" allowBlank="1" showInputMessage="1" showErrorMessage="1" sqref="M28:M52" xr:uid="{46597F89-550C-4104-92DB-93923EFC6EBE}">
      <formula1>Lookup_CertificationStatus</formula1>
    </dataValidation>
    <dataValidation type="list" allowBlank="1" showInputMessage="1" showErrorMessage="1" sqref="K28:K52 U28:U52" xr:uid="{2DD39EEC-24C6-485A-BCFB-BB3B5DDAEA53}">
      <formula1>Lookup_Type</formula1>
    </dataValidation>
    <dataValidation type="list" allowBlank="1" showInputMessage="1" showErrorMessage="1" sqref="J28:J52" xr:uid="{9DDD3403-8FE8-453D-A7EF-EA062981D48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01E887F-D1E4-467F-82B2-56E0F9537E82}">
      <formula1>OFFSET(Outreach_Activities_Sorted,0,0,COUNTIF(Outreach_Activities_Sorted,"&lt;&gt;0"))</formula1>
    </dataValidation>
    <dataValidation type="list" allowBlank="1" showInputMessage="1" showErrorMessage="1" sqref="Y28:Y52 R28:R52 O28:O52" xr:uid="{F87D7772-1C26-43C8-B741-853F88E798BC}">
      <formula1>Lookup_YesNoUnknown</formula1>
    </dataValidation>
    <dataValidation type="list" allowBlank="1" showInputMessage="1" showErrorMessage="1" sqref="C28:C52" xr:uid="{DE2B3C3B-2827-497E-9ACA-1E3759F872A3}">
      <formula1>Lookup_Role</formula1>
    </dataValidation>
    <dataValidation type="date" operator="greaterThan" allowBlank="1" showInputMessage="1" showErrorMessage="1" errorTitle="Date Required" error="Please enter a date in mm/dd/yyyy format." sqref="C18:F18" xr:uid="{B6EAB635-118D-4E9B-835B-A3FA53C87573}">
      <formula1>36526</formula1>
    </dataValidation>
    <dataValidation type="list" allowBlank="1" showDropDown="1" showInputMessage="1" showErrorMessage="1" sqref="C14" xr:uid="{FC82B905-1D91-4A75-9ACF-92E953915C1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E72FD55-86F4-4A70-8A71-5F36F0E151F4}"/>
  </dataValidations>
  <hyperlinks>
    <hyperlink ref="B15" r:id="rId1" xr:uid="{B5400D11-A375-487B-A298-E09D93D8862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438CB30-C9E6-4012-A86C-1D994B9EF36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EAD7D-28F3-4D46-B9D9-0CFC76CC0AC9}">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wEUX4uRVr46J9Q0nPT/dJUfkKPuOLDtav/VNWQxjRLEMozXzU4YDs7QKYxnDrRxVj4kj+qBik0oR9fHCZsx+ng==" saltValue="vS1EvW2Bi/1TZnwVWtOfa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55" priority="3" stopIfTrue="1">
      <formula>AND($C28&lt;&gt;"",$C28&lt;&gt;"Manufacturer (Production)")</formula>
    </cfRule>
  </conditionalFormatting>
  <conditionalFormatting sqref="L28:M52">
    <cfRule type="expression" dxfId="154" priority="4" stopIfTrue="1">
      <formula>AND($C28&lt;&gt;"",$C28&lt;&gt;"Manufacturer (Certification)")</formula>
    </cfRule>
  </conditionalFormatting>
  <conditionalFormatting sqref="N28:N52 L28:L52 H28:I52 P28:Q52 S28:S52 V28:W52">
    <cfRule type="expression" dxfId="153" priority="6">
      <formula>AND(TRIM(H28)&lt;&gt;"",ISNUMBER(H28)=FALSE)</formula>
    </cfRule>
  </conditionalFormatting>
  <conditionalFormatting sqref="N28:O52">
    <cfRule type="expression" dxfId="152" priority="5" stopIfTrue="1">
      <formula>AND($C28&lt;&gt;"",$C28&lt;&gt;"Manufacturer (Marketing)")</formula>
    </cfRule>
  </conditionalFormatting>
  <conditionalFormatting sqref="P28:U52">
    <cfRule type="expression" dxfId="151" priority="2">
      <formula>AND($C28&lt;&gt;"",$C28&lt;&gt;"Distributor / Retailer")</formula>
    </cfRule>
  </conditionalFormatting>
  <conditionalFormatting sqref="V28:Z52">
    <cfRule type="expression" dxfId="15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F944EBE-69BE-486C-89CE-6D87960ABC0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BCC6F9A-6BAE-4BAE-967F-8153616B431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2B688CD-085B-4E1C-B1EF-C56A451F1F8E}"/>
    <dataValidation type="list" allowBlank="1" showDropDown="1" showInputMessage="1" showErrorMessage="1" error="Please enter Y or N." sqref="AA28:AA52" xr:uid="{9CFAD0E4-9A4E-4D65-82FE-ADD11C50A6C2}">
      <formula1>Lookup_YesNo</formula1>
    </dataValidation>
    <dataValidation type="date" allowBlank="1" showInputMessage="1" showErrorMessage="1" error="Please enter a valid date (mm/dd/yyyy) _x000a_between 10/01/2022 and 09/30/2028." sqref="F28:F52" xr:uid="{55AF6159-FD73-42C6-9E09-DDA0E02A760E}">
      <formula1>44835</formula1>
      <formula2>47026</formula2>
    </dataValidation>
    <dataValidation type="list" allowBlank="1" showDropDown="1" showInputMessage="1" showErrorMessage="1" error="Please enter Yes, No, or Unknown." sqref="C16:F16" xr:uid="{D69D14E9-456C-41D5-974A-AB3A7550734D}">
      <formula1>Lookup_YesNoUnknown</formula1>
    </dataValidation>
    <dataValidation type="list" allowBlank="1" showInputMessage="1" showErrorMessage="1" sqref="T28:T52" xr:uid="{3FBA770E-FBD1-45B1-A009-267FC925150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77D4683-D39A-433B-8C00-59DDB4816922}"/>
    <dataValidation type="list" allowBlank="1" showInputMessage="1" showErrorMessage="1" sqref="M28:M52" xr:uid="{ABE135CF-6064-4F48-818E-FA7CFE9CFFCB}">
      <formula1>Lookup_CertificationStatus</formula1>
    </dataValidation>
    <dataValidation type="list" allowBlank="1" showInputMessage="1" showErrorMessage="1" sqref="K28:K52 U28:U52" xr:uid="{AA0AEF0A-0795-4B53-9E7C-343273158FA5}">
      <formula1>Lookup_Type</formula1>
    </dataValidation>
    <dataValidation type="list" allowBlank="1" showInputMessage="1" showErrorMessage="1" sqref="J28:J52" xr:uid="{089055DC-7A9C-47E6-8913-30D1E947A98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43ED504-16C2-4FB2-981E-A5DEF0F69D2C}">
      <formula1>OFFSET(Outreach_Activities_Sorted,0,0,COUNTIF(Outreach_Activities_Sorted,"&lt;&gt;0"))</formula1>
    </dataValidation>
    <dataValidation type="list" allowBlank="1" showInputMessage="1" showErrorMessage="1" sqref="Y28:Y52 R28:R52 O28:O52" xr:uid="{31388C6D-1060-4392-AF2A-A2CFD143F45C}">
      <formula1>Lookup_YesNoUnknown</formula1>
    </dataValidation>
    <dataValidation type="list" allowBlank="1" showInputMessage="1" showErrorMessage="1" sqref="C28:C52" xr:uid="{809FA7C9-3B36-4F7E-B823-D76889A1073F}">
      <formula1>Lookup_Role</formula1>
    </dataValidation>
    <dataValidation type="date" operator="greaterThan" allowBlank="1" showInputMessage="1" showErrorMessage="1" errorTitle="Date Required" error="Please enter a date in mm/dd/yyyy format." sqref="C18:F18" xr:uid="{AE877F9A-93DE-4345-9331-FABF0507D353}">
      <formula1>36526</formula1>
    </dataValidation>
    <dataValidation type="list" allowBlank="1" showDropDown="1" showInputMessage="1" showErrorMessage="1" sqref="C14" xr:uid="{1BDB09C3-7C3B-4448-8F26-CCFA1081CBB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E4C3C7D-A4E4-49DA-89A9-294A6716C3D9}"/>
  </dataValidations>
  <hyperlinks>
    <hyperlink ref="B15" r:id="rId1" xr:uid="{865C9F76-2E18-414B-B4F4-3A86497E069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E6B7895-3E3E-4500-B9E3-09AAEBC3A24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F1445-F45A-4E64-862C-75DAF9B26F75}">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nXDrtWb1jNq3DIcCZ+bCx9AvWl0wPf41EuTRfgfBXH6+E9Pb/zs8VkxS+at//hbp3QneF6vrwQ3cku/OreBcHA==" saltValue="T2XAHgyz6p5YGVySOm5D8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49" priority="3" stopIfTrue="1">
      <formula>AND($C28&lt;&gt;"",$C28&lt;&gt;"Manufacturer (Production)")</formula>
    </cfRule>
  </conditionalFormatting>
  <conditionalFormatting sqref="L28:M52">
    <cfRule type="expression" dxfId="148" priority="4" stopIfTrue="1">
      <formula>AND($C28&lt;&gt;"",$C28&lt;&gt;"Manufacturer (Certification)")</formula>
    </cfRule>
  </conditionalFormatting>
  <conditionalFormatting sqref="N28:N52 L28:L52 H28:I52 P28:Q52 S28:S52 V28:W52">
    <cfRule type="expression" dxfId="147" priority="6">
      <formula>AND(TRIM(H28)&lt;&gt;"",ISNUMBER(H28)=FALSE)</formula>
    </cfRule>
  </conditionalFormatting>
  <conditionalFormatting sqref="N28:O52">
    <cfRule type="expression" dxfId="146" priority="5" stopIfTrue="1">
      <formula>AND($C28&lt;&gt;"",$C28&lt;&gt;"Manufacturer (Marketing)")</formula>
    </cfRule>
  </conditionalFormatting>
  <conditionalFormatting sqref="P28:U52">
    <cfRule type="expression" dxfId="145" priority="2">
      <formula>AND($C28&lt;&gt;"",$C28&lt;&gt;"Distributor / Retailer")</formula>
    </cfRule>
  </conditionalFormatting>
  <conditionalFormatting sqref="V28:Z52">
    <cfRule type="expression" dxfId="14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896DA98-878E-4978-87B3-5BD80CECF09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18847D1-8BF5-401C-A69D-C8583C3B1E3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C4699CD-C4AB-438C-B996-AC596CF00509}"/>
    <dataValidation type="list" allowBlank="1" showDropDown="1" showInputMessage="1" showErrorMessage="1" error="Please enter Y or N." sqref="AA28:AA52" xr:uid="{9ACEF4BF-0188-4C5A-95BF-FC418D7AC511}">
      <formula1>Lookup_YesNo</formula1>
    </dataValidation>
    <dataValidation type="date" allowBlank="1" showInputMessage="1" showErrorMessage="1" error="Please enter a valid date (mm/dd/yyyy) _x000a_between 10/01/2022 and 09/30/2028." sqref="F28:F52" xr:uid="{7736BD96-CD60-403A-8BE0-01DD93966566}">
      <formula1>44835</formula1>
      <formula2>47026</formula2>
    </dataValidation>
    <dataValidation type="list" allowBlank="1" showDropDown="1" showInputMessage="1" showErrorMessage="1" error="Please enter Yes, No, or Unknown." sqref="C16:F16" xr:uid="{17CF59A1-B4B4-47B4-A031-928EE04E4744}">
      <formula1>Lookup_YesNoUnknown</formula1>
    </dataValidation>
    <dataValidation type="list" allowBlank="1" showInputMessage="1" showErrorMessage="1" sqref="T28:T52" xr:uid="{14D11AE1-680E-4C68-B19C-2648C8BDA76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1ED09DF-2243-4BCF-9BE6-F6ECA816FAD9}"/>
    <dataValidation type="list" allowBlank="1" showInputMessage="1" showErrorMessage="1" sqref="M28:M52" xr:uid="{E2F77551-7CF6-4C1C-975D-3FDA1355F396}">
      <formula1>Lookup_CertificationStatus</formula1>
    </dataValidation>
    <dataValidation type="list" allowBlank="1" showInputMessage="1" showErrorMessage="1" sqref="K28:K52 U28:U52" xr:uid="{B49FE3FF-E4E2-4B65-BA47-DC4B0E9B2492}">
      <formula1>Lookup_Type</formula1>
    </dataValidation>
    <dataValidation type="list" allowBlank="1" showInputMessage="1" showErrorMessage="1" sqref="J28:J52" xr:uid="{BD0ADE8C-7D8D-461F-B9F6-E7D385CE8648}">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2DE1368-0A3A-43FA-AFD4-E608A5B59866}">
      <formula1>OFFSET(Outreach_Activities_Sorted,0,0,COUNTIF(Outreach_Activities_Sorted,"&lt;&gt;0"))</formula1>
    </dataValidation>
    <dataValidation type="list" allowBlank="1" showInputMessage="1" showErrorMessage="1" sqref="Y28:Y52 R28:R52 O28:O52" xr:uid="{2A3D01B6-F08A-4136-948B-443C69D6F13C}">
      <formula1>Lookup_YesNoUnknown</formula1>
    </dataValidation>
    <dataValidation type="list" allowBlank="1" showInputMessage="1" showErrorMessage="1" sqref="C28:C52" xr:uid="{55FDE139-A1F0-45DA-8039-410551CD7AA3}">
      <formula1>Lookup_Role</formula1>
    </dataValidation>
    <dataValidation type="date" operator="greaterThan" allowBlank="1" showInputMessage="1" showErrorMessage="1" errorTitle="Date Required" error="Please enter a date in mm/dd/yyyy format." sqref="C18:F18" xr:uid="{32D536C7-4FFF-4899-AF0A-E2C00180C45F}">
      <formula1>36526</formula1>
    </dataValidation>
    <dataValidation type="list" allowBlank="1" showDropDown="1" showInputMessage="1" showErrorMessage="1" sqref="C14" xr:uid="{C2C11527-3C6B-476E-BFE0-46B42109D86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531ED4E-AEE6-4815-B0BE-6C109744CD2C}"/>
  </dataValidations>
  <hyperlinks>
    <hyperlink ref="B15" r:id="rId1" xr:uid="{3E4025DA-14B5-4BCA-BC67-977B5E89296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1D44658-BB64-45C9-8FBC-E1BCEF3ACC7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F10D4-7A44-4ACC-BDEC-FC548417173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siNv9gM+7KN8bJIaFKyqTSLYidFPb0ko2YllEhBEweCDyLJOsMxRx3jIduxMnaASKN6n7NWQ337bt+/I/hUS2g==" saltValue="OYbdWGNvS/iOJEDsVbj7w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43" priority="3" stopIfTrue="1">
      <formula>AND($C28&lt;&gt;"",$C28&lt;&gt;"Manufacturer (Production)")</formula>
    </cfRule>
  </conditionalFormatting>
  <conditionalFormatting sqref="L28:M52">
    <cfRule type="expression" dxfId="142" priority="4" stopIfTrue="1">
      <formula>AND($C28&lt;&gt;"",$C28&lt;&gt;"Manufacturer (Certification)")</formula>
    </cfRule>
  </conditionalFormatting>
  <conditionalFormatting sqref="N28:N52 L28:L52 H28:I52 P28:Q52 S28:S52 V28:W52">
    <cfRule type="expression" dxfId="141" priority="6">
      <formula>AND(TRIM(H28)&lt;&gt;"",ISNUMBER(H28)=FALSE)</formula>
    </cfRule>
  </conditionalFormatting>
  <conditionalFormatting sqref="N28:O52">
    <cfRule type="expression" dxfId="140" priority="5" stopIfTrue="1">
      <formula>AND($C28&lt;&gt;"",$C28&lt;&gt;"Manufacturer (Marketing)")</formula>
    </cfRule>
  </conditionalFormatting>
  <conditionalFormatting sqref="P28:U52">
    <cfRule type="expression" dxfId="139" priority="2">
      <formula>AND($C28&lt;&gt;"",$C28&lt;&gt;"Distributor / Retailer")</formula>
    </cfRule>
  </conditionalFormatting>
  <conditionalFormatting sqref="V28:Z52">
    <cfRule type="expression" dxfId="13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4466771-127A-4F09-B431-1917237B045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4CBCED4-52C7-49D1-A841-4E299A33CD6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E7D9A7D-CD89-40BD-94BC-E5DBC3C83870}"/>
    <dataValidation type="list" allowBlank="1" showDropDown="1" showInputMessage="1" showErrorMessage="1" error="Please enter Y or N." sqref="AA28:AA52" xr:uid="{BEF78A00-6878-4AA7-ABE7-EF04CD9D1970}">
      <formula1>Lookup_YesNo</formula1>
    </dataValidation>
    <dataValidation type="date" allowBlank="1" showInputMessage="1" showErrorMessage="1" error="Please enter a valid date (mm/dd/yyyy) _x000a_between 10/01/2022 and 09/30/2028." sqref="F28:F52" xr:uid="{21889961-D769-44A3-B308-526B56A60ED8}">
      <formula1>44835</formula1>
      <formula2>47026</formula2>
    </dataValidation>
    <dataValidation type="list" allowBlank="1" showDropDown="1" showInputMessage="1" showErrorMessage="1" error="Please enter Yes, No, or Unknown." sqref="C16:F16" xr:uid="{95AAEBBD-DAB8-4AAF-BB49-6A42BDB6F809}">
      <formula1>Lookup_YesNoUnknown</formula1>
    </dataValidation>
    <dataValidation type="list" allowBlank="1" showInputMessage="1" showErrorMessage="1" sqref="T28:T52" xr:uid="{B65D154F-4822-4104-A939-6725649410D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1EAD27F-9EDB-4A8A-8DB5-832110B210DB}"/>
    <dataValidation type="list" allowBlank="1" showInputMessage="1" showErrorMessage="1" sqref="M28:M52" xr:uid="{B8F1BD57-9825-4EAD-AB47-07C3472BBBAD}">
      <formula1>Lookup_CertificationStatus</formula1>
    </dataValidation>
    <dataValidation type="list" allowBlank="1" showInputMessage="1" showErrorMessage="1" sqref="K28:K52 U28:U52" xr:uid="{C91B5858-931F-4E15-9411-FFC750C6FA00}">
      <formula1>Lookup_Type</formula1>
    </dataValidation>
    <dataValidation type="list" allowBlank="1" showInputMessage="1" showErrorMessage="1" sqref="J28:J52" xr:uid="{75582C74-FDBA-4C22-A1EC-F47DD5F546E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2E066EF-0794-4A23-A678-DF629EE7DD70}">
      <formula1>OFFSET(Outreach_Activities_Sorted,0,0,COUNTIF(Outreach_Activities_Sorted,"&lt;&gt;0"))</formula1>
    </dataValidation>
    <dataValidation type="list" allowBlank="1" showInputMessage="1" showErrorMessage="1" sqref="Y28:Y52 R28:R52 O28:O52" xr:uid="{CA6BCE4A-5589-44AE-A8F4-BFC504E66522}">
      <formula1>Lookup_YesNoUnknown</formula1>
    </dataValidation>
    <dataValidation type="list" allowBlank="1" showInputMessage="1" showErrorMessage="1" sqref="C28:C52" xr:uid="{27C5CC25-960E-492B-AAF0-3FD889F02234}">
      <formula1>Lookup_Role</formula1>
    </dataValidation>
    <dataValidation type="date" operator="greaterThan" allowBlank="1" showInputMessage="1" showErrorMessage="1" errorTitle="Date Required" error="Please enter a date in mm/dd/yyyy format." sqref="C18:F18" xr:uid="{FE38FE5F-2272-4ED1-ACC0-86F03C9C5213}">
      <formula1>36526</formula1>
    </dataValidation>
    <dataValidation type="list" allowBlank="1" showDropDown="1" showInputMessage="1" showErrorMessage="1" sqref="C14" xr:uid="{C4FEA525-642F-432D-9B90-4CBE77E1AB6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48AF617-3261-446F-BC14-5FD3294B83D7}"/>
  </dataValidations>
  <hyperlinks>
    <hyperlink ref="B15" r:id="rId1" xr:uid="{303B6846-8A88-4494-9642-C9335AD2BC4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1B91F36-EF71-4DDA-A0A6-082AD3393A7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ECB9-DA8B-4419-9DF7-366541BBE075}">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leowqeh9quxJaNoRPbkNtQda7UU/Mcn1Vd50ra53mcQr/S95E3hpTmbxmmcX6mMfz1IrON+rngg96ZbfZBIhw==" saltValue="Al16stRcxLkY5FNBOTVYi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37" priority="3" stopIfTrue="1">
      <formula>AND($C28&lt;&gt;"",$C28&lt;&gt;"Manufacturer (Production)")</formula>
    </cfRule>
  </conditionalFormatting>
  <conditionalFormatting sqref="L28:M52">
    <cfRule type="expression" dxfId="136" priority="4" stopIfTrue="1">
      <formula>AND($C28&lt;&gt;"",$C28&lt;&gt;"Manufacturer (Certification)")</formula>
    </cfRule>
  </conditionalFormatting>
  <conditionalFormatting sqref="N28:N52 L28:L52 H28:I52 P28:Q52 S28:S52 V28:W52">
    <cfRule type="expression" dxfId="135" priority="6">
      <formula>AND(TRIM(H28)&lt;&gt;"",ISNUMBER(H28)=FALSE)</formula>
    </cfRule>
  </conditionalFormatting>
  <conditionalFormatting sqref="N28:O52">
    <cfRule type="expression" dxfId="134" priority="5" stopIfTrue="1">
      <formula>AND($C28&lt;&gt;"",$C28&lt;&gt;"Manufacturer (Marketing)")</formula>
    </cfRule>
  </conditionalFormatting>
  <conditionalFormatting sqref="P28:U52">
    <cfRule type="expression" dxfId="133" priority="2">
      <formula>AND($C28&lt;&gt;"",$C28&lt;&gt;"Distributor / Retailer")</formula>
    </cfRule>
  </conditionalFormatting>
  <conditionalFormatting sqref="V28:Z52">
    <cfRule type="expression" dxfId="13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831C78D-609F-4BCC-8446-70C93CACFD7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7C09329-C06A-4F97-B6D7-B7B27C4A42E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FB4C7AF-B014-47D0-A6B2-092538809E4D}"/>
    <dataValidation type="list" allowBlank="1" showDropDown="1" showInputMessage="1" showErrorMessage="1" error="Please enter Y or N." sqref="AA28:AA52" xr:uid="{D77B2906-E7C0-454F-9335-ECDB961F307E}">
      <formula1>Lookup_YesNo</formula1>
    </dataValidation>
    <dataValidation type="date" allowBlank="1" showInputMessage="1" showErrorMessage="1" error="Please enter a valid date (mm/dd/yyyy) _x000a_between 10/01/2022 and 09/30/2028." sqref="F28:F52" xr:uid="{9E20425C-EEFD-4F59-9FE4-C91B6CDE91A9}">
      <formula1>44835</formula1>
      <formula2>47026</formula2>
    </dataValidation>
    <dataValidation type="list" allowBlank="1" showDropDown="1" showInputMessage="1" showErrorMessage="1" error="Please enter Yes, No, or Unknown." sqref="C16:F16" xr:uid="{C1CE20FF-880A-4201-9C23-E685FE8BD385}">
      <formula1>Lookup_YesNoUnknown</formula1>
    </dataValidation>
    <dataValidation type="list" allowBlank="1" showInputMessage="1" showErrorMessage="1" sqref="T28:T52" xr:uid="{EA61D5A8-51AA-4F74-8F02-0D252E68E9C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FFF53A1-76DB-4310-8DEE-C5F263A9D592}"/>
    <dataValidation type="list" allowBlank="1" showInputMessage="1" showErrorMessage="1" sqref="M28:M52" xr:uid="{0D3738D9-78D7-4184-9EE3-A773859E3177}">
      <formula1>Lookup_CertificationStatus</formula1>
    </dataValidation>
    <dataValidation type="list" allowBlank="1" showInputMessage="1" showErrorMessage="1" sqref="K28:K52 U28:U52" xr:uid="{E65AAC86-2DDE-4C45-B5DA-2DAA1ECD7465}">
      <formula1>Lookup_Type</formula1>
    </dataValidation>
    <dataValidation type="list" allowBlank="1" showInputMessage="1" showErrorMessage="1" sqref="J28:J52" xr:uid="{C22E139E-B9C6-4D14-A577-FE6611965CC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EB4398D-A910-4A7F-B0E8-0D9446094F73}">
      <formula1>OFFSET(Outreach_Activities_Sorted,0,0,COUNTIF(Outreach_Activities_Sorted,"&lt;&gt;0"))</formula1>
    </dataValidation>
    <dataValidation type="list" allowBlank="1" showInputMessage="1" showErrorMessage="1" sqref="Y28:Y52 R28:R52 O28:O52" xr:uid="{55AA924A-CCC4-4ABB-9D0C-4269F646DA04}">
      <formula1>Lookup_YesNoUnknown</formula1>
    </dataValidation>
    <dataValidation type="list" allowBlank="1" showInputMessage="1" showErrorMessage="1" sqref="C28:C52" xr:uid="{A795B050-29DB-4406-93DA-61DD1199F44E}">
      <formula1>Lookup_Role</formula1>
    </dataValidation>
    <dataValidation type="date" operator="greaterThan" allowBlank="1" showInputMessage="1" showErrorMessage="1" errorTitle="Date Required" error="Please enter a date in mm/dd/yyyy format." sqref="C18:F18" xr:uid="{0DE2DDA2-9A1D-4721-B94D-810364F1C39E}">
      <formula1>36526</formula1>
    </dataValidation>
    <dataValidation type="list" allowBlank="1" showDropDown="1" showInputMessage="1" showErrorMessage="1" sqref="C14" xr:uid="{1381FF73-EF8C-48E5-B8CF-0592FB76E9C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CCB5C1F-3546-408F-B910-2A4BD4E93348}"/>
  </dataValidations>
  <hyperlinks>
    <hyperlink ref="B15" r:id="rId1" xr:uid="{F2F5EDD9-2ADE-4E36-AAD8-1C81B1ECF7E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FE5F858-5798-4E83-84B6-28AE69AE235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B3E11-5BE0-42DB-95F8-1AF124B40011}">
  <sheetPr codeName="Sheet6">
    <tabColor rgb="FF92D050"/>
    <pageSetUpPr fitToPage="1"/>
  </sheetPr>
  <dimension ref="A1:AC61"/>
  <sheetViews>
    <sheetView showGridLines="0" zoomScaleNormal="100" workbookViewId="0">
      <pane xSplit="2" ySplit="1" topLeftCell="C2" activePane="bottomRight" state="frozen"/>
      <selection pane="bottomRight" activeCell="C7" sqref="C7:F7"/>
      <selection pane="bottomLeft" activeCell="B2" sqref="B2:D2"/>
      <selection pane="topRight" activeCell="B2" sqref="B2:D2"/>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Sample Business Establishment</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172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row r="6" spans="2:29" ht="18.600000000000001">
      <c r="B6" s="239" t="s">
        <v>174</v>
      </c>
      <c r="C6" s="272" t="s">
        <v>175</v>
      </c>
      <c r="D6" s="159"/>
      <c r="E6" s="159"/>
      <c r="F6" s="240"/>
    </row>
    <row r="7" spans="2:29">
      <c r="B7" s="156" t="s">
        <v>15</v>
      </c>
      <c r="C7" s="343" t="s">
        <v>176</v>
      </c>
      <c r="D7" s="344"/>
      <c r="E7" s="344"/>
      <c r="F7" s="345"/>
      <c r="G7" s="157"/>
    </row>
    <row r="8" spans="2:29">
      <c r="B8" s="158" t="s">
        <v>16</v>
      </c>
      <c r="C8" s="343">
        <v>12345678</v>
      </c>
      <c r="D8" s="344"/>
      <c r="E8" s="344"/>
      <c r="F8" s="345"/>
      <c r="G8" s="157"/>
    </row>
    <row r="9" spans="2:29" ht="15" customHeight="1">
      <c r="B9" s="140"/>
      <c r="C9" s="140"/>
      <c r="D9" s="140"/>
      <c r="E9" s="140"/>
      <c r="F9" s="139"/>
    </row>
    <row r="10" spans="2:29" ht="18.600000000000001">
      <c r="B10" s="239" t="s">
        <v>177</v>
      </c>
      <c r="C10" s="330" t="s">
        <v>178</v>
      </c>
      <c r="D10" s="330"/>
      <c r="E10" s="330"/>
      <c r="F10" s="331"/>
      <c r="G10" s="131"/>
    </row>
    <row r="11" spans="2:29">
      <c r="B11" s="162" t="s">
        <v>179</v>
      </c>
      <c r="C11" s="342" t="s">
        <v>180</v>
      </c>
      <c r="D11" s="342"/>
      <c r="E11" s="342"/>
      <c r="F11" s="34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42" t="s">
        <v>182</v>
      </c>
      <c r="D12" s="342"/>
      <c r="E12" s="342"/>
      <c r="F12" s="34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42" t="s">
        <v>184</v>
      </c>
      <c r="D13" s="342"/>
      <c r="E13" s="342"/>
      <c r="F13" s="34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42" t="s">
        <v>186</v>
      </c>
      <c r="D14" s="342"/>
      <c r="E14" s="342"/>
      <c r="F14" s="34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46">
        <v>561720</v>
      </c>
      <c r="D15" s="346"/>
      <c r="E15" s="346"/>
      <c r="F15" s="346"/>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47" t="s">
        <v>189</v>
      </c>
      <c r="D16" s="347"/>
      <c r="E16" s="347"/>
      <c r="F16" s="347"/>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71" t="s">
        <v>190</v>
      </c>
      <c r="C17" s="332" t="s">
        <v>191</v>
      </c>
      <c r="D17" s="332"/>
      <c r="E17" s="332"/>
      <c r="F17" s="332"/>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25">
        <v>45413</v>
      </c>
      <c r="D18" s="225"/>
      <c r="E18" s="225"/>
      <c r="F18" s="225"/>
      <c r="G18" s="172" t="str">
        <f>IF(AND(D23&gt;0,COUNTA(C18:F18)=0),"&lt;&lt;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26" t="s">
        <v>193</v>
      </c>
      <c r="C19" s="342" t="s">
        <v>194</v>
      </c>
      <c r="D19" s="342"/>
      <c r="E19" s="342"/>
      <c r="F19" s="34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7" t="s">
        <v>195</v>
      </c>
      <c r="C20" s="332" t="s">
        <v>196</v>
      </c>
      <c r="D20" s="332"/>
      <c r="E20" s="332"/>
      <c r="F20" s="332"/>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71" t="s">
        <v>197</v>
      </c>
      <c r="C21" s="332" t="s">
        <v>198</v>
      </c>
      <c r="D21" s="332"/>
      <c r="E21" s="332"/>
      <c r="F21" s="332"/>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71" t="s">
        <v>199</v>
      </c>
      <c r="C22" s="332" t="s">
        <v>200</v>
      </c>
      <c r="D22" s="332"/>
      <c r="E22" s="332"/>
      <c r="F22" s="332"/>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IF(COUNTA(C18:F18)=0,0,1)</f>
        <v>1</v>
      </c>
      <c r="D23" s="189">
        <f>COUNTA(C11:C19,B28:Y52)</f>
        <v>87</v>
      </c>
      <c r="E23" s="189">
        <f>IF(D23&gt;0,1,0)</f>
        <v>1</v>
      </c>
      <c r="F23" s="189">
        <f>IF(COUNTA(B28:B52)&gt;0,1,0)</f>
        <v>1</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41" t="s">
        <v>201</v>
      </c>
      <c r="C24" s="243" t="s">
        <v>202</v>
      </c>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ht="57.95">
      <c r="A28" s="228">
        <v>1</v>
      </c>
      <c r="B28" s="229" t="s">
        <v>236</v>
      </c>
      <c r="C28" s="230" t="s">
        <v>237</v>
      </c>
      <c r="D28" s="229" t="s">
        <v>238</v>
      </c>
      <c r="E28" s="230" t="s">
        <v>239</v>
      </c>
      <c r="F28" s="231">
        <v>45200</v>
      </c>
      <c r="G28" s="193">
        <f>IF(F28="","",IF(MONTH(F28)&gt;=10,YEAR(F28) + 1,YEAR(F28)))</f>
        <v>2024</v>
      </c>
      <c r="H28" s="232"/>
      <c r="I28" s="232"/>
      <c r="J28" s="233"/>
      <c r="K28" s="234"/>
      <c r="L28" s="232"/>
      <c r="M28" s="234"/>
      <c r="N28" s="232"/>
      <c r="O28" s="233"/>
      <c r="P28" s="232"/>
      <c r="Q28" s="232"/>
      <c r="R28" s="233"/>
      <c r="S28" s="232"/>
      <c r="T28" s="235"/>
      <c r="U28" s="234"/>
      <c r="V28" s="232">
        <v>5</v>
      </c>
      <c r="W28" s="232">
        <v>500</v>
      </c>
      <c r="X28" s="233" t="s">
        <v>240</v>
      </c>
      <c r="Y28" s="233" t="s">
        <v>189</v>
      </c>
      <c r="Z28" s="236" t="s">
        <v>241</v>
      </c>
      <c r="AA28" s="256" t="s">
        <v>242</v>
      </c>
      <c r="AB28" s="238" t="s">
        <v>243</v>
      </c>
    </row>
    <row r="29" spans="1:29" s="174" customFormat="1" ht="29.1">
      <c r="A29" s="228">
        <v>2</v>
      </c>
      <c r="B29" s="229" t="s">
        <v>244</v>
      </c>
      <c r="C29" s="230" t="s">
        <v>245</v>
      </c>
      <c r="D29" s="229" t="s">
        <v>238</v>
      </c>
      <c r="E29" s="230" t="s">
        <v>239</v>
      </c>
      <c r="F29" s="231">
        <v>45275</v>
      </c>
      <c r="G29" s="193">
        <f>IF(F29="","",IF(MONTH(F29)&gt;=10,YEAR(F29) + 1,YEAR(F29)))</f>
        <v>2024</v>
      </c>
      <c r="H29" s="232"/>
      <c r="I29" s="232"/>
      <c r="J29" s="234"/>
      <c r="K29" s="234"/>
      <c r="L29" s="232"/>
      <c r="M29" s="234"/>
      <c r="N29" s="232"/>
      <c r="O29" s="233"/>
      <c r="P29" s="232">
        <v>10</v>
      </c>
      <c r="Q29" s="232"/>
      <c r="R29" s="233" t="s">
        <v>189</v>
      </c>
      <c r="S29" s="232">
        <v>5000</v>
      </c>
      <c r="T29" s="235" t="s">
        <v>246</v>
      </c>
      <c r="U29" s="234" t="s">
        <v>247</v>
      </c>
      <c r="V29" s="232"/>
      <c r="W29" s="232"/>
      <c r="X29" s="233"/>
      <c r="Y29" s="233"/>
      <c r="Z29" s="236"/>
      <c r="AA29" s="256" t="s">
        <v>248</v>
      </c>
      <c r="AB29" s="237"/>
    </row>
    <row r="30" spans="1:29" s="174" customFormat="1" ht="29.1">
      <c r="A30" s="228">
        <v>3</v>
      </c>
      <c r="B30" s="229" t="s">
        <v>249</v>
      </c>
      <c r="C30" s="230" t="s">
        <v>245</v>
      </c>
      <c r="D30" s="229" t="s">
        <v>238</v>
      </c>
      <c r="E30" s="230" t="s">
        <v>239</v>
      </c>
      <c r="F30" s="231">
        <v>45238</v>
      </c>
      <c r="G30" s="193">
        <f t="shared" ref="G30:G52" si="0">IF(F30="","",IF(MONTH(F30)&gt;=10,YEAR(F30) + 1,YEAR(F30)))</f>
        <v>2024</v>
      </c>
      <c r="H30" s="232"/>
      <c r="I30" s="232"/>
      <c r="J30" s="233"/>
      <c r="K30" s="233"/>
      <c r="L30" s="232"/>
      <c r="M30" s="233"/>
      <c r="N30" s="232"/>
      <c r="O30" s="233"/>
      <c r="P30" s="232">
        <v>4</v>
      </c>
      <c r="Q30" s="232">
        <v>10</v>
      </c>
      <c r="R30" s="233" t="s">
        <v>189</v>
      </c>
      <c r="S30" s="232">
        <v>150</v>
      </c>
      <c r="T30" s="235" t="s">
        <v>250</v>
      </c>
      <c r="U30" s="233" t="s">
        <v>251</v>
      </c>
      <c r="V30" s="232"/>
      <c r="W30" s="232"/>
      <c r="X30" s="233"/>
      <c r="Y30" s="233"/>
      <c r="Z30" s="236"/>
      <c r="AA30" s="256" t="s">
        <v>248</v>
      </c>
      <c r="AB30" s="237"/>
    </row>
    <row r="31" spans="1:29" s="174" customFormat="1" ht="29.1">
      <c r="A31" s="228">
        <v>4</v>
      </c>
      <c r="B31" s="229" t="s">
        <v>252</v>
      </c>
      <c r="C31" s="230" t="s">
        <v>253</v>
      </c>
      <c r="D31" s="229" t="s">
        <v>254</v>
      </c>
      <c r="E31" s="230" t="s">
        <v>239</v>
      </c>
      <c r="F31" s="231">
        <v>45332</v>
      </c>
      <c r="G31" s="193">
        <f t="shared" si="0"/>
        <v>2024</v>
      </c>
      <c r="H31" s="232">
        <v>1</v>
      </c>
      <c r="I31" s="232">
        <v>30000</v>
      </c>
      <c r="J31" s="234" t="s">
        <v>255</v>
      </c>
      <c r="K31" s="234" t="s">
        <v>247</v>
      </c>
      <c r="L31" s="232"/>
      <c r="M31" s="234"/>
      <c r="N31" s="232"/>
      <c r="O31" s="233"/>
      <c r="P31" s="232"/>
      <c r="Q31" s="232"/>
      <c r="R31" s="233"/>
      <c r="S31" s="232"/>
      <c r="T31" s="235"/>
      <c r="U31" s="234"/>
      <c r="V31" s="232"/>
      <c r="W31" s="232"/>
      <c r="X31" s="233"/>
      <c r="Y31" s="233"/>
      <c r="Z31" s="236"/>
      <c r="AA31" s="256" t="s">
        <v>242</v>
      </c>
      <c r="AB31" s="238" t="s">
        <v>256</v>
      </c>
    </row>
    <row r="32" spans="1:29" s="174" customFormat="1" ht="29.1">
      <c r="A32" s="228">
        <v>5</v>
      </c>
      <c r="B32" s="229" t="s">
        <v>257</v>
      </c>
      <c r="C32" s="230" t="s">
        <v>258</v>
      </c>
      <c r="D32" s="229" t="s">
        <v>254</v>
      </c>
      <c r="E32" s="230" t="s">
        <v>239</v>
      </c>
      <c r="F32" s="231">
        <v>45383</v>
      </c>
      <c r="G32" s="193">
        <f t="shared" si="0"/>
        <v>2024</v>
      </c>
      <c r="H32" s="232"/>
      <c r="I32" s="232"/>
      <c r="J32" s="234"/>
      <c r="K32" s="234"/>
      <c r="L32" s="232">
        <v>1</v>
      </c>
      <c r="M32" s="234" t="s">
        <v>259</v>
      </c>
      <c r="N32" s="232"/>
      <c r="O32" s="233"/>
      <c r="P32" s="232"/>
      <c r="Q32" s="232"/>
      <c r="R32" s="233"/>
      <c r="S32" s="232"/>
      <c r="T32" s="235"/>
      <c r="U32" s="234"/>
      <c r="V32" s="232"/>
      <c r="W32" s="232"/>
      <c r="X32" s="233"/>
      <c r="Y32" s="233"/>
      <c r="Z32" s="236"/>
      <c r="AA32" s="256" t="s">
        <v>248</v>
      </c>
      <c r="AB32" s="237"/>
    </row>
    <row r="33" spans="1:28" s="174" customFormat="1" ht="29.1">
      <c r="A33" s="228">
        <v>6</v>
      </c>
      <c r="B33" s="229" t="s">
        <v>260</v>
      </c>
      <c r="C33" s="230" t="s">
        <v>261</v>
      </c>
      <c r="D33" s="229" t="s">
        <v>254</v>
      </c>
      <c r="E33" s="230" t="s">
        <v>239</v>
      </c>
      <c r="F33" s="231">
        <v>45383</v>
      </c>
      <c r="G33" s="193">
        <f t="shared" si="0"/>
        <v>2024</v>
      </c>
      <c r="H33" s="232"/>
      <c r="I33" s="232"/>
      <c r="J33" s="234"/>
      <c r="K33" s="234"/>
      <c r="L33" s="232"/>
      <c r="M33" s="234"/>
      <c r="N33" s="232">
        <v>1</v>
      </c>
      <c r="O33" s="233" t="s">
        <v>189</v>
      </c>
      <c r="P33" s="232"/>
      <c r="Q33" s="232"/>
      <c r="R33" s="233"/>
      <c r="S33" s="232"/>
      <c r="T33" s="235"/>
      <c r="U33" s="234"/>
      <c r="V33" s="232"/>
      <c r="W33" s="232"/>
      <c r="X33" s="233"/>
      <c r="Y33" s="233"/>
      <c r="Z33" s="236"/>
      <c r="AA33" s="256" t="s">
        <v>248</v>
      </c>
      <c r="AB33" s="238"/>
    </row>
    <row r="34" spans="1:28" s="174" customFormat="1">
      <c r="A34" s="228">
        <v>7</v>
      </c>
      <c r="B34" s="229"/>
      <c r="C34" s="230"/>
      <c r="D34" s="229"/>
      <c r="E34" s="230"/>
      <c r="F34" s="231"/>
      <c r="G34" s="193" t="str">
        <f t="shared" si="0"/>
        <v/>
      </c>
      <c r="H34" s="232"/>
      <c r="I34" s="232"/>
      <c r="J34" s="234"/>
      <c r="K34" s="234"/>
      <c r="L34" s="232"/>
      <c r="M34" s="234"/>
      <c r="N34" s="232"/>
      <c r="O34" s="233"/>
      <c r="P34" s="232"/>
      <c r="Q34" s="232"/>
      <c r="R34" s="233"/>
      <c r="S34" s="232"/>
      <c r="T34" s="235"/>
      <c r="U34" s="234"/>
      <c r="V34" s="232"/>
      <c r="W34" s="232"/>
      <c r="X34" s="233"/>
      <c r="Y34" s="233"/>
      <c r="Z34" s="236"/>
      <c r="AA34" s="256"/>
      <c r="AB34" s="237"/>
    </row>
    <row r="35" spans="1:28" s="174" customFormat="1">
      <c r="A35" s="228">
        <v>8</v>
      </c>
      <c r="B35" s="229"/>
      <c r="C35" s="230"/>
      <c r="D35" s="229"/>
      <c r="E35" s="230"/>
      <c r="F35" s="231"/>
      <c r="G35" s="193" t="str">
        <f t="shared" si="0"/>
        <v/>
      </c>
      <c r="H35" s="232"/>
      <c r="I35" s="232"/>
      <c r="J35" s="234"/>
      <c r="K35" s="234"/>
      <c r="L35" s="232"/>
      <c r="M35" s="234"/>
      <c r="N35" s="232"/>
      <c r="O35" s="233"/>
      <c r="P35" s="232"/>
      <c r="Q35" s="232"/>
      <c r="R35" s="233"/>
      <c r="S35" s="232"/>
      <c r="T35" s="235"/>
      <c r="U35" s="234"/>
      <c r="V35" s="232"/>
      <c r="W35" s="232"/>
      <c r="X35" s="233"/>
      <c r="Y35" s="233"/>
      <c r="Z35" s="236"/>
      <c r="AA35" s="256"/>
      <c r="AB35" s="237"/>
    </row>
    <row r="36" spans="1:28" s="174" customFormat="1">
      <c r="A36" s="228">
        <v>9</v>
      </c>
      <c r="B36" s="229"/>
      <c r="C36" s="230"/>
      <c r="D36" s="229"/>
      <c r="E36" s="230"/>
      <c r="F36" s="231"/>
      <c r="G36" s="193" t="str">
        <f t="shared" si="0"/>
        <v/>
      </c>
      <c r="H36" s="232"/>
      <c r="I36" s="232"/>
      <c r="J36" s="234"/>
      <c r="K36" s="234"/>
      <c r="L36" s="232"/>
      <c r="M36" s="234"/>
      <c r="N36" s="232"/>
      <c r="O36" s="233"/>
      <c r="P36" s="232"/>
      <c r="Q36" s="232"/>
      <c r="R36" s="233"/>
      <c r="S36" s="232"/>
      <c r="T36" s="235"/>
      <c r="U36" s="234"/>
      <c r="V36" s="232"/>
      <c r="W36" s="232"/>
      <c r="X36" s="233"/>
      <c r="Y36" s="233"/>
      <c r="Z36" s="236"/>
      <c r="AA36" s="256"/>
      <c r="AB36" s="237"/>
    </row>
    <row r="37" spans="1:28" s="174" customFormat="1">
      <c r="A37" s="228">
        <v>10</v>
      </c>
      <c r="B37" s="229"/>
      <c r="C37" s="230"/>
      <c r="D37" s="229"/>
      <c r="E37" s="230"/>
      <c r="F37" s="231"/>
      <c r="G37" s="193" t="str">
        <f t="shared" si="0"/>
        <v/>
      </c>
      <c r="H37" s="232"/>
      <c r="I37" s="232"/>
      <c r="J37" s="234"/>
      <c r="K37" s="234"/>
      <c r="L37" s="232"/>
      <c r="M37" s="234"/>
      <c r="N37" s="232"/>
      <c r="O37" s="233"/>
      <c r="P37" s="232"/>
      <c r="Q37" s="232"/>
      <c r="R37" s="233"/>
      <c r="S37" s="232"/>
      <c r="T37" s="235"/>
      <c r="U37" s="234"/>
      <c r="V37" s="232"/>
      <c r="W37" s="232"/>
      <c r="X37" s="233"/>
      <c r="Y37" s="233"/>
      <c r="Z37" s="236"/>
      <c r="AA37" s="256"/>
      <c r="AB37" s="237"/>
    </row>
    <row r="38" spans="1:28" s="174" customFormat="1">
      <c r="A38" s="228">
        <v>11</v>
      </c>
      <c r="B38" s="229"/>
      <c r="C38" s="230"/>
      <c r="D38" s="229"/>
      <c r="E38" s="230"/>
      <c r="F38" s="231"/>
      <c r="G38" s="193" t="str">
        <f t="shared" si="0"/>
        <v/>
      </c>
      <c r="H38" s="232"/>
      <c r="I38" s="232"/>
      <c r="J38" s="234"/>
      <c r="K38" s="234"/>
      <c r="L38" s="232"/>
      <c r="M38" s="234"/>
      <c r="N38" s="232"/>
      <c r="O38" s="233"/>
      <c r="P38" s="232"/>
      <c r="Q38" s="232"/>
      <c r="R38" s="233"/>
      <c r="S38" s="232"/>
      <c r="T38" s="235"/>
      <c r="U38" s="234"/>
      <c r="V38" s="232"/>
      <c r="W38" s="232"/>
      <c r="X38" s="233"/>
      <c r="Y38" s="233"/>
      <c r="Z38" s="236"/>
      <c r="AA38" s="256"/>
      <c r="AB38" s="237"/>
    </row>
    <row r="39" spans="1:28" s="174" customFormat="1">
      <c r="A39" s="228">
        <v>12</v>
      </c>
      <c r="B39" s="229"/>
      <c r="C39" s="230"/>
      <c r="D39" s="229"/>
      <c r="E39" s="230"/>
      <c r="F39" s="231"/>
      <c r="G39" s="193" t="str">
        <f t="shared" si="0"/>
        <v/>
      </c>
      <c r="H39" s="232"/>
      <c r="I39" s="232"/>
      <c r="J39" s="234"/>
      <c r="K39" s="234"/>
      <c r="L39" s="232"/>
      <c r="M39" s="234"/>
      <c r="N39" s="232"/>
      <c r="O39" s="233"/>
      <c r="P39" s="232"/>
      <c r="Q39" s="232"/>
      <c r="R39" s="233"/>
      <c r="S39" s="232"/>
      <c r="T39" s="235"/>
      <c r="U39" s="234"/>
      <c r="V39" s="232"/>
      <c r="W39" s="232"/>
      <c r="X39" s="233"/>
      <c r="Y39" s="233"/>
      <c r="Z39" s="236"/>
      <c r="AA39" s="256"/>
      <c r="AB39" s="237"/>
    </row>
    <row r="40" spans="1:28" s="174" customFormat="1">
      <c r="A40" s="228">
        <v>13</v>
      </c>
      <c r="B40" s="229"/>
      <c r="C40" s="230"/>
      <c r="D40" s="229"/>
      <c r="E40" s="230"/>
      <c r="F40" s="231"/>
      <c r="G40" s="193" t="str">
        <f t="shared" si="0"/>
        <v/>
      </c>
      <c r="H40" s="232"/>
      <c r="I40" s="232"/>
      <c r="J40" s="234"/>
      <c r="K40" s="234"/>
      <c r="L40" s="232"/>
      <c r="M40" s="234"/>
      <c r="N40" s="232"/>
      <c r="O40" s="233"/>
      <c r="P40" s="232"/>
      <c r="Q40" s="232"/>
      <c r="R40" s="233"/>
      <c r="S40" s="232"/>
      <c r="T40" s="235"/>
      <c r="U40" s="234"/>
      <c r="V40" s="232"/>
      <c r="W40" s="232"/>
      <c r="X40" s="233"/>
      <c r="Y40" s="233"/>
      <c r="Z40" s="236"/>
      <c r="AA40" s="256"/>
      <c r="AB40" s="237"/>
    </row>
    <row r="41" spans="1:28" s="174" customFormat="1">
      <c r="A41" s="228">
        <v>14</v>
      </c>
      <c r="B41" s="229"/>
      <c r="C41" s="230"/>
      <c r="D41" s="229"/>
      <c r="E41" s="230"/>
      <c r="F41" s="231"/>
      <c r="G41" s="193" t="str">
        <f t="shared" si="0"/>
        <v/>
      </c>
      <c r="H41" s="232"/>
      <c r="I41" s="232"/>
      <c r="J41" s="234"/>
      <c r="K41" s="234"/>
      <c r="L41" s="232"/>
      <c r="M41" s="234"/>
      <c r="N41" s="232"/>
      <c r="O41" s="233"/>
      <c r="P41" s="232"/>
      <c r="Q41" s="232"/>
      <c r="R41" s="233"/>
      <c r="S41" s="232"/>
      <c r="T41" s="235"/>
      <c r="U41" s="234"/>
      <c r="V41" s="232"/>
      <c r="W41" s="232"/>
      <c r="X41" s="233"/>
      <c r="Y41" s="233"/>
      <c r="Z41" s="236"/>
      <c r="AA41" s="256"/>
      <c r="AB41" s="237"/>
    </row>
    <row r="42" spans="1:28" s="174" customFormat="1">
      <c r="A42" s="228">
        <v>15</v>
      </c>
      <c r="B42" s="229"/>
      <c r="C42" s="230"/>
      <c r="D42" s="229"/>
      <c r="E42" s="230"/>
      <c r="F42" s="231"/>
      <c r="G42" s="193" t="str">
        <f t="shared" si="0"/>
        <v/>
      </c>
      <c r="H42" s="232"/>
      <c r="I42" s="232"/>
      <c r="J42" s="234"/>
      <c r="K42" s="234"/>
      <c r="L42" s="232"/>
      <c r="M42" s="234"/>
      <c r="N42" s="232"/>
      <c r="O42" s="233"/>
      <c r="P42" s="232"/>
      <c r="Q42" s="232"/>
      <c r="R42" s="233"/>
      <c r="S42" s="232"/>
      <c r="T42" s="235"/>
      <c r="U42" s="234"/>
      <c r="V42" s="232"/>
      <c r="W42" s="232"/>
      <c r="X42" s="233"/>
      <c r="Y42" s="233"/>
      <c r="Z42" s="236"/>
      <c r="AA42" s="256"/>
      <c r="AB42" s="237"/>
    </row>
    <row r="43" spans="1:28" s="174" customFormat="1">
      <c r="A43" s="228">
        <v>16</v>
      </c>
      <c r="B43" s="229"/>
      <c r="C43" s="230"/>
      <c r="D43" s="229"/>
      <c r="E43" s="230"/>
      <c r="F43" s="231"/>
      <c r="G43" s="193" t="str">
        <f t="shared" si="0"/>
        <v/>
      </c>
      <c r="H43" s="232"/>
      <c r="I43" s="232"/>
      <c r="J43" s="234"/>
      <c r="K43" s="234"/>
      <c r="L43" s="232"/>
      <c r="M43" s="234"/>
      <c r="N43" s="232"/>
      <c r="O43" s="233"/>
      <c r="P43" s="232"/>
      <c r="Q43" s="232"/>
      <c r="R43" s="233"/>
      <c r="S43" s="232"/>
      <c r="T43" s="235"/>
      <c r="U43" s="234"/>
      <c r="V43" s="232"/>
      <c r="W43" s="232"/>
      <c r="X43" s="233"/>
      <c r="Y43" s="233"/>
      <c r="Z43" s="236"/>
      <c r="AA43" s="256"/>
      <c r="AB43" s="237"/>
    </row>
    <row r="44" spans="1:28" s="174" customFormat="1">
      <c r="A44" s="228">
        <v>17</v>
      </c>
      <c r="B44" s="229"/>
      <c r="C44" s="230"/>
      <c r="D44" s="229"/>
      <c r="E44" s="230"/>
      <c r="F44" s="231"/>
      <c r="G44" s="193" t="str">
        <f t="shared" si="0"/>
        <v/>
      </c>
      <c r="H44" s="232"/>
      <c r="I44" s="232"/>
      <c r="J44" s="234"/>
      <c r="K44" s="234"/>
      <c r="L44" s="232"/>
      <c r="M44" s="234"/>
      <c r="N44" s="232"/>
      <c r="O44" s="233"/>
      <c r="P44" s="232"/>
      <c r="Q44" s="232"/>
      <c r="R44" s="233"/>
      <c r="S44" s="232"/>
      <c r="T44" s="235"/>
      <c r="U44" s="234"/>
      <c r="V44" s="232"/>
      <c r="W44" s="232"/>
      <c r="X44" s="233"/>
      <c r="Y44" s="233"/>
      <c r="Z44" s="236"/>
      <c r="AA44" s="256"/>
      <c r="AB44" s="237"/>
    </row>
    <row r="45" spans="1:28" s="174" customFormat="1">
      <c r="A45" s="228">
        <v>18</v>
      </c>
      <c r="B45" s="229"/>
      <c r="C45" s="230"/>
      <c r="D45" s="229"/>
      <c r="E45" s="230"/>
      <c r="F45" s="231"/>
      <c r="G45" s="193" t="str">
        <f t="shared" si="0"/>
        <v/>
      </c>
      <c r="H45" s="232"/>
      <c r="I45" s="232"/>
      <c r="J45" s="234"/>
      <c r="K45" s="234"/>
      <c r="L45" s="232"/>
      <c r="M45" s="234"/>
      <c r="N45" s="232"/>
      <c r="O45" s="233"/>
      <c r="P45" s="232"/>
      <c r="Q45" s="232"/>
      <c r="R45" s="233"/>
      <c r="S45" s="232"/>
      <c r="T45" s="235"/>
      <c r="U45" s="234"/>
      <c r="V45" s="232"/>
      <c r="W45" s="232"/>
      <c r="X45" s="233"/>
      <c r="Y45" s="233"/>
      <c r="Z45" s="236"/>
      <c r="AA45" s="256"/>
      <c r="AB45" s="237"/>
    </row>
    <row r="46" spans="1:28" s="174" customFormat="1">
      <c r="A46" s="228">
        <v>19</v>
      </c>
      <c r="B46" s="229"/>
      <c r="C46" s="230"/>
      <c r="D46" s="229"/>
      <c r="E46" s="230"/>
      <c r="F46" s="231"/>
      <c r="G46" s="193" t="str">
        <f t="shared" si="0"/>
        <v/>
      </c>
      <c r="H46" s="232"/>
      <c r="I46" s="232"/>
      <c r="J46" s="234"/>
      <c r="K46" s="234"/>
      <c r="L46" s="232"/>
      <c r="M46" s="234"/>
      <c r="N46" s="232"/>
      <c r="O46" s="233"/>
      <c r="P46" s="232"/>
      <c r="Q46" s="232"/>
      <c r="R46" s="233"/>
      <c r="S46" s="232"/>
      <c r="T46" s="235"/>
      <c r="U46" s="234"/>
      <c r="V46" s="232"/>
      <c r="W46" s="232"/>
      <c r="X46" s="233"/>
      <c r="Y46" s="233"/>
      <c r="Z46" s="236"/>
      <c r="AA46" s="256"/>
      <c r="AB46" s="237"/>
    </row>
    <row r="47" spans="1:28" s="174" customFormat="1">
      <c r="A47" s="228">
        <v>20</v>
      </c>
      <c r="B47" s="229"/>
      <c r="C47" s="230"/>
      <c r="D47" s="229"/>
      <c r="E47" s="230"/>
      <c r="F47" s="231"/>
      <c r="G47" s="193" t="str">
        <f t="shared" si="0"/>
        <v/>
      </c>
      <c r="H47" s="232"/>
      <c r="I47" s="232"/>
      <c r="J47" s="234"/>
      <c r="K47" s="234"/>
      <c r="L47" s="232"/>
      <c r="M47" s="234"/>
      <c r="N47" s="232"/>
      <c r="O47" s="233"/>
      <c r="P47" s="232"/>
      <c r="Q47" s="232"/>
      <c r="R47" s="233"/>
      <c r="S47" s="232"/>
      <c r="T47" s="235"/>
      <c r="U47" s="234"/>
      <c r="V47" s="232"/>
      <c r="W47" s="232"/>
      <c r="X47" s="233"/>
      <c r="Y47" s="233"/>
      <c r="Z47" s="236"/>
      <c r="AA47" s="256"/>
      <c r="AB47" s="237"/>
    </row>
    <row r="48" spans="1:28" s="174" customFormat="1">
      <c r="A48" s="228">
        <v>21</v>
      </c>
      <c r="B48" s="229"/>
      <c r="C48" s="230"/>
      <c r="D48" s="229"/>
      <c r="E48" s="230"/>
      <c r="F48" s="231"/>
      <c r="G48" s="193" t="str">
        <f t="shared" si="0"/>
        <v/>
      </c>
      <c r="H48" s="232"/>
      <c r="I48" s="232"/>
      <c r="J48" s="234"/>
      <c r="K48" s="234"/>
      <c r="L48" s="232"/>
      <c r="M48" s="234"/>
      <c r="N48" s="232"/>
      <c r="O48" s="233"/>
      <c r="P48" s="232"/>
      <c r="Q48" s="232"/>
      <c r="R48" s="233"/>
      <c r="S48" s="232"/>
      <c r="T48" s="235"/>
      <c r="U48" s="234"/>
      <c r="V48" s="232"/>
      <c r="W48" s="232"/>
      <c r="X48" s="233"/>
      <c r="Y48" s="233"/>
      <c r="Z48" s="236"/>
      <c r="AA48" s="256"/>
      <c r="AB48" s="237"/>
    </row>
    <row r="49" spans="1:28" s="174" customFormat="1">
      <c r="A49" s="228">
        <v>22</v>
      </c>
      <c r="B49" s="229"/>
      <c r="C49" s="230"/>
      <c r="D49" s="229"/>
      <c r="E49" s="230"/>
      <c r="F49" s="231"/>
      <c r="G49" s="193" t="str">
        <f t="shared" si="0"/>
        <v/>
      </c>
      <c r="H49" s="232"/>
      <c r="I49" s="232"/>
      <c r="J49" s="234"/>
      <c r="K49" s="234"/>
      <c r="L49" s="232"/>
      <c r="M49" s="234"/>
      <c r="N49" s="232"/>
      <c r="O49" s="233"/>
      <c r="P49" s="232"/>
      <c r="Q49" s="232"/>
      <c r="R49" s="233"/>
      <c r="S49" s="232"/>
      <c r="T49" s="235"/>
      <c r="U49" s="234"/>
      <c r="V49" s="232"/>
      <c r="W49" s="232"/>
      <c r="X49" s="233"/>
      <c r="Y49" s="233"/>
      <c r="Z49" s="236"/>
      <c r="AA49" s="256"/>
      <c r="AB49" s="237"/>
    </row>
    <row r="50" spans="1:28" s="174" customFormat="1">
      <c r="A50" s="228">
        <v>23</v>
      </c>
      <c r="B50" s="229"/>
      <c r="C50" s="230"/>
      <c r="D50" s="229"/>
      <c r="E50" s="230"/>
      <c r="F50" s="231"/>
      <c r="G50" s="193" t="str">
        <f t="shared" si="0"/>
        <v/>
      </c>
      <c r="H50" s="232"/>
      <c r="I50" s="232"/>
      <c r="J50" s="234"/>
      <c r="K50" s="234"/>
      <c r="L50" s="232"/>
      <c r="M50" s="234"/>
      <c r="N50" s="232"/>
      <c r="O50" s="233"/>
      <c r="P50" s="232"/>
      <c r="Q50" s="232"/>
      <c r="R50" s="233"/>
      <c r="S50" s="232"/>
      <c r="T50" s="235"/>
      <c r="U50" s="234"/>
      <c r="V50" s="232"/>
      <c r="W50" s="232"/>
      <c r="X50" s="233"/>
      <c r="Y50" s="233"/>
      <c r="Z50" s="236"/>
      <c r="AA50" s="256"/>
      <c r="AB50" s="237"/>
    </row>
    <row r="51" spans="1:28" s="174" customFormat="1">
      <c r="A51" s="228">
        <v>24</v>
      </c>
      <c r="B51" s="229"/>
      <c r="C51" s="230"/>
      <c r="D51" s="229"/>
      <c r="E51" s="230"/>
      <c r="F51" s="231"/>
      <c r="G51" s="193" t="str">
        <f t="shared" si="0"/>
        <v/>
      </c>
      <c r="H51" s="232"/>
      <c r="I51" s="232"/>
      <c r="J51" s="234"/>
      <c r="K51" s="234"/>
      <c r="L51" s="232"/>
      <c r="M51" s="234"/>
      <c r="N51" s="232"/>
      <c r="O51" s="233"/>
      <c r="P51" s="232"/>
      <c r="Q51" s="232"/>
      <c r="R51" s="233"/>
      <c r="S51" s="232"/>
      <c r="T51" s="235"/>
      <c r="U51" s="234"/>
      <c r="V51" s="232"/>
      <c r="W51" s="232"/>
      <c r="X51" s="233"/>
      <c r="Y51" s="233"/>
      <c r="Z51" s="236"/>
      <c r="AA51" s="256"/>
      <c r="AB51" s="237"/>
    </row>
    <row r="52" spans="1:28" s="174" customFormat="1">
      <c r="A52" s="228">
        <v>25</v>
      </c>
      <c r="B52" s="229"/>
      <c r="C52" s="230"/>
      <c r="D52" s="229"/>
      <c r="E52" s="230"/>
      <c r="F52" s="231"/>
      <c r="G52" s="193" t="str">
        <f t="shared" si="0"/>
        <v/>
      </c>
      <c r="H52" s="232"/>
      <c r="I52" s="232"/>
      <c r="J52" s="234"/>
      <c r="K52" s="234"/>
      <c r="L52" s="232"/>
      <c r="M52" s="234"/>
      <c r="N52" s="232"/>
      <c r="O52" s="233"/>
      <c r="P52" s="232"/>
      <c r="Q52" s="232"/>
      <c r="R52" s="233"/>
      <c r="S52" s="232"/>
      <c r="T52" s="235"/>
      <c r="U52" s="234"/>
      <c r="V52" s="232"/>
      <c r="W52" s="232"/>
      <c r="X52" s="233"/>
      <c r="Y52" s="233"/>
      <c r="Z52" s="236"/>
      <c r="AA52" s="256"/>
      <c r="AB52" s="237"/>
    </row>
    <row r="53" spans="1:28" ht="24" customHeight="1">
      <c r="B53" s="185" t="s">
        <v>262</v>
      </c>
      <c r="C53" s="121"/>
      <c r="D53" s="121"/>
      <c r="E53" s="121"/>
      <c r="F53" s="121"/>
      <c r="G53" s="212" t="str">
        <f>IF(AND(F23=1, COUNTA(B28:B52)&lt;&gt;COUNTA(F28:F52))," To be totaled, actions must have a Date Implemented and there must be Date(s) of Follow-up above. &gt;&gt;","")</f>
        <v/>
      </c>
      <c r="H53" s="186">
        <f>SUM(H54:H59)</f>
        <v>1</v>
      </c>
      <c r="I53" s="187" t="s">
        <v>107</v>
      </c>
      <c r="J53" s="187" t="s">
        <v>107</v>
      </c>
      <c r="K53" s="187" t="s">
        <v>107</v>
      </c>
      <c r="L53" s="186">
        <f>SUM(L54:L59)</f>
        <v>1</v>
      </c>
      <c r="M53" s="187" t="s">
        <v>107</v>
      </c>
      <c r="N53" s="186">
        <f>SUM(N54:N59)</f>
        <v>1</v>
      </c>
      <c r="O53" s="186">
        <f>SUM(O54:O59)</f>
        <v>1</v>
      </c>
      <c r="P53" s="186">
        <f t="shared" ref="P53:V53" si="1">SUM(P54:P59)</f>
        <v>14</v>
      </c>
      <c r="Q53" s="186">
        <f t="shared" si="1"/>
        <v>10</v>
      </c>
      <c r="R53" s="186">
        <f t="shared" si="1"/>
        <v>2</v>
      </c>
      <c r="S53" s="186">
        <f t="shared" si="1"/>
        <v>150</v>
      </c>
      <c r="T53" s="188">
        <f t="shared" si="1"/>
        <v>5000</v>
      </c>
      <c r="U53" s="187" t="s">
        <v>107</v>
      </c>
      <c r="V53" s="186">
        <f t="shared" si="1"/>
        <v>5</v>
      </c>
      <c r="W53" s="187" t="s">
        <v>107</v>
      </c>
      <c r="X53" s="187" t="s">
        <v>107</v>
      </c>
      <c r="Y53" s="186">
        <f t="shared" ref="Y53" si="2">SUM(Y54:Y59)</f>
        <v>1</v>
      </c>
      <c r="Z53" s="214" t="s">
        <v>107</v>
      </c>
      <c r="AA53" s="213">
        <f>SUM(AA54:AA59)</f>
        <v>2</v>
      </c>
      <c r="AB53" s="214" t="s">
        <v>107</v>
      </c>
    </row>
    <row r="54" spans="1:28" ht="24" customHeight="1">
      <c r="B54" s="185" t="str">
        <f>"TOTAL REPORTED " &amp; C54</f>
        <v>TOTAL REPORTED 2023</v>
      </c>
      <c r="C54" s="121">
        <v>2023</v>
      </c>
      <c r="D54" s="121"/>
      <c r="E54" s="121"/>
      <c r="F54" s="121"/>
      <c r="G54" s="121"/>
      <c r="H54" s="186">
        <f t="shared" ref="H54:H59" si="3">IF($C$23,SUMIF($G$28:$G$52,$C54,H$28:H$52),0)</f>
        <v>0</v>
      </c>
      <c r="I54" s="187" t="s">
        <v>107</v>
      </c>
      <c r="J54" s="187" t="s">
        <v>107</v>
      </c>
      <c r="K54" s="187" t="s">
        <v>107</v>
      </c>
      <c r="L54" s="186">
        <f t="shared" ref="L54:L59" si="4">IF($C$23,SUMIF($G$28:$G$52,$C54,L$28:L$52),0)</f>
        <v>0</v>
      </c>
      <c r="M54" s="187" t="s">
        <v>107</v>
      </c>
      <c r="N54" s="186">
        <f t="shared" ref="N54:N59" si="5">IF($C$23,SUMIF($G$28:$G$52,$C54,N$28:N$52),0)</f>
        <v>0</v>
      </c>
      <c r="O54" s="186">
        <f t="shared" ref="O54:O59" si="6">IF($C$23,COUNTIFS($G$28:$G$52,$C54,O$28:O$52,"Yes"),0)</f>
        <v>0</v>
      </c>
      <c r="P54" s="186">
        <f t="shared" ref="P54:Q59" si="7">IF($C$23,SUMIF($G$28:$G$52,$C54,P$28:P$52),0)</f>
        <v>0</v>
      </c>
      <c r="Q54" s="186">
        <f t="shared" si="7"/>
        <v>0</v>
      </c>
      <c r="R54" s="186">
        <f t="shared" ref="R54:R59" si="8">IF($C$23,COUNTIFS($G$28:$G$52,$C54,R$28:R$52,"Yes"),0)</f>
        <v>0</v>
      </c>
      <c r="S54" s="186">
        <f t="shared" ref="S54:S59" si="9">IF($C$23,SUMIFS(S$28:S$52,$G$28:$G$52,$C54,T$28:T$52,"Units"),0)</f>
        <v>0</v>
      </c>
      <c r="T54" s="188">
        <f t="shared" ref="T54:T59" si="10">IF($C$23,SUMIFS(S$28:S$52,$G$28:$G$52,$C54,T$28:T$52,"Dollars"),0)</f>
        <v>0</v>
      </c>
      <c r="U54" s="187" t="s">
        <v>107</v>
      </c>
      <c r="V54" s="186">
        <f t="shared" ref="V54:V59" si="11">IF($C$23,SUMIF($G$28:$G$52,$C54,V$28:V$52),0)</f>
        <v>0</v>
      </c>
      <c r="W54" s="187" t="s">
        <v>107</v>
      </c>
      <c r="X54" s="187" t="s">
        <v>107</v>
      </c>
      <c r="Y54" s="186">
        <f t="shared" ref="Y54:Y59" si="12">IF($C$23,COUNTIFS($G$28:$G$52,$C54,Y$28:Y$52,"Yes"),0)</f>
        <v>0</v>
      </c>
      <c r="Z54" s="214" t="s">
        <v>107</v>
      </c>
      <c r="AA54" s="213">
        <f t="shared" ref="AA54:AA59" si="13">IF($C$23,COUNTIFS($G$28:$G$52,$C54,AA$28:AA$52,"Y"),0)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1</v>
      </c>
      <c r="I55" s="187" t="s">
        <v>107</v>
      </c>
      <c r="J55" s="187" t="s">
        <v>107</v>
      </c>
      <c r="K55" s="187" t="s">
        <v>107</v>
      </c>
      <c r="L55" s="186">
        <f t="shared" si="4"/>
        <v>1</v>
      </c>
      <c r="M55" s="187" t="s">
        <v>107</v>
      </c>
      <c r="N55" s="186">
        <f t="shared" si="5"/>
        <v>1</v>
      </c>
      <c r="O55" s="186">
        <f t="shared" si="6"/>
        <v>1</v>
      </c>
      <c r="P55" s="186">
        <f t="shared" si="7"/>
        <v>14</v>
      </c>
      <c r="Q55" s="186">
        <f t="shared" si="7"/>
        <v>10</v>
      </c>
      <c r="R55" s="186">
        <f t="shared" si="8"/>
        <v>2</v>
      </c>
      <c r="S55" s="186">
        <f t="shared" si="9"/>
        <v>150</v>
      </c>
      <c r="T55" s="188">
        <f t="shared" si="10"/>
        <v>5000</v>
      </c>
      <c r="U55" s="187" t="s">
        <v>107</v>
      </c>
      <c r="V55" s="186">
        <f t="shared" si="11"/>
        <v>5</v>
      </c>
      <c r="W55" s="187" t="s">
        <v>107</v>
      </c>
      <c r="X55" s="187" t="s">
        <v>107</v>
      </c>
      <c r="Y55" s="186">
        <f t="shared" si="12"/>
        <v>1</v>
      </c>
      <c r="Z55" s="214" t="s">
        <v>107</v>
      </c>
      <c r="AA55" s="213">
        <f t="shared" si="13"/>
        <v>2</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3lYueHwMZgB6tx47OJlLOAeYZaInhcrck0Q6AWu68/IoDJ6+fehEqB6cjM7f2hPb10x2jt31qPF86OzU8bK/8A==" saltValue="tHiS2IFh/kJvpsTtXYbrdA==" spinCount="100000" sheet="1" objects="1" scenarios="1"/>
  <mergeCells count="23">
    <mergeCell ref="S26:U26"/>
    <mergeCell ref="H25:O25"/>
    <mergeCell ref="H26:K26"/>
    <mergeCell ref="C22:F22"/>
    <mergeCell ref="L26:M26"/>
    <mergeCell ref="N26:O26"/>
    <mergeCell ref="P26:R26"/>
    <mergeCell ref="C10:F10"/>
    <mergeCell ref="C20:F20"/>
    <mergeCell ref="C21:F21"/>
    <mergeCell ref="V25:Z26"/>
    <mergeCell ref="C3:H3"/>
    <mergeCell ref="C13:F13"/>
    <mergeCell ref="C7:F7"/>
    <mergeCell ref="C8:F8"/>
    <mergeCell ref="C11:F11"/>
    <mergeCell ref="C12:F12"/>
    <mergeCell ref="C14:F14"/>
    <mergeCell ref="C15:F15"/>
    <mergeCell ref="C16:F16"/>
    <mergeCell ref="C17:F17"/>
    <mergeCell ref="C19:F19"/>
    <mergeCell ref="P25:U25"/>
  </mergeCells>
  <conditionalFormatting sqref="H28:K52">
    <cfRule type="expression" dxfId="455" priority="3" stopIfTrue="1">
      <formula>AND($C28&lt;&gt;"",$C28&lt;&gt;"Manufacturer (Production)")</formula>
    </cfRule>
  </conditionalFormatting>
  <conditionalFormatting sqref="L28:M52">
    <cfRule type="expression" dxfId="454" priority="4" stopIfTrue="1">
      <formula>AND($C28&lt;&gt;"",$C28&lt;&gt;"Manufacturer (Certification)")</formula>
    </cfRule>
  </conditionalFormatting>
  <conditionalFormatting sqref="N28:N52 L28:L52 H28:I52 P28:Q52 S28:S52 V28:W52">
    <cfRule type="expression" dxfId="453" priority="6">
      <formula>AND(TRIM(H28)&lt;&gt;"",ISNUMBER(H28)=FALSE)</formula>
    </cfRule>
  </conditionalFormatting>
  <conditionalFormatting sqref="N28:O52">
    <cfRule type="expression" dxfId="452" priority="5" stopIfTrue="1">
      <formula>AND($C28&lt;&gt;"",$C28&lt;&gt;"Manufacturer (Marketing)")</formula>
    </cfRule>
  </conditionalFormatting>
  <conditionalFormatting sqref="P28:U52">
    <cfRule type="expression" dxfId="451" priority="2">
      <formula>AND($C28&lt;&gt;"",$C28&lt;&gt;"Distributor / Retailer")</formula>
    </cfRule>
  </conditionalFormatting>
  <conditionalFormatting sqref="V28:Z52">
    <cfRule type="expression" dxfId="450" priority="1">
      <formula>AND($C28&lt;&gt;"",$C28&lt;&gt;"Purchaser / User")</formula>
    </cfRule>
  </conditionalFormatting>
  <dataValidations count="17">
    <dataValidation type="date" allowBlank="1" showInputMessage="1" showErrorMessage="1" error="You must enter a valid date (m/d/yyyy)." sqref="F28:F52" xr:uid="{357D520F-9D12-4CED-BD1C-9C1C9AE7F3F6}">
      <formula1>44835</formula1>
      <formula2>47026</formula2>
    </dataValidation>
    <dataValidation type="list" allowBlank="1" showInputMessage="1" showErrorMessage="1" sqref="T28:T52" xr:uid="{0C294807-A7F4-4814-9B62-9C549BA8BF5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1FC26A9-6DF6-44BA-8592-1CD490FD38C1}"/>
    <dataValidation type="list" allowBlank="1" showInputMessage="1" showErrorMessage="1" sqref="M28:M52" xr:uid="{D8AF1DAE-F488-427B-B798-698565214BF4}">
      <formula1>Lookup_CertificationStatus</formula1>
    </dataValidation>
    <dataValidation type="list" allowBlank="1" showInputMessage="1" showErrorMessage="1" sqref="K28:K52 U28:U52" xr:uid="{420F2EAA-0799-4E31-B23D-F4D6A1D11CF6}">
      <formula1>Lookup_Type</formula1>
    </dataValidation>
    <dataValidation type="list" allowBlank="1" showInputMessage="1" showErrorMessage="1" sqref="J28:J52" xr:uid="{C27D084D-C2FF-4EFB-9424-898FB50E22FE}">
      <formula1>Lookup_Units</formula1>
    </dataValidation>
    <dataValidation type="list" allowBlank="1" showInputMessage="1" showErrorMessage="1" sqref="Y28:Y52 R28:R52 O28:O52" xr:uid="{EB71EE76-FA45-4C73-AE59-D197BF9EDDB0}">
      <formula1>Lookup_YesNoUnknown</formula1>
    </dataValidation>
    <dataValidation type="list" allowBlank="1" showInputMessage="1" showErrorMessage="1" sqref="C28:C52" xr:uid="{D05B1F02-FBC5-453D-BB54-5237602C5883}">
      <formula1>Lookup_Role</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C15" xr:uid="{2FECB3DA-1782-4885-BAB9-3BE0964754FD}">
      <formula1>100</formula1>
      <formula2>999999</formula2>
    </dataValidation>
    <dataValidation type="date" operator="greaterThan" allowBlank="1" showInputMessage="1" showErrorMessage="1" errorTitle="Date Required" error="Please enter a date in mm/dd/yyyy format." sqref="C18" xr:uid="{D9CB0AA8-732D-4BDE-B73E-054B4FD2AB6E}">
      <formula1>36526</formula1>
    </dataValidation>
    <dataValidation type="list" allowBlank="1" showDropDown="1" showInputMessage="1" showErrorMessage="1" sqref="C14" xr:uid="{C5DAD7CD-44B0-4D87-A1B3-70A6EDB6AA9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2224A47-D392-4AC3-9DDF-66008B0AAFE2}"/>
    <dataValidation type="list" allowBlank="1" showDropDown="1" showInputMessage="1" showErrorMessage="1" error="Please enter Yes, No, or Unknown." sqref="C16:F16" xr:uid="{FAA8F8DB-5F9D-40AE-BBD1-8F1ABB2DE096}">
      <formula1>Lookup_YesNoUnknown</formula1>
    </dataValidation>
    <dataValidation type="list" allowBlank="1" showInputMessage="1" showErrorMessage="1" sqref="C19:F19" xr:uid="{89684D55-9678-4386-9E13-CD5ED61F65A5}">
      <formula1>"How to Find Safer Cleaners, Green Cleaning Webinar, Cleaners Go Green with P2 factsheet,  Demonstration of Safer Choice Products, Instagram post about Demonstration of Safer Choice Products"</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EF11AE4-7631-4787-94CE-E45C9232B850}"/>
    <dataValidation type="list" allowBlank="1" showDropDown="1" showInputMessage="1" showErrorMessage="1" error="Please enter Y or N." sqref="AA28:AA52" xr:uid="{B38BF811-D0E2-45DF-A8A3-D61BBDD33FB7}">
      <formula1>Lookup_YesNo</formula1>
    </dataValidation>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D7D790E5-27FA-463A-9F25-6A69792F1B8E}"/>
  </dataValidations>
  <hyperlinks>
    <hyperlink ref="B20" r:id="rId1"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7B6199E-0351-477B-B4F4-9809C00DB1B5}"/>
    <hyperlink ref="B15" r:id="rId2" xr:uid="{D928E42E-3986-404B-A044-F729658E90E0}"/>
    <hyperlink ref="AB31" r:id="rId3" xr:uid="{F164D5E1-FE0C-49AD-9679-B4CFFF7998FB}"/>
    <hyperlink ref="AB28" r:id="rId4" xr:uid="{E29F4BFF-0C70-4510-BF00-32B5B234BED9}"/>
  </hyperlinks>
  <printOptions horizontalCentered="1"/>
  <pageMargins left="0.45" right="0.45" top="0.75" bottom="0.75" header="0.3" footer="0.3"/>
  <pageSetup scale="22" fitToHeight="0" orientation="landscape" r:id="rId5"/>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5DDCF-948B-4CAE-B510-8048BDB49AA1}">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wC4nSXLUHdXIO1O60BFWHNVc4Lq72OQnhEVLwqtkHNgsPAKKfLaRfD2dy9IudIG1p/JNtVuKNym4r/sAtIOQdA==" saltValue="Xd6IXyN4MSpRbj8+X/+yr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31" priority="3" stopIfTrue="1">
      <formula>AND($C28&lt;&gt;"",$C28&lt;&gt;"Manufacturer (Production)")</formula>
    </cfRule>
  </conditionalFormatting>
  <conditionalFormatting sqref="L28:M52">
    <cfRule type="expression" dxfId="130" priority="4" stopIfTrue="1">
      <formula>AND($C28&lt;&gt;"",$C28&lt;&gt;"Manufacturer (Certification)")</formula>
    </cfRule>
  </conditionalFormatting>
  <conditionalFormatting sqref="N28:N52 L28:L52 H28:I52 P28:Q52 S28:S52 V28:W52">
    <cfRule type="expression" dxfId="129" priority="6">
      <formula>AND(TRIM(H28)&lt;&gt;"",ISNUMBER(H28)=FALSE)</formula>
    </cfRule>
  </conditionalFormatting>
  <conditionalFormatting sqref="N28:O52">
    <cfRule type="expression" dxfId="128" priority="5" stopIfTrue="1">
      <formula>AND($C28&lt;&gt;"",$C28&lt;&gt;"Manufacturer (Marketing)")</formula>
    </cfRule>
  </conditionalFormatting>
  <conditionalFormatting sqref="P28:U52">
    <cfRule type="expression" dxfId="127" priority="2">
      <formula>AND($C28&lt;&gt;"",$C28&lt;&gt;"Distributor / Retailer")</formula>
    </cfRule>
  </conditionalFormatting>
  <conditionalFormatting sqref="V28:Z52">
    <cfRule type="expression" dxfId="12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9DCFA71-E58B-4A16-80D0-B69DDF61BA3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6E71CA0-CE31-4ECC-9F9A-71CC22D02D8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C3F0986-8EDF-4885-A48F-3AF0FE44DE4D}"/>
    <dataValidation type="list" allowBlank="1" showDropDown="1" showInputMessage="1" showErrorMessage="1" error="Please enter Y or N." sqref="AA28:AA52" xr:uid="{C9F491AB-FCCD-4406-A56F-0B0B4BB82442}">
      <formula1>Lookup_YesNo</formula1>
    </dataValidation>
    <dataValidation type="date" allowBlank="1" showInputMessage="1" showErrorMessage="1" error="Please enter a valid date (mm/dd/yyyy) _x000a_between 10/01/2022 and 09/30/2028." sqref="F28:F52" xr:uid="{C265EE95-6611-4A33-B516-B9290069E322}">
      <formula1>44835</formula1>
      <formula2>47026</formula2>
    </dataValidation>
    <dataValidation type="list" allowBlank="1" showDropDown="1" showInputMessage="1" showErrorMessage="1" error="Please enter Yes, No, or Unknown." sqref="C16:F16" xr:uid="{DEE3A9B5-5536-436A-BAFC-290FD6890EB0}">
      <formula1>Lookup_YesNoUnknown</formula1>
    </dataValidation>
    <dataValidation type="list" allowBlank="1" showInputMessage="1" showErrorMessage="1" sqref="T28:T52" xr:uid="{D3455909-6980-49D4-B313-0EF389B0E27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2678200-E497-4BD6-AFF9-96E4EFDAE42A}"/>
    <dataValidation type="list" allowBlank="1" showInputMessage="1" showErrorMessage="1" sqref="M28:M52" xr:uid="{E43D2737-1DF0-4B82-8235-5D1CE65ABE55}">
      <formula1>Lookup_CertificationStatus</formula1>
    </dataValidation>
    <dataValidation type="list" allowBlank="1" showInputMessage="1" showErrorMessage="1" sqref="K28:K52 U28:U52" xr:uid="{B739C762-A108-4632-B849-0BE2F675647F}">
      <formula1>Lookup_Type</formula1>
    </dataValidation>
    <dataValidation type="list" allowBlank="1" showInputMessage="1" showErrorMessage="1" sqref="J28:J52" xr:uid="{FD8383DC-121A-4DB6-878E-2488DF600B0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5D81DAC-E4E2-49AC-8750-5687AFAD1AED}">
      <formula1>OFFSET(Outreach_Activities_Sorted,0,0,COUNTIF(Outreach_Activities_Sorted,"&lt;&gt;0"))</formula1>
    </dataValidation>
    <dataValidation type="list" allowBlank="1" showInputMessage="1" showErrorMessage="1" sqref="Y28:Y52 R28:R52 O28:O52" xr:uid="{AA6EA978-6FBC-4809-81CE-36A9246B5F74}">
      <formula1>Lookup_YesNoUnknown</formula1>
    </dataValidation>
    <dataValidation type="list" allowBlank="1" showInputMessage="1" showErrorMessage="1" sqref="C28:C52" xr:uid="{31AD3791-8AEA-4852-A262-D3A48BED01B9}">
      <formula1>Lookup_Role</formula1>
    </dataValidation>
    <dataValidation type="date" operator="greaterThan" allowBlank="1" showInputMessage="1" showErrorMessage="1" errorTitle="Date Required" error="Please enter a date in mm/dd/yyyy format." sqref="C18:F18" xr:uid="{0652D5C8-9DF0-42FA-99B0-BB57657CA120}">
      <formula1>36526</formula1>
    </dataValidation>
    <dataValidation type="list" allowBlank="1" showDropDown="1" showInputMessage="1" showErrorMessage="1" sqref="C14" xr:uid="{574CAD34-BA67-4FAD-B3E9-56C11CB9082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B95E6F8-8543-4E2A-9975-4B3D3703652C}"/>
  </dataValidations>
  <hyperlinks>
    <hyperlink ref="B15" r:id="rId1" xr:uid="{C79B70A7-B973-4B32-AC3B-ADB54357557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FDEBB79-2D08-4914-8FCF-B265DA70095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59E73-0A03-4E8F-B2AB-0B2588159635}">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sjhOnlAaCIQvE1hB93xwlC95VqMKgU/kqms9o6HkeQo7nSxBHmiLpsTtW4zhG1jump/lGGe16BaJyXs/zP638Q==" saltValue="d3KCVT8Iz+BJHVWW0SXak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25" priority="3" stopIfTrue="1">
      <formula>AND($C28&lt;&gt;"",$C28&lt;&gt;"Manufacturer (Production)")</formula>
    </cfRule>
  </conditionalFormatting>
  <conditionalFormatting sqref="L28:M52">
    <cfRule type="expression" dxfId="124" priority="4" stopIfTrue="1">
      <formula>AND($C28&lt;&gt;"",$C28&lt;&gt;"Manufacturer (Certification)")</formula>
    </cfRule>
  </conditionalFormatting>
  <conditionalFormatting sqref="N28:N52 L28:L52 H28:I52 P28:Q52 S28:S52 V28:W52">
    <cfRule type="expression" dxfId="123" priority="6">
      <formula>AND(TRIM(H28)&lt;&gt;"",ISNUMBER(H28)=FALSE)</formula>
    </cfRule>
  </conditionalFormatting>
  <conditionalFormatting sqref="N28:O52">
    <cfRule type="expression" dxfId="122" priority="5" stopIfTrue="1">
      <formula>AND($C28&lt;&gt;"",$C28&lt;&gt;"Manufacturer (Marketing)")</formula>
    </cfRule>
  </conditionalFormatting>
  <conditionalFormatting sqref="P28:U52">
    <cfRule type="expression" dxfId="121" priority="2">
      <formula>AND($C28&lt;&gt;"",$C28&lt;&gt;"Distributor / Retailer")</formula>
    </cfRule>
  </conditionalFormatting>
  <conditionalFormatting sqref="V28:Z52">
    <cfRule type="expression" dxfId="12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189BB61-6A83-4EBB-9957-14D9DECF68F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0A80601-EE9A-4BE6-BB21-E60F29107E2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41E7B84-A14E-41B9-8B94-69152F045BC0}"/>
    <dataValidation type="list" allowBlank="1" showDropDown="1" showInputMessage="1" showErrorMessage="1" error="Please enter Y or N." sqref="AA28:AA52" xr:uid="{922E776D-0E18-44E3-B44B-7EF0529F16A7}">
      <formula1>Lookup_YesNo</formula1>
    </dataValidation>
    <dataValidation type="date" allowBlank="1" showInputMessage="1" showErrorMessage="1" error="Please enter a valid date (mm/dd/yyyy) _x000a_between 10/01/2022 and 09/30/2028." sqref="F28:F52" xr:uid="{0F6E5B6F-BBD4-4E5A-B2ED-DC5FB897643B}">
      <formula1>44835</formula1>
      <formula2>47026</formula2>
    </dataValidation>
    <dataValidation type="list" allowBlank="1" showDropDown="1" showInputMessage="1" showErrorMessage="1" error="Please enter Yes, No, or Unknown." sqref="C16:F16" xr:uid="{E18EB195-D4A2-4E9E-BC61-D9192C467FE1}">
      <formula1>Lookup_YesNoUnknown</formula1>
    </dataValidation>
    <dataValidation type="list" allowBlank="1" showInputMessage="1" showErrorMessage="1" sqref="T28:T52" xr:uid="{5BC2EAD2-C6BD-4C66-91E4-0107B96A17C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E615C06-5457-4BBF-8FAA-909947288FFB}"/>
    <dataValidation type="list" allowBlank="1" showInputMessage="1" showErrorMessage="1" sqref="M28:M52" xr:uid="{12D78E65-2A58-413F-927B-4AB7EEF57AAB}">
      <formula1>Lookup_CertificationStatus</formula1>
    </dataValidation>
    <dataValidation type="list" allowBlank="1" showInputMessage="1" showErrorMessage="1" sqref="K28:K52 U28:U52" xr:uid="{F33C4B32-A58F-48AB-BFEB-A8B7AC732D19}">
      <formula1>Lookup_Type</formula1>
    </dataValidation>
    <dataValidation type="list" allowBlank="1" showInputMessage="1" showErrorMessage="1" sqref="J28:J52" xr:uid="{A80294AD-69F7-4502-B5EB-FA05820B22F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F7C543C-EEF2-4D93-8628-78607501CB31}">
      <formula1>OFFSET(Outreach_Activities_Sorted,0,0,COUNTIF(Outreach_Activities_Sorted,"&lt;&gt;0"))</formula1>
    </dataValidation>
    <dataValidation type="list" allowBlank="1" showInputMessage="1" showErrorMessage="1" sqref="Y28:Y52 R28:R52 O28:O52" xr:uid="{D35A53F1-F33D-4FC2-B83D-D24EC07CA8CC}">
      <formula1>Lookup_YesNoUnknown</formula1>
    </dataValidation>
    <dataValidation type="list" allowBlank="1" showInputMessage="1" showErrorMessage="1" sqref="C28:C52" xr:uid="{3F5711E6-5636-47D1-A733-F65886F4004F}">
      <formula1>Lookup_Role</formula1>
    </dataValidation>
    <dataValidation type="date" operator="greaterThan" allowBlank="1" showInputMessage="1" showErrorMessage="1" errorTitle="Date Required" error="Please enter a date in mm/dd/yyyy format." sqref="C18:F18" xr:uid="{830771E1-7F31-4C46-BBE8-C315026EC98E}">
      <formula1>36526</formula1>
    </dataValidation>
    <dataValidation type="list" allowBlank="1" showDropDown="1" showInputMessage="1" showErrorMessage="1" sqref="C14" xr:uid="{50EE83DF-291E-4787-9F3A-2D2CC0D27F1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E806B4E-A2C8-4CAA-9BC5-316C389BBC16}"/>
  </dataValidations>
  <hyperlinks>
    <hyperlink ref="B15" r:id="rId1" xr:uid="{6A5CDA78-59B9-4BB0-A76E-6B316BD648A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E5F29F4-3CB4-4E61-823F-9B7DCD8F7A1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C603E-CBBF-4EB5-B643-A702D2E6446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319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KxD3wDd+9Jpo/J5KQ9R/+yWp7kA0TYcmceLHBrT69J3KKVTT0Z3tap6VGQApgr1hS0qugGkr4al7U764edinA==" saltValue="0QeraMJKBZKqLyF+7Dy26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9" priority="3" stopIfTrue="1">
      <formula>AND($C28&lt;&gt;"",$C28&lt;&gt;"Manufacturer (Production)")</formula>
    </cfRule>
  </conditionalFormatting>
  <conditionalFormatting sqref="L28:M52">
    <cfRule type="expression" dxfId="118" priority="4" stopIfTrue="1">
      <formula>AND($C28&lt;&gt;"",$C28&lt;&gt;"Manufacturer (Certification)")</formula>
    </cfRule>
  </conditionalFormatting>
  <conditionalFormatting sqref="N28:N52 L28:L52 H28:I52 P28:Q52 S28:S52 V28:W52">
    <cfRule type="expression" dxfId="117" priority="6">
      <formula>AND(TRIM(H28)&lt;&gt;"",ISNUMBER(H28)=FALSE)</formula>
    </cfRule>
  </conditionalFormatting>
  <conditionalFormatting sqref="N28:O52">
    <cfRule type="expression" dxfId="116" priority="5" stopIfTrue="1">
      <formula>AND($C28&lt;&gt;"",$C28&lt;&gt;"Manufacturer (Marketing)")</formula>
    </cfRule>
  </conditionalFormatting>
  <conditionalFormatting sqref="P28:U52">
    <cfRule type="expression" dxfId="115" priority="2">
      <formula>AND($C28&lt;&gt;"",$C28&lt;&gt;"Distributor / Retailer")</formula>
    </cfRule>
  </conditionalFormatting>
  <conditionalFormatting sqref="V28:Z52">
    <cfRule type="expression" dxfId="11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E14B0CD-488F-43FC-B5EF-80790711A98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AA5B03D-9CDC-4B7C-BE2B-8B66DD2E4F3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B6652FF-3C72-44DB-9108-865B926028E3}"/>
    <dataValidation type="list" allowBlank="1" showDropDown="1" showInputMessage="1" showErrorMessage="1" error="Please enter Y or N." sqref="AA28:AA52" xr:uid="{1095AD03-5F9A-422E-8C2B-A07AADD360CF}">
      <formula1>Lookup_YesNo</formula1>
    </dataValidation>
    <dataValidation type="date" allowBlank="1" showInputMessage="1" showErrorMessage="1" error="Please enter a valid date (mm/dd/yyyy) _x000a_between 10/01/2022 and 09/30/2028." sqref="F28:F52" xr:uid="{7F3E9413-4464-4732-9027-134ADF62D179}">
      <formula1>44835</formula1>
      <formula2>47026</formula2>
    </dataValidation>
    <dataValidation type="list" allowBlank="1" showDropDown="1" showInputMessage="1" showErrorMessage="1" error="Please enter Yes, No, or Unknown." sqref="C16:F16" xr:uid="{6C1FEC33-3D7B-43B4-8B5E-8FBF45208DFA}">
      <formula1>Lookup_YesNoUnknown</formula1>
    </dataValidation>
    <dataValidation type="list" allowBlank="1" showInputMessage="1" showErrorMessage="1" sqref="T28:T52" xr:uid="{13CC3C52-C9C2-474A-B488-09808036902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FF4DEA7-2978-4846-BC18-371933FF8D4D}"/>
    <dataValidation type="list" allowBlank="1" showInputMessage="1" showErrorMessage="1" sqref="M28:M52" xr:uid="{BA962262-4475-4559-89E8-DB8F0F09D8F8}">
      <formula1>Lookup_CertificationStatus</formula1>
    </dataValidation>
    <dataValidation type="list" allowBlank="1" showInputMessage="1" showErrorMessage="1" sqref="K28:K52 U28:U52" xr:uid="{AE078212-2158-48FC-A899-833F8BB38C5D}">
      <formula1>Lookup_Type</formula1>
    </dataValidation>
    <dataValidation type="list" allowBlank="1" showInputMessage="1" showErrorMessage="1" sqref="J28:J52" xr:uid="{F7EA4CF3-E54C-4992-9A1E-FD968E6A1E0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CEB57D3-4F1F-43F7-AACC-EC089D69D008}">
      <formula1>OFFSET(Outreach_Activities_Sorted,0,0,COUNTIF(Outreach_Activities_Sorted,"&lt;&gt;0"))</formula1>
    </dataValidation>
    <dataValidation type="list" allowBlank="1" showInputMessage="1" showErrorMessage="1" sqref="Y28:Y52 R28:R52 O28:O52" xr:uid="{3CBEB277-7B5C-4B7E-BADD-C21970D1EDC0}">
      <formula1>Lookup_YesNoUnknown</formula1>
    </dataValidation>
    <dataValidation type="list" allowBlank="1" showInputMessage="1" showErrorMessage="1" sqref="C28:C52" xr:uid="{4F3694C6-D394-416F-9CEB-4638F74DF348}">
      <formula1>Lookup_Role</formula1>
    </dataValidation>
    <dataValidation type="date" operator="greaterThan" allowBlank="1" showInputMessage="1" showErrorMessage="1" errorTitle="Date Required" error="Please enter a date in mm/dd/yyyy format." sqref="C18:F18" xr:uid="{38B9F8D8-0719-4839-8179-C8089E4C1897}">
      <formula1>36526</formula1>
    </dataValidation>
    <dataValidation type="list" allowBlank="1" showDropDown="1" showInputMessage="1" showErrorMessage="1" sqref="C14" xr:uid="{BA542906-59AE-48FF-B55C-844DFBFE374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C7CDF3F-19E2-4168-9EA1-E00E1B7A61D9}"/>
  </dataValidations>
  <hyperlinks>
    <hyperlink ref="B15" r:id="rId1" xr:uid="{13DE9CF8-5832-4540-9524-9D8E2D14384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83119E7-C734-4321-9CE8-F83DD973054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349E7-B3AA-4212-B244-1016D38D06EE}">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OxKVG+l5VyL/wcqOZ+sK0WxvZmoqjI++yObDq1IjqwQ3D2dJL0TLTDWfZ55PfZiRr8+qQWWAHwYDbtocSWYqkQ==" saltValue="fnyqQlDKQyHAxwBDOkPpI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3" priority="3" stopIfTrue="1">
      <formula>AND($C28&lt;&gt;"",$C28&lt;&gt;"Manufacturer (Production)")</formula>
    </cfRule>
  </conditionalFormatting>
  <conditionalFormatting sqref="L28:M52">
    <cfRule type="expression" dxfId="112" priority="4" stopIfTrue="1">
      <formula>AND($C28&lt;&gt;"",$C28&lt;&gt;"Manufacturer (Certification)")</formula>
    </cfRule>
  </conditionalFormatting>
  <conditionalFormatting sqref="N28:N52 L28:L52 H28:I52 P28:Q52 S28:S52 V28:W52">
    <cfRule type="expression" dxfId="111" priority="6">
      <formula>AND(TRIM(H28)&lt;&gt;"",ISNUMBER(H28)=FALSE)</formula>
    </cfRule>
  </conditionalFormatting>
  <conditionalFormatting sqref="N28:O52">
    <cfRule type="expression" dxfId="110" priority="5" stopIfTrue="1">
      <formula>AND($C28&lt;&gt;"",$C28&lt;&gt;"Manufacturer (Marketing)")</formula>
    </cfRule>
  </conditionalFormatting>
  <conditionalFormatting sqref="P28:U52">
    <cfRule type="expression" dxfId="109" priority="2">
      <formula>AND($C28&lt;&gt;"",$C28&lt;&gt;"Distributor / Retailer")</formula>
    </cfRule>
  </conditionalFormatting>
  <conditionalFormatting sqref="V28:Z52">
    <cfRule type="expression" dxfId="10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DF1B2B8-DCA9-4704-A5C1-B7D6A208C09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0851225-2B12-4C63-AB08-75A0DCE1CA7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B526740-CF7C-4F33-AAF5-F4A8BB05B1A8}"/>
    <dataValidation type="list" allowBlank="1" showDropDown="1" showInputMessage="1" showErrorMessage="1" error="Please enter Y or N." sqref="AA28:AA52" xr:uid="{9DCD1B2C-8361-4E8B-AA60-538AA48B3A39}">
      <formula1>Lookup_YesNo</formula1>
    </dataValidation>
    <dataValidation type="date" allowBlank="1" showInputMessage="1" showErrorMessage="1" error="Please enter a valid date (mm/dd/yyyy) _x000a_between 10/01/2022 and 09/30/2028." sqref="F28:F52" xr:uid="{2D132F1E-C62E-4455-AF00-09C6A74492E1}">
      <formula1>44835</formula1>
      <formula2>47026</formula2>
    </dataValidation>
    <dataValidation type="list" allowBlank="1" showDropDown="1" showInputMessage="1" showErrorMessage="1" error="Please enter Yes, No, or Unknown." sqref="C16:F16" xr:uid="{97C0CEF5-88F1-4CF9-9703-AEC21534B620}">
      <formula1>Lookup_YesNoUnknown</formula1>
    </dataValidation>
    <dataValidation type="list" allowBlank="1" showInputMessage="1" showErrorMessage="1" sqref="T28:T52" xr:uid="{03D2D18A-C912-4ADB-A7CF-86E96EAB13F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6C4F744-0823-47E4-B976-6461C84C133C}"/>
    <dataValidation type="list" allowBlank="1" showInputMessage="1" showErrorMessage="1" sqref="M28:M52" xr:uid="{7A666DA4-31DC-452E-8800-F406573674D8}">
      <formula1>Lookup_CertificationStatus</formula1>
    </dataValidation>
    <dataValidation type="list" allowBlank="1" showInputMessage="1" showErrorMessage="1" sqref="K28:K52 U28:U52" xr:uid="{950EAF7F-3A7F-4F51-8DB0-CEEA7AAE1107}">
      <formula1>Lookup_Type</formula1>
    </dataValidation>
    <dataValidation type="list" allowBlank="1" showInputMessage="1" showErrorMessage="1" sqref="J28:J52" xr:uid="{509039A7-A674-49FD-B03C-C0637C6D778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280E292-CB2E-464D-BFA3-B55A2E2BCDAD}">
      <formula1>OFFSET(Outreach_Activities_Sorted,0,0,COUNTIF(Outreach_Activities_Sorted,"&lt;&gt;0"))</formula1>
    </dataValidation>
    <dataValidation type="list" allowBlank="1" showInputMessage="1" showErrorMessage="1" sqref="Y28:Y52 R28:R52 O28:O52" xr:uid="{EF54B916-7F31-4A5B-B896-6AA3BC40D0F3}">
      <formula1>Lookup_YesNoUnknown</formula1>
    </dataValidation>
    <dataValidation type="list" allowBlank="1" showInputMessage="1" showErrorMessage="1" sqref="C28:C52" xr:uid="{8A71D2CF-BFFD-4245-BBCD-D41027F9616D}">
      <formula1>Lookup_Role</formula1>
    </dataValidation>
    <dataValidation type="date" operator="greaterThan" allowBlank="1" showInputMessage="1" showErrorMessage="1" errorTitle="Date Required" error="Please enter a date in mm/dd/yyyy format." sqref="C18:F18" xr:uid="{C9FD999A-51CB-4001-8C2A-26DD72C9ED42}">
      <formula1>36526</formula1>
    </dataValidation>
    <dataValidation type="list" allowBlank="1" showDropDown="1" showInputMessage="1" showErrorMessage="1" sqref="C14" xr:uid="{CCE3F0B9-5A91-4FD1-85B5-5E41305F535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EE3AB43-D974-41CA-A5D5-73981D47C021}"/>
  </dataValidations>
  <hyperlinks>
    <hyperlink ref="B15" r:id="rId1" xr:uid="{F630A90A-8CB5-4770-B22C-31CFD89E012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2FDC81F-B8BC-4125-99B7-FEDA3E46C47B}"/>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42B2E-2F68-43F5-A9CC-9A985B359AF4}">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YJ1EzZhVbSWbcYOw7VXTu5bwcBrYQW5AZfODEZFpltzwU5v1vRHzHej4Eg/pQsNqeX4qJpYNoEeDAhjaaZTXw==" saltValue="CEL957s41JqYupAP7vlZ4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07" priority="3" stopIfTrue="1">
      <formula>AND($C28&lt;&gt;"",$C28&lt;&gt;"Manufacturer (Production)")</formula>
    </cfRule>
  </conditionalFormatting>
  <conditionalFormatting sqref="L28:M52">
    <cfRule type="expression" dxfId="106" priority="4" stopIfTrue="1">
      <formula>AND($C28&lt;&gt;"",$C28&lt;&gt;"Manufacturer (Certification)")</formula>
    </cfRule>
  </conditionalFormatting>
  <conditionalFormatting sqref="N28:N52 L28:L52 H28:I52 P28:Q52 S28:S52 V28:W52">
    <cfRule type="expression" dxfId="105" priority="6">
      <formula>AND(TRIM(H28)&lt;&gt;"",ISNUMBER(H28)=FALSE)</formula>
    </cfRule>
  </conditionalFormatting>
  <conditionalFormatting sqref="N28:O52">
    <cfRule type="expression" dxfId="104" priority="5" stopIfTrue="1">
      <formula>AND($C28&lt;&gt;"",$C28&lt;&gt;"Manufacturer (Marketing)")</formula>
    </cfRule>
  </conditionalFormatting>
  <conditionalFormatting sqref="P28:U52">
    <cfRule type="expression" dxfId="103" priority="2">
      <formula>AND($C28&lt;&gt;"",$C28&lt;&gt;"Distributor / Retailer")</formula>
    </cfRule>
  </conditionalFormatting>
  <conditionalFormatting sqref="V28:Z52">
    <cfRule type="expression" dxfId="10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037969E-5F45-4F13-92AC-D41CF996577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86811B1-205C-4C16-A8F6-E0570485A7C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E35F1FA-480D-47A9-9F97-FFD292E19677}"/>
    <dataValidation type="list" allowBlank="1" showDropDown="1" showInputMessage="1" showErrorMessage="1" error="Please enter Y or N." sqref="AA28:AA52" xr:uid="{39507ADE-3C20-4F5D-B504-1BDED1DF2F2E}">
      <formula1>Lookup_YesNo</formula1>
    </dataValidation>
    <dataValidation type="date" allowBlank="1" showInputMessage="1" showErrorMessage="1" error="Please enter a valid date (mm/dd/yyyy) _x000a_between 10/01/2022 and 09/30/2028." sqref="F28:F52" xr:uid="{D57A9A1E-0770-4487-903D-4889DF8968D3}">
      <formula1>44835</formula1>
      <formula2>47026</formula2>
    </dataValidation>
    <dataValidation type="list" allowBlank="1" showDropDown="1" showInputMessage="1" showErrorMessage="1" error="Please enter Yes, No, or Unknown." sqref="C16:F16" xr:uid="{15E92297-A6EA-4504-9462-BA8DCCFAFB61}">
      <formula1>Lookup_YesNoUnknown</formula1>
    </dataValidation>
    <dataValidation type="list" allowBlank="1" showInputMessage="1" showErrorMessage="1" sqref="T28:T52" xr:uid="{BE48C8B5-7D30-4852-B390-726F51C9BD5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BD1531F-DE46-4357-B503-6DEAF198A0C5}"/>
    <dataValidation type="list" allowBlank="1" showInputMessage="1" showErrorMessage="1" sqref="M28:M52" xr:uid="{84AFBFF9-F7C9-48C0-8A79-D9122ADB6207}">
      <formula1>Lookup_CertificationStatus</formula1>
    </dataValidation>
    <dataValidation type="list" allowBlank="1" showInputMessage="1" showErrorMessage="1" sqref="K28:K52 U28:U52" xr:uid="{5B712726-0795-46EB-A48A-D72E22694F39}">
      <formula1>Lookup_Type</formula1>
    </dataValidation>
    <dataValidation type="list" allowBlank="1" showInputMessage="1" showErrorMessage="1" sqref="J28:J52" xr:uid="{76ADBFE0-E7EA-4FF9-87C0-FE821E05AD9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DA1F9D7-CD57-4FD4-B80A-8481612E3B65}">
      <formula1>OFFSET(Outreach_Activities_Sorted,0,0,COUNTIF(Outreach_Activities_Sorted,"&lt;&gt;0"))</formula1>
    </dataValidation>
    <dataValidation type="list" allowBlank="1" showInputMessage="1" showErrorMessage="1" sqref="Y28:Y52 R28:R52 O28:O52" xr:uid="{7D6EFF0A-DF94-4CB8-B8C2-97563F3708DA}">
      <formula1>Lookup_YesNoUnknown</formula1>
    </dataValidation>
    <dataValidation type="list" allowBlank="1" showInputMessage="1" showErrorMessage="1" sqref="C28:C52" xr:uid="{3359FC9D-126F-4C99-9A4A-FD26CA74DD0C}">
      <formula1>Lookup_Role</formula1>
    </dataValidation>
    <dataValidation type="date" operator="greaterThan" allowBlank="1" showInputMessage="1" showErrorMessage="1" errorTitle="Date Required" error="Please enter a date in mm/dd/yyyy format." sqref="C18:F18" xr:uid="{FB13EA00-B777-4868-9FDC-3C47BC14EB58}">
      <formula1>36526</formula1>
    </dataValidation>
    <dataValidation type="list" allowBlank="1" showDropDown="1" showInputMessage="1" showErrorMessage="1" sqref="C14" xr:uid="{61FDF6EE-1CF9-4F29-8921-48F69D632E6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2820F74-7417-4AB9-9A49-4364FEB40A86}"/>
  </dataValidations>
  <hyperlinks>
    <hyperlink ref="B15" r:id="rId1" xr:uid="{20BC8397-7F15-4D7E-BC15-45010505962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FD3B10F-0081-4FFD-818A-9634A9C7BD7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28278-5E50-4F67-A522-50A1BCCFC26F}">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59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uHlZjDZWwtQqELMuRO/RfuUK7T+/zSNi9xz75VWOG/yTMzoXwPdF6iyUqrj3wbjIsdNBtQCjzmcVCDcZleHH7A==" saltValue="y3LrvE5s2eg0zUfTZ9hBu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01" priority="3" stopIfTrue="1">
      <formula>AND($C28&lt;&gt;"",$C28&lt;&gt;"Manufacturer (Production)")</formula>
    </cfRule>
  </conditionalFormatting>
  <conditionalFormatting sqref="L28:M52">
    <cfRule type="expression" dxfId="100" priority="4" stopIfTrue="1">
      <formula>AND($C28&lt;&gt;"",$C28&lt;&gt;"Manufacturer (Certification)")</formula>
    </cfRule>
  </conditionalFormatting>
  <conditionalFormatting sqref="N28:N52 L28:L52 H28:I52 P28:Q52 S28:S52 V28:W52">
    <cfRule type="expression" dxfId="99" priority="6">
      <formula>AND(TRIM(H28)&lt;&gt;"",ISNUMBER(H28)=FALSE)</formula>
    </cfRule>
  </conditionalFormatting>
  <conditionalFormatting sqref="N28:O52">
    <cfRule type="expression" dxfId="98" priority="5" stopIfTrue="1">
      <formula>AND($C28&lt;&gt;"",$C28&lt;&gt;"Manufacturer (Marketing)")</formula>
    </cfRule>
  </conditionalFormatting>
  <conditionalFormatting sqref="P28:U52">
    <cfRule type="expression" dxfId="97" priority="2">
      <formula>AND($C28&lt;&gt;"",$C28&lt;&gt;"Distributor / Retailer")</formula>
    </cfRule>
  </conditionalFormatting>
  <conditionalFormatting sqref="V28:Z52">
    <cfRule type="expression" dxfId="9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F5CCAEA-ABFB-464F-A4AE-96D40EA34C4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3F7D0C5-9434-4D8F-8101-817EA9247E3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CD6D0C7-E235-4A41-BED9-24BA71E67119}"/>
    <dataValidation type="list" allowBlank="1" showDropDown="1" showInputMessage="1" showErrorMessage="1" error="Please enter Y or N." sqref="AA28:AA52" xr:uid="{A3570B44-89C1-4F74-9E57-776952D1FE4B}">
      <formula1>Lookup_YesNo</formula1>
    </dataValidation>
    <dataValidation type="date" allowBlank="1" showInputMessage="1" showErrorMessage="1" error="Please enter a valid date (mm/dd/yyyy) _x000a_between 10/01/2022 and 09/30/2028." sqref="F28:F52" xr:uid="{4142D5B5-3A72-405B-92CC-D31D34ADA8F0}">
      <formula1>44835</formula1>
      <formula2>47026</formula2>
    </dataValidation>
    <dataValidation type="list" allowBlank="1" showDropDown="1" showInputMessage="1" showErrorMessage="1" error="Please enter Yes, No, or Unknown." sqref="C16:F16" xr:uid="{8F961EB1-8700-4732-B8FE-532365CBF1C8}">
      <formula1>Lookup_YesNoUnknown</formula1>
    </dataValidation>
    <dataValidation type="list" allowBlank="1" showInputMessage="1" showErrorMessage="1" sqref="T28:T52" xr:uid="{E7375984-9AA9-4D67-85C3-4F54BF97F00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30C06E0-3D48-447D-B305-8243B63096AA}"/>
    <dataValidation type="list" allowBlank="1" showInputMessage="1" showErrorMessage="1" sqref="M28:M52" xr:uid="{707B1F1E-5EBF-4D9D-8E1A-952E98AEFB04}">
      <formula1>Lookup_CertificationStatus</formula1>
    </dataValidation>
    <dataValidation type="list" allowBlank="1" showInputMessage="1" showErrorMessage="1" sqref="K28:K52 U28:U52" xr:uid="{C5620CB5-EA43-4863-AE4A-1304BCE60318}">
      <formula1>Lookup_Type</formula1>
    </dataValidation>
    <dataValidation type="list" allowBlank="1" showInputMessage="1" showErrorMessage="1" sqref="J28:J52" xr:uid="{888BE17F-849E-498F-94F9-C434C3031DB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23887DC-FD04-4146-A03C-CAC09E028921}">
      <formula1>OFFSET(Outreach_Activities_Sorted,0,0,COUNTIF(Outreach_Activities_Sorted,"&lt;&gt;0"))</formula1>
    </dataValidation>
    <dataValidation type="list" allowBlank="1" showInputMessage="1" showErrorMessage="1" sqref="Y28:Y52 R28:R52 O28:O52" xr:uid="{25DE73DC-3261-459A-82C4-F5C583CBC9A6}">
      <formula1>Lookup_YesNoUnknown</formula1>
    </dataValidation>
    <dataValidation type="list" allowBlank="1" showInputMessage="1" showErrorMessage="1" sqref="C28:C52" xr:uid="{A4CFBE97-977E-4129-A558-989E67BCBDD9}">
      <formula1>Lookup_Role</formula1>
    </dataValidation>
    <dataValidation type="date" operator="greaterThan" allowBlank="1" showInputMessage="1" showErrorMessage="1" errorTitle="Date Required" error="Please enter a date in mm/dd/yyyy format." sqref="C18:F18" xr:uid="{531ED1B6-80C1-47CF-82CD-D69B407284AF}">
      <formula1>36526</formula1>
    </dataValidation>
    <dataValidation type="list" allowBlank="1" showDropDown="1" showInputMessage="1" showErrorMessage="1" sqref="C14" xr:uid="{C5E12C31-A766-4F51-A084-72C4D950B9F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57B7CBC4-AAE4-41CC-BC6B-FD73D75C3ECA}"/>
  </dataValidations>
  <hyperlinks>
    <hyperlink ref="B15" r:id="rId1" xr:uid="{65C1110D-E531-4F9E-9F1B-527FD0B0A6D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141C1E8-1B02-45B8-8200-D65D7B1E7D8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440C0-5AEE-41BD-8939-45E13657B5BC}">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bY58YItqmem6vV8uuakerYX474hQtt9urr7QrkjQ65z4y/Qa9QjbVAS6B9fwXywBvcr3H34IK8Nlj2REe0I39A==" saltValue="jNCK22tAab0dgShUq48/C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95" priority="3" stopIfTrue="1">
      <formula>AND($C28&lt;&gt;"",$C28&lt;&gt;"Manufacturer (Production)")</formula>
    </cfRule>
  </conditionalFormatting>
  <conditionalFormatting sqref="L28:M52">
    <cfRule type="expression" dxfId="94" priority="4" stopIfTrue="1">
      <formula>AND($C28&lt;&gt;"",$C28&lt;&gt;"Manufacturer (Certification)")</formula>
    </cfRule>
  </conditionalFormatting>
  <conditionalFormatting sqref="N28:N52 L28:L52 H28:I52 P28:Q52 S28:S52 V28:W52">
    <cfRule type="expression" dxfId="93" priority="6">
      <formula>AND(TRIM(H28)&lt;&gt;"",ISNUMBER(H28)=FALSE)</formula>
    </cfRule>
  </conditionalFormatting>
  <conditionalFormatting sqref="N28:O52">
    <cfRule type="expression" dxfId="92" priority="5" stopIfTrue="1">
      <formula>AND($C28&lt;&gt;"",$C28&lt;&gt;"Manufacturer (Marketing)")</formula>
    </cfRule>
  </conditionalFormatting>
  <conditionalFormatting sqref="P28:U52">
    <cfRule type="expression" dxfId="91" priority="2">
      <formula>AND($C28&lt;&gt;"",$C28&lt;&gt;"Distributor / Retailer")</formula>
    </cfRule>
  </conditionalFormatting>
  <conditionalFormatting sqref="V28:Z52">
    <cfRule type="expression" dxfId="9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2BAA39A-A5B9-438B-81DC-E2266A4344D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9C95B2D-52CF-4A3F-AECB-0E51D12FA4D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E5F0994-B123-4BEE-8D85-F75A714E6F64}"/>
    <dataValidation type="list" allowBlank="1" showDropDown="1" showInputMessage="1" showErrorMessage="1" error="Please enter Y or N." sqref="AA28:AA52" xr:uid="{EC786046-9516-4849-A8EE-464EEEBFFA9B}">
      <formula1>Lookup_YesNo</formula1>
    </dataValidation>
    <dataValidation type="date" allowBlank="1" showInputMessage="1" showErrorMessage="1" error="Please enter a valid date (mm/dd/yyyy) _x000a_between 10/01/2022 and 09/30/2028." sqref="F28:F52" xr:uid="{6850CFA9-6BD0-4083-A4B6-C3E18FC618E7}">
      <formula1>44835</formula1>
      <formula2>47026</formula2>
    </dataValidation>
    <dataValidation type="list" allowBlank="1" showDropDown="1" showInputMessage="1" showErrorMessage="1" error="Please enter Yes, No, or Unknown." sqref="C16:F16" xr:uid="{6EE65D89-6A37-4BE6-8D1E-48A7FDA42EB4}">
      <formula1>Lookup_YesNoUnknown</formula1>
    </dataValidation>
    <dataValidation type="list" allowBlank="1" showInputMessage="1" showErrorMessage="1" sqref="T28:T52" xr:uid="{3B7C05C9-FFE3-4460-9F08-F405D36E81D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E5C71E8-A011-4821-8635-C1869B12EADB}"/>
    <dataValidation type="list" allowBlank="1" showInputMessage="1" showErrorMessage="1" sqref="M28:M52" xr:uid="{7170CAE3-21F3-41A0-B26C-3B3633DD5303}">
      <formula1>Lookup_CertificationStatus</formula1>
    </dataValidation>
    <dataValidation type="list" allowBlank="1" showInputMessage="1" showErrorMessage="1" sqref="K28:K52 U28:U52" xr:uid="{3F54497F-FCF1-4C22-A945-3BCDF2220C20}">
      <formula1>Lookup_Type</formula1>
    </dataValidation>
    <dataValidation type="list" allowBlank="1" showInputMessage="1" showErrorMessage="1" sqref="J28:J52" xr:uid="{3F3F11D0-DF88-4102-A29F-FC9FB354594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FD52597-4A21-45C6-B682-D2EBB199D16B}">
      <formula1>OFFSET(Outreach_Activities_Sorted,0,0,COUNTIF(Outreach_Activities_Sorted,"&lt;&gt;0"))</formula1>
    </dataValidation>
    <dataValidation type="list" allowBlank="1" showInputMessage="1" showErrorMessage="1" sqref="Y28:Y52 R28:R52 O28:O52" xr:uid="{B934110C-B6E5-47DB-BCF2-0E1645352EA5}">
      <formula1>Lookup_YesNoUnknown</formula1>
    </dataValidation>
    <dataValidation type="list" allowBlank="1" showInputMessage="1" showErrorMessage="1" sqref="C28:C52" xr:uid="{85F6F491-3C9A-4F4F-A7F7-9CF030155AAE}">
      <formula1>Lookup_Role</formula1>
    </dataValidation>
    <dataValidation type="date" operator="greaterThan" allowBlank="1" showInputMessage="1" showErrorMessage="1" errorTitle="Date Required" error="Please enter a date in mm/dd/yyyy format." sqref="C18:F18" xr:uid="{0D095263-876B-45EA-8284-A5BD3AF8804D}">
      <formula1>36526</formula1>
    </dataValidation>
    <dataValidation type="list" allowBlank="1" showDropDown="1" showInputMessage="1" showErrorMessage="1" sqref="C14" xr:uid="{8564BFA1-AA0E-4308-A9AF-755ADFAAC56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BB2E687-7D2C-4644-9341-DE2CEFA676C7}"/>
  </dataValidations>
  <hyperlinks>
    <hyperlink ref="B15" r:id="rId1" xr:uid="{F1AE2B8E-CD3F-4A28-A901-A53505BCFF7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149D582-887B-43FA-9D65-F26F8B4DC96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54BD1-E82E-4586-9617-66FDF893719C}">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XXvSCN3tdFGZqgUEzKR1Va3irX/vXbLb602Yv3NDyKepF1nk2eUS5NMhEEegC9a+zZ36TaY+dbYERRMtrX3pRg==" saltValue="0R5vzKgZmOA6vgzvWVS0w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89" priority="3" stopIfTrue="1">
      <formula>AND($C28&lt;&gt;"",$C28&lt;&gt;"Manufacturer (Production)")</formula>
    </cfRule>
  </conditionalFormatting>
  <conditionalFormatting sqref="L28:M52">
    <cfRule type="expression" dxfId="88" priority="4" stopIfTrue="1">
      <formula>AND($C28&lt;&gt;"",$C28&lt;&gt;"Manufacturer (Certification)")</formula>
    </cfRule>
  </conditionalFormatting>
  <conditionalFormatting sqref="N28:N52 L28:L52 H28:I52 P28:Q52 S28:S52 V28:W52">
    <cfRule type="expression" dxfId="87" priority="6">
      <formula>AND(TRIM(H28)&lt;&gt;"",ISNUMBER(H28)=FALSE)</formula>
    </cfRule>
  </conditionalFormatting>
  <conditionalFormatting sqref="N28:O52">
    <cfRule type="expression" dxfId="86" priority="5" stopIfTrue="1">
      <formula>AND($C28&lt;&gt;"",$C28&lt;&gt;"Manufacturer (Marketing)")</formula>
    </cfRule>
  </conditionalFormatting>
  <conditionalFormatting sqref="P28:U52">
    <cfRule type="expression" dxfId="85" priority="2">
      <formula>AND($C28&lt;&gt;"",$C28&lt;&gt;"Distributor / Retailer")</formula>
    </cfRule>
  </conditionalFormatting>
  <conditionalFormatting sqref="V28:Z52">
    <cfRule type="expression" dxfId="8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960E045-1D50-4596-80A8-CE6119354EC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50BF0F8-5323-4D74-AAD9-2FD14AE3EE4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1CD29DA-2D2D-4B07-B65A-BFEE8D1877A0}"/>
    <dataValidation type="list" allowBlank="1" showDropDown="1" showInputMessage="1" showErrorMessage="1" error="Please enter Y or N." sqref="AA28:AA52" xr:uid="{EB864743-A0D1-454A-80CB-B382929A9954}">
      <formula1>Lookup_YesNo</formula1>
    </dataValidation>
    <dataValidation type="date" allowBlank="1" showInputMessage="1" showErrorMessage="1" error="Please enter a valid date (mm/dd/yyyy) _x000a_between 10/01/2022 and 09/30/2028." sqref="F28:F52" xr:uid="{EF460A4F-CFAB-4574-94A2-0019C4133579}">
      <formula1>44835</formula1>
      <formula2>47026</formula2>
    </dataValidation>
    <dataValidation type="list" allowBlank="1" showDropDown="1" showInputMessage="1" showErrorMessage="1" error="Please enter Yes, No, or Unknown." sqref="C16:F16" xr:uid="{1BD21BEE-CE50-4BC5-A1BE-1E2B73E66965}">
      <formula1>Lookup_YesNoUnknown</formula1>
    </dataValidation>
    <dataValidation type="list" allowBlank="1" showInputMessage="1" showErrorMessage="1" sqref="T28:T52" xr:uid="{0619B043-4345-49BA-9ACE-6106B95E793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632E3B0-929D-44CA-A602-3A3779273727}"/>
    <dataValidation type="list" allowBlank="1" showInputMessage="1" showErrorMessage="1" sqref="M28:M52" xr:uid="{9D300B96-BB4C-4075-904C-CF090BB3EA34}">
      <formula1>Lookup_CertificationStatus</formula1>
    </dataValidation>
    <dataValidation type="list" allowBlank="1" showInputMessage="1" showErrorMessage="1" sqref="K28:K52 U28:U52" xr:uid="{A6BF2837-ED4D-4E22-BBEB-B1E42237316C}">
      <formula1>Lookup_Type</formula1>
    </dataValidation>
    <dataValidation type="list" allowBlank="1" showInputMessage="1" showErrorMessage="1" sqref="J28:J52" xr:uid="{65BE08F3-AFC2-4BD9-9053-C02E6F966CB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7E3D71B-362D-45B9-9C9A-CEE4E6336683}">
      <formula1>OFFSET(Outreach_Activities_Sorted,0,0,COUNTIF(Outreach_Activities_Sorted,"&lt;&gt;0"))</formula1>
    </dataValidation>
    <dataValidation type="list" allowBlank="1" showInputMessage="1" showErrorMessage="1" sqref="Y28:Y52 R28:R52 O28:O52" xr:uid="{1C13B7D2-1AFE-46DB-BA91-24BDBCA33811}">
      <formula1>Lookup_YesNoUnknown</formula1>
    </dataValidation>
    <dataValidation type="list" allowBlank="1" showInputMessage="1" showErrorMessage="1" sqref="C28:C52" xr:uid="{2F42DC01-38F1-4D84-B327-3DDE87C0F210}">
      <formula1>Lookup_Role</formula1>
    </dataValidation>
    <dataValidation type="date" operator="greaterThan" allowBlank="1" showInputMessage="1" showErrorMessage="1" errorTitle="Date Required" error="Please enter a date in mm/dd/yyyy format." sqref="C18:F18" xr:uid="{A65EF8FF-EF04-4941-8BF0-AD58C1A40427}">
      <formula1>36526</formula1>
    </dataValidation>
    <dataValidation type="list" allowBlank="1" showDropDown="1" showInputMessage="1" showErrorMessage="1" sqref="C14" xr:uid="{F7DECC5E-B985-46C1-B19E-F463F0F5088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3DCD18C-CD20-4ECD-98C2-B2EB02B1551C}"/>
  </dataValidations>
  <hyperlinks>
    <hyperlink ref="B15" r:id="rId1" xr:uid="{CA8C88E4-7F63-49F7-B968-1D11EA13F02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2F309E8-FC32-421E-AAF9-663D2C6588C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42881-BCC2-42AC-A637-4BB4E505F75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2Jjy9R0RXi/Yya0NUQsHlKfAcMmGCyWi0ZEjLNdQpmJ6GEyKNsJDTv8OZJ+IyxNFIqn4hFfikKRO3m2PGx2sqQ==" saltValue="xrNzA5SHkIM+s1Oh/Jzoz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83" priority="3" stopIfTrue="1">
      <formula>AND($C28&lt;&gt;"",$C28&lt;&gt;"Manufacturer (Production)")</formula>
    </cfRule>
  </conditionalFormatting>
  <conditionalFormatting sqref="L28:M52">
    <cfRule type="expression" dxfId="82" priority="4" stopIfTrue="1">
      <formula>AND($C28&lt;&gt;"",$C28&lt;&gt;"Manufacturer (Certification)")</formula>
    </cfRule>
  </conditionalFormatting>
  <conditionalFormatting sqref="N28:N52 L28:L52 H28:I52 P28:Q52 S28:S52 V28:W52">
    <cfRule type="expression" dxfId="81" priority="6">
      <formula>AND(TRIM(H28)&lt;&gt;"",ISNUMBER(H28)=FALSE)</formula>
    </cfRule>
  </conditionalFormatting>
  <conditionalFormatting sqref="N28:O52">
    <cfRule type="expression" dxfId="80" priority="5" stopIfTrue="1">
      <formula>AND($C28&lt;&gt;"",$C28&lt;&gt;"Manufacturer (Marketing)")</formula>
    </cfRule>
  </conditionalFormatting>
  <conditionalFormatting sqref="P28:U52">
    <cfRule type="expression" dxfId="79" priority="2">
      <formula>AND($C28&lt;&gt;"",$C28&lt;&gt;"Distributor / Retailer")</formula>
    </cfRule>
  </conditionalFormatting>
  <conditionalFormatting sqref="V28:Z52">
    <cfRule type="expression" dxfId="7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E665299-2AF9-4D14-BC3A-465C9375571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76AC2AB-2A6E-48B4-BADF-75B8F70A1AA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2A11896-49E7-4ACB-A8F2-28D6402565E7}"/>
    <dataValidation type="list" allowBlank="1" showDropDown="1" showInputMessage="1" showErrorMessage="1" error="Please enter Y or N." sqref="AA28:AA52" xr:uid="{F6FE182C-D3CA-4A66-965D-2DC50160EB7D}">
      <formula1>Lookup_YesNo</formula1>
    </dataValidation>
    <dataValidation type="date" allowBlank="1" showInputMessage="1" showErrorMessage="1" error="Please enter a valid date (mm/dd/yyyy) _x000a_between 10/01/2022 and 09/30/2028." sqref="F28:F52" xr:uid="{45E597E3-1670-4500-BD3A-7A7A08356D71}">
      <formula1>44835</formula1>
      <formula2>47026</formula2>
    </dataValidation>
    <dataValidation type="list" allowBlank="1" showDropDown="1" showInputMessage="1" showErrorMessage="1" error="Please enter Yes, No, or Unknown." sqref="C16:F16" xr:uid="{FAF7DF1B-9E9F-49FA-B1BF-E03EFC55B84E}">
      <formula1>Lookup_YesNoUnknown</formula1>
    </dataValidation>
    <dataValidation type="list" allowBlank="1" showInputMessage="1" showErrorMessage="1" sqref="T28:T52" xr:uid="{F6F403E6-08DF-4073-B637-1BF06CDD5F0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5C3F565-4414-4ACC-8313-49A4ABAD6EF1}"/>
    <dataValidation type="list" allowBlank="1" showInputMessage="1" showErrorMessage="1" sqref="M28:M52" xr:uid="{F2CF6B11-BEF1-4BD5-A5A1-8F6858AA4C09}">
      <formula1>Lookup_CertificationStatus</formula1>
    </dataValidation>
    <dataValidation type="list" allowBlank="1" showInputMessage="1" showErrorMessage="1" sqref="K28:K52 U28:U52" xr:uid="{E592F9CC-FF75-4376-991A-B398C42D685A}">
      <formula1>Lookup_Type</formula1>
    </dataValidation>
    <dataValidation type="list" allowBlank="1" showInputMessage="1" showErrorMessage="1" sqref="J28:J52" xr:uid="{F59F47C1-A9A7-4E6E-9BE8-34EEDBAC610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0BF4EEA-BD55-469C-864A-AF04DE21E97B}">
      <formula1>OFFSET(Outreach_Activities_Sorted,0,0,COUNTIF(Outreach_Activities_Sorted,"&lt;&gt;0"))</formula1>
    </dataValidation>
    <dataValidation type="list" allowBlank="1" showInputMessage="1" showErrorMessage="1" sqref="Y28:Y52 R28:R52 O28:O52" xr:uid="{16F5E3A2-3C51-4B48-9E3F-380F601AC89D}">
      <formula1>Lookup_YesNoUnknown</formula1>
    </dataValidation>
    <dataValidation type="list" allowBlank="1" showInputMessage="1" showErrorMessage="1" sqref="C28:C52" xr:uid="{0F7D1B68-C0A2-4FF4-AA73-6F7BBF97AAC7}">
      <formula1>Lookup_Role</formula1>
    </dataValidation>
    <dataValidation type="date" operator="greaterThan" allowBlank="1" showInputMessage="1" showErrorMessage="1" errorTitle="Date Required" error="Please enter a date in mm/dd/yyyy format." sqref="C18:F18" xr:uid="{83AE9BB6-DEB5-4866-B9D5-3DE71207A291}">
      <formula1>36526</formula1>
    </dataValidation>
    <dataValidation type="list" allowBlank="1" showDropDown="1" showInputMessage="1" showErrorMessage="1" sqref="C14" xr:uid="{061909CF-A039-468C-A683-F02AD0C9924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F9FB176-0256-4A2E-9111-2AF3A09546B7}"/>
  </dataValidations>
  <hyperlinks>
    <hyperlink ref="B15" r:id="rId1" xr:uid="{6E55C2ED-FE40-4418-9AA2-CFFB9EE3C31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C183B42-AC39-42E2-A379-4D612BDAFC5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54B33-D8D9-4389-B81B-0A5435150B5C}">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XdqPxV5QPFUT+9TKxiSqcJeM8DqAXv1LLKpUljOGFUqrww8z2pHN4C0JcrkY3wV+7Ib+pz+06y3XKxCzrvhpOg==" saltValue="AUTPevjIlh9h+DEzjXWEH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77" priority="3" stopIfTrue="1">
      <formula>AND($C28&lt;&gt;"",$C28&lt;&gt;"Manufacturer (Production)")</formula>
    </cfRule>
  </conditionalFormatting>
  <conditionalFormatting sqref="L28:M52">
    <cfRule type="expression" dxfId="76" priority="4" stopIfTrue="1">
      <formula>AND($C28&lt;&gt;"",$C28&lt;&gt;"Manufacturer (Certification)")</formula>
    </cfRule>
  </conditionalFormatting>
  <conditionalFormatting sqref="N28:N52 L28:L52 H28:I52 P28:Q52 S28:S52 V28:W52">
    <cfRule type="expression" dxfId="75" priority="6">
      <formula>AND(TRIM(H28)&lt;&gt;"",ISNUMBER(H28)=FALSE)</formula>
    </cfRule>
  </conditionalFormatting>
  <conditionalFormatting sqref="N28:O52">
    <cfRule type="expression" dxfId="74" priority="5" stopIfTrue="1">
      <formula>AND($C28&lt;&gt;"",$C28&lt;&gt;"Manufacturer (Marketing)")</formula>
    </cfRule>
  </conditionalFormatting>
  <conditionalFormatting sqref="P28:U52">
    <cfRule type="expression" dxfId="73" priority="2">
      <formula>AND($C28&lt;&gt;"",$C28&lt;&gt;"Distributor / Retailer")</formula>
    </cfRule>
  </conditionalFormatting>
  <conditionalFormatting sqref="V28:Z52">
    <cfRule type="expression" dxfId="7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79F3AD4-245A-404D-9AD6-E1EE696B4D5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F0B4EB3-8E75-4752-9B43-80616D00114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11FFC10-5ED6-4B7F-87B2-3327B5B4FC38}"/>
    <dataValidation type="list" allowBlank="1" showDropDown="1" showInputMessage="1" showErrorMessage="1" error="Please enter Y or N." sqref="AA28:AA52" xr:uid="{ECE6B0BD-D070-4F76-9B05-F42EE164A146}">
      <formula1>Lookup_YesNo</formula1>
    </dataValidation>
    <dataValidation type="date" allowBlank="1" showInputMessage="1" showErrorMessage="1" error="Please enter a valid date (mm/dd/yyyy) _x000a_between 10/01/2022 and 09/30/2028." sqref="F28:F52" xr:uid="{BAD3210B-5FE2-4086-9232-F1455F694E37}">
      <formula1>44835</formula1>
      <formula2>47026</formula2>
    </dataValidation>
    <dataValidation type="list" allowBlank="1" showDropDown="1" showInputMessage="1" showErrorMessage="1" error="Please enter Yes, No, or Unknown." sqref="C16:F16" xr:uid="{284E34F9-F120-4D4B-B7CE-E5B28F43AAC7}">
      <formula1>Lookup_YesNoUnknown</formula1>
    </dataValidation>
    <dataValidation type="list" allowBlank="1" showInputMessage="1" showErrorMessage="1" sqref="T28:T52" xr:uid="{6C5F8AFD-B25C-41F1-AB75-60152BAA6E5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43C0892-D125-46F6-AD02-57A5085B77A5}"/>
    <dataValidation type="list" allowBlank="1" showInputMessage="1" showErrorMessage="1" sqref="M28:M52" xr:uid="{0D8EB90C-6DA7-4475-8A24-A7C0966C8440}">
      <formula1>Lookup_CertificationStatus</formula1>
    </dataValidation>
    <dataValidation type="list" allowBlank="1" showInputMessage="1" showErrorMessage="1" sqref="K28:K52 U28:U52" xr:uid="{EBC89CC3-50C9-4681-B9F2-C632F2F97A46}">
      <formula1>Lookup_Type</formula1>
    </dataValidation>
    <dataValidation type="list" allowBlank="1" showInputMessage="1" showErrorMessage="1" sqref="J28:J52" xr:uid="{4EAC27C0-3D6F-4D4E-92F1-6B7506F3569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B7967B9-BC20-43F5-B06C-96E5500D52DA}">
      <formula1>OFFSET(Outreach_Activities_Sorted,0,0,COUNTIF(Outreach_Activities_Sorted,"&lt;&gt;0"))</formula1>
    </dataValidation>
    <dataValidation type="list" allowBlank="1" showInputMessage="1" showErrorMessage="1" sqref="Y28:Y52 R28:R52 O28:O52" xr:uid="{8DA8351F-38FA-4D89-AEDE-F8B4DE5BA72C}">
      <formula1>Lookup_YesNoUnknown</formula1>
    </dataValidation>
    <dataValidation type="list" allowBlank="1" showInputMessage="1" showErrorMessage="1" sqref="C28:C52" xr:uid="{D6DE6949-418F-433A-9737-6ACD233D1EEB}">
      <formula1>Lookup_Role</formula1>
    </dataValidation>
    <dataValidation type="date" operator="greaterThan" allowBlank="1" showInputMessage="1" showErrorMessage="1" errorTitle="Date Required" error="Please enter a date in mm/dd/yyyy format." sqref="C18:F18" xr:uid="{A7D4A64A-B83C-497D-92F0-93FDD7872C2D}">
      <formula1>36526</formula1>
    </dataValidation>
    <dataValidation type="list" allowBlank="1" showDropDown="1" showInputMessage="1" showErrorMessage="1" sqref="C14" xr:uid="{E20A4758-2BFF-4809-8D17-3B7B635DDB7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6E396D5-CC07-4974-B8D7-17B1731D416E}"/>
  </dataValidations>
  <hyperlinks>
    <hyperlink ref="B15" r:id="rId1" xr:uid="{A1973AF5-C9F4-418C-AACE-7E7ABA6D181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D338E3B-E519-4248-9F00-930E90F9656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C738-7C59-4515-B259-E5238E03991A}">
  <sheetPr codeName="Sheet8">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a/Epx8PfyK1fiSbizMF5pOoGjDgryl9yTpiZ+mrfxqKkfn+VTBQPOiuNOBNIMl0xaN8SIR0uMrS8pw0CmN8+9A==" saltValue="iY65WcO9FY6KnKuA6zZIlw==" spinCount="100000" sheet="1" objects="1" scenarios="1" formatCells="0" formatRows="0" insertHyperlinks="0"/>
  <mergeCells count="24">
    <mergeCell ref="C13:F13"/>
    <mergeCell ref="C3:H3"/>
    <mergeCell ref="C7:F7"/>
    <mergeCell ref="C8:F8"/>
    <mergeCell ref="C11:F11"/>
    <mergeCell ref="C12:F12"/>
    <mergeCell ref="C6:F6"/>
    <mergeCell ref="C10:F10"/>
    <mergeCell ref="C14:F14"/>
    <mergeCell ref="C15:F15"/>
    <mergeCell ref="C16:F16"/>
    <mergeCell ref="C17:F17"/>
    <mergeCell ref="C19:F19"/>
    <mergeCell ref="C20:F20"/>
    <mergeCell ref="C21:F21"/>
    <mergeCell ref="V25:Z26"/>
    <mergeCell ref="P25:U25"/>
    <mergeCell ref="H26:K26"/>
    <mergeCell ref="L26:M26"/>
    <mergeCell ref="N26:O26"/>
    <mergeCell ref="P26:R26"/>
    <mergeCell ref="S26:U26"/>
    <mergeCell ref="H25:O25"/>
    <mergeCell ref="C22:F22"/>
  </mergeCells>
  <conditionalFormatting sqref="H28:K52">
    <cfRule type="expression" dxfId="449" priority="3" stopIfTrue="1">
      <formula>AND($C28&lt;&gt;"",$C28&lt;&gt;"Manufacturer (Production)")</formula>
    </cfRule>
  </conditionalFormatting>
  <conditionalFormatting sqref="L28:M52">
    <cfRule type="expression" dxfId="448" priority="4" stopIfTrue="1">
      <formula>AND($C28&lt;&gt;"",$C28&lt;&gt;"Manufacturer (Certification)")</formula>
    </cfRule>
  </conditionalFormatting>
  <conditionalFormatting sqref="N28:N52 L28:L52 H28:I52 P28:Q52 S28:S52 V28:W52">
    <cfRule type="expression" dxfId="447" priority="6">
      <formula>AND(TRIM(H28)&lt;&gt;"",ISNUMBER(H28)=FALSE)</formula>
    </cfRule>
  </conditionalFormatting>
  <conditionalFormatting sqref="N28:O52">
    <cfRule type="expression" dxfId="446" priority="5" stopIfTrue="1">
      <formula>AND($C28&lt;&gt;"",$C28&lt;&gt;"Manufacturer (Marketing)")</formula>
    </cfRule>
  </conditionalFormatting>
  <conditionalFormatting sqref="P28:U52">
    <cfRule type="expression" dxfId="445" priority="2">
      <formula>AND($C28&lt;&gt;"",$C28&lt;&gt;"Distributor / Retailer")</formula>
    </cfRule>
  </conditionalFormatting>
  <conditionalFormatting sqref="V28:Z52">
    <cfRule type="expression" dxfId="444" priority="1">
      <formula>AND($C28&lt;&gt;"",$C28&lt;&gt;"Purchaser / User")</formula>
    </cfRule>
  </conditionalFormatting>
  <dataValidations count="17">
    <dataValidation allowBlank="1" showInputMessage="1" showErrorMessage="1" prompt="If the action listed is for certifying a new product, you can enter the date the process was initiated. For all other actions, this should be the date of actual implementation." sqref="F27" xr:uid="{079C8639-5C2C-44B8-8DE6-E4B25C529EF5}"/>
    <dataValidation type="list" allowBlank="1" showDropDown="1" showInputMessage="1" showErrorMessage="1" sqref="C14" xr:uid="{911F2194-B9C6-400D-A3EF-6CFE9B8CFCE8}">
      <formula1>Lookup_States</formula1>
    </dataValidation>
    <dataValidation type="date" operator="greaterThan" allowBlank="1" showInputMessage="1" showErrorMessage="1" errorTitle="Date Required" error="Please enter a date in mm/dd/yyyy format." sqref="C18:F18" xr:uid="{2E34911B-472B-443D-B486-71EE30560B24}">
      <formula1>36526</formula1>
    </dataValidation>
    <dataValidation type="list" allowBlank="1" showInputMessage="1" showErrorMessage="1" sqref="C28:C52" xr:uid="{1D7D9A3A-E1FD-4F82-8B63-2671A816D0AE}">
      <formula1>Lookup_Role</formula1>
    </dataValidation>
    <dataValidation type="list" allowBlank="1" showInputMessage="1" showErrorMessage="1" sqref="Y28:Y52 R28:R52 O28:O52" xr:uid="{1D232724-27BE-4C10-949F-CC8C10308A06}">
      <formula1>Lookup_YesNoUnknown</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FCC5DD7-38C9-4EA0-A9CE-9688F2125E5B}">
      <formula1>OFFSET(Outreach_Activities_Sorted,0,0,COUNTIF(Outreach_Activities_Sorted,"&lt;&gt;0"))</formula1>
    </dataValidation>
    <dataValidation type="list" allowBlank="1" showInputMessage="1" showErrorMessage="1" sqref="J28:J52" xr:uid="{CA40CDB1-ED74-4E55-A7A1-5703D394A918}">
      <formula1>Lookup_Units</formula1>
    </dataValidation>
    <dataValidation type="list" allowBlank="1" showInputMessage="1" showErrorMessage="1" sqref="K28:K52 U28:U52" xr:uid="{5E9BD41B-10F7-4D97-841C-96D00EF98C61}">
      <formula1>Lookup_Type</formula1>
    </dataValidation>
    <dataValidation type="list" allowBlank="1" showInputMessage="1" showErrorMessage="1" sqref="M28:M52" xr:uid="{D5BFDA34-636C-4AAB-A8D4-6F1D43210044}">
      <formula1>Lookup_CertificationStatus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84CE697-9F23-4198-A124-6C85A385E40F}"/>
    <dataValidation type="list" allowBlank="1" showInputMessage="1" showErrorMessage="1" sqref="T28:T52" xr:uid="{E65CFD0B-5953-466D-8481-5C4D85348B9E}">
      <formula1>Lookup_Units_Sales</formula1>
    </dataValidation>
    <dataValidation type="list" allowBlank="1" showDropDown="1" showInputMessage="1" showErrorMessage="1" error="Please enter Yes, No, or Unknown." sqref="C16:F16" xr:uid="{64DB89A2-78B2-4DD5-B3A1-2BB2C94517B5}">
      <formula1>Lookup_YesNoUnknown</formula1>
    </dataValidation>
    <dataValidation type="date" allowBlank="1" showInputMessage="1" showErrorMessage="1" error="Please enter a valid date (mm/dd/yyyy) _x000a_between 10/01/2022 and 09/30/2028." sqref="F28:F52" xr:uid="{C550E207-AF29-47C6-AB80-68484D959946}">
      <formula1>44835</formula1>
      <formula2>47026</formula2>
    </dataValidation>
    <dataValidation type="list" allowBlank="1" showDropDown="1" showInputMessage="1" showErrorMessage="1" error="Please enter Y or N." sqref="AA28:AA52" xr:uid="{32101F60-4D51-4C0E-A0BD-8A84846C904C}">
      <formula1>Lookup_YesNo</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4935E2C-1AE2-418F-90FC-36988BFDE6E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9CF1C45-6099-47C3-9138-0E1503236DC4}">
      <formula1>100</formula1>
      <formula2>999999</formula2>
    </dataValidation>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61F4ED1-852F-4177-B30D-25E21D6A1D67}"/>
  </dataValidations>
  <hyperlinks>
    <hyperlink ref="B15" r:id="rId1" xr:uid="{1297A7CF-0CC8-4443-BFEC-27357ABD079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982C41A-D96A-46AB-88CC-228BDEF316C9}"/>
  </hyperlinks>
  <printOptions horizontalCentered="1"/>
  <pageMargins left="0.45" right="0.45" top="0.75" bottom="0.75" header="0.3" footer="0.3"/>
  <pageSetup scale="22" fitToHeight="0" orientation="landscape" r:id="rId3"/>
  <headerFooter>
    <oddHeader>&amp;C&amp;16&amp;F</oddHeader>
    <oddFooter>&amp;C&amp;P of &amp;N</oddFooter>
  </headerFooter>
  <ignoredErrors>
    <ignoredError sqref="O54:O59" formula="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7829A-3A63-4A6B-B37B-7794DAC4DA44}">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vdttnezXy9rEfyslcsrWuqD2yPAaqEnjHTo1Pl85WkNPJgi+mbZVpdBxuWweBS0HFeXwZOg2vxW05WTqHXp7kQ==" saltValue="r7SUnoP5P17laGGsaPPqW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71" priority="3" stopIfTrue="1">
      <formula>AND($C28&lt;&gt;"",$C28&lt;&gt;"Manufacturer (Production)")</formula>
    </cfRule>
  </conditionalFormatting>
  <conditionalFormatting sqref="L28:M52">
    <cfRule type="expression" dxfId="70" priority="4" stopIfTrue="1">
      <formula>AND($C28&lt;&gt;"",$C28&lt;&gt;"Manufacturer (Certification)")</formula>
    </cfRule>
  </conditionalFormatting>
  <conditionalFormatting sqref="N28:N52 L28:L52 H28:I52 P28:Q52 S28:S52 V28:W52">
    <cfRule type="expression" dxfId="69" priority="6">
      <formula>AND(TRIM(H28)&lt;&gt;"",ISNUMBER(H28)=FALSE)</formula>
    </cfRule>
  </conditionalFormatting>
  <conditionalFormatting sqref="N28:O52">
    <cfRule type="expression" dxfId="68" priority="5" stopIfTrue="1">
      <formula>AND($C28&lt;&gt;"",$C28&lt;&gt;"Manufacturer (Marketing)")</formula>
    </cfRule>
  </conditionalFormatting>
  <conditionalFormatting sqref="P28:U52">
    <cfRule type="expression" dxfId="67" priority="2">
      <formula>AND($C28&lt;&gt;"",$C28&lt;&gt;"Distributor / Retailer")</formula>
    </cfRule>
  </conditionalFormatting>
  <conditionalFormatting sqref="V28:Z52">
    <cfRule type="expression" dxfId="6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DFE0BB9-9DDE-42B9-B1B6-A9AC9A6EA94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ACFC47E-91EB-4013-A8F7-AAB64D1FA5D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093CB5F-8E0C-4EF7-B584-D20E9753B727}"/>
    <dataValidation type="list" allowBlank="1" showDropDown="1" showInputMessage="1" showErrorMessage="1" error="Please enter Y or N." sqref="AA28:AA52" xr:uid="{A1B3BD23-F537-4ED8-B85D-0ED32947999B}">
      <formula1>Lookup_YesNo</formula1>
    </dataValidation>
    <dataValidation type="date" allowBlank="1" showInputMessage="1" showErrorMessage="1" error="Please enter a valid date (mm/dd/yyyy) _x000a_between 10/01/2022 and 09/30/2028." sqref="F28:F52" xr:uid="{FD4D49FB-C8F2-4377-BCE8-20857144A2FA}">
      <formula1>44835</formula1>
      <formula2>47026</formula2>
    </dataValidation>
    <dataValidation type="list" allowBlank="1" showDropDown="1" showInputMessage="1" showErrorMessage="1" error="Please enter Yes, No, or Unknown." sqref="C16:F16" xr:uid="{694BDA25-CBD1-4D5F-85EB-833E7F3AE9A0}">
      <formula1>Lookup_YesNoUnknown</formula1>
    </dataValidation>
    <dataValidation type="list" allowBlank="1" showInputMessage="1" showErrorMessage="1" sqref="T28:T52" xr:uid="{59D06257-5E62-46C9-BA6D-1D58F434B6D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6FA3F93-7F2F-4292-AB75-1306D907C139}"/>
    <dataValidation type="list" allowBlank="1" showInputMessage="1" showErrorMessage="1" sqref="M28:M52" xr:uid="{A68FF219-D7B7-4E9A-9FA6-4C15BA9E3402}">
      <formula1>Lookup_CertificationStatus</formula1>
    </dataValidation>
    <dataValidation type="list" allowBlank="1" showInputMessage="1" showErrorMessage="1" sqref="K28:K52 U28:U52" xr:uid="{7D3CA8C7-A663-47ED-89B1-8FF2AFD9BE89}">
      <formula1>Lookup_Type</formula1>
    </dataValidation>
    <dataValidation type="list" allowBlank="1" showInputMessage="1" showErrorMessage="1" sqref="J28:J52" xr:uid="{B95EF264-F2A0-4ACE-A792-C1FBE5D6470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D3DFC6D-44ED-4B5F-B184-D18AC462711F}">
      <formula1>OFFSET(Outreach_Activities_Sorted,0,0,COUNTIF(Outreach_Activities_Sorted,"&lt;&gt;0"))</formula1>
    </dataValidation>
    <dataValidation type="list" allowBlank="1" showInputMessage="1" showErrorMessage="1" sqref="Y28:Y52 R28:R52 O28:O52" xr:uid="{72EEBFA5-41DA-430B-8092-8C6A2649D86E}">
      <formula1>Lookup_YesNoUnknown</formula1>
    </dataValidation>
    <dataValidation type="list" allowBlank="1" showInputMessage="1" showErrorMessage="1" sqref="C28:C52" xr:uid="{7D730C4B-CF50-4A51-AC18-6E1D9C4FF8BE}">
      <formula1>Lookup_Role</formula1>
    </dataValidation>
    <dataValidation type="date" operator="greaterThan" allowBlank="1" showInputMessage="1" showErrorMessage="1" errorTitle="Date Required" error="Please enter a date in mm/dd/yyyy format." sqref="C18:F18" xr:uid="{A8A0046E-4A01-4475-A2C8-6411C365CFDD}">
      <formula1>36526</formula1>
    </dataValidation>
    <dataValidation type="list" allowBlank="1" showDropDown="1" showInputMessage="1" showErrorMessage="1" sqref="C14" xr:uid="{B0F6577C-85F8-4311-8CD6-3FF627EA95A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A43B151-AAE6-4462-840C-17D101487441}"/>
  </dataValidations>
  <hyperlinks>
    <hyperlink ref="B15" r:id="rId1" xr:uid="{8D7201FB-BAE7-4376-BBE7-273E198F0A2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CC9912B-8D81-45E0-ADF3-F9920FF20A9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A0AD0-8BBA-48DA-A882-F10ABDD0CFFB}">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XgfcqDugdIYwR0vblf6ewN0hbOPFsFaClVXIWKzK9SkmwPkHTpf4JaEcaUuETHTb7Z8BJz4/KbWxUeIL7LVhjw==" saltValue="g0YaesynYUlP3mtBhtqJ2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65" priority="3" stopIfTrue="1">
      <formula>AND($C28&lt;&gt;"",$C28&lt;&gt;"Manufacturer (Production)")</formula>
    </cfRule>
  </conditionalFormatting>
  <conditionalFormatting sqref="L28:M52">
    <cfRule type="expression" dxfId="64" priority="4" stopIfTrue="1">
      <formula>AND($C28&lt;&gt;"",$C28&lt;&gt;"Manufacturer (Certification)")</formula>
    </cfRule>
  </conditionalFormatting>
  <conditionalFormatting sqref="N28:N52 L28:L52 H28:I52 P28:Q52 S28:S52 V28:W52">
    <cfRule type="expression" dxfId="63" priority="6">
      <formula>AND(TRIM(H28)&lt;&gt;"",ISNUMBER(H28)=FALSE)</formula>
    </cfRule>
  </conditionalFormatting>
  <conditionalFormatting sqref="N28:O52">
    <cfRule type="expression" dxfId="62" priority="5" stopIfTrue="1">
      <formula>AND($C28&lt;&gt;"",$C28&lt;&gt;"Manufacturer (Marketing)")</formula>
    </cfRule>
  </conditionalFormatting>
  <conditionalFormatting sqref="P28:U52">
    <cfRule type="expression" dxfId="61" priority="2">
      <formula>AND($C28&lt;&gt;"",$C28&lt;&gt;"Distributor / Retailer")</formula>
    </cfRule>
  </conditionalFormatting>
  <conditionalFormatting sqref="V28:Z52">
    <cfRule type="expression" dxfId="6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7B470D2-E374-4106-8F7B-5B0DE3C707F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23684CE-8648-456B-B5AC-054F4320324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E951515-8B9C-466F-B0FA-BBA2E7EE3342}"/>
    <dataValidation type="list" allowBlank="1" showDropDown="1" showInputMessage="1" showErrorMessage="1" error="Please enter Y or N." sqref="AA28:AA52" xr:uid="{BAA5A50D-5A40-4E40-ABD0-3C189176AD28}">
      <formula1>Lookup_YesNo</formula1>
    </dataValidation>
    <dataValidation type="date" allowBlank="1" showInputMessage="1" showErrorMessage="1" error="Please enter a valid date (mm/dd/yyyy) _x000a_between 10/01/2022 and 09/30/2028." sqref="F28:F52" xr:uid="{2CF1091D-B1DF-4761-8C55-44722085EB14}">
      <formula1>44835</formula1>
      <formula2>47026</formula2>
    </dataValidation>
    <dataValidation type="list" allowBlank="1" showDropDown="1" showInputMessage="1" showErrorMessage="1" error="Please enter Yes, No, or Unknown." sqref="C16:F16" xr:uid="{A66C5AC6-2B5D-4C15-B959-164A84BCD9AA}">
      <formula1>Lookup_YesNoUnknown</formula1>
    </dataValidation>
    <dataValidation type="list" allowBlank="1" showInputMessage="1" showErrorMessage="1" sqref="T28:T52" xr:uid="{EBFBDFA4-B6C8-4798-8780-D08EB0C16CB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9038370-003D-4610-A70E-9F4585D38281}"/>
    <dataValidation type="list" allowBlank="1" showInputMessage="1" showErrorMessage="1" sqref="M28:M52" xr:uid="{1B48E9D6-5B2A-4768-8940-5A03982C865F}">
      <formula1>Lookup_CertificationStatus</formula1>
    </dataValidation>
    <dataValidation type="list" allowBlank="1" showInputMessage="1" showErrorMessage="1" sqref="K28:K52 U28:U52" xr:uid="{7B09CC2B-82B1-4618-AA36-E26887AB7ACB}">
      <formula1>Lookup_Type</formula1>
    </dataValidation>
    <dataValidation type="list" allowBlank="1" showInputMessage="1" showErrorMessage="1" sqref="J28:J52" xr:uid="{B27770A2-DCD6-4AE2-840E-3D06BB6E5B0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37C3744-BEA6-4A23-922C-AA47B7ACA1A5}">
      <formula1>OFFSET(Outreach_Activities_Sorted,0,0,COUNTIF(Outreach_Activities_Sorted,"&lt;&gt;0"))</formula1>
    </dataValidation>
    <dataValidation type="list" allowBlank="1" showInputMessage="1" showErrorMessage="1" sqref="Y28:Y52 R28:R52 O28:O52" xr:uid="{B1330C26-C4E0-4970-BE51-A8C634E7EBAB}">
      <formula1>Lookup_YesNoUnknown</formula1>
    </dataValidation>
    <dataValidation type="list" allowBlank="1" showInputMessage="1" showErrorMessage="1" sqref="C28:C52" xr:uid="{072C29B2-B631-4CF0-ADFD-2EEC10744BD3}">
      <formula1>Lookup_Role</formula1>
    </dataValidation>
    <dataValidation type="date" operator="greaterThan" allowBlank="1" showInputMessage="1" showErrorMessage="1" errorTitle="Date Required" error="Please enter a date in mm/dd/yyyy format." sqref="C18:F18" xr:uid="{770B35CE-30E7-4970-B0DB-393AAB766D23}">
      <formula1>36526</formula1>
    </dataValidation>
    <dataValidation type="list" allowBlank="1" showDropDown="1" showInputMessage="1" showErrorMessage="1" sqref="C14" xr:uid="{D857343A-05F4-4FE6-ACAE-B1EEC4D44AE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7D26D67-7223-4426-BBF1-A309873D1D18}"/>
  </dataValidations>
  <hyperlinks>
    <hyperlink ref="B15" r:id="rId1" xr:uid="{4A66030E-B841-4F89-BA10-AC6064B6E0F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DC5554D-78D3-4CDF-89FC-C9DEEFBFB54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2B8A-73B3-4B3A-941A-3D1ADF5B3C06}">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66</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329</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clkUjS+PFIvSutmEa62/e2duEPFQZzgcvTD19K7G9CG4rZrquNy0QimRypuMN3BXsaNftSNCp2fdzazqEo33yg==" saltValue="U4qDJEjh/jhcTlUl0FWkO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9" priority="3" stopIfTrue="1">
      <formula>AND($C28&lt;&gt;"",$C28&lt;&gt;"Manufacturer (Production)")</formula>
    </cfRule>
  </conditionalFormatting>
  <conditionalFormatting sqref="L28:M52">
    <cfRule type="expression" dxfId="58" priority="4" stopIfTrue="1">
      <formula>AND($C28&lt;&gt;"",$C28&lt;&gt;"Manufacturer (Certification)")</formula>
    </cfRule>
  </conditionalFormatting>
  <conditionalFormatting sqref="N28:N52 L28:L52 H28:I52 P28:Q52 S28:S52 V28:W52">
    <cfRule type="expression" dxfId="57" priority="6">
      <formula>AND(TRIM(H28)&lt;&gt;"",ISNUMBER(H28)=FALSE)</formula>
    </cfRule>
  </conditionalFormatting>
  <conditionalFormatting sqref="N28:O52">
    <cfRule type="expression" dxfId="56" priority="5" stopIfTrue="1">
      <formula>AND($C28&lt;&gt;"",$C28&lt;&gt;"Manufacturer (Marketing)")</formula>
    </cfRule>
  </conditionalFormatting>
  <conditionalFormatting sqref="P28:U52">
    <cfRule type="expression" dxfId="55" priority="2">
      <formula>AND($C28&lt;&gt;"",$C28&lt;&gt;"Distributor / Retailer")</formula>
    </cfRule>
  </conditionalFormatting>
  <conditionalFormatting sqref="V28:Z52">
    <cfRule type="expression" dxfId="5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B99B587-EDAD-47F8-AB85-643F3B0D5C4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E00FC53-66DF-4078-AA37-A0FD3CD8BCD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7578765-D111-4DC1-96F2-56520C8F439F}"/>
    <dataValidation type="list" allowBlank="1" showDropDown="1" showInputMessage="1" showErrorMessage="1" error="Please enter Y or N." sqref="AA28:AA52" xr:uid="{14CE5E82-FF3A-462E-9942-272DCBDA214B}">
      <formula1>Lookup_YesNo</formula1>
    </dataValidation>
    <dataValidation type="date" allowBlank="1" showInputMessage="1" showErrorMessage="1" error="Please enter a valid date (mm/dd/yyyy) _x000a_between 10/01/2022 and 09/30/2028." sqref="F28:F52" xr:uid="{B4540091-AD85-484B-A0A8-613641B37812}">
      <formula1>44835</formula1>
      <formula2>47026</formula2>
    </dataValidation>
    <dataValidation type="list" allowBlank="1" showDropDown="1" showInputMessage="1" showErrorMessage="1" error="Please enter Yes, No, or Unknown." sqref="C16:F16" xr:uid="{7B89F42D-80A7-4AC2-A475-B966445C2B3A}">
      <formula1>Lookup_YesNoUnknown</formula1>
    </dataValidation>
    <dataValidation type="list" allowBlank="1" showInputMessage="1" showErrorMessage="1" sqref="T28:T52" xr:uid="{DC5CEAFE-18FB-4D66-8974-692FA6BD7DD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2CBE952-E90C-4874-91CA-3318094721FD}"/>
    <dataValidation type="list" allowBlank="1" showInputMessage="1" showErrorMessage="1" sqref="M28:M52" xr:uid="{A8194830-B7CF-4E15-AFB5-1B082027D921}">
      <formula1>Lookup_CertificationStatus</formula1>
    </dataValidation>
    <dataValidation type="list" allowBlank="1" showInputMessage="1" showErrorMessage="1" sqref="K28:K52 U28:U52" xr:uid="{104A0369-2896-4E03-905F-81F789F4386C}">
      <formula1>Lookup_Type</formula1>
    </dataValidation>
    <dataValidation type="list" allowBlank="1" showInputMessage="1" showErrorMessage="1" sqref="J28:J52" xr:uid="{A5AA2AF3-B773-4D8C-90B8-D55876C8DB7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33A3DA4-90D9-4C26-B803-15D6DD0BFBA4}">
      <formula1>OFFSET(Outreach_Activities_Sorted,0,0,COUNTIF(Outreach_Activities_Sorted,"&lt;&gt;0"))</formula1>
    </dataValidation>
    <dataValidation type="list" allowBlank="1" showInputMessage="1" showErrorMessage="1" sqref="Y28:Y52 R28:R52 O28:O52" xr:uid="{702DEC85-00E5-4CB6-ABFA-B6532494AD3F}">
      <formula1>Lookup_YesNoUnknown</formula1>
    </dataValidation>
    <dataValidation type="list" allowBlank="1" showInputMessage="1" showErrorMessage="1" sqref="C28:C52" xr:uid="{9B2C9BCC-8C2A-48E8-879D-350AEA9794B7}">
      <formula1>Lookup_Role</formula1>
    </dataValidation>
    <dataValidation type="date" operator="greaterThan" allowBlank="1" showInputMessage="1" showErrorMessage="1" errorTitle="Date Required" error="Please enter a date in mm/dd/yyyy format." sqref="C18:F18" xr:uid="{8B0A0AE8-685E-4752-85DF-C8E793A296CD}">
      <formula1>36526</formula1>
    </dataValidation>
    <dataValidation type="list" allowBlank="1" showDropDown="1" showInputMessage="1" showErrorMessage="1" sqref="C14" xr:uid="{116E793F-1103-4B95-A660-D4587BD08B8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4389423-50F0-4E68-8E6B-549B1037B8E9}"/>
  </dataValidations>
  <hyperlinks>
    <hyperlink ref="B15" r:id="rId1" xr:uid="{4F2AABEC-4D5D-45E8-ABD3-33CC9BBE480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186DB4E-455A-4CB2-B0D7-2F7F2385D21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F2BCE-C1E7-4FED-8BF1-08A551EE2BE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67</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330</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lr+9GsJX6vLjfom6GVq0rMCI1AlNf9KqooBRw72qjMEU427XzS4I2Fn3pKOAkcqk8ojvpHk/c0RILAAp06j/Kg==" saltValue="0NIUcWI5bs9Et6stIkEbN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3" priority="3" stopIfTrue="1">
      <formula>AND($C28&lt;&gt;"",$C28&lt;&gt;"Manufacturer (Production)")</formula>
    </cfRule>
  </conditionalFormatting>
  <conditionalFormatting sqref="L28:M52">
    <cfRule type="expression" dxfId="52" priority="4" stopIfTrue="1">
      <formula>AND($C28&lt;&gt;"",$C28&lt;&gt;"Manufacturer (Certification)")</formula>
    </cfRule>
  </conditionalFormatting>
  <conditionalFormatting sqref="N28:N52 L28:L52 H28:I52 P28:Q52 S28:S52 V28:W52">
    <cfRule type="expression" dxfId="51" priority="6">
      <formula>AND(TRIM(H28)&lt;&gt;"",ISNUMBER(H28)=FALSE)</formula>
    </cfRule>
  </conditionalFormatting>
  <conditionalFormatting sqref="N28:O52">
    <cfRule type="expression" dxfId="50" priority="5" stopIfTrue="1">
      <formula>AND($C28&lt;&gt;"",$C28&lt;&gt;"Manufacturer (Marketing)")</formula>
    </cfRule>
  </conditionalFormatting>
  <conditionalFormatting sqref="P28:U52">
    <cfRule type="expression" dxfId="49" priority="2">
      <formula>AND($C28&lt;&gt;"",$C28&lt;&gt;"Distributor / Retailer")</formula>
    </cfRule>
  </conditionalFormatting>
  <conditionalFormatting sqref="V28:Z52">
    <cfRule type="expression" dxfId="4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1AC8CBA-237A-4A10-A4E2-97B72EDAA13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26A903D-7C8E-411D-991B-F0803171B1B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C02D484-0404-4794-91E6-D2B7E56F7C20}"/>
    <dataValidation type="list" allowBlank="1" showDropDown="1" showInputMessage="1" showErrorMessage="1" error="Please enter Y or N." sqref="AA28:AA52" xr:uid="{01C3C76A-3A1D-4F42-989F-C5CFC40982CA}">
      <formula1>Lookup_YesNo</formula1>
    </dataValidation>
    <dataValidation type="date" allowBlank="1" showInputMessage="1" showErrorMessage="1" error="Please enter a valid date (mm/dd/yyyy) _x000a_between 10/01/2022 and 09/30/2028." sqref="F28:F52" xr:uid="{8799FB57-1F62-4686-996D-D592A903537A}">
      <formula1>44835</formula1>
      <formula2>47026</formula2>
    </dataValidation>
    <dataValidation type="list" allowBlank="1" showDropDown="1" showInputMessage="1" showErrorMessage="1" error="Please enter Yes, No, or Unknown." sqref="C16:F16" xr:uid="{BF5ED753-542C-4F00-8A9F-F0643FB6AA3B}">
      <formula1>Lookup_YesNoUnknown</formula1>
    </dataValidation>
    <dataValidation type="list" allowBlank="1" showInputMessage="1" showErrorMessage="1" sqref="T28:T52" xr:uid="{3692513C-8EE3-4F0A-A852-5231D8DCED7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72A34D9-AECF-47C1-8180-0DDFB4B1F60F}"/>
    <dataValidation type="list" allowBlank="1" showInputMessage="1" showErrorMessage="1" sqref="M28:M52" xr:uid="{7E70AF07-037B-4D33-80A5-72F5AFD79562}">
      <formula1>Lookup_CertificationStatus</formula1>
    </dataValidation>
    <dataValidation type="list" allowBlank="1" showInputMessage="1" showErrorMessage="1" sqref="K28:K52 U28:U52" xr:uid="{6F026DE2-EBE3-4187-9CD3-063BAD6F08CA}">
      <formula1>Lookup_Type</formula1>
    </dataValidation>
    <dataValidation type="list" allowBlank="1" showInputMessage="1" showErrorMessage="1" sqref="J28:J52" xr:uid="{50653ED7-505B-4B17-B831-5188D660089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35CAAC8-E449-4912-BCFB-1F1ED95159DC}">
      <formula1>OFFSET(Outreach_Activities_Sorted,0,0,COUNTIF(Outreach_Activities_Sorted,"&lt;&gt;0"))</formula1>
    </dataValidation>
    <dataValidation type="list" allowBlank="1" showInputMessage="1" showErrorMessage="1" sqref="Y28:Y52 R28:R52 O28:O52" xr:uid="{1C4F9C19-EE64-4FBC-B373-39B7F5D04A73}">
      <formula1>Lookup_YesNoUnknown</formula1>
    </dataValidation>
    <dataValidation type="list" allowBlank="1" showInputMessage="1" showErrorMessage="1" sqref="C28:C52" xr:uid="{F9F68375-46AD-47CF-95E3-D74CE90C3028}">
      <formula1>Lookup_Role</formula1>
    </dataValidation>
    <dataValidation type="date" operator="greaterThan" allowBlank="1" showInputMessage="1" showErrorMessage="1" errorTitle="Date Required" error="Please enter a date in mm/dd/yyyy format." sqref="C18:F18" xr:uid="{C58D1A7C-AFA4-43AF-A98A-5B6D5C0FB81D}">
      <formula1>36526</formula1>
    </dataValidation>
    <dataValidation type="list" allowBlank="1" showDropDown="1" showInputMessage="1" showErrorMessage="1" sqref="C14" xr:uid="{1466668C-748E-466A-89BC-C4D754AA918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4B7755F-C867-4961-B97B-8FE2CE4CFAF8}"/>
  </dataValidations>
  <hyperlinks>
    <hyperlink ref="B15" r:id="rId1" xr:uid="{A4247624-D917-4D86-801A-1D1FBCE4BC9C}"/>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BE8116C-D7B7-4B99-9BA1-D5217962011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A11FE-1B5F-47DC-AA18-828B3585532A}">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68</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331</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n/GukX+cezFvs61lhKekYqEJsks8kvwJIvXxEDREGT8KSPRgZRIPwbFm9pVaN6bJku7dFguOZpUHFarke0yovg==" saltValue="MlRxGNFdkGG3UvVkdV+BJ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7" priority="3" stopIfTrue="1">
      <formula>AND($C28&lt;&gt;"",$C28&lt;&gt;"Manufacturer (Production)")</formula>
    </cfRule>
  </conditionalFormatting>
  <conditionalFormatting sqref="L28:M52">
    <cfRule type="expression" dxfId="46" priority="4" stopIfTrue="1">
      <formula>AND($C28&lt;&gt;"",$C28&lt;&gt;"Manufacturer (Certification)")</formula>
    </cfRule>
  </conditionalFormatting>
  <conditionalFormatting sqref="N28:N52 L28:L52 H28:I52 P28:Q52 S28:S52 V28:W52">
    <cfRule type="expression" dxfId="45" priority="6">
      <formula>AND(TRIM(H28)&lt;&gt;"",ISNUMBER(H28)=FALSE)</formula>
    </cfRule>
  </conditionalFormatting>
  <conditionalFormatting sqref="N28:O52">
    <cfRule type="expression" dxfId="44" priority="5" stopIfTrue="1">
      <formula>AND($C28&lt;&gt;"",$C28&lt;&gt;"Manufacturer (Marketing)")</formula>
    </cfRule>
  </conditionalFormatting>
  <conditionalFormatting sqref="P28:U52">
    <cfRule type="expression" dxfId="43" priority="2">
      <formula>AND($C28&lt;&gt;"",$C28&lt;&gt;"Distributor / Retailer")</formula>
    </cfRule>
  </conditionalFormatting>
  <conditionalFormatting sqref="V28:Z52">
    <cfRule type="expression" dxfId="4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656A77B-4A73-499E-BC4F-5338292D41F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CAEDF30-9E0B-4195-859E-747CA0C5BAA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3648AB7-EAAE-492A-BDE7-1AE7AFC7580E}"/>
    <dataValidation type="list" allowBlank="1" showDropDown="1" showInputMessage="1" showErrorMessage="1" error="Please enter Y or N." sqref="AA28:AA52" xr:uid="{4F3067DF-8F28-4169-B9E8-CF9EFF86D6C0}">
      <formula1>Lookup_YesNo</formula1>
    </dataValidation>
    <dataValidation type="date" allowBlank="1" showInputMessage="1" showErrorMessage="1" error="Please enter a valid date (mm/dd/yyyy) _x000a_between 10/01/2022 and 09/30/2028." sqref="F28:F52" xr:uid="{9A5E30B0-38DC-4DD4-80CB-5752952F72E7}">
      <formula1>44835</formula1>
      <formula2>47026</formula2>
    </dataValidation>
    <dataValidation type="list" allowBlank="1" showDropDown="1" showInputMessage="1" showErrorMessage="1" error="Please enter Yes, No, or Unknown." sqref="C16:F16" xr:uid="{ED74A946-F6BD-4B35-B057-933DFA32C1BB}">
      <formula1>Lookup_YesNoUnknown</formula1>
    </dataValidation>
    <dataValidation type="list" allowBlank="1" showInputMessage="1" showErrorMessage="1" sqref="T28:T52" xr:uid="{F7184E94-A5DC-45DB-9E96-8880DD0D533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35E6A99-9AE2-4003-88C2-9C2A3D0011CF}"/>
    <dataValidation type="list" allowBlank="1" showInputMessage="1" showErrorMessage="1" sqref="M28:M52" xr:uid="{8BE4A7FD-E447-4220-917A-4BCB506D721A}">
      <formula1>Lookup_CertificationStatus</formula1>
    </dataValidation>
    <dataValidation type="list" allowBlank="1" showInputMessage="1" showErrorMessage="1" sqref="K28:K52 U28:U52" xr:uid="{49E2B73E-81AF-46BB-9BB2-39C580F92DA2}">
      <formula1>Lookup_Type</formula1>
    </dataValidation>
    <dataValidation type="list" allowBlank="1" showInputMessage="1" showErrorMessage="1" sqref="J28:J52" xr:uid="{86D35BED-A843-4454-A07E-E992232DEB7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5A235D3-DD00-4A17-B227-38F6DC31EA27}">
      <formula1>OFFSET(Outreach_Activities_Sorted,0,0,COUNTIF(Outreach_Activities_Sorted,"&lt;&gt;0"))</formula1>
    </dataValidation>
    <dataValidation type="list" allowBlank="1" showInputMessage="1" showErrorMessage="1" sqref="Y28:Y52 R28:R52 O28:O52" xr:uid="{896D2A38-A08F-4F71-A099-745695B33045}">
      <formula1>Lookup_YesNoUnknown</formula1>
    </dataValidation>
    <dataValidation type="list" allowBlank="1" showInputMessage="1" showErrorMessage="1" sqref="C28:C52" xr:uid="{F711F34E-FF46-471B-B564-77DB55FD3078}">
      <formula1>Lookup_Role</formula1>
    </dataValidation>
    <dataValidation type="date" operator="greaterThan" allowBlank="1" showInputMessage="1" showErrorMessage="1" errorTitle="Date Required" error="Please enter a date in mm/dd/yyyy format." sqref="C18:F18" xr:uid="{A2A2B9F2-3FE0-4045-B58C-6E8785749960}">
      <formula1>36526</formula1>
    </dataValidation>
    <dataValidation type="list" allowBlank="1" showDropDown="1" showInputMessage="1" showErrorMessage="1" sqref="C14" xr:uid="{E718F898-C2D9-4636-9933-DD155982866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8351BA6-5C62-4F47-8D58-4C822CC130AE}"/>
  </dataValidations>
  <hyperlinks>
    <hyperlink ref="B15" r:id="rId1" xr:uid="{E67128D6-EE6E-4CA5-B1C8-3B651B3C759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045C5C4-410A-4472-A8D8-BDE27084609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74DC-3889-4FD1-A1AF-38360F8D5AD3}">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69</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332</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sCGclP+l5HhAdQvr2oUpJUVS2yeZ+1SFv4vop6i6ngaMJXt5m5lWM5PmGXl0exPbD7Dv6xYDZjkXRBpUa6pofw==" saltValue="zH3Q5CrzYCMg57Oc/y/O/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 priority="3" stopIfTrue="1">
      <formula>AND($C28&lt;&gt;"",$C28&lt;&gt;"Manufacturer (Production)")</formula>
    </cfRule>
  </conditionalFormatting>
  <conditionalFormatting sqref="L28:M52">
    <cfRule type="expression" dxfId="40" priority="4" stopIfTrue="1">
      <formula>AND($C28&lt;&gt;"",$C28&lt;&gt;"Manufacturer (Certification)")</formula>
    </cfRule>
  </conditionalFormatting>
  <conditionalFormatting sqref="N28:N52 L28:L52 H28:I52 P28:Q52 S28:S52 V28:W52">
    <cfRule type="expression" dxfId="39" priority="6">
      <formula>AND(TRIM(H28)&lt;&gt;"",ISNUMBER(H28)=FALSE)</formula>
    </cfRule>
  </conditionalFormatting>
  <conditionalFormatting sqref="N28:O52">
    <cfRule type="expression" dxfId="38" priority="5" stopIfTrue="1">
      <formula>AND($C28&lt;&gt;"",$C28&lt;&gt;"Manufacturer (Marketing)")</formula>
    </cfRule>
  </conditionalFormatting>
  <conditionalFormatting sqref="P28:U52">
    <cfRule type="expression" dxfId="37" priority="2">
      <formula>AND($C28&lt;&gt;"",$C28&lt;&gt;"Distributor / Retailer")</formula>
    </cfRule>
  </conditionalFormatting>
  <conditionalFormatting sqref="V28:Z52">
    <cfRule type="expression" dxfId="3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68CB36E-A3D0-4A9C-9E28-14DF19A69F9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61D9698-0E7E-4C5E-BEC3-223D443E3AB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2D8028D-0EF3-4109-8DB6-DB9377AA018C}"/>
    <dataValidation type="list" allowBlank="1" showDropDown="1" showInputMessage="1" showErrorMessage="1" error="Please enter Y or N." sqref="AA28:AA52" xr:uid="{0CF419CC-1BFA-4DBD-ACEB-0EC76DBEE7E9}">
      <formula1>Lookup_YesNo</formula1>
    </dataValidation>
    <dataValidation type="date" allowBlank="1" showInputMessage="1" showErrorMessage="1" error="Please enter a valid date (mm/dd/yyyy) _x000a_between 10/01/2022 and 09/30/2028." sqref="F28:F52" xr:uid="{1D4387B3-AF2C-49DC-AD4A-7ABBE1125FEA}">
      <formula1>44835</formula1>
      <formula2>47026</formula2>
    </dataValidation>
    <dataValidation type="list" allowBlank="1" showDropDown="1" showInputMessage="1" showErrorMessage="1" error="Please enter Yes, No, or Unknown." sqref="C16:F16" xr:uid="{456E4C13-C6C9-4B4D-AFFA-92B233046484}">
      <formula1>Lookup_YesNoUnknown</formula1>
    </dataValidation>
    <dataValidation type="list" allowBlank="1" showInputMessage="1" showErrorMessage="1" sqref="T28:T52" xr:uid="{259529F8-C216-498B-9CDA-81DE2C2CEFD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A98DF24-244E-42FD-87CC-F9097AA67C2F}"/>
    <dataValidation type="list" allowBlank="1" showInputMessage="1" showErrorMessage="1" sqref="M28:M52" xr:uid="{B0E65DDF-049C-4B11-A5E9-7B5F5A708CDB}">
      <formula1>Lookup_CertificationStatus</formula1>
    </dataValidation>
    <dataValidation type="list" allowBlank="1" showInputMessage="1" showErrorMessage="1" sqref="K28:K52 U28:U52" xr:uid="{111B1869-2C76-44AD-A582-0DD7E9B47FDD}">
      <formula1>Lookup_Type</formula1>
    </dataValidation>
    <dataValidation type="list" allowBlank="1" showInputMessage="1" showErrorMessage="1" sqref="J28:J52" xr:uid="{1E97C941-A1E0-40BA-A7DE-B754522CF46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2D2B4BB-9B0C-48DD-9633-CAB69F8486F8}">
      <formula1>OFFSET(Outreach_Activities_Sorted,0,0,COUNTIF(Outreach_Activities_Sorted,"&lt;&gt;0"))</formula1>
    </dataValidation>
    <dataValidation type="list" allowBlank="1" showInputMessage="1" showErrorMessage="1" sqref="Y28:Y52 R28:R52 O28:O52" xr:uid="{339AB81B-9DB2-4297-9808-A5A04B7512E1}">
      <formula1>Lookup_YesNoUnknown</formula1>
    </dataValidation>
    <dataValidation type="list" allowBlank="1" showInputMessage="1" showErrorMessage="1" sqref="C28:C52" xr:uid="{23C7A040-7786-47DA-A29F-C8FA70AA4051}">
      <formula1>Lookup_Role</formula1>
    </dataValidation>
    <dataValidation type="date" operator="greaterThan" allowBlank="1" showInputMessage="1" showErrorMessage="1" errorTitle="Date Required" error="Please enter a date in mm/dd/yyyy format." sqref="C18:F18" xr:uid="{A6C11468-523D-4D64-A8BD-63F173E5D564}">
      <formula1>36526</formula1>
    </dataValidation>
    <dataValidation type="list" allowBlank="1" showDropDown="1" showInputMessage="1" showErrorMessage="1" sqref="C14" xr:uid="{8699121A-004D-47DB-BD7C-9189B093DCE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0CF0BD7-B7E9-4B3C-9FF6-C7C220ADC5FA}"/>
  </dataValidations>
  <hyperlinks>
    <hyperlink ref="B15" r:id="rId1" xr:uid="{1A76EE50-7782-46D6-A923-E3621233828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EDAE8DA-9473-4787-B42D-11B6264410AB}"/>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D796E-6DFC-41D0-8BA3-91F1D96E70D1}">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70</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333</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cFOpKZ109MjPjiKX+QLXma3l7Xt6GYfQBjtC0/qX+nSVhOlPojjn3R4ujqTKqOqGZL/hkabIqC4fkDWXxU8A==" saltValue="zTDi2+eg8f2Q3p6JHH9gC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 priority="3" stopIfTrue="1">
      <formula>AND($C28&lt;&gt;"",$C28&lt;&gt;"Manufacturer (Production)")</formula>
    </cfRule>
  </conditionalFormatting>
  <conditionalFormatting sqref="L28:M52">
    <cfRule type="expression" dxfId="34" priority="4" stopIfTrue="1">
      <formula>AND($C28&lt;&gt;"",$C28&lt;&gt;"Manufacturer (Certification)")</formula>
    </cfRule>
  </conditionalFormatting>
  <conditionalFormatting sqref="N28:N52 L28:L52 H28:I52 P28:Q52 S28:S52 V28:W52">
    <cfRule type="expression" dxfId="33" priority="6">
      <formula>AND(TRIM(H28)&lt;&gt;"",ISNUMBER(H28)=FALSE)</formula>
    </cfRule>
  </conditionalFormatting>
  <conditionalFormatting sqref="N28:O52">
    <cfRule type="expression" dxfId="32" priority="5" stopIfTrue="1">
      <formula>AND($C28&lt;&gt;"",$C28&lt;&gt;"Manufacturer (Marketing)")</formula>
    </cfRule>
  </conditionalFormatting>
  <conditionalFormatting sqref="P28:U52">
    <cfRule type="expression" dxfId="31" priority="2">
      <formula>AND($C28&lt;&gt;"",$C28&lt;&gt;"Distributor / Retailer")</formula>
    </cfRule>
  </conditionalFormatting>
  <conditionalFormatting sqref="V28:Z52">
    <cfRule type="expression" dxfId="3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7E88AFE-6B17-4C0C-B55D-310E170F72B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DE728F3-6397-4ABB-961D-2F1821931C0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30377E2-270D-4604-9D5C-2A0504525052}"/>
    <dataValidation type="list" allowBlank="1" showDropDown="1" showInputMessage="1" showErrorMessage="1" error="Please enter Y or N." sqref="AA28:AA52" xr:uid="{B2D38658-0DB4-4850-AB01-E423AB0CCEAF}">
      <formula1>Lookup_YesNo</formula1>
    </dataValidation>
    <dataValidation type="date" allowBlank="1" showInputMessage="1" showErrorMessage="1" error="Please enter a valid date (mm/dd/yyyy) _x000a_between 10/01/2022 and 09/30/2028." sqref="F28:F52" xr:uid="{2550EE7A-097E-4BA3-836F-759DB4AB733F}">
      <formula1>44835</formula1>
      <formula2>47026</formula2>
    </dataValidation>
    <dataValidation type="list" allowBlank="1" showDropDown="1" showInputMessage="1" showErrorMessage="1" error="Please enter Yes, No, or Unknown." sqref="C16:F16" xr:uid="{2D9101B2-21E8-49E6-B809-39EFAF59FB31}">
      <formula1>Lookup_YesNoUnknown</formula1>
    </dataValidation>
    <dataValidation type="list" allowBlank="1" showInputMessage="1" showErrorMessage="1" sqref="T28:T52" xr:uid="{9BAD675D-6CE5-493A-8B09-3C17146451B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EB9ADD6-5799-480B-B77F-77B57F5EC2DB}"/>
    <dataValidation type="list" allowBlank="1" showInputMessage="1" showErrorMessage="1" sqref="M28:M52" xr:uid="{5714E597-D063-4FD7-A7E0-7F0D03ACF56C}">
      <formula1>Lookup_CertificationStatus</formula1>
    </dataValidation>
    <dataValidation type="list" allowBlank="1" showInputMessage="1" showErrorMessage="1" sqref="K28:K52 U28:U52" xr:uid="{282279AE-1CDD-48B2-926D-D3A942D49C2F}">
      <formula1>Lookup_Type</formula1>
    </dataValidation>
    <dataValidation type="list" allowBlank="1" showInputMessage="1" showErrorMessage="1" sqref="J28:J52" xr:uid="{3C94C105-19F0-46A4-8868-3BE4672A65A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AED00CA-1560-49B5-86AC-4FC2E8AAB659}">
      <formula1>OFFSET(Outreach_Activities_Sorted,0,0,COUNTIF(Outreach_Activities_Sorted,"&lt;&gt;0"))</formula1>
    </dataValidation>
    <dataValidation type="list" allowBlank="1" showInputMessage="1" showErrorMessage="1" sqref="Y28:Y52 R28:R52 O28:O52" xr:uid="{AE5FE78A-3BE5-40E8-AF0F-67C74FC76BE1}">
      <formula1>Lookup_YesNoUnknown</formula1>
    </dataValidation>
    <dataValidation type="list" allowBlank="1" showInputMessage="1" showErrorMessage="1" sqref="C28:C52" xr:uid="{B9891445-1D5B-41FB-B2B8-C8AEEFB6DB84}">
      <formula1>Lookup_Role</formula1>
    </dataValidation>
    <dataValidation type="date" operator="greaterThan" allowBlank="1" showInputMessage="1" showErrorMessage="1" errorTitle="Date Required" error="Please enter a date in mm/dd/yyyy format." sqref="C18:F18" xr:uid="{D43BFBDF-2571-4D15-A6D0-2ECA2672F739}">
      <formula1>36526</formula1>
    </dataValidation>
    <dataValidation type="list" allowBlank="1" showDropDown="1" showInputMessage="1" showErrorMessage="1" sqref="C14" xr:uid="{CEA4F7D4-4DD3-4548-AA18-4219D43B25F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ED9290F-A5B0-4FF9-A319-026CD54F065D}"/>
  </dataValidations>
  <hyperlinks>
    <hyperlink ref="B15" r:id="rId1" xr:uid="{2E2FD0C3-2CE4-4F39-BBC2-2101E8F2B84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77A4209-4366-434C-B91D-EC639B00D8E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1FAEB-3405-47A0-B8EB-C9AF5286108A}">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71</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334</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EjSad1kprKShUQ+xDxFYbmES04Q4w7eFJVT6ZdjTV8o0Pj81TfkQUGYlzbVZMXw9lgtk6+FBDpg2CPNe/i5kmA==" saltValue="pX4sQU9MMhpTkXiPYNETQ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 priority="3" stopIfTrue="1">
      <formula>AND($C28&lt;&gt;"",$C28&lt;&gt;"Manufacturer (Production)")</formula>
    </cfRule>
  </conditionalFormatting>
  <conditionalFormatting sqref="L28:M52">
    <cfRule type="expression" dxfId="28" priority="4" stopIfTrue="1">
      <formula>AND($C28&lt;&gt;"",$C28&lt;&gt;"Manufacturer (Certification)")</formula>
    </cfRule>
  </conditionalFormatting>
  <conditionalFormatting sqref="N28:N52 L28:L52 H28:I52 P28:Q52 S28:S52 V28:W52">
    <cfRule type="expression" dxfId="27" priority="6">
      <formula>AND(TRIM(H28)&lt;&gt;"",ISNUMBER(H28)=FALSE)</formula>
    </cfRule>
  </conditionalFormatting>
  <conditionalFormatting sqref="N28:O52">
    <cfRule type="expression" dxfId="26" priority="5" stopIfTrue="1">
      <formula>AND($C28&lt;&gt;"",$C28&lt;&gt;"Manufacturer (Marketing)")</formula>
    </cfRule>
  </conditionalFormatting>
  <conditionalFormatting sqref="P28:U52">
    <cfRule type="expression" dxfId="25" priority="2">
      <formula>AND($C28&lt;&gt;"",$C28&lt;&gt;"Distributor / Retailer")</formula>
    </cfRule>
  </conditionalFormatting>
  <conditionalFormatting sqref="V28:Z52">
    <cfRule type="expression" dxfId="2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8803DC0-AC2C-496B-AB1B-FF1A54FD67F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478ABBF-033F-4219-B8B8-0BE6FFE15BA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261742E-2023-44CF-A54D-59ED677CB056}"/>
    <dataValidation type="list" allowBlank="1" showDropDown="1" showInputMessage="1" showErrorMessage="1" error="Please enter Y or N." sqref="AA28:AA52" xr:uid="{4A95D1E0-D0D8-4AE8-A7C7-1A762135DE40}">
      <formula1>Lookup_YesNo</formula1>
    </dataValidation>
    <dataValidation type="date" allowBlank="1" showInputMessage="1" showErrorMessage="1" error="Please enter a valid date (mm/dd/yyyy) _x000a_between 10/01/2022 and 09/30/2028." sqref="F28:F52" xr:uid="{EB67A8B8-E853-4886-83E5-E120BC5222CF}">
      <formula1>44835</formula1>
      <formula2>47026</formula2>
    </dataValidation>
    <dataValidation type="list" allowBlank="1" showDropDown="1" showInputMessage="1" showErrorMessage="1" error="Please enter Yes, No, or Unknown." sqref="C16:F16" xr:uid="{BADDDAF8-A933-4AF4-8DE5-8A223D196F55}">
      <formula1>Lookup_YesNoUnknown</formula1>
    </dataValidation>
    <dataValidation type="list" allowBlank="1" showInputMessage="1" showErrorMessage="1" sqref="T28:T52" xr:uid="{D69A1EE1-EC6F-4B01-AFB3-9F661725E7A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0793191-4D07-4A9B-A4AC-4E968C704521}"/>
    <dataValidation type="list" allowBlank="1" showInputMessage="1" showErrorMessage="1" sqref="M28:M52" xr:uid="{CDCAD300-E7FF-4953-B53D-E04D29030FC1}">
      <formula1>Lookup_CertificationStatus</formula1>
    </dataValidation>
    <dataValidation type="list" allowBlank="1" showInputMessage="1" showErrorMessage="1" sqref="K28:K52 U28:U52" xr:uid="{283DCCA3-9752-4B3E-AD9D-A742B000BE47}">
      <formula1>Lookup_Type</formula1>
    </dataValidation>
    <dataValidation type="list" allowBlank="1" showInputMessage="1" showErrorMessage="1" sqref="J28:J52" xr:uid="{4256C9B3-2610-40EB-8495-F73D26D25C7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3D75687-37B6-4589-999F-17CC4CDD987C}">
      <formula1>OFFSET(Outreach_Activities_Sorted,0,0,COUNTIF(Outreach_Activities_Sorted,"&lt;&gt;0"))</formula1>
    </dataValidation>
    <dataValidation type="list" allowBlank="1" showInputMessage="1" showErrorMessage="1" sqref="Y28:Y52 R28:R52 O28:O52" xr:uid="{80055DD3-3A93-4AA2-80A9-2ECD15EBFA75}">
      <formula1>Lookup_YesNoUnknown</formula1>
    </dataValidation>
    <dataValidation type="list" allowBlank="1" showInputMessage="1" showErrorMessage="1" sqref="C28:C52" xr:uid="{A35EDEFD-DDEA-4C31-9B0E-7A18EAD4E46C}">
      <formula1>Lookup_Role</formula1>
    </dataValidation>
    <dataValidation type="date" operator="greaterThan" allowBlank="1" showInputMessage="1" showErrorMessage="1" errorTitle="Date Required" error="Please enter a date in mm/dd/yyyy format." sqref="C18:F18" xr:uid="{0F343877-E710-4DC7-82F6-9986E876F4A8}">
      <formula1>36526</formula1>
    </dataValidation>
    <dataValidation type="list" allowBlank="1" showDropDown="1" showInputMessage="1" showErrorMessage="1" sqref="C14" xr:uid="{0BA05B0B-ED17-440A-A139-9534E975BDA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16434D9-41C1-48CC-8362-0261DCE39712}"/>
  </dataValidations>
  <hyperlinks>
    <hyperlink ref="B15" r:id="rId1" xr:uid="{8EEE645B-F628-4177-A67F-7344D1B8456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53F406B-CD63-411E-9BF8-5C5482E818E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2961D-A9E4-4D8C-9CA7-43361C21F9DF}">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4JrqacYbefWhGCEswojsIkgLUldK9SzybR/oLcXZJWXkT7qew0gboWb2qgq1t2rm2w87UGfMCRY9GxvMKVhj7g==" saltValue="dJJk7+DagZQxDSv/2aVEB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 priority="3" stopIfTrue="1">
      <formula>AND($C28&lt;&gt;"",$C28&lt;&gt;"Manufacturer (Production)")</formula>
    </cfRule>
  </conditionalFormatting>
  <conditionalFormatting sqref="L28:M52">
    <cfRule type="expression" dxfId="22" priority="4" stopIfTrue="1">
      <formula>AND($C28&lt;&gt;"",$C28&lt;&gt;"Manufacturer (Certification)")</formula>
    </cfRule>
  </conditionalFormatting>
  <conditionalFormatting sqref="N28:N52 L28:L52 H28:I52 P28:Q52 S28:S52 V28:W52">
    <cfRule type="expression" dxfId="21" priority="6">
      <formula>AND(TRIM(H28)&lt;&gt;"",ISNUMBER(H28)=FALSE)</formula>
    </cfRule>
  </conditionalFormatting>
  <conditionalFormatting sqref="N28:O52">
    <cfRule type="expression" dxfId="20" priority="5" stopIfTrue="1">
      <formula>AND($C28&lt;&gt;"",$C28&lt;&gt;"Manufacturer (Marketing)")</formula>
    </cfRule>
  </conditionalFormatting>
  <conditionalFormatting sqref="P28:U52">
    <cfRule type="expression" dxfId="19" priority="2">
      <formula>AND($C28&lt;&gt;"",$C28&lt;&gt;"Distributor / Retailer")</formula>
    </cfRule>
  </conditionalFormatting>
  <conditionalFormatting sqref="V28:Z52">
    <cfRule type="expression" dxfId="1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D1B40EF-0D3D-4189-AFF7-1EE1C2FF059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24745F5-F898-474E-9B7D-95E3405B9C9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52014EC-3365-4B40-9ABA-7850221B8868}"/>
    <dataValidation type="list" allowBlank="1" showDropDown="1" showInputMessage="1" showErrorMessage="1" error="Please enter Y or N." sqref="AA28:AA52" xr:uid="{89B7A7FE-28F6-481A-9F87-252747ACD55A}">
      <formula1>Lookup_YesNo</formula1>
    </dataValidation>
    <dataValidation type="date" allowBlank="1" showInputMessage="1" showErrorMessage="1" error="Please enter a valid date (mm/dd/yyyy) _x000a_between 10/01/2022 and 09/30/2028." sqref="F28:F52" xr:uid="{D774176B-FFC1-4B73-9944-0733FF1B2BC8}">
      <formula1>44835</formula1>
      <formula2>47026</formula2>
    </dataValidation>
    <dataValidation type="list" allowBlank="1" showDropDown="1" showInputMessage="1" showErrorMessage="1" error="Please enter Yes, No, or Unknown." sqref="C16:F16" xr:uid="{EF641261-4677-4ED3-93C8-39D91199030A}">
      <formula1>Lookup_YesNoUnknown</formula1>
    </dataValidation>
    <dataValidation type="list" allowBlank="1" showInputMessage="1" showErrorMessage="1" sqref="T28:T52" xr:uid="{1F90582B-BCD6-47CD-8F50-D18269126CA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8F988F9-9E3B-4CF9-9379-15CE38EECA78}"/>
    <dataValidation type="list" allowBlank="1" showInputMessage="1" showErrorMessage="1" sqref="M28:M52" xr:uid="{07285876-D1DD-4A7C-AD1C-FAA32F2ACCA6}">
      <formula1>Lookup_CertificationStatus</formula1>
    </dataValidation>
    <dataValidation type="list" allowBlank="1" showInputMessage="1" showErrorMessage="1" sqref="K28:K52 U28:U52" xr:uid="{9A0E40A3-88F4-4E18-BE22-15E68455FAC9}">
      <formula1>Lookup_Type</formula1>
    </dataValidation>
    <dataValidation type="list" allowBlank="1" showInputMessage="1" showErrorMessage="1" sqref="J28:J52" xr:uid="{C3B5E00A-F113-4709-8798-522D0B10CF9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159BA67-8D15-4FC9-8439-07B90E23B0C2}">
      <formula1>OFFSET(Outreach_Activities_Sorted,0,0,COUNTIF(Outreach_Activities_Sorted,"&lt;&gt;0"))</formula1>
    </dataValidation>
    <dataValidation type="list" allowBlank="1" showInputMessage="1" showErrorMessage="1" sqref="Y28:Y52 R28:R52 O28:O52" xr:uid="{27489A80-6BE9-4C89-88C9-189E2590E2C8}">
      <formula1>Lookup_YesNoUnknown</formula1>
    </dataValidation>
    <dataValidation type="list" allowBlank="1" showInputMessage="1" showErrorMessage="1" sqref="C28:C52" xr:uid="{F74AABBB-338F-4379-94C6-0111863171AF}">
      <formula1>Lookup_Role</formula1>
    </dataValidation>
    <dataValidation type="date" operator="greaterThan" allowBlank="1" showInputMessage="1" showErrorMessage="1" errorTitle="Date Required" error="Please enter a date in mm/dd/yyyy format." sqref="C18:F18" xr:uid="{795F5AFE-ABD1-4E59-BB2D-3843A3FB977C}">
      <formula1>36526</formula1>
    </dataValidation>
    <dataValidation type="list" allowBlank="1" showDropDown="1" showInputMessage="1" showErrorMessage="1" sqref="C14" xr:uid="{BD923DD7-FB07-4579-B02A-9354D9F6563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5263F9B8-910C-4B5F-ADCA-F387898F4CF5}"/>
  </dataValidations>
  <hyperlinks>
    <hyperlink ref="B15" r:id="rId1" xr:uid="{81DD5455-807D-4254-AC90-101C7068A8F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40AD704-56E3-4722-89F1-07F9562BBB1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29FD8-E659-40B6-9C72-582D9CEFDDFF}">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NJTotmJ1L0OcYFK5suYkTF3nGrpMcKZRi5Sh2y1YndtbSRw7Kwh57g3LM4qGP7f8Qr7sKW4bvIoQ1qrdX6eVmw==" saltValue="DgRUfmls2rCywtehQ4bBS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 priority="3" stopIfTrue="1">
      <formula>AND($C28&lt;&gt;"",$C28&lt;&gt;"Manufacturer (Production)")</formula>
    </cfRule>
  </conditionalFormatting>
  <conditionalFormatting sqref="L28:M52">
    <cfRule type="expression" dxfId="16" priority="4" stopIfTrue="1">
      <formula>AND($C28&lt;&gt;"",$C28&lt;&gt;"Manufacturer (Certification)")</formula>
    </cfRule>
  </conditionalFormatting>
  <conditionalFormatting sqref="N28:N52 L28:L52 H28:I52 P28:Q52 S28:S52 V28:W52">
    <cfRule type="expression" dxfId="15" priority="6">
      <formula>AND(TRIM(H28)&lt;&gt;"",ISNUMBER(H28)=FALSE)</formula>
    </cfRule>
  </conditionalFormatting>
  <conditionalFormatting sqref="N28:O52">
    <cfRule type="expression" dxfId="14" priority="5" stopIfTrue="1">
      <formula>AND($C28&lt;&gt;"",$C28&lt;&gt;"Manufacturer (Marketing)")</formula>
    </cfRule>
  </conditionalFormatting>
  <conditionalFormatting sqref="P28:U52">
    <cfRule type="expression" dxfId="13" priority="2">
      <formula>AND($C28&lt;&gt;"",$C28&lt;&gt;"Distributor / Retailer")</formula>
    </cfRule>
  </conditionalFormatting>
  <conditionalFormatting sqref="V28:Z52">
    <cfRule type="expression" dxfId="1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44A2916-1E5A-422D-A649-B580C370D9E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AAF4CB1-D81C-47EE-95EA-BD02BF9D656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A0BBDEC-9ACB-4E39-8FF5-3EEDC16A7E20}"/>
    <dataValidation type="list" allowBlank="1" showDropDown="1" showInputMessage="1" showErrorMessage="1" error="Please enter Y or N." sqref="AA28:AA52" xr:uid="{988EE72E-CA55-4544-ABB0-CB43D099433E}">
      <formula1>Lookup_YesNo</formula1>
    </dataValidation>
    <dataValidation type="date" allowBlank="1" showInputMessage="1" showErrorMessage="1" error="Please enter a valid date (mm/dd/yyyy) _x000a_between 10/01/2022 and 09/30/2028." sqref="F28:F52" xr:uid="{D780DD10-EE3C-40E2-AD8C-4E509C743F5B}">
      <formula1>44835</formula1>
      <formula2>47026</formula2>
    </dataValidation>
    <dataValidation type="list" allowBlank="1" showDropDown="1" showInputMessage="1" showErrorMessage="1" error="Please enter Yes, No, or Unknown." sqref="C16:F16" xr:uid="{F14192DA-DDD7-447E-88DF-7F701AAC48A0}">
      <formula1>Lookup_YesNoUnknown</formula1>
    </dataValidation>
    <dataValidation type="list" allowBlank="1" showInputMessage="1" showErrorMessage="1" sqref="T28:T52" xr:uid="{F2BE34B7-8601-4E1E-85CF-463F9D73E26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F457A0E-D744-48F0-9591-9DC1FF79E049}"/>
    <dataValidation type="list" allowBlank="1" showInputMessage="1" showErrorMessage="1" sqref="M28:M52" xr:uid="{0BDDA4E6-AD2C-4C85-A8F5-4E70C972B314}">
      <formula1>Lookup_CertificationStatus</formula1>
    </dataValidation>
    <dataValidation type="list" allowBlank="1" showInputMessage="1" showErrorMessage="1" sqref="K28:K52 U28:U52" xr:uid="{702485C4-E08E-4759-9338-D06F6B5BB051}">
      <formula1>Lookup_Type</formula1>
    </dataValidation>
    <dataValidation type="list" allowBlank="1" showInputMessage="1" showErrorMessage="1" sqref="J28:J52" xr:uid="{D2E48D12-F5C7-42F8-A2B0-CD74F7D661D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62E79B1-D64E-4AF1-8351-DDDA229F411C}">
      <formula1>OFFSET(Outreach_Activities_Sorted,0,0,COUNTIF(Outreach_Activities_Sorted,"&lt;&gt;0"))</formula1>
    </dataValidation>
    <dataValidation type="list" allowBlank="1" showInputMessage="1" showErrorMessage="1" sqref="Y28:Y52 R28:R52 O28:O52" xr:uid="{152A007A-1AB1-4D62-966E-32FF3486897D}">
      <formula1>Lookup_YesNoUnknown</formula1>
    </dataValidation>
    <dataValidation type="list" allowBlank="1" showInputMessage="1" showErrorMessage="1" sqref="C28:C52" xr:uid="{13A21995-E803-4D27-91AE-16DB57DEB8C1}">
      <formula1>Lookup_Role</formula1>
    </dataValidation>
    <dataValidation type="date" operator="greaterThan" allowBlank="1" showInputMessage="1" showErrorMessage="1" errorTitle="Date Required" error="Please enter a date in mm/dd/yyyy format." sqref="C18:F18" xr:uid="{282EA58E-8D23-4257-A256-B867B6E7EDA5}">
      <formula1>36526</formula1>
    </dataValidation>
    <dataValidation type="list" allowBlank="1" showDropDown="1" showInputMessage="1" showErrorMessage="1" sqref="C14" xr:uid="{7ED323CB-B152-4E32-844C-720048D0C9E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D04D6E1-7932-425A-9BB6-BF4486DD083A}"/>
  </dataValidations>
  <hyperlinks>
    <hyperlink ref="B15" r:id="rId1" xr:uid="{C6716E7E-3C9F-4D6E-92D2-361C9FFE3F3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6921A4E-B638-40A0-B743-6F24C45178B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135DF-CA4D-4455-ADC2-14DA35C3A172}">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2</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265</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RO9VAhWCTvpnY1ljIVUL42owTEFo49FuHltVNIJ00Sc66BUJCCMH//8hP2nvj9iBkiqdUwjp12h8Vp0Yy+USXA==" saltValue="nSw8o8SUSuzL5IPwaxRMJ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43" priority="3" stopIfTrue="1">
      <formula>AND($C28&lt;&gt;"",$C28&lt;&gt;"Manufacturer (Production)")</formula>
    </cfRule>
  </conditionalFormatting>
  <conditionalFormatting sqref="L28:M52">
    <cfRule type="expression" dxfId="442" priority="4" stopIfTrue="1">
      <formula>AND($C28&lt;&gt;"",$C28&lt;&gt;"Manufacturer (Certification)")</formula>
    </cfRule>
  </conditionalFormatting>
  <conditionalFormatting sqref="N28:N52 L28:L52 H28:I52 P28:Q52 S28:S52 V28:W52">
    <cfRule type="expression" dxfId="441" priority="6">
      <formula>AND(TRIM(H28)&lt;&gt;"",ISNUMBER(H28)=FALSE)</formula>
    </cfRule>
  </conditionalFormatting>
  <conditionalFormatting sqref="N28:O52">
    <cfRule type="expression" dxfId="440" priority="5" stopIfTrue="1">
      <formula>AND($C28&lt;&gt;"",$C28&lt;&gt;"Manufacturer (Marketing)")</formula>
    </cfRule>
  </conditionalFormatting>
  <conditionalFormatting sqref="P28:U52">
    <cfRule type="expression" dxfId="439" priority="2">
      <formula>AND($C28&lt;&gt;"",$C28&lt;&gt;"Distributor / Retailer")</formula>
    </cfRule>
  </conditionalFormatting>
  <conditionalFormatting sqref="V28:Z52">
    <cfRule type="expression" dxfId="43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E0866A9-9AC8-4A08-B78C-4D90B0928B4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71CAA63-ED98-4E39-A377-AEB28E965B7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3B9DCE9-5202-4096-A5DD-86535D97E71E}"/>
    <dataValidation type="list" allowBlank="1" showDropDown="1" showInputMessage="1" showErrorMessage="1" error="Please enter Y or N." sqref="AA28:AA52" xr:uid="{53D203F0-B75A-46ED-879D-BE1843C335E9}">
      <formula1>Lookup_YesNo</formula1>
    </dataValidation>
    <dataValidation type="date" allowBlank="1" showInputMessage="1" showErrorMessage="1" error="Please enter a valid date (mm/dd/yyyy) _x000a_between 10/01/2022 and 09/30/2028." sqref="F28:F52" xr:uid="{948E487B-3379-4180-8AE2-487683E492A2}">
      <formula1>44835</formula1>
      <formula2>47026</formula2>
    </dataValidation>
    <dataValidation type="list" allowBlank="1" showDropDown="1" showInputMessage="1" showErrorMessage="1" error="Please enter Yes, No, or Unknown." sqref="C16:F16" xr:uid="{1DED9BB4-8D8E-4089-ABA0-204B62369667}">
      <formula1>Lookup_YesNoUnknown</formula1>
    </dataValidation>
    <dataValidation type="list" allowBlank="1" showInputMessage="1" showErrorMessage="1" sqref="T28:T52" xr:uid="{F6DDE6C5-3E5A-47F7-B922-2D9E56D0A97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FBB4165-05D0-45C0-BD7C-2EC88481B60E}"/>
    <dataValidation type="list" allowBlank="1" showInputMessage="1" showErrorMessage="1" sqref="M28:M52" xr:uid="{DF3E1DCE-1A76-4B8E-94AD-FEEDBF020048}">
      <formula1>Lookup_CertificationStatus</formula1>
    </dataValidation>
    <dataValidation type="list" allowBlank="1" showInputMessage="1" showErrorMessage="1" sqref="K28:K52 U28:U52" xr:uid="{F65F941C-F3BD-46BD-B641-84A4868D8E91}">
      <formula1>Lookup_Type</formula1>
    </dataValidation>
    <dataValidation type="list" allowBlank="1" showInputMessage="1" showErrorMessage="1" sqref="J28:J52" xr:uid="{A44D7E69-2AC3-49F0-8B1F-BDBD56F4134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E0A49D6-2DBE-437D-A2DC-CC0B32FE47B5}">
      <formula1>OFFSET(Outreach_Activities_Sorted,0,0,COUNTIF(Outreach_Activities_Sorted,"&lt;&gt;0"))</formula1>
    </dataValidation>
    <dataValidation type="list" allowBlank="1" showInputMessage="1" showErrorMessage="1" sqref="Y28:Y52 R28:R52 O28:O52" xr:uid="{DFE1DC4A-C617-4E5E-91D2-EC32DF6593C7}">
      <formula1>Lookup_YesNoUnknown</formula1>
    </dataValidation>
    <dataValidation type="list" allowBlank="1" showInputMessage="1" showErrorMessage="1" sqref="C28:C52" xr:uid="{8CB85F8D-CF4D-42CF-A0D8-04DA7A689F08}">
      <formula1>Lookup_Role</formula1>
    </dataValidation>
    <dataValidation type="date" operator="greaterThan" allowBlank="1" showInputMessage="1" showErrorMessage="1" errorTitle="Date Required" error="Please enter a date in mm/dd/yyyy format." sqref="C18:F18" xr:uid="{7E5BB384-3D0F-432F-BC02-60CBD800C56E}">
      <formula1>36526</formula1>
    </dataValidation>
    <dataValidation type="list" allowBlank="1" showDropDown="1" showInputMessage="1" showErrorMessage="1" sqref="C14" xr:uid="{89C48562-294F-45B1-8B36-72EDDE6E130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FC6E429-F34E-4045-B6B3-0494853D926B}"/>
  </dataValidations>
  <hyperlinks>
    <hyperlink ref="B15" r:id="rId1" xr:uid="{B1869A1E-BB79-4A41-AC95-CF5350E2674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9828833-822B-4E58-8115-AB94D369853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94F59-15E7-4456-BAF3-3A8587B0F045}">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74</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337</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9Z78A0kSEaaevDjWNYJJGs3RUdfQPPkDpnyAJGXO1i8usZJ1EwWPekIPMG7CWNm7Wnr4IVHtAxkkEBRZxqNs5g==" saltValue="tZ9MDX/1FUy/do4iQCAZf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 priority="3" stopIfTrue="1">
      <formula>AND($C28&lt;&gt;"",$C28&lt;&gt;"Manufacturer (Production)")</formula>
    </cfRule>
  </conditionalFormatting>
  <conditionalFormatting sqref="L28:M52">
    <cfRule type="expression" dxfId="10" priority="4" stopIfTrue="1">
      <formula>AND($C28&lt;&gt;"",$C28&lt;&gt;"Manufacturer (Certification)")</formula>
    </cfRule>
  </conditionalFormatting>
  <conditionalFormatting sqref="N28:N52 L28:L52 H28:I52 P28:Q52 S28:S52 V28:W52">
    <cfRule type="expression" dxfId="9" priority="6">
      <formula>AND(TRIM(H28)&lt;&gt;"",ISNUMBER(H28)=FALSE)</formula>
    </cfRule>
  </conditionalFormatting>
  <conditionalFormatting sqref="N28:O52">
    <cfRule type="expression" dxfId="8" priority="5" stopIfTrue="1">
      <formula>AND($C28&lt;&gt;"",$C28&lt;&gt;"Manufacturer (Marketing)")</formula>
    </cfRule>
  </conditionalFormatting>
  <conditionalFormatting sqref="P28:U52">
    <cfRule type="expression" dxfId="7" priority="2">
      <formula>AND($C28&lt;&gt;"",$C28&lt;&gt;"Distributor / Retailer")</formula>
    </cfRule>
  </conditionalFormatting>
  <conditionalFormatting sqref="V28:Z52">
    <cfRule type="expression" dxfId="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59F1524-FCFD-459B-87D9-F246C84DEE8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1149467-11AA-423F-A2EF-CB9DBA32905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3204520-2895-480B-9A6A-F89F0351108A}"/>
    <dataValidation type="list" allowBlank="1" showDropDown="1" showInputMessage="1" showErrorMessage="1" error="Please enter Y or N." sqref="AA28:AA52" xr:uid="{ABBDB5E0-86CD-4271-B2D8-A6E2A1C896A1}">
      <formula1>Lookup_YesNo</formula1>
    </dataValidation>
    <dataValidation type="date" allowBlank="1" showInputMessage="1" showErrorMessage="1" error="Please enter a valid date (mm/dd/yyyy) _x000a_between 10/01/2022 and 09/30/2028." sqref="F28:F52" xr:uid="{C1EC0CBE-F753-4B95-8743-FB4A31FEDE70}">
      <formula1>44835</formula1>
      <formula2>47026</formula2>
    </dataValidation>
    <dataValidation type="list" allowBlank="1" showDropDown="1" showInputMessage="1" showErrorMessage="1" error="Please enter Yes, No, or Unknown." sqref="C16:F16" xr:uid="{27397A6E-8965-452E-A03D-24BD181D929C}">
      <formula1>Lookup_YesNoUnknown</formula1>
    </dataValidation>
    <dataValidation type="list" allowBlank="1" showInputMessage="1" showErrorMessage="1" sqref="T28:T52" xr:uid="{977DA127-8F07-4CE1-89EF-3B9E5B4725C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D95E9F2-F77D-4445-A3A5-4CB06E8EC32E}"/>
    <dataValidation type="list" allowBlank="1" showInputMessage="1" showErrorMessage="1" sqref="M28:M52" xr:uid="{ED8D0B71-5FAF-40BE-8D56-CD4170829E57}">
      <formula1>Lookup_CertificationStatus</formula1>
    </dataValidation>
    <dataValidation type="list" allowBlank="1" showInputMessage="1" showErrorMessage="1" sqref="K28:K52 U28:U52" xr:uid="{C55F603D-8FFA-493C-B409-B4BCC1642FC8}">
      <formula1>Lookup_Type</formula1>
    </dataValidation>
    <dataValidation type="list" allowBlank="1" showInputMessage="1" showErrorMessage="1" sqref="J28:J52" xr:uid="{C765E6B1-B2C2-4DAB-8EA7-7593459FF18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00BB280-717A-464E-BAC9-B5AF40118B1E}">
      <formula1>OFFSET(Outreach_Activities_Sorted,0,0,COUNTIF(Outreach_Activities_Sorted,"&lt;&gt;0"))</formula1>
    </dataValidation>
    <dataValidation type="list" allowBlank="1" showInputMessage="1" showErrorMessage="1" sqref="Y28:Y52 R28:R52 O28:O52" xr:uid="{A757B824-9DBF-4FAE-88C6-76333C9A6654}">
      <formula1>Lookup_YesNoUnknown</formula1>
    </dataValidation>
    <dataValidation type="list" allowBlank="1" showInputMessage="1" showErrorMessage="1" sqref="C28:C52" xr:uid="{3F7A13A9-74CB-44C7-B84F-F96E45389A4C}">
      <formula1>Lookup_Role</formula1>
    </dataValidation>
    <dataValidation type="date" operator="greaterThan" allowBlank="1" showInputMessage="1" showErrorMessage="1" errorTitle="Date Required" error="Please enter a date in mm/dd/yyyy format." sqref="C18:F18" xr:uid="{120605C3-483F-4DE8-8149-39FC08AF45EE}">
      <formula1>36526</formula1>
    </dataValidation>
    <dataValidation type="list" allowBlank="1" showDropDown="1" showInputMessage="1" showErrorMessage="1" sqref="C14" xr:uid="{278EE611-E486-415B-8D7B-29DEB8EDA5A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3CBE479-5267-4768-9BE5-C235B7F6C2AB}"/>
  </dataValidations>
  <hyperlinks>
    <hyperlink ref="B15" r:id="rId1" xr:uid="{0DBBE42D-17E3-4288-A73B-DD5639A02FA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DB8E06A-D0FA-4CCE-91C2-D22F9F68940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A182-74A0-4E32-9877-12924F5D6330}">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75</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338</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BCUKV6Uxq+3S6JlwcaHfRBpEjIaEijHNbVE09Cez4kICXeKOi5nUgIX1hLKM0/5LuDS3s3XtpDsTVnYphO23mw==" saltValue="R5qI+lS7FmkqJEIpcf0Y2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 priority="3" stopIfTrue="1">
      <formula>AND($C28&lt;&gt;"",$C28&lt;&gt;"Manufacturer (Production)")</formula>
    </cfRule>
  </conditionalFormatting>
  <conditionalFormatting sqref="L28:M52">
    <cfRule type="expression" dxfId="4" priority="4" stopIfTrue="1">
      <formula>AND($C28&lt;&gt;"",$C28&lt;&gt;"Manufacturer (Certification)")</formula>
    </cfRule>
  </conditionalFormatting>
  <conditionalFormatting sqref="N28:N52 L28:L52 H28:I52 P28:Q52 S28:S52 V28:W52">
    <cfRule type="expression" dxfId="3" priority="6">
      <formula>AND(TRIM(H28)&lt;&gt;"",ISNUMBER(H28)=FALSE)</formula>
    </cfRule>
  </conditionalFormatting>
  <conditionalFormatting sqref="N28:O52">
    <cfRule type="expression" dxfId="2" priority="5" stopIfTrue="1">
      <formula>AND($C28&lt;&gt;"",$C28&lt;&gt;"Manufacturer (Marketing)")</formula>
    </cfRule>
  </conditionalFormatting>
  <conditionalFormatting sqref="P28:U52">
    <cfRule type="expression" dxfId="1" priority="2">
      <formula>AND($C28&lt;&gt;"",$C28&lt;&gt;"Distributor / Retailer")</formula>
    </cfRule>
  </conditionalFormatting>
  <conditionalFormatting sqref="V28:Z52">
    <cfRule type="expression" dxfId="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F20AC63-4E5E-4473-8B56-A8406E88ABD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7A99A93-6F95-46A0-8AB0-9189DABDC72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06F35DD-BFFC-45B7-8045-C5F967C0C21D}"/>
    <dataValidation type="list" allowBlank="1" showDropDown="1" showInputMessage="1" showErrorMessage="1" error="Please enter Y or N." sqref="AA28:AA52" xr:uid="{1B986382-F757-4DAF-9ED2-7A12D2574119}">
      <formula1>Lookup_YesNo</formula1>
    </dataValidation>
    <dataValidation type="date" allowBlank="1" showInputMessage="1" showErrorMessage="1" error="Please enter a valid date (mm/dd/yyyy) _x000a_between 10/01/2022 and 09/30/2028." sqref="F28:F52" xr:uid="{1EEDBB6C-662A-48E1-B93B-F627EB09BDF7}">
      <formula1>44835</formula1>
      <formula2>47026</formula2>
    </dataValidation>
    <dataValidation type="list" allowBlank="1" showDropDown="1" showInputMessage="1" showErrorMessage="1" error="Please enter Yes, No, or Unknown." sqref="C16:F16" xr:uid="{D74F4B6D-0D43-42DC-B582-A606A1BB094E}">
      <formula1>Lookup_YesNoUnknown</formula1>
    </dataValidation>
    <dataValidation type="list" allowBlank="1" showInputMessage="1" showErrorMessage="1" sqref="T28:T52" xr:uid="{96521FB4-4719-4339-8FEC-3547E421786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C12244B-D9EF-4AC3-9261-7F16A9E166D4}"/>
    <dataValidation type="list" allowBlank="1" showInputMessage="1" showErrorMessage="1" sqref="M28:M52" xr:uid="{784D8371-6575-4D99-A853-BD433C14CE28}">
      <formula1>Lookup_CertificationStatus</formula1>
    </dataValidation>
    <dataValidation type="list" allowBlank="1" showInputMessage="1" showErrorMessage="1" sqref="K28:K52 U28:U52" xr:uid="{C34B6FAC-EEAF-40B9-A504-1FBB1B67E77A}">
      <formula1>Lookup_Type</formula1>
    </dataValidation>
    <dataValidation type="list" allowBlank="1" showInputMessage="1" showErrorMessage="1" sqref="J28:J52" xr:uid="{6A927B4F-A6B2-4712-A8FB-EC0FB3C60E1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D44300C-D330-4C8E-93C2-E13FE99E8CF9}">
      <formula1>OFFSET(Outreach_Activities_Sorted,0,0,COUNTIF(Outreach_Activities_Sorted,"&lt;&gt;0"))</formula1>
    </dataValidation>
    <dataValidation type="list" allowBlank="1" showInputMessage="1" showErrorMessage="1" sqref="Y28:Y52 R28:R52 O28:O52" xr:uid="{ED48B1D7-407C-4109-969B-04BC365E12F5}">
      <formula1>Lookup_YesNoUnknown</formula1>
    </dataValidation>
    <dataValidation type="list" allowBlank="1" showInputMessage="1" showErrorMessage="1" sqref="C28:C52" xr:uid="{D475AC41-B308-4AAA-9B79-02465A3C05D3}">
      <formula1>Lookup_Role</formula1>
    </dataValidation>
    <dataValidation type="date" operator="greaterThan" allowBlank="1" showInputMessage="1" showErrorMessage="1" errorTitle="Date Required" error="Please enter a date in mm/dd/yyyy format." sqref="C18:F18" xr:uid="{FADFCA7F-73D5-4697-92DA-EE7149C04493}">
      <formula1>36526</formula1>
    </dataValidation>
    <dataValidation type="list" allowBlank="1" showDropDown="1" showInputMessage="1" showErrorMessage="1" sqref="C14" xr:uid="{2868E6E0-B822-4995-9D51-A5DEA363075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39CA268-81BA-485F-8F6F-15013E32CB54}"/>
  </dataValidations>
  <hyperlinks>
    <hyperlink ref="B15" r:id="rId1" xr:uid="{71BC88EB-7ACB-4A8C-87B1-C89EDF78548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92F864D-E6A8-4C50-B633-D5CC6A3D5E8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A63E5-3DA6-4F5F-8FB5-474840A53E6F}">
  <sheetPr codeName="Sheet5"/>
  <dimension ref="A1:X55"/>
  <sheetViews>
    <sheetView workbookViewId="0">
      <selection activeCell="A11" sqref="A11"/>
    </sheetView>
  </sheetViews>
  <sheetFormatPr defaultRowHeight="14.45"/>
  <cols>
    <col min="1" max="1" width="24.85546875" bestFit="1" customWidth="1"/>
    <col min="2" max="2" width="4.7109375" customWidth="1"/>
    <col min="3" max="3" width="23.42578125" bestFit="1" customWidth="1"/>
    <col min="4" max="4" width="4.7109375" customWidth="1"/>
    <col min="5" max="5" width="9.140625" style="9"/>
    <col min="6" max="6" width="9.5703125" style="9" bestFit="1" customWidth="1"/>
    <col min="7" max="7" width="4.7109375" customWidth="1"/>
    <col min="8" max="8" width="10.5703125" style="9" customWidth="1"/>
    <col min="9" max="9" width="4.7109375" customWidth="1"/>
    <col min="10" max="10" width="9.7109375" bestFit="1" customWidth="1"/>
    <col min="11" max="11" width="4.7109375" customWidth="1"/>
    <col min="12" max="12" width="9.7109375" customWidth="1"/>
    <col min="13" max="13" width="4.7109375" customWidth="1"/>
    <col min="14" max="14" width="26.42578125" bestFit="1" customWidth="1"/>
    <col min="15" max="15" width="4.7109375" customWidth="1"/>
    <col min="16" max="16" width="7.5703125" bestFit="1" customWidth="1"/>
    <col min="17" max="17" width="4.7109375" customWidth="1"/>
    <col min="18" max="18" width="9.5703125" bestFit="1" customWidth="1"/>
    <col min="19" max="19" width="4.7109375" customWidth="1"/>
    <col min="20" max="20" width="18.140625" bestFit="1" customWidth="1"/>
    <col min="21" max="21" width="4.7109375" customWidth="1"/>
    <col min="22" max="22" width="11.28515625" bestFit="1" customWidth="1"/>
    <col min="23" max="23" width="4.7109375" customWidth="1"/>
    <col min="24" max="24" width="47.28515625" bestFit="1" customWidth="1"/>
  </cols>
  <sheetData>
    <row r="1" spans="1:24" ht="15" thickBot="1">
      <c r="A1" s="69" t="s">
        <v>339</v>
      </c>
      <c r="C1" s="261" t="s">
        <v>340</v>
      </c>
      <c r="E1" s="69" t="s">
        <v>341</v>
      </c>
      <c r="F1" s="69" t="s">
        <v>342</v>
      </c>
      <c r="G1" s="261"/>
      <c r="H1" s="69" t="s">
        <v>343</v>
      </c>
      <c r="I1" s="261"/>
      <c r="J1" s="261" t="s">
        <v>344</v>
      </c>
      <c r="K1" s="261"/>
      <c r="L1" s="69" t="s">
        <v>345</v>
      </c>
      <c r="M1" s="261"/>
      <c r="N1" s="261" t="s">
        <v>346</v>
      </c>
      <c r="O1" s="261"/>
      <c r="P1" s="69" t="s">
        <v>250</v>
      </c>
      <c r="Q1" s="69"/>
      <c r="R1" s="69" t="s">
        <v>347</v>
      </c>
      <c r="S1" s="69"/>
      <c r="T1" s="69" t="s">
        <v>221</v>
      </c>
      <c r="U1" s="69"/>
      <c r="V1" s="69" t="s">
        <v>348</v>
      </c>
      <c r="W1" s="69"/>
      <c r="X1" s="69" t="s">
        <v>349</v>
      </c>
    </row>
    <row r="2" spans="1:24" ht="15" thickBot="1">
      <c r="A2" s="13" t="s">
        <v>350</v>
      </c>
      <c r="C2" s="13" t="s">
        <v>140</v>
      </c>
      <c r="E2" s="14" t="s">
        <v>351</v>
      </c>
      <c r="F2" s="50" t="s">
        <v>352</v>
      </c>
      <c r="H2" s="14" t="s">
        <v>242</v>
      </c>
      <c r="J2" s="54" t="s">
        <v>242</v>
      </c>
      <c r="K2" s="266"/>
      <c r="L2" s="14" t="s">
        <v>189</v>
      </c>
      <c r="N2" s="13" t="s">
        <v>253</v>
      </c>
      <c r="P2" s="14" t="s">
        <v>353</v>
      </c>
      <c r="Q2" s="266"/>
      <c r="R2" s="14" t="s">
        <v>247</v>
      </c>
      <c r="S2" s="266"/>
      <c r="T2" s="14" t="s">
        <v>354</v>
      </c>
      <c r="U2" s="266"/>
      <c r="V2" s="14" t="s">
        <v>355</v>
      </c>
      <c r="W2" s="266"/>
      <c r="X2" s="13" cm="1">
        <f t="array" ref="X2:X51">_xlfn._xlws.SORT(Outreach_Activities)</f>
        <v>0</v>
      </c>
    </row>
    <row r="3" spans="1:24" ht="15" thickBot="1">
      <c r="A3" s="15" t="s">
        <v>356</v>
      </c>
      <c r="C3" s="15" t="s">
        <v>357</v>
      </c>
      <c r="E3" s="16" t="s">
        <v>358</v>
      </c>
      <c r="F3" s="51" t="s">
        <v>359</v>
      </c>
      <c r="H3" s="17" t="s">
        <v>248</v>
      </c>
      <c r="K3" s="266"/>
      <c r="L3" s="16" t="s">
        <v>360</v>
      </c>
      <c r="N3" s="15" t="s">
        <v>258</v>
      </c>
      <c r="P3" s="16" t="s">
        <v>255</v>
      </c>
      <c r="Q3" s="266"/>
      <c r="R3" s="17" t="s">
        <v>251</v>
      </c>
      <c r="S3" s="266"/>
      <c r="T3" s="17" t="s">
        <v>259</v>
      </c>
      <c r="U3" s="266"/>
      <c r="V3" s="16" t="s">
        <v>361</v>
      </c>
      <c r="W3" s="266"/>
      <c r="X3" s="15">
        <v>0</v>
      </c>
    </row>
    <row r="4" spans="1:24" ht="15" thickBot="1">
      <c r="A4" s="15" t="s">
        <v>165</v>
      </c>
      <c r="C4" s="18" t="s">
        <v>362</v>
      </c>
      <c r="E4" s="16" t="s">
        <v>363</v>
      </c>
      <c r="F4" s="51" t="s">
        <v>364</v>
      </c>
      <c r="H4" s="266"/>
      <c r="L4" s="17" t="s">
        <v>365</v>
      </c>
      <c r="N4" s="15" t="s">
        <v>261</v>
      </c>
      <c r="P4" s="17" t="s">
        <v>366</v>
      </c>
      <c r="Q4" s="266"/>
      <c r="R4" s="266"/>
      <c r="S4" s="266"/>
      <c r="T4" s="266"/>
      <c r="U4" s="266"/>
      <c r="V4" s="17" t="s">
        <v>367</v>
      </c>
      <c r="W4" s="266"/>
      <c r="X4" s="15">
        <v>0</v>
      </c>
    </row>
    <row r="5" spans="1:24" ht="15" thickBot="1">
      <c r="A5" s="15" t="s">
        <v>160</v>
      </c>
      <c r="E5" s="16" t="s">
        <v>368</v>
      </c>
      <c r="F5" s="51" t="s">
        <v>369</v>
      </c>
      <c r="H5" s="266"/>
      <c r="N5" s="15" t="s">
        <v>245</v>
      </c>
      <c r="R5" s="266"/>
      <c r="S5" s="266"/>
      <c r="T5" s="266"/>
      <c r="U5" s="266"/>
      <c r="V5" s="266"/>
      <c r="W5" s="266"/>
      <c r="X5" s="15">
        <v>0</v>
      </c>
    </row>
    <row r="6" spans="1:24" ht="15" thickBot="1">
      <c r="A6" s="15" t="s">
        <v>370</v>
      </c>
      <c r="E6" s="16" t="s">
        <v>371</v>
      </c>
      <c r="F6" s="51" t="s">
        <v>369</v>
      </c>
      <c r="H6" s="266"/>
      <c r="N6" s="18" t="s">
        <v>237</v>
      </c>
      <c r="P6" s="14" t="s">
        <v>250</v>
      </c>
      <c r="R6" s="266"/>
      <c r="S6" s="266"/>
      <c r="T6" s="266"/>
      <c r="U6" s="266"/>
      <c r="V6" s="266"/>
      <c r="W6" s="266"/>
      <c r="X6" s="15">
        <v>0</v>
      </c>
    </row>
    <row r="7" spans="1:24" ht="15" thickBot="1">
      <c r="A7" s="15" t="s">
        <v>169</v>
      </c>
      <c r="E7" s="16" t="s">
        <v>372</v>
      </c>
      <c r="F7" s="51" t="s">
        <v>373</v>
      </c>
      <c r="H7" s="266"/>
      <c r="P7" s="17" t="s">
        <v>246</v>
      </c>
      <c r="R7" s="266"/>
      <c r="S7" s="266"/>
      <c r="T7" s="266"/>
      <c r="U7" s="266"/>
      <c r="V7" s="266"/>
      <c r="W7" s="266"/>
      <c r="X7" s="15">
        <v>0</v>
      </c>
    </row>
    <row r="8" spans="1:24">
      <c r="A8" s="15" t="s">
        <v>374</v>
      </c>
      <c r="E8" s="16" t="s">
        <v>375</v>
      </c>
      <c r="F8" s="51" t="s">
        <v>376</v>
      </c>
      <c r="H8" s="266"/>
      <c r="X8" s="15">
        <v>0</v>
      </c>
    </row>
    <row r="9" spans="1:24">
      <c r="A9" s="15" t="s">
        <v>152</v>
      </c>
      <c r="E9" s="16" t="s">
        <v>377</v>
      </c>
      <c r="F9" s="51" t="s">
        <v>378</v>
      </c>
      <c r="H9" s="266"/>
      <c r="X9" s="15">
        <v>0</v>
      </c>
    </row>
    <row r="10" spans="1:24">
      <c r="A10" s="15" t="s">
        <v>379</v>
      </c>
      <c r="E10" s="16" t="s">
        <v>380</v>
      </c>
      <c r="F10" s="51" t="s">
        <v>378</v>
      </c>
      <c r="H10" s="266"/>
      <c r="X10" s="15">
        <v>0</v>
      </c>
    </row>
    <row r="11" spans="1:24">
      <c r="A11" s="15" t="s">
        <v>156</v>
      </c>
      <c r="E11" s="16" t="s">
        <v>381</v>
      </c>
      <c r="F11" s="51" t="s">
        <v>359</v>
      </c>
      <c r="H11" s="266"/>
      <c r="X11" s="15">
        <v>0</v>
      </c>
    </row>
    <row r="12" spans="1:24" ht="15" thickBot="1">
      <c r="A12" s="18" t="s">
        <v>362</v>
      </c>
      <c r="E12" s="16" t="s">
        <v>382</v>
      </c>
      <c r="F12" s="51" t="s">
        <v>359</v>
      </c>
      <c r="H12" s="266"/>
      <c r="X12" s="15">
        <v>0</v>
      </c>
    </row>
    <row r="13" spans="1:24">
      <c r="E13" s="16" t="s">
        <v>383</v>
      </c>
      <c r="F13" s="51" t="s">
        <v>369</v>
      </c>
      <c r="H13" s="266"/>
      <c r="X13" s="15">
        <v>0</v>
      </c>
    </row>
    <row r="14" spans="1:24">
      <c r="E14" s="16" t="s">
        <v>384</v>
      </c>
      <c r="F14" s="51" t="s">
        <v>369</v>
      </c>
      <c r="H14" s="266"/>
      <c r="X14" s="15">
        <v>0</v>
      </c>
    </row>
    <row r="15" spans="1:24">
      <c r="A15" s="22"/>
      <c r="E15" s="16" t="s">
        <v>186</v>
      </c>
      <c r="F15" s="51" t="s">
        <v>385</v>
      </c>
      <c r="H15" s="266"/>
      <c r="X15" s="15">
        <v>0</v>
      </c>
    </row>
    <row r="16" spans="1:24">
      <c r="E16" s="16" t="s">
        <v>386</v>
      </c>
      <c r="F16" s="51" t="s">
        <v>352</v>
      </c>
      <c r="H16" s="266"/>
      <c r="X16" s="15">
        <v>0</v>
      </c>
    </row>
    <row r="17" spans="5:24">
      <c r="E17" s="16" t="s">
        <v>387</v>
      </c>
      <c r="F17" s="51" t="s">
        <v>388</v>
      </c>
      <c r="H17" s="266"/>
      <c r="X17" s="15">
        <v>0</v>
      </c>
    </row>
    <row r="18" spans="5:24">
      <c r="E18" s="16" t="s">
        <v>389</v>
      </c>
      <c r="F18" s="51" t="s">
        <v>388</v>
      </c>
      <c r="H18" s="266"/>
      <c r="X18" s="15">
        <v>0</v>
      </c>
    </row>
    <row r="19" spans="5:24">
      <c r="E19" s="16" t="s">
        <v>390</v>
      </c>
      <c r="F19" s="51" t="s">
        <v>385</v>
      </c>
      <c r="H19" s="266"/>
      <c r="X19" s="15">
        <v>0</v>
      </c>
    </row>
    <row r="20" spans="5:24">
      <c r="E20" s="16" t="s">
        <v>391</v>
      </c>
      <c r="F20" s="51" t="s">
        <v>359</v>
      </c>
      <c r="H20" s="266"/>
      <c r="X20" s="15">
        <v>0</v>
      </c>
    </row>
    <row r="21" spans="5:24">
      <c r="E21" s="16" t="s">
        <v>392</v>
      </c>
      <c r="F21" s="51" t="s">
        <v>364</v>
      </c>
      <c r="H21" s="266"/>
      <c r="X21" s="15">
        <v>0</v>
      </c>
    </row>
    <row r="22" spans="5:24">
      <c r="E22" s="16" t="s">
        <v>393</v>
      </c>
      <c r="F22" s="51" t="s">
        <v>376</v>
      </c>
      <c r="H22" s="266"/>
      <c r="X22" s="15">
        <v>0</v>
      </c>
    </row>
    <row r="23" spans="5:24">
      <c r="E23" s="16" t="s">
        <v>394</v>
      </c>
      <c r="F23" s="51" t="s">
        <v>378</v>
      </c>
      <c r="H23" s="266"/>
      <c r="X23" s="15">
        <v>0</v>
      </c>
    </row>
    <row r="24" spans="5:24">
      <c r="E24" s="16" t="s">
        <v>395</v>
      </c>
      <c r="F24" s="51" t="s">
        <v>376</v>
      </c>
      <c r="H24" s="266"/>
      <c r="X24" s="15">
        <v>0</v>
      </c>
    </row>
    <row r="25" spans="5:24">
      <c r="E25" s="16" t="s">
        <v>396</v>
      </c>
      <c r="F25" s="51" t="s">
        <v>388</v>
      </c>
      <c r="H25" s="266"/>
      <c r="X25" s="15">
        <v>0</v>
      </c>
    </row>
    <row r="26" spans="5:24">
      <c r="E26" s="16" t="s">
        <v>397</v>
      </c>
      <c r="F26" s="51" t="s">
        <v>388</v>
      </c>
      <c r="H26" s="266"/>
      <c r="X26" s="15">
        <v>0</v>
      </c>
    </row>
    <row r="27" spans="5:24">
      <c r="E27" s="16" t="s">
        <v>398</v>
      </c>
      <c r="F27" s="51" t="s">
        <v>385</v>
      </c>
      <c r="H27" s="266"/>
      <c r="X27" s="15">
        <v>0</v>
      </c>
    </row>
    <row r="28" spans="5:24">
      <c r="E28" s="16" t="s">
        <v>399</v>
      </c>
      <c r="F28" s="51" t="s">
        <v>359</v>
      </c>
      <c r="H28" s="266"/>
      <c r="X28" s="15">
        <v>0</v>
      </c>
    </row>
    <row r="29" spans="5:24">
      <c r="E29" s="16" t="s">
        <v>400</v>
      </c>
      <c r="F29" s="51" t="s">
        <v>373</v>
      </c>
      <c r="H29" s="266"/>
      <c r="X29" s="15">
        <v>0</v>
      </c>
    </row>
    <row r="30" spans="5:24">
      <c r="E30" s="16" t="s">
        <v>401</v>
      </c>
      <c r="F30" s="51" t="s">
        <v>359</v>
      </c>
      <c r="H30" s="266"/>
      <c r="X30" s="15">
        <v>0</v>
      </c>
    </row>
    <row r="31" spans="5:24">
      <c r="E31" s="16" t="s">
        <v>402</v>
      </c>
      <c r="F31" s="51" t="s">
        <v>373</v>
      </c>
      <c r="H31" s="266"/>
      <c r="X31" s="15">
        <v>0</v>
      </c>
    </row>
    <row r="32" spans="5:24">
      <c r="E32" s="16" t="s">
        <v>403</v>
      </c>
      <c r="F32" s="51" t="s">
        <v>385</v>
      </c>
      <c r="H32" s="266"/>
      <c r="X32" s="15">
        <v>0</v>
      </c>
    </row>
    <row r="33" spans="5:24">
      <c r="E33" s="16" t="s">
        <v>404</v>
      </c>
      <c r="F33" s="51" t="s">
        <v>376</v>
      </c>
      <c r="H33" s="266"/>
      <c r="X33" s="15">
        <v>0</v>
      </c>
    </row>
    <row r="34" spans="5:24">
      <c r="E34" s="16" t="s">
        <v>405</v>
      </c>
      <c r="F34" s="51" t="s">
        <v>406</v>
      </c>
      <c r="H34" s="266"/>
      <c r="X34" s="15">
        <v>0</v>
      </c>
    </row>
    <row r="35" spans="5:24">
      <c r="E35" s="16" t="s">
        <v>407</v>
      </c>
      <c r="F35" s="51" t="s">
        <v>364</v>
      </c>
      <c r="H35" s="266"/>
      <c r="X35" s="15">
        <v>0</v>
      </c>
    </row>
    <row r="36" spans="5:24">
      <c r="E36" s="16" t="s">
        <v>408</v>
      </c>
      <c r="F36" s="51" t="s">
        <v>369</v>
      </c>
      <c r="H36" s="266"/>
      <c r="X36" s="15">
        <v>0</v>
      </c>
    </row>
    <row r="37" spans="5:24">
      <c r="E37" s="16" t="s">
        <v>409</v>
      </c>
      <c r="F37" s="51" t="s">
        <v>406</v>
      </c>
      <c r="H37" s="266"/>
      <c r="X37" s="15">
        <v>0</v>
      </c>
    </row>
    <row r="38" spans="5:24">
      <c r="E38" s="16" t="s">
        <v>410</v>
      </c>
      <c r="F38" s="51" t="s">
        <v>388</v>
      </c>
      <c r="H38" s="266"/>
      <c r="X38" s="15">
        <v>0</v>
      </c>
    </row>
    <row r="39" spans="5:24">
      <c r="E39" s="16" t="s">
        <v>411</v>
      </c>
      <c r="F39" s="51" t="s">
        <v>364</v>
      </c>
      <c r="H39" s="266"/>
      <c r="X39" s="15">
        <v>0</v>
      </c>
    </row>
    <row r="40" spans="5:24">
      <c r="E40" s="16" t="s">
        <v>412</v>
      </c>
      <c r="F40" s="51" t="s">
        <v>352</v>
      </c>
      <c r="H40" s="266"/>
      <c r="X40" s="15">
        <v>0</v>
      </c>
    </row>
    <row r="41" spans="5:24">
      <c r="E41" s="16" t="s">
        <v>413</v>
      </c>
      <c r="F41" s="51" t="s">
        <v>378</v>
      </c>
      <c r="H41" s="266"/>
      <c r="X41" s="15">
        <v>0</v>
      </c>
    </row>
    <row r="42" spans="5:24">
      <c r="E42" s="16" t="s">
        <v>414</v>
      </c>
      <c r="F42" s="51" t="s">
        <v>406</v>
      </c>
      <c r="H42" s="266"/>
      <c r="X42" s="15">
        <v>0</v>
      </c>
    </row>
    <row r="43" spans="5:24">
      <c r="E43" s="16" t="s">
        <v>415</v>
      </c>
      <c r="F43" s="51" t="s">
        <v>376</v>
      </c>
      <c r="H43" s="266"/>
      <c r="X43" s="15">
        <v>0</v>
      </c>
    </row>
    <row r="44" spans="5:24">
      <c r="E44" s="16" t="s">
        <v>416</v>
      </c>
      <c r="F44" s="51" t="s">
        <v>359</v>
      </c>
      <c r="H44" s="266"/>
      <c r="X44" s="15">
        <v>0</v>
      </c>
    </row>
    <row r="45" spans="5:24">
      <c r="E45" s="16" t="s">
        <v>417</v>
      </c>
      <c r="F45" s="51" t="s">
        <v>373</v>
      </c>
      <c r="H45" s="266"/>
      <c r="X45" s="15">
        <v>0</v>
      </c>
    </row>
    <row r="46" spans="5:24">
      <c r="E46" s="16" t="s">
        <v>418</v>
      </c>
      <c r="F46" s="51" t="s">
        <v>359</v>
      </c>
      <c r="H46" s="266"/>
      <c r="X46" s="15">
        <v>0</v>
      </c>
    </row>
    <row r="47" spans="5:24">
      <c r="E47" s="16" t="s">
        <v>419</v>
      </c>
      <c r="F47" s="51" t="s">
        <v>364</v>
      </c>
      <c r="H47" s="266"/>
      <c r="X47" s="15">
        <v>0</v>
      </c>
    </row>
    <row r="48" spans="5:24">
      <c r="E48" s="16" t="s">
        <v>420</v>
      </c>
      <c r="F48" s="51" t="s">
        <v>373</v>
      </c>
      <c r="H48" s="266"/>
      <c r="X48" s="15">
        <v>0</v>
      </c>
    </row>
    <row r="49" spans="5:24">
      <c r="E49" s="16" t="s">
        <v>421</v>
      </c>
      <c r="F49" s="51" t="s">
        <v>378</v>
      </c>
      <c r="H49" s="266"/>
      <c r="X49" s="15">
        <v>0</v>
      </c>
    </row>
    <row r="50" spans="5:24">
      <c r="E50" s="16" t="s">
        <v>422</v>
      </c>
      <c r="F50" s="51" t="s">
        <v>406</v>
      </c>
      <c r="H50" s="266"/>
      <c r="X50" s="15">
        <v>0</v>
      </c>
    </row>
    <row r="51" spans="5:24" ht="15" thickBot="1">
      <c r="E51" s="16" t="s">
        <v>423</v>
      </c>
      <c r="F51" s="51" t="s">
        <v>376</v>
      </c>
      <c r="H51" s="266"/>
      <c r="X51" s="18">
        <v>0</v>
      </c>
    </row>
    <row r="52" spans="5:24">
      <c r="E52" s="16" t="s">
        <v>424</v>
      </c>
      <c r="F52" s="51" t="s">
        <v>352</v>
      </c>
      <c r="H52" s="266"/>
    </row>
    <row r="53" spans="5:24">
      <c r="E53" s="16" t="s">
        <v>425</v>
      </c>
      <c r="F53" s="51" t="s">
        <v>388</v>
      </c>
      <c r="H53" s="266"/>
    </row>
    <row r="54" spans="5:24">
      <c r="E54" s="16" t="s">
        <v>426</v>
      </c>
      <c r="F54" s="51" t="s">
        <v>378</v>
      </c>
      <c r="H54" s="266"/>
    </row>
    <row r="55" spans="5:24" ht="15" thickBot="1">
      <c r="E55" s="17" t="s">
        <v>427</v>
      </c>
      <c r="F55" s="52" t="s">
        <v>373</v>
      </c>
      <c r="H55" s="266"/>
    </row>
  </sheetData>
  <sheetProtection sheet="1" objects="1" scenarios="1"/>
  <sortState xmlns:xlrd2="http://schemas.microsoft.com/office/spreadsheetml/2017/richdata2" ref="A2:A12">
    <sortCondition ref="A2:A12"/>
  </sortState>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28734-E4E9-4793-B0F9-FC0D49A6F937}">
  <sheetPr>
    <tabColor rgb="FF92D050"/>
    <pageSetUpPr fitToPage="1"/>
  </sheetPr>
  <dimension ref="A1:AC61"/>
  <sheetViews>
    <sheetView showGridLines="0" zoomScaleNormal="100" zoomScaleSheetLayoutView="100" workbookViewId="0">
      <pane xSplit="2" ySplit="1" topLeftCell="C2" activePane="bottomRight" state="frozen"/>
      <selection pane="bottomRight" activeCell="C7" sqref="C7:F7"/>
      <selection pane="bottomLeft" activeCell="A2" sqref="A2"/>
      <selection pane="topRight" activeCell="C1" sqref="C1"/>
    </sheetView>
  </sheetViews>
  <sheetFormatPr defaultColWidth="9.140625" defaultRowHeight="14.45"/>
  <cols>
    <col min="1" max="1" width="4.7109375" style="129" customWidth="1"/>
    <col min="2" max="2" width="56.7109375" style="129" customWidth="1"/>
    <col min="3" max="3" width="20.7109375" style="129" customWidth="1"/>
    <col min="4" max="4" width="32.7109375" style="129" customWidth="1"/>
    <col min="5" max="5" width="20.7109375" style="129" customWidth="1"/>
    <col min="6" max="6" width="19" style="129" bestFit="1" customWidth="1"/>
    <col min="7" max="7" width="10.28515625" style="129" customWidth="1"/>
    <col min="8" max="8" width="20.28515625" style="129" bestFit="1" customWidth="1"/>
    <col min="9" max="9" width="16.5703125" style="129" bestFit="1" customWidth="1"/>
    <col min="10" max="11" width="10.7109375" style="129" customWidth="1"/>
    <col min="12" max="12" width="20.28515625" style="129" customWidth="1"/>
    <col min="13" max="13" width="10.5703125" style="129" bestFit="1" customWidth="1"/>
    <col min="14" max="14" width="21.7109375" style="129" customWidth="1"/>
    <col min="15" max="15" width="11.5703125" style="129" customWidth="1"/>
    <col min="16" max="16" width="20.28515625" style="129" bestFit="1" customWidth="1"/>
    <col min="17" max="17" width="15" style="129" customWidth="1"/>
    <col min="18" max="18" width="12.7109375" style="129" customWidth="1"/>
    <col min="19" max="19" width="14.7109375" style="129" customWidth="1"/>
    <col min="20" max="21" width="12.7109375" style="129" customWidth="1"/>
    <col min="22" max="22" width="25.140625" style="129" customWidth="1"/>
    <col min="23" max="23" width="17.7109375" style="129" customWidth="1"/>
    <col min="24" max="24" width="14.85546875" style="129" customWidth="1"/>
    <col min="25" max="25" width="16" style="129" bestFit="1" customWidth="1"/>
    <col min="26" max="26" width="60.7109375" style="129" customWidth="1"/>
    <col min="27" max="27" width="10.42578125" style="129" customWidth="1"/>
    <col min="28" max="28" width="60.7109375" style="129" customWidth="1"/>
    <col min="29" max="16384" width="9.140625" style="129"/>
  </cols>
  <sheetData>
    <row r="1" spans="2:29" s="194" customFormat="1" ht="20.100000000000001" customHeight="1">
      <c r="B1" s="271" t="str">
        <f>SUBSTITUTE(TemplateTitle," Reporting Template",": " &amp;B2)</f>
        <v>P2 IIJA Products EJ Grant: Business Establishment 3</v>
      </c>
      <c r="C1" s="271"/>
      <c r="D1" s="271"/>
      <c r="E1" s="271"/>
      <c r="F1" s="271"/>
      <c r="G1" s="271"/>
      <c r="H1" s="271"/>
      <c r="I1" s="195"/>
      <c r="J1" s="195"/>
      <c r="K1" s="195"/>
      <c r="L1" s="195"/>
      <c r="M1" s="195"/>
      <c r="N1" s="195"/>
      <c r="O1" s="195"/>
      <c r="P1" s="195"/>
      <c r="Q1" s="195"/>
      <c r="R1" s="195"/>
      <c r="S1" s="195"/>
      <c r="T1" s="195"/>
      <c r="U1" s="195"/>
      <c r="V1" s="195"/>
      <c r="W1" s="195"/>
      <c r="X1" s="195"/>
      <c r="Y1" s="195"/>
      <c r="Z1" s="195"/>
    </row>
    <row r="2" spans="2:29" ht="9" customHeight="1">
      <c r="B2" s="242" t="s">
        <v>266</v>
      </c>
      <c r="C2" s="149"/>
      <c r="D2" s="149"/>
      <c r="E2" s="149"/>
      <c r="F2" s="149"/>
      <c r="G2" s="149"/>
      <c r="H2" s="205"/>
      <c r="I2" s="150"/>
    </row>
    <row r="3" spans="2:29" ht="200.1" customHeight="1">
      <c r="B3" s="151" t="s">
        <v>99</v>
      </c>
      <c r="C3" s="339" t="s">
        <v>173</v>
      </c>
      <c r="D3" s="340"/>
      <c r="E3" s="340"/>
      <c r="F3" s="340"/>
      <c r="G3" s="340"/>
      <c r="H3" s="341"/>
      <c r="I3" s="152"/>
    </row>
    <row r="4" spans="2:29" ht="9" customHeight="1">
      <c r="B4" s="153"/>
      <c r="C4" s="154"/>
      <c r="D4" s="154"/>
      <c r="E4" s="154"/>
      <c r="F4" s="154"/>
      <c r="G4" s="154"/>
      <c r="H4" s="206"/>
      <c r="I4" s="155"/>
    </row>
    <row r="5" spans="2:29" ht="15" customHeight="1">
      <c r="B5" s="140"/>
      <c r="C5" s="140"/>
      <c r="D5" s="140"/>
      <c r="E5" s="140"/>
      <c r="F5" s="139"/>
    </row>
    <row r="6" spans="2:29" ht="18.600000000000001">
      <c r="B6" s="239" t="s">
        <v>174</v>
      </c>
      <c r="C6" s="330" t="s">
        <v>175</v>
      </c>
      <c r="D6" s="330"/>
      <c r="E6" s="330"/>
      <c r="F6" s="331"/>
    </row>
    <row r="7" spans="2:29">
      <c r="B7" s="156" t="s">
        <v>15</v>
      </c>
      <c r="C7" s="343" t="str">
        <f>IF('Grant Project Data'!D5&lt;&gt;"",'Grant Project Data'!D5,"")</f>
        <v/>
      </c>
      <c r="D7" s="344"/>
      <c r="E7" s="344"/>
      <c r="F7" s="345"/>
    </row>
    <row r="8" spans="2:29">
      <c r="B8" s="158" t="s">
        <v>16</v>
      </c>
      <c r="C8" s="343" t="str">
        <f>IF('Grant Project Data'!D6&lt;&gt;"",'Grant Project Data'!D6,"")</f>
        <v/>
      </c>
      <c r="D8" s="344"/>
      <c r="E8" s="344"/>
      <c r="F8" s="345"/>
    </row>
    <row r="9" spans="2:29" ht="15" customHeight="1">
      <c r="B9" s="140"/>
      <c r="C9" s="140"/>
      <c r="D9" s="140"/>
      <c r="E9" s="140"/>
      <c r="F9" s="139"/>
    </row>
    <row r="10" spans="2:29" ht="18.600000000000001">
      <c r="B10" s="239" t="s">
        <v>177</v>
      </c>
      <c r="C10" s="330" t="s">
        <v>178</v>
      </c>
      <c r="D10" s="330"/>
      <c r="E10" s="330"/>
      <c r="F10" s="331"/>
    </row>
    <row r="11" spans="2:29">
      <c r="B11" s="162" t="s">
        <v>179</v>
      </c>
      <c r="C11" s="362"/>
      <c r="D11" s="362"/>
      <c r="E11" s="362"/>
      <c r="F11" s="362"/>
      <c r="G11" s="163"/>
      <c r="H11" s="163"/>
      <c r="I11" s="164"/>
      <c r="J11" s="164"/>
      <c r="K11" s="164"/>
      <c r="L11" s="164"/>
      <c r="M11" s="164"/>
      <c r="N11" s="164"/>
      <c r="O11" s="164"/>
      <c r="P11" s="164"/>
      <c r="Q11" s="164"/>
      <c r="R11" s="164"/>
      <c r="S11" s="164"/>
      <c r="T11" s="164"/>
      <c r="U11" s="164"/>
      <c r="V11" s="164"/>
      <c r="W11" s="164"/>
      <c r="X11" s="164"/>
      <c r="Y11" s="164"/>
      <c r="Z11" s="164"/>
    </row>
    <row r="12" spans="2:29" ht="15" customHeight="1">
      <c r="B12" s="165" t="s">
        <v>181</v>
      </c>
      <c r="C12" s="362"/>
      <c r="D12" s="362"/>
      <c r="E12" s="362"/>
      <c r="F12" s="362"/>
      <c r="G12" s="163"/>
      <c r="H12" s="163"/>
      <c r="I12" s="164"/>
      <c r="J12" s="164"/>
      <c r="K12" s="164"/>
      <c r="L12" s="164"/>
      <c r="M12" s="164"/>
      <c r="N12" s="164"/>
      <c r="O12" s="164"/>
      <c r="P12" s="164"/>
      <c r="Q12" s="164"/>
      <c r="R12" s="164"/>
      <c r="S12" s="164"/>
      <c r="T12" s="164"/>
      <c r="U12" s="164"/>
      <c r="V12" s="164"/>
      <c r="W12" s="164"/>
      <c r="X12" s="164"/>
      <c r="Y12" s="164"/>
      <c r="Z12" s="164"/>
    </row>
    <row r="13" spans="2:29" ht="15" customHeight="1">
      <c r="B13" s="165" t="s">
        <v>183</v>
      </c>
      <c r="C13" s="362"/>
      <c r="D13" s="362"/>
      <c r="E13" s="362"/>
      <c r="F13" s="362"/>
      <c r="G13" s="163"/>
      <c r="H13" s="163"/>
      <c r="I13" s="164"/>
      <c r="J13" s="164"/>
      <c r="K13" s="164"/>
      <c r="L13" s="164"/>
      <c r="M13" s="164"/>
      <c r="N13" s="164"/>
      <c r="O13" s="164"/>
      <c r="P13" s="164"/>
      <c r="Q13" s="164"/>
      <c r="R13" s="164"/>
      <c r="S13" s="164"/>
      <c r="T13" s="164"/>
      <c r="U13" s="164"/>
      <c r="V13" s="164"/>
      <c r="W13" s="164"/>
      <c r="X13" s="164"/>
      <c r="Y13" s="164"/>
      <c r="Z13" s="164"/>
    </row>
    <row r="14" spans="2:29" ht="15" customHeight="1">
      <c r="B14" s="166" t="s">
        <v>185</v>
      </c>
      <c r="C14" s="362"/>
      <c r="D14" s="362"/>
      <c r="E14" s="362"/>
      <c r="F14" s="362"/>
      <c r="G14" s="163"/>
      <c r="H14" s="163"/>
      <c r="I14" s="164"/>
      <c r="J14" s="164"/>
      <c r="K14" s="164"/>
      <c r="L14" s="164"/>
      <c r="M14" s="164"/>
      <c r="N14" s="164"/>
      <c r="O14" s="164"/>
      <c r="P14" s="164"/>
      <c r="Q14" s="164"/>
      <c r="R14" s="164"/>
      <c r="S14" s="164"/>
      <c r="T14" s="164"/>
      <c r="U14" s="164"/>
      <c r="V14" s="164"/>
      <c r="W14" s="164"/>
      <c r="X14" s="164"/>
      <c r="Y14" s="164"/>
      <c r="Z14" s="164"/>
      <c r="AA14" s="167"/>
    </row>
    <row r="15" spans="2:29" ht="29.1">
      <c r="B15" s="224" t="s">
        <v>187</v>
      </c>
      <c r="C15" s="363"/>
      <c r="D15" s="363"/>
      <c r="E15" s="363"/>
      <c r="F15" s="363"/>
      <c r="G15" s="168"/>
      <c r="I15" s="164"/>
      <c r="J15" s="164"/>
      <c r="K15" s="164"/>
      <c r="L15" s="164"/>
      <c r="M15" s="164"/>
      <c r="N15" s="164"/>
      <c r="O15" s="164"/>
      <c r="P15" s="164"/>
      <c r="Q15" s="164"/>
      <c r="R15" s="164"/>
      <c r="S15" s="164"/>
      <c r="T15" s="164"/>
      <c r="U15" s="164"/>
      <c r="V15" s="164"/>
      <c r="W15" s="164"/>
      <c r="X15" s="164"/>
      <c r="Y15" s="164"/>
      <c r="Z15" s="164"/>
      <c r="AA15" s="167"/>
    </row>
    <row r="16" spans="2:29" ht="43.5">
      <c r="B16" s="198" t="s">
        <v>188</v>
      </c>
      <c r="C16" s="363"/>
      <c r="D16" s="363"/>
      <c r="E16" s="363"/>
      <c r="F16" s="363"/>
      <c r="G16" s="169"/>
      <c r="I16" s="164"/>
      <c r="J16" s="164"/>
      <c r="K16" s="164"/>
      <c r="L16" s="164"/>
      <c r="M16" s="164"/>
      <c r="N16" s="164"/>
      <c r="O16" s="164"/>
      <c r="P16" s="164"/>
      <c r="Q16" s="164"/>
      <c r="R16" s="164"/>
      <c r="S16" s="164"/>
      <c r="T16" s="164"/>
      <c r="U16" s="164"/>
      <c r="V16" s="164"/>
      <c r="W16" s="164"/>
      <c r="X16" s="164"/>
      <c r="Y16" s="164"/>
      <c r="Z16" s="164"/>
      <c r="AA16" s="157"/>
      <c r="AB16" s="157"/>
      <c r="AC16" s="157"/>
    </row>
    <row r="17" spans="1:29" ht="69.95" customHeight="1">
      <c r="B17" s="122" t="s">
        <v>190</v>
      </c>
      <c r="C17" s="361"/>
      <c r="D17" s="361"/>
      <c r="E17" s="361"/>
      <c r="F17" s="361"/>
      <c r="G17" s="170"/>
      <c r="I17" s="164"/>
      <c r="J17" s="164"/>
      <c r="K17" s="164"/>
      <c r="L17" s="164"/>
      <c r="M17" s="164"/>
      <c r="N17" s="164"/>
      <c r="O17" s="164"/>
      <c r="P17" s="164"/>
      <c r="Q17" s="164"/>
      <c r="R17" s="164"/>
      <c r="S17" s="164"/>
      <c r="T17" s="164"/>
      <c r="U17" s="164"/>
      <c r="V17" s="164"/>
      <c r="W17" s="164"/>
      <c r="X17" s="164"/>
      <c r="Y17" s="164"/>
      <c r="Z17" s="164"/>
      <c r="AA17" s="157"/>
      <c r="AB17" s="157"/>
      <c r="AC17" s="157"/>
    </row>
    <row r="18" spans="1:29" s="174" customFormat="1">
      <c r="B18" s="171" t="s">
        <v>192</v>
      </c>
      <c r="C18" s="207"/>
      <c r="D18" s="207"/>
      <c r="E18" s="207"/>
      <c r="F18" s="207"/>
      <c r="G18" s="172" t="str">
        <f>IF(AND(E23&gt;0,COUNTA(C18:F18)=0),"&lt;&lt; Your P2 actions below will not be summarized until you enter a date of follow-up.","")</f>
        <v/>
      </c>
      <c r="H18" s="173"/>
      <c r="I18" s="164"/>
      <c r="J18" s="164"/>
      <c r="K18" s="164"/>
      <c r="L18" s="164"/>
      <c r="M18" s="164"/>
      <c r="N18" s="164"/>
      <c r="O18" s="164"/>
      <c r="P18" s="164"/>
      <c r="Q18" s="164"/>
      <c r="R18" s="164"/>
      <c r="S18" s="164"/>
      <c r="T18" s="164"/>
      <c r="U18" s="164"/>
      <c r="V18" s="164"/>
      <c r="W18" s="164"/>
      <c r="X18" s="164"/>
      <c r="Y18" s="164"/>
      <c r="Z18" s="164"/>
      <c r="AA18" s="92"/>
    </row>
    <row r="19" spans="1:29" ht="53.45">
      <c r="B19" s="208" t="s">
        <v>193</v>
      </c>
      <c r="C19" s="362"/>
      <c r="D19" s="362"/>
      <c r="E19" s="362"/>
      <c r="F19" s="362"/>
      <c r="G19" s="163"/>
      <c r="H19" s="164"/>
      <c r="I19" s="164"/>
      <c r="J19" s="164"/>
      <c r="K19" s="164"/>
      <c r="L19" s="164"/>
      <c r="M19" s="164"/>
      <c r="N19" s="164"/>
      <c r="O19" s="164"/>
      <c r="P19" s="164"/>
      <c r="Q19" s="164"/>
      <c r="R19" s="164"/>
      <c r="S19" s="164"/>
      <c r="T19" s="164"/>
      <c r="U19" s="164"/>
      <c r="V19" s="164"/>
      <c r="W19" s="164"/>
      <c r="X19" s="164"/>
      <c r="Y19" s="164"/>
      <c r="Z19" s="164"/>
      <c r="AA19" s="157"/>
      <c r="AB19" s="157"/>
      <c r="AC19" s="157"/>
    </row>
    <row r="20" spans="1:29" ht="80.099999999999994" customHeight="1">
      <c r="B20" s="223" t="s">
        <v>195</v>
      </c>
      <c r="C20" s="361"/>
      <c r="D20" s="361"/>
      <c r="E20" s="361"/>
      <c r="F20" s="361"/>
      <c r="G20" s="170"/>
      <c r="I20" s="164"/>
      <c r="J20" s="164"/>
      <c r="K20" s="164"/>
      <c r="L20" s="164"/>
      <c r="M20" s="164"/>
      <c r="N20" s="164"/>
      <c r="O20" s="164"/>
      <c r="P20" s="164"/>
      <c r="Q20" s="164"/>
      <c r="R20" s="164"/>
      <c r="S20" s="164"/>
      <c r="T20" s="164"/>
      <c r="U20" s="164"/>
      <c r="V20" s="164"/>
      <c r="W20" s="164"/>
      <c r="X20" s="164"/>
      <c r="Y20" s="164"/>
      <c r="Z20" s="164"/>
      <c r="AA20" s="157"/>
      <c r="AB20" s="157"/>
      <c r="AC20" s="157"/>
    </row>
    <row r="21" spans="1:29" ht="69.95" customHeight="1">
      <c r="B21" s="122" t="s">
        <v>197</v>
      </c>
      <c r="C21" s="361"/>
      <c r="D21" s="361"/>
      <c r="E21" s="361"/>
      <c r="F21" s="361"/>
      <c r="G21" s="170"/>
      <c r="I21" s="164"/>
      <c r="J21" s="164"/>
      <c r="K21" s="164"/>
      <c r="L21" s="164"/>
      <c r="M21" s="164"/>
      <c r="N21" s="164"/>
      <c r="O21" s="164"/>
      <c r="P21" s="164"/>
      <c r="Q21" s="164"/>
      <c r="R21" s="164"/>
      <c r="S21" s="164"/>
      <c r="T21" s="164"/>
      <c r="U21" s="164"/>
      <c r="V21" s="164"/>
      <c r="W21" s="164"/>
      <c r="X21" s="164"/>
      <c r="Y21" s="164"/>
      <c r="Z21" s="164"/>
      <c r="AA21" s="157"/>
      <c r="AB21" s="157"/>
      <c r="AC21" s="157"/>
    </row>
    <row r="22" spans="1:29" ht="69.95" customHeight="1">
      <c r="B22" s="122" t="s">
        <v>199</v>
      </c>
      <c r="C22" s="361"/>
      <c r="D22" s="361"/>
      <c r="E22" s="361"/>
      <c r="F22" s="361"/>
      <c r="G22" s="170"/>
      <c r="I22" s="164"/>
      <c r="J22" s="164"/>
      <c r="K22" s="164"/>
      <c r="L22" s="164"/>
      <c r="M22" s="164"/>
      <c r="N22" s="164"/>
      <c r="O22" s="164"/>
      <c r="P22" s="164"/>
      <c r="Q22" s="164"/>
      <c r="R22" s="164"/>
      <c r="S22" s="164"/>
      <c r="T22" s="164"/>
      <c r="U22" s="164"/>
      <c r="V22" s="164"/>
      <c r="W22" s="164"/>
      <c r="X22" s="164"/>
      <c r="Y22" s="164"/>
      <c r="Z22" s="164"/>
      <c r="AA22" s="157"/>
      <c r="AB22" s="157"/>
      <c r="AC22" s="157"/>
    </row>
    <row r="23" spans="1:29" ht="15" customHeight="1">
      <c r="C23" s="189">
        <f>IF(COUNTA(C11:F22,B28:F52,H28:AB52)&gt;0,1,0)</f>
        <v>0</v>
      </c>
      <c r="D23" s="189">
        <f>IF(COUNTA(C18:F18)&gt;0,1,0)</f>
        <v>0</v>
      </c>
      <c r="E23" s="189">
        <f>IF(COUNTA(F28:F52)&gt;0,1,0)</f>
        <v>0</v>
      </c>
      <c r="G23" s="139"/>
      <c r="H23" s="139"/>
      <c r="I23" s="164"/>
      <c r="J23" s="164"/>
      <c r="K23" s="164"/>
      <c r="L23" s="164"/>
      <c r="M23" s="164"/>
      <c r="N23" s="164"/>
      <c r="O23" s="164"/>
      <c r="P23" s="164"/>
      <c r="Q23" s="164"/>
      <c r="R23" s="164"/>
      <c r="S23" s="164"/>
      <c r="T23" s="164"/>
      <c r="U23" s="164"/>
      <c r="V23" s="164"/>
      <c r="W23" s="164"/>
      <c r="X23" s="164"/>
      <c r="Y23" s="164"/>
      <c r="Z23" s="164"/>
    </row>
    <row r="24" spans="1:29" ht="18.600000000000001">
      <c r="B24" s="239" t="s">
        <v>264</v>
      </c>
      <c r="C24" s="159"/>
      <c r="D24" s="159"/>
      <c r="E24" s="159"/>
      <c r="F24" s="159"/>
      <c r="G24" s="159"/>
      <c r="H24" s="160"/>
      <c r="I24" s="160"/>
      <c r="J24" s="160"/>
      <c r="K24" s="160"/>
      <c r="L24" s="160"/>
      <c r="M24" s="160"/>
      <c r="N24" s="160"/>
      <c r="O24" s="160"/>
      <c r="P24" s="160"/>
      <c r="Q24" s="160"/>
      <c r="R24" s="160"/>
      <c r="S24" s="160"/>
      <c r="T24" s="160"/>
      <c r="U24" s="160"/>
      <c r="V24" s="160"/>
      <c r="W24" s="160"/>
      <c r="X24" s="160"/>
      <c r="Y24" s="160"/>
      <c r="Z24" s="160"/>
      <c r="AA24" s="160"/>
      <c r="AB24" s="161"/>
    </row>
    <row r="25" spans="1:29" ht="15" customHeight="1">
      <c r="B25" s="199"/>
      <c r="C25" s="200"/>
      <c r="D25" s="200"/>
      <c r="E25" s="200"/>
      <c r="F25" s="200"/>
      <c r="G25" s="200"/>
      <c r="H25" s="352" t="s">
        <v>203</v>
      </c>
      <c r="I25" s="353"/>
      <c r="J25" s="353"/>
      <c r="K25" s="353"/>
      <c r="L25" s="353"/>
      <c r="M25" s="353"/>
      <c r="N25" s="353"/>
      <c r="O25" s="354"/>
      <c r="P25" s="348" t="s">
        <v>204</v>
      </c>
      <c r="Q25" s="349"/>
      <c r="R25" s="349"/>
      <c r="S25" s="349"/>
      <c r="T25" s="349"/>
      <c r="U25" s="350"/>
      <c r="V25" s="333" t="s">
        <v>205</v>
      </c>
      <c r="W25" s="334"/>
      <c r="X25" s="334"/>
      <c r="Y25" s="334"/>
      <c r="Z25" s="335"/>
      <c r="AA25" s="199"/>
      <c r="AB25" s="201"/>
    </row>
    <row r="26" spans="1:29" ht="15" customHeight="1">
      <c r="B26" s="255" t="s">
        <v>206</v>
      </c>
      <c r="C26" s="203"/>
      <c r="D26" s="203"/>
      <c r="E26" s="203"/>
      <c r="F26" s="203"/>
      <c r="G26" s="203"/>
      <c r="H26" s="355" t="s">
        <v>102</v>
      </c>
      <c r="I26" s="356"/>
      <c r="J26" s="356"/>
      <c r="K26" s="357"/>
      <c r="L26" s="358" t="s">
        <v>207</v>
      </c>
      <c r="M26" s="358"/>
      <c r="N26" s="355" t="s">
        <v>208</v>
      </c>
      <c r="O26" s="357"/>
      <c r="P26" s="359" t="s">
        <v>208</v>
      </c>
      <c r="Q26" s="360"/>
      <c r="R26" s="360"/>
      <c r="S26" s="351" t="s">
        <v>209</v>
      </c>
      <c r="T26" s="351"/>
      <c r="U26" s="351"/>
      <c r="V26" s="336"/>
      <c r="W26" s="337"/>
      <c r="X26" s="337"/>
      <c r="Y26" s="337"/>
      <c r="Z26" s="338"/>
      <c r="AA26" s="202"/>
      <c r="AB26" s="204"/>
    </row>
    <row r="27" spans="1:29" s="184" customFormat="1" ht="51" customHeight="1">
      <c r="B27" s="197" t="s">
        <v>210</v>
      </c>
      <c r="C27" s="175" t="s">
        <v>211</v>
      </c>
      <c r="D27" s="175" t="s">
        <v>212</v>
      </c>
      <c r="E27" s="175" t="s">
        <v>213</v>
      </c>
      <c r="F27" s="210" t="s">
        <v>214</v>
      </c>
      <c r="G27" s="176" t="s">
        <v>215</v>
      </c>
      <c r="H27" s="177" t="s">
        <v>216</v>
      </c>
      <c r="I27" s="177" t="s">
        <v>217</v>
      </c>
      <c r="J27" s="177" t="s">
        <v>218</v>
      </c>
      <c r="K27" s="177" t="s">
        <v>219</v>
      </c>
      <c r="L27" s="178" t="s">
        <v>220</v>
      </c>
      <c r="M27" s="178" t="s">
        <v>221</v>
      </c>
      <c r="N27" s="177" t="s">
        <v>222</v>
      </c>
      <c r="O27" s="177" t="s">
        <v>223</v>
      </c>
      <c r="P27" s="179" t="s">
        <v>224</v>
      </c>
      <c r="Q27" s="180" t="s">
        <v>225</v>
      </c>
      <c r="R27" s="211" t="s">
        <v>226</v>
      </c>
      <c r="S27" s="182" t="s">
        <v>227</v>
      </c>
      <c r="T27" s="183" t="s">
        <v>218</v>
      </c>
      <c r="U27" s="182" t="s">
        <v>228</v>
      </c>
      <c r="V27" s="178" t="s">
        <v>229</v>
      </c>
      <c r="W27" s="178" t="s">
        <v>230</v>
      </c>
      <c r="X27" s="178" t="s">
        <v>231</v>
      </c>
      <c r="Y27" s="178" t="s">
        <v>232</v>
      </c>
      <c r="Z27" s="221" t="s">
        <v>233</v>
      </c>
      <c r="AA27" s="209" t="s">
        <v>234</v>
      </c>
      <c r="AB27" s="209" t="s">
        <v>235</v>
      </c>
    </row>
    <row r="28" spans="1:29" s="174" customFormat="1">
      <c r="A28" s="68">
        <v>1</v>
      </c>
      <c r="B28" s="85"/>
      <c r="C28" s="79"/>
      <c r="D28" s="85"/>
      <c r="E28" s="79"/>
      <c r="F28" s="196"/>
      <c r="G28" s="193" t="str">
        <f>IF(F28="","",IF(MONTH(F28)&gt;=10,YEAR(F28) + 1,YEAR(F28)))</f>
        <v/>
      </c>
      <c r="H28" s="93"/>
      <c r="I28" s="93"/>
      <c r="J28" s="86"/>
      <c r="K28" s="87"/>
      <c r="L28" s="93"/>
      <c r="M28" s="87"/>
      <c r="N28" s="93"/>
      <c r="O28" s="86"/>
      <c r="P28" s="93"/>
      <c r="Q28" s="93"/>
      <c r="R28" s="86"/>
      <c r="S28" s="93"/>
      <c r="T28" s="142"/>
      <c r="U28" s="87"/>
      <c r="V28" s="93"/>
      <c r="W28" s="93"/>
      <c r="X28" s="86"/>
      <c r="Y28" s="86"/>
      <c r="Z28" s="222"/>
      <c r="AA28" s="117"/>
      <c r="AB28" s="220"/>
    </row>
    <row r="29" spans="1:29" s="174" customFormat="1">
      <c r="A29" s="68">
        <v>2</v>
      </c>
      <c r="B29" s="85"/>
      <c r="C29" s="79"/>
      <c r="D29" s="85"/>
      <c r="E29" s="79"/>
      <c r="F29" s="196"/>
      <c r="G29" s="193" t="str">
        <f>IF(F29="","",IF(MONTH(F29)&gt;=10,YEAR(F29) + 1,YEAR(F29)))</f>
        <v/>
      </c>
      <c r="H29" s="93"/>
      <c r="I29" s="93"/>
      <c r="J29" s="87"/>
      <c r="K29" s="87"/>
      <c r="L29" s="93"/>
      <c r="M29" s="87"/>
      <c r="N29" s="93"/>
      <c r="O29" s="86"/>
      <c r="P29" s="93"/>
      <c r="Q29" s="93"/>
      <c r="R29" s="86"/>
      <c r="S29" s="93"/>
      <c r="T29" s="142"/>
      <c r="U29" s="87"/>
      <c r="V29" s="93"/>
      <c r="W29" s="93"/>
      <c r="X29" s="86"/>
      <c r="Y29" s="86"/>
      <c r="Z29" s="222"/>
      <c r="AA29" s="117"/>
      <c r="AB29" s="219"/>
    </row>
    <row r="30" spans="1:29" s="174" customFormat="1">
      <c r="A30" s="68">
        <v>3</v>
      </c>
      <c r="B30" s="85"/>
      <c r="C30" s="79"/>
      <c r="D30" s="85"/>
      <c r="E30" s="79"/>
      <c r="F30" s="196"/>
      <c r="G30" s="193" t="str">
        <f t="shared" ref="G30:G52" si="0">IF(F30="","",IF(MONTH(F30)&gt;=10,YEAR(F30) + 1,YEAR(F30)))</f>
        <v/>
      </c>
      <c r="H30" s="93"/>
      <c r="I30" s="93"/>
      <c r="J30" s="86"/>
      <c r="K30" s="86"/>
      <c r="L30" s="93"/>
      <c r="M30" s="86"/>
      <c r="N30" s="93"/>
      <c r="O30" s="86"/>
      <c r="P30" s="93"/>
      <c r="Q30" s="93"/>
      <c r="R30" s="86"/>
      <c r="S30" s="93"/>
      <c r="T30" s="142"/>
      <c r="U30" s="86"/>
      <c r="V30" s="93"/>
      <c r="W30" s="93"/>
      <c r="X30" s="86"/>
      <c r="Y30" s="86"/>
      <c r="Z30" s="222"/>
      <c r="AA30" s="117"/>
      <c r="AB30" s="219"/>
    </row>
    <row r="31" spans="1:29" s="174" customFormat="1">
      <c r="A31" s="68">
        <v>4</v>
      </c>
      <c r="B31" s="85"/>
      <c r="C31" s="79"/>
      <c r="D31" s="85"/>
      <c r="E31" s="79"/>
      <c r="F31" s="196"/>
      <c r="G31" s="193" t="str">
        <f t="shared" si="0"/>
        <v/>
      </c>
      <c r="H31" s="93"/>
      <c r="I31" s="93"/>
      <c r="J31" s="87"/>
      <c r="K31" s="87"/>
      <c r="L31" s="93"/>
      <c r="M31" s="87"/>
      <c r="N31" s="93"/>
      <c r="O31" s="86"/>
      <c r="P31" s="93"/>
      <c r="Q31" s="93"/>
      <c r="R31" s="86"/>
      <c r="S31" s="93"/>
      <c r="T31" s="142"/>
      <c r="U31" s="87"/>
      <c r="V31" s="93"/>
      <c r="W31" s="93"/>
      <c r="X31" s="86"/>
      <c r="Y31" s="86"/>
      <c r="Z31" s="222"/>
      <c r="AA31" s="117"/>
      <c r="AB31" s="219"/>
    </row>
    <row r="32" spans="1:29" s="174" customFormat="1">
      <c r="A32" s="68">
        <v>5</v>
      </c>
      <c r="B32" s="85"/>
      <c r="C32" s="79"/>
      <c r="D32" s="85"/>
      <c r="E32" s="79"/>
      <c r="F32" s="196"/>
      <c r="G32" s="193" t="str">
        <f t="shared" si="0"/>
        <v/>
      </c>
      <c r="H32" s="93"/>
      <c r="I32" s="93"/>
      <c r="J32" s="87"/>
      <c r="K32" s="87"/>
      <c r="L32" s="93"/>
      <c r="M32" s="87"/>
      <c r="N32" s="93"/>
      <c r="O32" s="86"/>
      <c r="P32" s="93"/>
      <c r="Q32" s="93"/>
      <c r="R32" s="86"/>
      <c r="S32" s="93"/>
      <c r="T32" s="142"/>
      <c r="U32" s="87"/>
      <c r="V32" s="93"/>
      <c r="W32" s="93"/>
      <c r="X32" s="86"/>
      <c r="Y32" s="86"/>
      <c r="Z32" s="222"/>
      <c r="AA32" s="117"/>
      <c r="AB32" s="219"/>
    </row>
    <row r="33" spans="1:28" s="174" customFormat="1">
      <c r="A33" s="68">
        <v>6</v>
      </c>
      <c r="B33" s="85"/>
      <c r="C33" s="79"/>
      <c r="D33" s="85"/>
      <c r="E33" s="79"/>
      <c r="F33" s="196"/>
      <c r="G33" s="193" t="str">
        <f t="shared" si="0"/>
        <v/>
      </c>
      <c r="H33" s="93"/>
      <c r="I33" s="93"/>
      <c r="J33" s="87"/>
      <c r="K33" s="87"/>
      <c r="L33" s="93"/>
      <c r="M33" s="87"/>
      <c r="N33" s="93"/>
      <c r="O33" s="86"/>
      <c r="P33" s="93"/>
      <c r="Q33" s="93"/>
      <c r="R33" s="86"/>
      <c r="S33" s="93"/>
      <c r="T33" s="142"/>
      <c r="U33" s="87"/>
      <c r="V33" s="93"/>
      <c r="W33" s="93"/>
      <c r="X33" s="86"/>
      <c r="Y33" s="86"/>
      <c r="Z33" s="222"/>
      <c r="AA33" s="117"/>
      <c r="AB33" s="219"/>
    </row>
    <row r="34" spans="1:28" s="174" customFormat="1">
      <c r="A34" s="68">
        <v>7</v>
      </c>
      <c r="B34" s="85"/>
      <c r="C34" s="79"/>
      <c r="D34" s="85"/>
      <c r="E34" s="79"/>
      <c r="F34" s="196"/>
      <c r="G34" s="193" t="str">
        <f t="shared" si="0"/>
        <v/>
      </c>
      <c r="H34" s="93"/>
      <c r="I34" s="93"/>
      <c r="J34" s="87"/>
      <c r="K34" s="87"/>
      <c r="L34" s="93"/>
      <c r="M34" s="87"/>
      <c r="N34" s="93"/>
      <c r="O34" s="86"/>
      <c r="P34" s="93"/>
      <c r="Q34" s="93"/>
      <c r="R34" s="86"/>
      <c r="S34" s="93"/>
      <c r="T34" s="142"/>
      <c r="U34" s="87"/>
      <c r="V34" s="93"/>
      <c r="W34" s="93"/>
      <c r="X34" s="86"/>
      <c r="Y34" s="86"/>
      <c r="Z34" s="222"/>
      <c r="AA34" s="117"/>
      <c r="AB34" s="219"/>
    </row>
    <row r="35" spans="1:28" s="174" customFormat="1">
      <c r="A35" s="68">
        <v>8</v>
      </c>
      <c r="B35" s="85"/>
      <c r="C35" s="79"/>
      <c r="D35" s="85"/>
      <c r="E35" s="79"/>
      <c r="F35" s="196"/>
      <c r="G35" s="193" t="str">
        <f t="shared" si="0"/>
        <v/>
      </c>
      <c r="H35" s="93"/>
      <c r="I35" s="93"/>
      <c r="J35" s="87"/>
      <c r="K35" s="87"/>
      <c r="L35" s="93"/>
      <c r="M35" s="87"/>
      <c r="N35" s="93"/>
      <c r="O35" s="86"/>
      <c r="P35" s="93"/>
      <c r="Q35" s="93"/>
      <c r="R35" s="86"/>
      <c r="S35" s="93"/>
      <c r="T35" s="142"/>
      <c r="U35" s="87"/>
      <c r="V35" s="93"/>
      <c r="W35" s="93"/>
      <c r="X35" s="86"/>
      <c r="Y35" s="86"/>
      <c r="Z35" s="222"/>
      <c r="AA35" s="117"/>
      <c r="AB35" s="219"/>
    </row>
    <row r="36" spans="1:28" s="174" customFormat="1">
      <c r="A36" s="68">
        <v>9</v>
      </c>
      <c r="B36" s="85"/>
      <c r="C36" s="79"/>
      <c r="D36" s="85"/>
      <c r="E36" s="79"/>
      <c r="F36" s="196"/>
      <c r="G36" s="193" t="str">
        <f t="shared" si="0"/>
        <v/>
      </c>
      <c r="H36" s="93"/>
      <c r="I36" s="93"/>
      <c r="J36" s="87"/>
      <c r="K36" s="87"/>
      <c r="L36" s="93"/>
      <c r="M36" s="87"/>
      <c r="N36" s="93"/>
      <c r="O36" s="86"/>
      <c r="P36" s="93"/>
      <c r="Q36" s="93"/>
      <c r="R36" s="86"/>
      <c r="S36" s="93"/>
      <c r="T36" s="142"/>
      <c r="U36" s="87"/>
      <c r="V36" s="93"/>
      <c r="W36" s="93"/>
      <c r="X36" s="86"/>
      <c r="Y36" s="86"/>
      <c r="Z36" s="222"/>
      <c r="AA36" s="117"/>
      <c r="AB36" s="219"/>
    </row>
    <row r="37" spans="1:28" s="174" customFormat="1">
      <c r="A37" s="68">
        <v>10</v>
      </c>
      <c r="B37" s="85"/>
      <c r="C37" s="79"/>
      <c r="D37" s="85"/>
      <c r="E37" s="79"/>
      <c r="F37" s="196"/>
      <c r="G37" s="193" t="str">
        <f t="shared" si="0"/>
        <v/>
      </c>
      <c r="H37" s="93"/>
      <c r="I37" s="93"/>
      <c r="J37" s="87"/>
      <c r="K37" s="87"/>
      <c r="L37" s="93"/>
      <c r="M37" s="87"/>
      <c r="N37" s="93"/>
      <c r="O37" s="86"/>
      <c r="P37" s="93"/>
      <c r="Q37" s="93"/>
      <c r="R37" s="86"/>
      <c r="S37" s="93"/>
      <c r="T37" s="142"/>
      <c r="U37" s="87"/>
      <c r="V37" s="93"/>
      <c r="W37" s="93"/>
      <c r="X37" s="86"/>
      <c r="Y37" s="86"/>
      <c r="Z37" s="222"/>
      <c r="AA37" s="117"/>
      <c r="AB37" s="219"/>
    </row>
    <row r="38" spans="1:28" s="174" customFormat="1">
      <c r="A38" s="68">
        <v>11</v>
      </c>
      <c r="B38" s="85"/>
      <c r="C38" s="79"/>
      <c r="D38" s="85"/>
      <c r="E38" s="79"/>
      <c r="F38" s="196"/>
      <c r="G38" s="193" t="str">
        <f t="shared" si="0"/>
        <v/>
      </c>
      <c r="H38" s="93"/>
      <c r="I38" s="93"/>
      <c r="J38" s="87"/>
      <c r="K38" s="87"/>
      <c r="L38" s="93"/>
      <c r="M38" s="87"/>
      <c r="N38" s="93"/>
      <c r="O38" s="86"/>
      <c r="P38" s="93"/>
      <c r="Q38" s="93"/>
      <c r="R38" s="86"/>
      <c r="S38" s="93"/>
      <c r="T38" s="142"/>
      <c r="U38" s="87"/>
      <c r="V38" s="93"/>
      <c r="W38" s="93"/>
      <c r="X38" s="86"/>
      <c r="Y38" s="86"/>
      <c r="Z38" s="222"/>
      <c r="AA38" s="117"/>
      <c r="AB38" s="219"/>
    </row>
    <row r="39" spans="1:28" s="174" customFormat="1">
      <c r="A39" s="68">
        <v>12</v>
      </c>
      <c r="B39" s="85"/>
      <c r="C39" s="79"/>
      <c r="D39" s="85"/>
      <c r="E39" s="79"/>
      <c r="F39" s="196"/>
      <c r="G39" s="193" t="str">
        <f t="shared" si="0"/>
        <v/>
      </c>
      <c r="H39" s="93"/>
      <c r="I39" s="93"/>
      <c r="J39" s="87"/>
      <c r="K39" s="87"/>
      <c r="L39" s="93"/>
      <c r="M39" s="87"/>
      <c r="N39" s="93"/>
      <c r="O39" s="86"/>
      <c r="P39" s="93"/>
      <c r="Q39" s="93"/>
      <c r="R39" s="86"/>
      <c r="S39" s="93"/>
      <c r="T39" s="142"/>
      <c r="U39" s="87"/>
      <c r="V39" s="93"/>
      <c r="W39" s="93"/>
      <c r="X39" s="86"/>
      <c r="Y39" s="86"/>
      <c r="Z39" s="222"/>
      <c r="AA39" s="117"/>
      <c r="AB39" s="219"/>
    </row>
    <row r="40" spans="1:28" s="174" customFormat="1">
      <c r="A40" s="68">
        <v>13</v>
      </c>
      <c r="B40" s="85"/>
      <c r="C40" s="79"/>
      <c r="D40" s="85"/>
      <c r="E40" s="79"/>
      <c r="F40" s="196"/>
      <c r="G40" s="193" t="str">
        <f t="shared" si="0"/>
        <v/>
      </c>
      <c r="H40" s="93"/>
      <c r="I40" s="93"/>
      <c r="J40" s="87"/>
      <c r="K40" s="87"/>
      <c r="L40" s="93"/>
      <c r="M40" s="87"/>
      <c r="N40" s="93"/>
      <c r="O40" s="86"/>
      <c r="P40" s="93"/>
      <c r="Q40" s="93"/>
      <c r="R40" s="86"/>
      <c r="S40" s="93"/>
      <c r="T40" s="142"/>
      <c r="U40" s="87"/>
      <c r="V40" s="93"/>
      <c r="W40" s="93"/>
      <c r="X40" s="86"/>
      <c r="Y40" s="86"/>
      <c r="Z40" s="222"/>
      <c r="AA40" s="117"/>
      <c r="AB40" s="219"/>
    </row>
    <row r="41" spans="1:28" s="174" customFormat="1">
      <c r="A41" s="68">
        <v>14</v>
      </c>
      <c r="B41" s="85"/>
      <c r="C41" s="79"/>
      <c r="D41" s="85"/>
      <c r="E41" s="79"/>
      <c r="F41" s="196"/>
      <c r="G41" s="193" t="str">
        <f t="shared" si="0"/>
        <v/>
      </c>
      <c r="H41" s="93"/>
      <c r="I41" s="93"/>
      <c r="J41" s="87"/>
      <c r="K41" s="87"/>
      <c r="L41" s="93"/>
      <c r="M41" s="87"/>
      <c r="N41" s="93"/>
      <c r="O41" s="86"/>
      <c r="P41" s="93"/>
      <c r="Q41" s="93"/>
      <c r="R41" s="86"/>
      <c r="S41" s="93"/>
      <c r="T41" s="142"/>
      <c r="U41" s="87"/>
      <c r="V41" s="93"/>
      <c r="W41" s="93"/>
      <c r="X41" s="86"/>
      <c r="Y41" s="86"/>
      <c r="Z41" s="222"/>
      <c r="AA41" s="117"/>
      <c r="AB41" s="219"/>
    </row>
    <row r="42" spans="1:28" s="174" customFormat="1">
      <c r="A42" s="68">
        <v>15</v>
      </c>
      <c r="B42" s="85"/>
      <c r="C42" s="79"/>
      <c r="D42" s="85"/>
      <c r="E42" s="79"/>
      <c r="F42" s="196"/>
      <c r="G42" s="193" t="str">
        <f t="shared" si="0"/>
        <v/>
      </c>
      <c r="H42" s="93"/>
      <c r="I42" s="93"/>
      <c r="J42" s="87"/>
      <c r="K42" s="87"/>
      <c r="L42" s="93"/>
      <c r="M42" s="87"/>
      <c r="N42" s="93"/>
      <c r="O42" s="86"/>
      <c r="P42" s="93"/>
      <c r="Q42" s="93"/>
      <c r="R42" s="86"/>
      <c r="S42" s="93"/>
      <c r="T42" s="142"/>
      <c r="U42" s="87"/>
      <c r="V42" s="93"/>
      <c r="W42" s="93"/>
      <c r="X42" s="86"/>
      <c r="Y42" s="86"/>
      <c r="Z42" s="222"/>
      <c r="AA42" s="117"/>
      <c r="AB42" s="219"/>
    </row>
    <row r="43" spans="1:28" s="174" customFormat="1">
      <c r="A43" s="68">
        <v>16</v>
      </c>
      <c r="B43" s="85"/>
      <c r="C43" s="79"/>
      <c r="D43" s="85"/>
      <c r="E43" s="79"/>
      <c r="F43" s="196"/>
      <c r="G43" s="193" t="str">
        <f t="shared" si="0"/>
        <v/>
      </c>
      <c r="H43" s="93"/>
      <c r="I43" s="93"/>
      <c r="J43" s="87"/>
      <c r="K43" s="87"/>
      <c r="L43" s="93"/>
      <c r="M43" s="87"/>
      <c r="N43" s="93"/>
      <c r="O43" s="86"/>
      <c r="P43" s="93"/>
      <c r="Q43" s="93"/>
      <c r="R43" s="86"/>
      <c r="S43" s="93"/>
      <c r="T43" s="142"/>
      <c r="U43" s="87"/>
      <c r="V43" s="93"/>
      <c r="W43" s="93"/>
      <c r="X43" s="86"/>
      <c r="Y43" s="86"/>
      <c r="Z43" s="222"/>
      <c r="AA43" s="117"/>
      <c r="AB43" s="219"/>
    </row>
    <row r="44" spans="1:28" s="174" customFormat="1">
      <c r="A44" s="68">
        <v>17</v>
      </c>
      <c r="B44" s="85"/>
      <c r="C44" s="79"/>
      <c r="D44" s="85"/>
      <c r="E44" s="79"/>
      <c r="F44" s="196"/>
      <c r="G44" s="193" t="str">
        <f t="shared" si="0"/>
        <v/>
      </c>
      <c r="H44" s="93"/>
      <c r="I44" s="93"/>
      <c r="J44" s="87"/>
      <c r="K44" s="87"/>
      <c r="L44" s="93"/>
      <c r="M44" s="87"/>
      <c r="N44" s="93"/>
      <c r="O44" s="86"/>
      <c r="P44" s="93"/>
      <c r="Q44" s="93"/>
      <c r="R44" s="86"/>
      <c r="S44" s="93"/>
      <c r="T44" s="142"/>
      <c r="U44" s="87"/>
      <c r="V44" s="93"/>
      <c r="W44" s="93"/>
      <c r="X44" s="86"/>
      <c r="Y44" s="86"/>
      <c r="Z44" s="222"/>
      <c r="AA44" s="117"/>
      <c r="AB44" s="219"/>
    </row>
    <row r="45" spans="1:28" s="174" customFormat="1">
      <c r="A45" s="68">
        <v>18</v>
      </c>
      <c r="B45" s="85"/>
      <c r="C45" s="79"/>
      <c r="D45" s="85"/>
      <c r="E45" s="79"/>
      <c r="F45" s="196"/>
      <c r="G45" s="193" t="str">
        <f t="shared" si="0"/>
        <v/>
      </c>
      <c r="H45" s="93"/>
      <c r="I45" s="93"/>
      <c r="J45" s="87"/>
      <c r="K45" s="87"/>
      <c r="L45" s="93"/>
      <c r="M45" s="87"/>
      <c r="N45" s="93"/>
      <c r="O45" s="86"/>
      <c r="P45" s="93"/>
      <c r="Q45" s="93"/>
      <c r="R45" s="86"/>
      <c r="S45" s="93"/>
      <c r="T45" s="142"/>
      <c r="U45" s="87"/>
      <c r="V45" s="93"/>
      <c r="W45" s="93"/>
      <c r="X45" s="86"/>
      <c r="Y45" s="86"/>
      <c r="Z45" s="222"/>
      <c r="AA45" s="117"/>
      <c r="AB45" s="219"/>
    </row>
    <row r="46" spans="1:28" s="174" customFormat="1">
      <c r="A46" s="68">
        <v>19</v>
      </c>
      <c r="B46" s="85"/>
      <c r="C46" s="79"/>
      <c r="D46" s="85"/>
      <c r="E46" s="79"/>
      <c r="F46" s="196"/>
      <c r="G46" s="193" t="str">
        <f t="shared" si="0"/>
        <v/>
      </c>
      <c r="H46" s="93"/>
      <c r="I46" s="93"/>
      <c r="J46" s="87"/>
      <c r="K46" s="87"/>
      <c r="L46" s="93"/>
      <c r="M46" s="87"/>
      <c r="N46" s="93"/>
      <c r="O46" s="86"/>
      <c r="P46" s="93"/>
      <c r="Q46" s="93"/>
      <c r="R46" s="86"/>
      <c r="S46" s="93"/>
      <c r="T46" s="142"/>
      <c r="U46" s="87"/>
      <c r="V46" s="93"/>
      <c r="W46" s="93"/>
      <c r="X46" s="86"/>
      <c r="Y46" s="86"/>
      <c r="Z46" s="222"/>
      <c r="AA46" s="117"/>
      <c r="AB46" s="219"/>
    </row>
    <row r="47" spans="1:28" s="174" customFormat="1">
      <c r="A47" s="68">
        <v>20</v>
      </c>
      <c r="B47" s="85"/>
      <c r="C47" s="79"/>
      <c r="D47" s="85"/>
      <c r="E47" s="79"/>
      <c r="F47" s="196"/>
      <c r="G47" s="193" t="str">
        <f t="shared" si="0"/>
        <v/>
      </c>
      <c r="H47" s="93"/>
      <c r="I47" s="93"/>
      <c r="J47" s="87"/>
      <c r="K47" s="87"/>
      <c r="L47" s="93"/>
      <c r="M47" s="87"/>
      <c r="N47" s="93"/>
      <c r="O47" s="86"/>
      <c r="P47" s="93"/>
      <c r="Q47" s="93"/>
      <c r="R47" s="86"/>
      <c r="S47" s="93"/>
      <c r="T47" s="142"/>
      <c r="U47" s="87"/>
      <c r="V47" s="93"/>
      <c r="W47" s="93"/>
      <c r="X47" s="86"/>
      <c r="Y47" s="86"/>
      <c r="Z47" s="222"/>
      <c r="AA47" s="117"/>
      <c r="AB47" s="219"/>
    </row>
    <row r="48" spans="1:28" s="174" customFormat="1">
      <c r="A48" s="68">
        <v>21</v>
      </c>
      <c r="B48" s="85"/>
      <c r="C48" s="79"/>
      <c r="D48" s="85"/>
      <c r="E48" s="79"/>
      <c r="F48" s="196"/>
      <c r="G48" s="193" t="str">
        <f t="shared" si="0"/>
        <v/>
      </c>
      <c r="H48" s="93"/>
      <c r="I48" s="93"/>
      <c r="J48" s="87"/>
      <c r="K48" s="87"/>
      <c r="L48" s="93"/>
      <c r="M48" s="87"/>
      <c r="N48" s="93"/>
      <c r="O48" s="86"/>
      <c r="P48" s="93"/>
      <c r="Q48" s="93"/>
      <c r="R48" s="86"/>
      <c r="S48" s="93"/>
      <c r="T48" s="142"/>
      <c r="U48" s="87"/>
      <c r="V48" s="93"/>
      <c r="W48" s="93"/>
      <c r="X48" s="86"/>
      <c r="Y48" s="86"/>
      <c r="Z48" s="222"/>
      <c r="AA48" s="117"/>
      <c r="AB48" s="219"/>
    </row>
    <row r="49" spans="1:28" s="174" customFormat="1">
      <c r="A49" s="68">
        <v>22</v>
      </c>
      <c r="B49" s="85"/>
      <c r="C49" s="79"/>
      <c r="D49" s="85"/>
      <c r="E49" s="79"/>
      <c r="F49" s="196"/>
      <c r="G49" s="193" t="str">
        <f t="shared" si="0"/>
        <v/>
      </c>
      <c r="H49" s="93"/>
      <c r="I49" s="93"/>
      <c r="J49" s="87"/>
      <c r="K49" s="87"/>
      <c r="L49" s="93"/>
      <c r="M49" s="87"/>
      <c r="N49" s="93"/>
      <c r="O49" s="86"/>
      <c r="P49" s="93"/>
      <c r="Q49" s="93"/>
      <c r="R49" s="86"/>
      <c r="S49" s="93"/>
      <c r="T49" s="142"/>
      <c r="U49" s="87"/>
      <c r="V49" s="93"/>
      <c r="W49" s="93"/>
      <c r="X49" s="86"/>
      <c r="Y49" s="86"/>
      <c r="Z49" s="222"/>
      <c r="AA49" s="117"/>
      <c r="AB49" s="219"/>
    </row>
    <row r="50" spans="1:28" s="174" customFormat="1">
      <c r="A50" s="68">
        <v>23</v>
      </c>
      <c r="B50" s="85"/>
      <c r="C50" s="79"/>
      <c r="D50" s="85"/>
      <c r="E50" s="79"/>
      <c r="F50" s="196"/>
      <c r="G50" s="193" t="str">
        <f t="shared" si="0"/>
        <v/>
      </c>
      <c r="H50" s="93"/>
      <c r="I50" s="93"/>
      <c r="J50" s="87"/>
      <c r="K50" s="87"/>
      <c r="L50" s="93"/>
      <c r="M50" s="87"/>
      <c r="N50" s="93"/>
      <c r="O50" s="86"/>
      <c r="P50" s="93"/>
      <c r="Q50" s="93"/>
      <c r="R50" s="86"/>
      <c r="S50" s="93"/>
      <c r="T50" s="142"/>
      <c r="U50" s="87"/>
      <c r="V50" s="93"/>
      <c r="W50" s="93"/>
      <c r="X50" s="86"/>
      <c r="Y50" s="86"/>
      <c r="Z50" s="222"/>
      <c r="AA50" s="117"/>
      <c r="AB50" s="219"/>
    </row>
    <row r="51" spans="1:28" s="174" customFormat="1">
      <c r="A51" s="68">
        <v>24</v>
      </c>
      <c r="B51" s="85"/>
      <c r="C51" s="79"/>
      <c r="D51" s="85"/>
      <c r="E51" s="79"/>
      <c r="F51" s="196"/>
      <c r="G51" s="193" t="str">
        <f t="shared" si="0"/>
        <v/>
      </c>
      <c r="H51" s="93"/>
      <c r="I51" s="93"/>
      <c r="J51" s="87"/>
      <c r="K51" s="87"/>
      <c r="L51" s="93"/>
      <c r="M51" s="87"/>
      <c r="N51" s="93"/>
      <c r="O51" s="86"/>
      <c r="P51" s="93"/>
      <c r="Q51" s="93"/>
      <c r="R51" s="86"/>
      <c r="S51" s="93"/>
      <c r="T51" s="142"/>
      <c r="U51" s="87"/>
      <c r="V51" s="93"/>
      <c r="W51" s="93"/>
      <c r="X51" s="86"/>
      <c r="Y51" s="86"/>
      <c r="Z51" s="222"/>
      <c r="AA51" s="117"/>
      <c r="AB51" s="219"/>
    </row>
    <row r="52" spans="1:28" s="174" customFormat="1">
      <c r="A52" s="68">
        <v>25</v>
      </c>
      <c r="B52" s="85"/>
      <c r="C52" s="79"/>
      <c r="D52" s="85"/>
      <c r="E52" s="79"/>
      <c r="F52" s="196"/>
      <c r="G52" s="193" t="str">
        <f t="shared" si="0"/>
        <v/>
      </c>
      <c r="H52" s="93"/>
      <c r="I52" s="93"/>
      <c r="J52" s="87"/>
      <c r="K52" s="87"/>
      <c r="L52" s="93"/>
      <c r="M52" s="87"/>
      <c r="N52" s="93"/>
      <c r="O52" s="86"/>
      <c r="P52" s="93"/>
      <c r="Q52" s="93"/>
      <c r="R52" s="86"/>
      <c r="S52" s="93"/>
      <c r="T52" s="142"/>
      <c r="U52" s="87"/>
      <c r="V52" s="93"/>
      <c r="W52" s="93"/>
      <c r="X52" s="86"/>
      <c r="Y52" s="86"/>
      <c r="Z52" s="222"/>
      <c r="AA52" s="117"/>
      <c r="AB52" s="219"/>
    </row>
    <row r="53" spans="1:28" ht="24" customHeight="1">
      <c r="B53" s="185" t="s">
        <v>262</v>
      </c>
      <c r="C53" s="121"/>
      <c r="D53" s="121"/>
      <c r="E53" s="121"/>
      <c r="F53" s="121"/>
      <c r="G53" s="257" t="str">
        <f>IF(OR(AND(Count_Implemented, Count_FollowUp=0), AND(Count_Implemented=0,COUNTA(H28:AA52)&gt;0))," To be included here, actions must have a Date Implemented and there must be Date(s) of Follow-up above. &gt;&gt;","")</f>
        <v/>
      </c>
      <c r="H53" s="186">
        <f>SUM(H54:H59)</f>
        <v>0</v>
      </c>
      <c r="I53" s="187" t="s">
        <v>107</v>
      </c>
      <c r="J53" s="187" t="s">
        <v>107</v>
      </c>
      <c r="K53" s="187" t="s">
        <v>107</v>
      </c>
      <c r="L53" s="186">
        <f>SUM(L54:L59)</f>
        <v>0</v>
      </c>
      <c r="M53" s="187" t="s">
        <v>107</v>
      </c>
      <c r="N53" s="186">
        <f>SUM(N54:N59)</f>
        <v>0</v>
      </c>
      <c r="O53" s="186">
        <f>SUM(O54:O59)</f>
        <v>0</v>
      </c>
      <c r="P53" s="186">
        <f t="shared" ref="P53:V53" si="1">SUM(P54:P59)</f>
        <v>0</v>
      </c>
      <c r="Q53" s="186">
        <f t="shared" si="1"/>
        <v>0</v>
      </c>
      <c r="R53" s="186">
        <f t="shared" si="1"/>
        <v>0</v>
      </c>
      <c r="S53" s="186">
        <f t="shared" si="1"/>
        <v>0</v>
      </c>
      <c r="T53" s="188">
        <f t="shared" si="1"/>
        <v>0</v>
      </c>
      <c r="U53" s="187" t="s">
        <v>107</v>
      </c>
      <c r="V53" s="186">
        <f t="shared" si="1"/>
        <v>0</v>
      </c>
      <c r="W53" s="187" t="s">
        <v>107</v>
      </c>
      <c r="X53" s="187" t="s">
        <v>107</v>
      </c>
      <c r="Y53" s="186">
        <f t="shared" ref="Y53" si="2">SUM(Y54:Y59)</f>
        <v>0</v>
      </c>
      <c r="Z53" s="214" t="s">
        <v>107</v>
      </c>
      <c r="AA53" s="213">
        <f>COUNTIF(AA28:AA52,"Y")</f>
        <v>0</v>
      </c>
      <c r="AB53" s="214" t="s">
        <v>107</v>
      </c>
    </row>
    <row r="54" spans="1:28" ht="24" customHeight="1">
      <c r="B54" s="185" t="str">
        <f>"TOTAL REPORTED " &amp; C54</f>
        <v>TOTAL REPORTED 2023</v>
      </c>
      <c r="C54" s="121">
        <v>2023</v>
      </c>
      <c r="D54" s="121"/>
      <c r="E54" s="121"/>
      <c r="F54" s="121"/>
      <c r="G54" s="121"/>
      <c r="H54" s="186">
        <f t="shared" ref="H54:H59" si="3">IF(Count_FollowUp,SUMIF($G$28:$G$52,$C54,H$28:H$52),0)</f>
        <v>0</v>
      </c>
      <c r="I54" s="187" t="s">
        <v>107</v>
      </c>
      <c r="J54" s="187" t="s">
        <v>107</v>
      </c>
      <c r="K54" s="187" t="s">
        <v>107</v>
      </c>
      <c r="L54" s="186">
        <f t="shared" ref="L54:L59" si="4">IF(Count_FollowUp,SUMIF($G$28:$G$52,$C54,L$28:L$52),0)</f>
        <v>0</v>
      </c>
      <c r="M54" s="187" t="s">
        <v>107</v>
      </c>
      <c r="N54" s="186">
        <f t="shared" ref="N54:N59" si="5">IF(Count_FollowUp,SUMIF($G$28:$G$52,$C54,N$28:N$52),0)</f>
        <v>0</v>
      </c>
      <c r="O54" s="186">
        <f t="shared" ref="O54:O59" si="6">IF(Count_FollowUp,COUNTIFS($G$28:$G$52,$C54,O$28:O$52,"Yes"),0)</f>
        <v>0</v>
      </c>
      <c r="P54" s="186">
        <f t="shared" ref="P54:Q59" si="7">IF(Count_FollowUp,SUMIF($G$28:$G$52,$C54,P$28:P$52),0)</f>
        <v>0</v>
      </c>
      <c r="Q54" s="186">
        <f t="shared" si="7"/>
        <v>0</v>
      </c>
      <c r="R54" s="186">
        <f t="shared" ref="R54:R59" si="8">IF(Count_FollowUp,COUNTIFS($G$28:$G$52,$C54,R$28:R$52,"Yes"),0)</f>
        <v>0</v>
      </c>
      <c r="S54" s="186">
        <f t="shared" ref="S54:S59" si="9">IF(Count_FollowUp,SUMIFS(S$28:S$52,$G$28:$G$52,$C54,T$28:T$52,"Units"),0)</f>
        <v>0</v>
      </c>
      <c r="T54" s="188">
        <f t="shared" ref="T54:T59" si="10">IF(Count_FollowUp,SUMIFS(S$28:S$52,$G$28:$G$52,$C54,T$28:T$52,"Dollars"),0)</f>
        <v>0</v>
      </c>
      <c r="U54" s="187" t="s">
        <v>107</v>
      </c>
      <c r="V54" s="186">
        <f t="shared" ref="V54:V59" si="11">IF(Count_FollowUp,SUMIF($G$28:$G$52,$C54,V$28:V$52),0)</f>
        <v>0</v>
      </c>
      <c r="W54" s="187" t="s">
        <v>107</v>
      </c>
      <c r="X54" s="187" t="s">
        <v>107</v>
      </c>
      <c r="Y54" s="186">
        <f t="shared" ref="Y54:Y59" si="12">IF(Count_FollowUp,COUNTIFS($G$28:$G$52,$C54,Y$28:Y$52,"Yes"),0)</f>
        <v>0</v>
      </c>
      <c r="Z54" s="214" t="s">
        <v>107</v>
      </c>
      <c r="AA54" s="213">
        <f t="shared" ref="AA54:AA59" si="13">IF(Count_FollowUp,COUNTIFS($G$28:$G$52,$C54,AA$28:AA$52,"Y"),0)</f>
        <v>0</v>
      </c>
      <c r="AB54" s="214" t="s">
        <v>107</v>
      </c>
    </row>
    <row r="55" spans="1:28" ht="24" customHeight="1">
      <c r="B55" s="185" t="str">
        <f t="shared" ref="B55:B59" si="14">"TOTAL REPORTED " &amp; C55</f>
        <v>TOTAL REPORTED 2024</v>
      </c>
      <c r="C55" s="121">
        <v>2024</v>
      </c>
      <c r="D55" s="121"/>
      <c r="E55" s="121"/>
      <c r="F55" s="121"/>
      <c r="G55" s="121"/>
      <c r="H55" s="186">
        <f t="shared" si="3"/>
        <v>0</v>
      </c>
      <c r="I55" s="187" t="s">
        <v>107</v>
      </c>
      <c r="J55" s="187" t="s">
        <v>107</v>
      </c>
      <c r="K55" s="187" t="s">
        <v>107</v>
      </c>
      <c r="L55" s="186">
        <f t="shared" si="4"/>
        <v>0</v>
      </c>
      <c r="M55" s="187" t="s">
        <v>107</v>
      </c>
      <c r="N55" s="186">
        <f t="shared" si="5"/>
        <v>0</v>
      </c>
      <c r="O55" s="186">
        <f t="shared" si="6"/>
        <v>0</v>
      </c>
      <c r="P55" s="186">
        <f t="shared" si="7"/>
        <v>0</v>
      </c>
      <c r="Q55" s="186">
        <f t="shared" si="7"/>
        <v>0</v>
      </c>
      <c r="R55" s="186">
        <f t="shared" si="8"/>
        <v>0</v>
      </c>
      <c r="S55" s="186">
        <f t="shared" si="9"/>
        <v>0</v>
      </c>
      <c r="T55" s="188">
        <f t="shared" si="10"/>
        <v>0</v>
      </c>
      <c r="U55" s="187" t="s">
        <v>107</v>
      </c>
      <c r="V55" s="186">
        <f t="shared" si="11"/>
        <v>0</v>
      </c>
      <c r="W55" s="187" t="s">
        <v>107</v>
      </c>
      <c r="X55" s="187" t="s">
        <v>107</v>
      </c>
      <c r="Y55" s="186">
        <f t="shared" si="12"/>
        <v>0</v>
      </c>
      <c r="Z55" s="214" t="s">
        <v>107</v>
      </c>
      <c r="AA55" s="213">
        <f t="shared" si="13"/>
        <v>0</v>
      </c>
      <c r="AB55" s="214" t="s">
        <v>107</v>
      </c>
    </row>
    <row r="56" spans="1:28" ht="24" customHeight="1">
      <c r="B56" s="185" t="str">
        <f t="shared" si="14"/>
        <v>TOTAL REPORTED 2025</v>
      </c>
      <c r="C56" s="121">
        <v>2025</v>
      </c>
      <c r="D56" s="121"/>
      <c r="E56" s="121"/>
      <c r="F56" s="121"/>
      <c r="G56" s="121"/>
      <c r="H56" s="186">
        <f t="shared" si="3"/>
        <v>0</v>
      </c>
      <c r="I56" s="187" t="s">
        <v>107</v>
      </c>
      <c r="J56" s="187" t="s">
        <v>107</v>
      </c>
      <c r="K56" s="187" t="s">
        <v>107</v>
      </c>
      <c r="L56" s="186">
        <f t="shared" si="4"/>
        <v>0</v>
      </c>
      <c r="M56" s="187" t="s">
        <v>107</v>
      </c>
      <c r="N56" s="186">
        <f t="shared" si="5"/>
        <v>0</v>
      </c>
      <c r="O56" s="186">
        <f t="shared" si="6"/>
        <v>0</v>
      </c>
      <c r="P56" s="186">
        <f t="shared" si="7"/>
        <v>0</v>
      </c>
      <c r="Q56" s="186">
        <f t="shared" si="7"/>
        <v>0</v>
      </c>
      <c r="R56" s="186">
        <f t="shared" si="8"/>
        <v>0</v>
      </c>
      <c r="S56" s="186">
        <f t="shared" si="9"/>
        <v>0</v>
      </c>
      <c r="T56" s="188">
        <f t="shared" si="10"/>
        <v>0</v>
      </c>
      <c r="U56" s="187" t="s">
        <v>107</v>
      </c>
      <c r="V56" s="186">
        <f t="shared" si="11"/>
        <v>0</v>
      </c>
      <c r="W56" s="187" t="s">
        <v>107</v>
      </c>
      <c r="X56" s="187" t="s">
        <v>107</v>
      </c>
      <c r="Y56" s="186">
        <f t="shared" si="12"/>
        <v>0</v>
      </c>
      <c r="Z56" s="214" t="s">
        <v>107</v>
      </c>
      <c r="AA56" s="213">
        <f t="shared" si="13"/>
        <v>0</v>
      </c>
      <c r="AB56" s="214" t="s">
        <v>107</v>
      </c>
    </row>
    <row r="57" spans="1:28" ht="24" customHeight="1">
      <c r="B57" s="185" t="str">
        <f t="shared" si="14"/>
        <v>TOTAL REPORTED 2026</v>
      </c>
      <c r="C57" s="121">
        <v>2026</v>
      </c>
      <c r="D57" s="121"/>
      <c r="E57" s="121"/>
      <c r="F57" s="121"/>
      <c r="G57" s="121"/>
      <c r="H57" s="186">
        <f t="shared" si="3"/>
        <v>0</v>
      </c>
      <c r="I57" s="187" t="s">
        <v>107</v>
      </c>
      <c r="J57" s="187" t="s">
        <v>107</v>
      </c>
      <c r="K57" s="187" t="s">
        <v>107</v>
      </c>
      <c r="L57" s="186">
        <f t="shared" si="4"/>
        <v>0</v>
      </c>
      <c r="M57" s="187" t="s">
        <v>107</v>
      </c>
      <c r="N57" s="186">
        <f t="shared" si="5"/>
        <v>0</v>
      </c>
      <c r="O57" s="186">
        <f t="shared" si="6"/>
        <v>0</v>
      </c>
      <c r="P57" s="186">
        <f t="shared" si="7"/>
        <v>0</v>
      </c>
      <c r="Q57" s="186">
        <f t="shared" si="7"/>
        <v>0</v>
      </c>
      <c r="R57" s="186">
        <f t="shared" si="8"/>
        <v>0</v>
      </c>
      <c r="S57" s="186">
        <f t="shared" si="9"/>
        <v>0</v>
      </c>
      <c r="T57" s="188">
        <f t="shared" si="10"/>
        <v>0</v>
      </c>
      <c r="U57" s="187" t="s">
        <v>107</v>
      </c>
      <c r="V57" s="186">
        <f t="shared" si="11"/>
        <v>0</v>
      </c>
      <c r="W57" s="187" t="s">
        <v>107</v>
      </c>
      <c r="X57" s="187" t="s">
        <v>107</v>
      </c>
      <c r="Y57" s="186">
        <f t="shared" si="12"/>
        <v>0</v>
      </c>
      <c r="Z57" s="214" t="s">
        <v>107</v>
      </c>
      <c r="AA57" s="213">
        <f t="shared" si="13"/>
        <v>0</v>
      </c>
      <c r="AB57" s="214" t="s">
        <v>107</v>
      </c>
    </row>
    <row r="58" spans="1:28" ht="24" customHeight="1">
      <c r="B58" s="185" t="str">
        <f t="shared" si="14"/>
        <v>TOTAL REPORTED 2027</v>
      </c>
      <c r="C58" s="121">
        <v>2027</v>
      </c>
      <c r="D58" s="121"/>
      <c r="E58" s="121"/>
      <c r="F58" s="121"/>
      <c r="G58" s="121"/>
      <c r="H58" s="186">
        <f t="shared" si="3"/>
        <v>0</v>
      </c>
      <c r="I58" s="187" t="s">
        <v>107</v>
      </c>
      <c r="J58" s="187" t="s">
        <v>107</v>
      </c>
      <c r="K58" s="187" t="s">
        <v>107</v>
      </c>
      <c r="L58" s="186">
        <f t="shared" si="4"/>
        <v>0</v>
      </c>
      <c r="M58" s="187" t="s">
        <v>107</v>
      </c>
      <c r="N58" s="186">
        <f t="shared" si="5"/>
        <v>0</v>
      </c>
      <c r="O58" s="186">
        <f t="shared" si="6"/>
        <v>0</v>
      </c>
      <c r="P58" s="186">
        <f t="shared" si="7"/>
        <v>0</v>
      </c>
      <c r="Q58" s="186">
        <f t="shared" si="7"/>
        <v>0</v>
      </c>
      <c r="R58" s="186">
        <f t="shared" si="8"/>
        <v>0</v>
      </c>
      <c r="S58" s="186">
        <f t="shared" si="9"/>
        <v>0</v>
      </c>
      <c r="T58" s="188">
        <f t="shared" si="10"/>
        <v>0</v>
      </c>
      <c r="U58" s="187" t="s">
        <v>107</v>
      </c>
      <c r="V58" s="186">
        <f t="shared" si="11"/>
        <v>0</v>
      </c>
      <c r="W58" s="187" t="s">
        <v>107</v>
      </c>
      <c r="X58" s="187" t="s">
        <v>107</v>
      </c>
      <c r="Y58" s="186">
        <f t="shared" si="12"/>
        <v>0</v>
      </c>
      <c r="Z58" s="214" t="s">
        <v>107</v>
      </c>
      <c r="AA58" s="213">
        <f t="shared" si="13"/>
        <v>0</v>
      </c>
      <c r="AB58" s="214" t="s">
        <v>107</v>
      </c>
    </row>
    <row r="59" spans="1:28" ht="24" customHeight="1">
      <c r="B59" s="185" t="str">
        <f t="shared" si="14"/>
        <v>TOTAL REPORTED 2028</v>
      </c>
      <c r="C59" s="121">
        <v>2028</v>
      </c>
      <c r="D59" s="121"/>
      <c r="E59" s="121"/>
      <c r="F59" s="121"/>
      <c r="G59" s="121"/>
      <c r="H59" s="186">
        <f t="shared" si="3"/>
        <v>0</v>
      </c>
      <c r="I59" s="187" t="s">
        <v>107</v>
      </c>
      <c r="J59" s="187" t="s">
        <v>107</v>
      </c>
      <c r="K59" s="187" t="s">
        <v>107</v>
      </c>
      <c r="L59" s="186">
        <f t="shared" si="4"/>
        <v>0</v>
      </c>
      <c r="M59" s="187" t="s">
        <v>107</v>
      </c>
      <c r="N59" s="186">
        <f t="shared" si="5"/>
        <v>0</v>
      </c>
      <c r="O59" s="186">
        <f t="shared" si="6"/>
        <v>0</v>
      </c>
      <c r="P59" s="186">
        <f t="shared" si="7"/>
        <v>0</v>
      </c>
      <c r="Q59" s="186">
        <f t="shared" si="7"/>
        <v>0</v>
      </c>
      <c r="R59" s="186">
        <f t="shared" si="8"/>
        <v>0</v>
      </c>
      <c r="S59" s="186">
        <f t="shared" si="9"/>
        <v>0</v>
      </c>
      <c r="T59" s="188">
        <f t="shared" si="10"/>
        <v>0</v>
      </c>
      <c r="U59" s="187" t="s">
        <v>107</v>
      </c>
      <c r="V59" s="186">
        <f t="shared" si="11"/>
        <v>0</v>
      </c>
      <c r="W59" s="187" t="s">
        <v>107</v>
      </c>
      <c r="X59" s="187" t="s">
        <v>107</v>
      </c>
      <c r="Y59" s="186">
        <f t="shared" si="12"/>
        <v>0</v>
      </c>
      <c r="Z59" s="214" t="s">
        <v>107</v>
      </c>
      <c r="AA59" s="213">
        <f t="shared" si="13"/>
        <v>0</v>
      </c>
      <c r="AB59" s="214" t="s">
        <v>107</v>
      </c>
    </row>
    <row r="60" spans="1:28">
      <c r="C60" s="132"/>
    </row>
    <row r="61" spans="1:28">
      <c r="C61" s="132"/>
    </row>
  </sheetData>
  <sheetProtection algorithmName="SHA-512" hashValue="ym6n/pR76dpJHboIuAHeiFXwoNfTC1fFVLRCrFvr8vZJp0bk6jt523kdpT/vYsV8IxBEjcGIFJ18iym5f9wiyA==" saltValue="V6UPNudTqlGi7VzuIAK2F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37" priority="3" stopIfTrue="1">
      <formula>AND($C28&lt;&gt;"",$C28&lt;&gt;"Manufacturer (Production)")</formula>
    </cfRule>
  </conditionalFormatting>
  <conditionalFormatting sqref="L28:M52">
    <cfRule type="expression" dxfId="436" priority="4" stopIfTrue="1">
      <formula>AND($C28&lt;&gt;"",$C28&lt;&gt;"Manufacturer (Certification)")</formula>
    </cfRule>
  </conditionalFormatting>
  <conditionalFormatting sqref="N28:N52 L28:L52 H28:I52 P28:Q52 S28:S52 V28:W52">
    <cfRule type="expression" dxfId="435" priority="6">
      <formula>AND(TRIM(H28)&lt;&gt;"",ISNUMBER(H28)=FALSE)</formula>
    </cfRule>
  </conditionalFormatting>
  <conditionalFormatting sqref="N28:O52">
    <cfRule type="expression" dxfId="434" priority="5" stopIfTrue="1">
      <formula>AND($C28&lt;&gt;"",$C28&lt;&gt;"Manufacturer (Marketing)")</formula>
    </cfRule>
  </conditionalFormatting>
  <conditionalFormatting sqref="P28:U52">
    <cfRule type="expression" dxfId="433" priority="2">
      <formula>AND($C28&lt;&gt;"",$C28&lt;&gt;"Distributor / Retailer")</formula>
    </cfRule>
  </conditionalFormatting>
  <conditionalFormatting sqref="V28:Z52">
    <cfRule type="expression" dxfId="43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3081A7C-73F6-49C0-A85A-6531FE1599D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F0E2826-41BA-4FB3-98ED-6440E49EAF1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5AB453E-82EF-4A06-81CF-A7EAF7B81475}"/>
    <dataValidation type="list" allowBlank="1" showDropDown="1" showInputMessage="1" showErrorMessage="1" error="Please enter Y or N." sqref="AA28:AA52" xr:uid="{CE67AA21-A772-4761-BC08-55AC53CDF106}">
      <formula1>Lookup_YesNo</formula1>
    </dataValidation>
    <dataValidation type="date" allowBlank="1" showInputMessage="1" showErrorMessage="1" error="Please enter a valid date (mm/dd/yyyy) _x000a_between 10/01/2022 and 09/30/2028." sqref="F28:F52" xr:uid="{92466655-A723-428B-B4CB-409795FB92B3}">
      <formula1>44835</formula1>
      <formula2>47026</formula2>
    </dataValidation>
    <dataValidation type="list" allowBlank="1" showDropDown="1" showInputMessage="1" showErrorMessage="1" error="Please enter Yes, No, or Unknown." sqref="C16:F16" xr:uid="{C55E5FF6-00D5-4414-9D9C-8E41ECB2BA31}">
      <formula1>Lookup_YesNoUnknown</formula1>
    </dataValidation>
    <dataValidation type="list" allowBlank="1" showInputMessage="1" showErrorMessage="1" sqref="T28:T52" xr:uid="{238E675F-EC05-4D2B-834F-B62966D975F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77E9D44B-7051-4233-80E6-7D9ED23D4E80}"/>
    <dataValidation type="list" allowBlank="1" showInputMessage="1" showErrorMessage="1" sqref="M28:M52" xr:uid="{06D11C4A-A4B6-4CE4-9D15-AB6747660F10}">
      <formula1>Lookup_CertificationStatus</formula1>
    </dataValidation>
    <dataValidation type="list" allowBlank="1" showInputMessage="1" showErrorMessage="1" sqref="K28:K52 U28:U52" xr:uid="{7EDD9205-4959-4BAA-A3D1-4FDE6EF98AE1}">
      <formula1>Lookup_Type</formula1>
    </dataValidation>
    <dataValidation type="list" allowBlank="1" showInputMessage="1" showErrorMessage="1" sqref="J28:J52" xr:uid="{F18BF622-9B6A-4199-8E3A-7093A8D88E0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738DEAD-A708-4B39-8118-CFBDC143CC83}">
      <formula1>OFFSET(Outreach_Activities_Sorted,0,0,COUNTIF(Outreach_Activities_Sorted,"&lt;&gt;0"))</formula1>
    </dataValidation>
    <dataValidation type="list" allowBlank="1" showInputMessage="1" showErrorMessage="1" sqref="Y28:Y52 R28:R52 O28:O52" xr:uid="{6E1B8817-05EA-4D86-9585-CF5F4F99878E}">
      <formula1>Lookup_YesNoUnknown</formula1>
    </dataValidation>
    <dataValidation type="list" allowBlank="1" showInputMessage="1" showErrorMessage="1" sqref="C28:C52" xr:uid="{2B59512E-9BF2-4980-938D-EC5F35FDEAFB}">
      <formula1>Lookup_Role</formula1>
    </dataValidation>
    <dataValidation type="date" operator="greaterThan" allowBlank="1" showInputMessage="1" showErrorMessage="1" errorTitle="Date Required" error="Please enter a date in mm/dd/yyyy format." sqref="C18:F18" xr:uid="{7BBB208F-9A20-46BE-890A-725E7DF41BBE}">
      <formula1>36526</formula1>
    </dataValidation>
    <dataValidation type="list" allowBlank="1" showDropDown="1" showInputMessage="1" showErrorMessage="1" sqref="C14" xr:uid="{29B18FFD-E53B-423D-8833-17D6497870F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4D32802-4A80-466D-94C4-82A159FDFB25}"/>
  </dataValidations>
  <hyperlinks>
    <hyperlink ref="B15" r:id="rId1" xr:uid="{AE6F1FC3-011F-45E8-883E-1DA35BE7EF5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A304617-AAB7-4FE9-94C4-274CAD651A2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P2 STAG Grant</TermName>
          <TermId xmlns="http://schemas.microsoft.com/office/infopath/2007/PartnerControls">3088854d-257d-433a-828f-e9cb90e711be</TermId>
        </TermInfo>
      </Terms>
    </TaxKeywordTaxHTField>
    <Record xmlns="4ffa91fb-a0ff-4ac5-b2db-65c790d184a4">Shared</Record>
    <Rights xmlns="4ffa91fb-a0ff-4ac5-b2db-65c790d184a4" xsi:nil="true"/>
    <Document_x0020_Creation_x0020_Date xmlns="4ffa91fb-a0ff-4ac5-b2db-65c790d184a4">2024-06-12T14:50:36+00:00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1</Value>
    </TaxCatchAll>
    <lcf76f155ced4ddcb4097134ff3c332f xmlns="ee434710-e10d-4d3b-be07-074d981ec8e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461127F8FDDEEA4AA093F4C32BF30FCA" ma:contentTypeVersion="15" ma:contentTypeDescription="Create a new document." ma:contentTypeScope="" ma:versionID="da5be46a4bd86d6eefa0d14ba5cd643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e434710-e10d-4d3b-be07-074d981ec8e4" xmlns:ns6="cf22cc4e-2e04-4a80-afc7-f33c4ac8c850" targetNamespace="http://schemas.microsoft.com/office/2006/metadata/properties" ma:root="true" ma:fieldsID="94bd20af02aa900bd8fe0c98db1691d3" ns1:_="" ns2:_="" ns3:_="" ns4:_="" ns5:_="" ns6:_="">
    <xsd:import namespace="http://schemas.microsoft.com/sharepoint/v3"/>
    <xsd:import namespace="4ffa91fb-a0ff-4ac5-b2db-65c790d184a4"/>
    <xsd:import namespace="http://schemas.microsoft.com/sharepoint.v3"/>
    <xsd:import namespace="http://schemas.microsoft.com/sharepoint/v3/fields"/>
    <xsd:import namespace="ee434710-e10d-4d3b-be07-074d981ec8e4"/>
    <xsd:import namespace="cf22cc4e-2e04-4a80-afc7-f33c4ac8c850"/>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LengthInSeconds" minOccurs="0"/>
                <xsd:element ref="ns5:MediaServiceSearchProperties" minOccurs="0"/>
                <xsd:element ref="ns5:lcf76f155ced4ddcb4097134ff3c332f"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ce21f4b-2118-46e5-99ac-fda3b6874d4f}" ma:internalName="TaxCatchAllLabel" ma:readOnly="true" ma:showField="CatchAllDataLabel" ma:web="cf22cc4e-2e04-4a80-afc7-f33c4ac8c85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ce21f4b-2118-46e5-99ac-fda3b6874d4f}" ma:internalName="TaxCatchAll" ma:showField="CatchAllData" ma:web="cf22cc4e-2e04-4a80-afc7-f33c4ac8c8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434710-e10d-4d3b-be07-074d981ec8e4"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4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2cc4e-2e04-4a80-afc7-f33c4ac8c850"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E62451-5AAD-4764-B6CA-063B16E28E72}"/>
</file>

<file path=customXml/itemProps2.xml><?xml version="1.0" encoding="utf-8"?>
<ds:datastoreItem xmlns:ds="http://schemas.openxmlformats.org/officeDocument/2006/customXml" ds:itemID="{A8CC533E-0DBB-4C99-B9A3-00FC08491D60}"/>
</file>

<file path=customXml/itemProps3.xml><?xml version="1.0" encoding="utf-8"?>
<ds:datastoreItem xmlns:ds="http://schemas.openxmlformats.org/officeDocument/2006/customXml" ds:itemID="{1FFD96BA-0221-42E2-A91E-B56BBEF5699E}"/>
</file>

<file path=customXml/itemProps4.xml><?xml version="1.0" encoding="utf-8"?>
<ds:datastoreItem xmlns:ds="http://schemas.openxmlformats.org/officeDocument/2006/customXml" ds:itemID="{564E9DE3-4955-4D99-B7FC-3E67A2D66B5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subject/>
  <dc:creator>EPA P2 Program</dc:creator>
  <cp:keywords>P2 STAG Grant</cp:keywords>
  <dc:description/>
  <cp:lastModifiedBy>Stachel, Becca</cp:lastModifiedBy>
  <cp:revision/>
  <dcterms:created xsi:type="dcterms:W3CDTF">2018-01-03T16:44:04Z</dcterms:created>
  <dcterms:modified xsi:type="dcterms:W3CDTF">2024-08-29T14:29:25Z</dcterms:modified>
  <cp:category>P2, Pollution Prevention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0x010100461127F8FDDEEA4AA093F4C32BF30FCA</vt:lpwstr>
  </property>
  <property fmtid="{D5CDD505-2E9C-101B-9397-08002B2CF9AE}" pid="3" name="TaxKeyword">
    <vt:lpwstr>1;#P2 STAG Grant|3088854d-257d-433a-828f-e9cb90e711be</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