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rd_ic/Innovation_Center/Regulations/Paperwork Reduction Act/RUS - 0572/Burden/0572-0032-Electric Loan Application and Related Reporting - 1710/2024-2025 update/For Rocis/"/>
    </mc:Choice>
  </mc:AlternateContent>
  <xr:revisionPtr revIDLastSave="4" documentId="8_{380E19DF-0B66-4269-B909-6648BF96E42B}" xr6:coauthVersionLast="47" xr6:coauthVersionMax="47" xr10:uidLastSave="{857A93AC-ED63-4194-A9EF-A452A2202C30}"/>
  <bookViews>
    <workbookView xWindow="28680" yWindow="60" windowWidth="29040" windowHeight="15720" xr2:uid="{00000000-000D-0000-FFFF-FFFF00000000}"/>
  </bookViews>
  <sheets>
    <sheet name="Burden" sheetId="3" r:id="rId1"/>
    <sheet name="Weighted Wage " sheetId="5" r:id="rId2"/>
    <sheet name="Federal" sheetId="6" r:id="rId3"/>
    <sheet name="Not in Burden" sheetId="4" r:id="rId4"/>
  </sheets>
  <calcPr calcId="191028"/>
  <customWorkbookViews>
    <customWorkbookView name="Daskal, MaryPat - RD, Washington, DC - Personal View" guid="{6D408708-B60D-4677-A8AE-FDB2202DA023}" mergeInterval="0" personalView="1" maximized="1" xWindow="-11" yWindow="-11" windowWidth="1942" windowHeight="1042" activeSheetId="1" showComments="commIndAndComment"/>
    <customWorkbookView name="Hunt, Rebecca - RD, Washington, DC - Personal View" guid="{824B90F9-415C-4796-9E3D-A1CDA185FF5F}" mergeInterval="0" personalView="1" maximized="1" xWindow="-11" yWindow="-11" windowWidth="1942" windowHeight="1166" activeSheetId="1"/>
    <customWorkbookView name="Parker, Charlene - OCIO - Personal View" guid="{9C915AD1-207C-4784-8563-74210CE5FEE1}" mergeInterval="0" personalView="1" maximized="1" xWindow="-9" yWindow="-9" windowWidth="1298" windowHeight="994" activeSheetId="1"/>
    <customWorkbookView name="cparker - Personal View" guid="{F24F5730-C53C-4042-AFE4-F4859FDE2519}" mergeInterval="0" personalView="1" maximized="1" xWindow="1" yWindow="1" windowWidth="989" windowHeight="509" activeSheetId="1"/>
    <customWorkbookView name="susan.richardson - Personal View" guid="{E59731A6-E487-4216-B709-360885DF0B67}" mergeInterval="0" personalView="1" maximized="1" xWindow="1" yWindow="1" windowWidth="930" windowHeight="524" activeSheetId="1"/>
    <customWorkbookView name="doris.nolte - Personal View" guid="{37AA95CC-33E3-448E-A246-6D7C1E55B132}" mergeInterval="0" personalView="1" maximized="1" windowWidth="1020" windowHeight="605" activeSheetId="1"/>
    <customWorkbookView name="joyce.mcneil - Personal View" guid="{B1FFA0E4-DD65-453A-A78C-020A45C50C30}" mergeInterval="0" personalView="1" maximized="1" windowWidth="973" windowHeight="570" activeSheetId="1"/>
    <customWorkbookView name="lou.riggs - Personal View" guid="{15C0669A-31B7-4E8C-B264-C157DFCC7314}" mergeInterval="0" personalView="1" maximized="1" xWindow="1" yWindow="1" windowWidth="1250" windowHeight="804" activeSheetId="1"/>
    <customWorkbookView name="thomas.dickson - Personal View" guid="{50551261-C85F-41F5-AFE5-A65BD7C7846A}" mergeInterval="0" personalView="1" maximized="1" xWindow="1" yWindow="1" windowWidth="1235" windowHeight="433" activeSheetId="1"/>
    <customWorkbookView name="Coates, Robert - RD, Washington, DC - Personal View" guid="{6D91BC3E-AAD1-45FF-B665-9358F89A956A}" mergeInterval="0" personalView="1" maximized="1" xWindow="-9" yWindow="-9" windowWidth="1938" windowHeight="1048" activeSheetId="1"/>
    <customWorkbookView name="Gilbert, Lynn - RD, Washington, DC - Personal View" guid="{5C6A5B93-93B7-43B1-A373-A289E18FF6F7}" mergeInterval="0" personalView="1" maximized="1" xWindow="-9" yWindow="-9" windowWidth="1938" windowHeight="1048" activeSheetId="1"/>
    <customWorkbookView name="Solano, Alexis - RD, MD - Personal View" guid="{A2F5F949-EDF6-4F18-A45D-F28D48CF9216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3" l="1"/>
  <c r="H30" i="3"/>
  <c r="F38" i="3"/>
  <c r="H38" i="3" s="1"/>
  <c r="J38" i="3" l="1"/>
  <c r="D12" i="6" l="1"/>
  <c r="D11" i="6"/>
  <c r="D39" i="3"/>
  <c r="F42" i="3" s="1"/>
  <c r="D13" i="6" l="1"/>
  <c r="F37" i="3"/>
  <c r="H37" i="3" s="1"/>
  <c r="J37" i="3" s="1"/>
  <c r="F36" i="3"/>
  <c r="H36" i="3" s="1"/>
  <c r="J36" i="3" s="1"/>
  <c r="F35" i="3"/>
  <c r="H35" i="3" s="1"/>
  <c r="J35" i="3" s="1"/>
  <c r="F34" i="3"/>
  <c r="F33" i="3"/>
  <c r="H33" i="3" s="1"/>
  <c r="J33" i="3" s="1"/>
  <c r="F32" i="3"/>
  <c r="H32" i="3" s="1"/>
  <c r="J32" i="3" s="1"/>
  <c r="F31" i="3"/>
  <c r="H31" i="3" s="1"/>
  <c r="J31" i="3" s="1"/>
  <c r="F29" i="3"/>
  <c r="H29" i="3" s="1"/>
  <c r="J29" i="3" s="1"/>
  <c r="F28" i="3"/>
  <c r="H28" i="3" s="1"/>
  <c r="J28" i="3" s="1"/>
  <c r="F27" i="3"/>
  <c r="H27" i="3" s="1"/>
  <c r="J27" i="3" s="1"/>
  <c r="F26" i="3"/>
  <c r="H26" i="3" s="1"/>
  <c r="J26" i="3" s="1"/>
  <c r="F25" i="3"/>
  <c r="F24" i="3"/>
  <c r="H24" i="3" s="1"/>
  <c r="J24" i="3" s="1"/>
  <c r="F23" i="3"/>
  <c r="H23" i="3" s="1"/>
  <c r="J23" i="3" s="1"/>
  <c r="F22" i="3"/>
  <c r="F21" i="3"/>
  <c r="H21" i="3" s="1"/>
  <c r="J21" i="3" s="1"/>
  <c r="F20" i="3"/>
  <c r="H20" i="3" s="1"/>
  <c r="J20" i="3" s="1"/>
  <c r="F18" i="3"/>
  <c r="H18" i="3" s="1"/>
  <c r="J18" i="3" s="1"/>
  <c r="F17" i="3"/>
  <c r="H17" i="3" s="1"/>
  <c r="J17" i="3" s="1"/>
  <c r="F14" i="3"/>
  <c r="H14" i="3" s="1"/>
  <c r="J14" i="3" s="1"/>
  <c r="F13" i="3"/>
  <c r="H13" i="3" s="1"/>
  <c r="J13" i="3" s="1"/>
  <c r="F12" i="3"/>
  <c r="H12" i="3" s="1"/>
  <c r="J12" i="3" s="1"/>
  <c r="F11" i="3"/>
  <c r="H11" i="3" s="1"/>
  <c r="J11" i="3" s="1"/>
  <c r="F10" i="3"/>
  <c r="H10" i="3" s="1"/>
  <c r="J10" i="3" s="1"/>
  <c r="F9" i="3"/>
  <c r="H9" i="3" s="1"/>
  <c r="J9" i="3" s="1"/>
  <c r="H22" i="3" l="1"/>
  <c r="F39" i="3"/>
  <c r="H25" i="3"/>
  <c r="H34" i="3"/>
  <c r="J34" i="3" s="1"/>
  <c r="J22" i="3" l="1"/>
  <c r="H39" i="3"/>
  <c r="G45" i="3" s="1"/>
  <c r="J25" i="3"/>
  <c r="D5" i="5"/>
  <c r="E5" i="5" s="1"/>
  <c r="G5" i="5" s="1"/>
  <c r="D4" i="5"/>
  <c r="E4" i="5" s="1"/>
  <c r="G4" i="5" s="1"/>
  <c r="D6" i="6"/>
  <c r="C6" i="6"/>
  <c r="D5" i="6"/>
  <c r="C5" i="6"/>
  <c r="H7" i="4"/>
  <c r="J7" i="4" s="1"/>
  <c r="H5" i="4"/>
  <c r="J5" i="4" s="1"/>
  <c r="F7" i="5"/>
  <c r="J39" i="3" l="1"/>
  <c r="J44" i="3" s="1"/>
  <c r="H43" i="3"/>
  <c r="G7" i="5"/>
</calcChain>
</file>

<file path=xl/sharedStrings.xml><?xml version="1.0" encoding="utf-8"?>
<sst xmlns="http://schemas.openxmlformats.org/spreadsheetml/2006/main" count="163" uniqueCount="116">
  <si>
    <t>RUS Electric Loan Application and Related Reporting Burdens</t>
  </si>
  <si>
    <t>Rural Utilities Service, USDA</t>
  </si>
  <si>
    <t>OMB # 0572-0032</t>
  </si>
  <si>
    <t xml:space="preserve">Section of Rule </t>
  </si>
  <si>
    <t>Title</t>
  </si>
  <si>
    <t>Form No. (if any)</t>
  </si>
  <si>
    <t>No. of Respondents</t>
  </si>
  <si>
    <t>Reports Filed</t>
  </si>
  <si>
    <t>Total Responses (D) x (E)</t>
  </si>
  <si>
    <t>Estimated No. of Manhours per response</t>
  </si>
  <si>
    <t>Estimated Total Manhours (F) x (G)</t>
  </si>
  <si>
    <t>Wage Class</t>
  </si>
  <si>
    <t>Total Cost 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</si>
  <si>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</si>
  <si>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</si>
  <si>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</si>
  <si>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</si>
  <si>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</si>
  <si>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</si>
  <si>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</si>
  <si>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</si>
  <si>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</si>
  <si>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</si>
  <si>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Sam Registration</t>
  </si>
  <si>
    <t>Sam.gov</t>
  </si>
  <si>
    <t>1710.501(a)(1)</t>
  </si>
  <si>
    <t>Loan Application Letter</t>
  </si>
  <si>
    <t>written</t>
  </si>
  <si>
    <t>1710.501(a)(3)</t>
  </si>
  <si>
    <t>Cost Estimates and Loan Budget for Electric Borrowers</t>
  </si>
  <si>
    <t>Form 740c</t>
  </si>
  <si>
    <t>Energy Efficiency Business Plan</t>
  </si>
  <si>
    <t>Energy Efficiency Quality Assurance Plan</t>
  </si>
  <si>
    <t>Analytical Support Documentation</t>
  </si>
  <si>
    <t>Financial and Operating Report</t>
  </si>
  <si>
    <t>1710.501(a)(4)</t>
  </si>
  <si>
    <t>a.  Distribution Borrowers</t>
  </si>
  <si>
    <t xml:space="preserve">         Loan Application</t>
  </si>
  <si>
    <t>1718.104 Article V,     Sec 5-19</t>
  </si>
  <si>
    <t xml:space="preserve">        Annual Submission - Electronic completion - Web</t>
  </si>
  <si>
    <t>online</t>
  </si>
  <si>
    <t>b.  Power Supply Borrowers (G&amp;T)</t>
  </si>
  <si>
    <t xml:space="preserve">        Loan Application</t>
  </si>
  <si>
    <t xml:space="preserve">       Annual Submission - Electronic completion - Web</t>
  </si>
  <si>
    <t>1710.501(a)(2)</t>
  </si>
  <si>
    <t>Special Resolution</t>
  </si>
  <si>
    <t>1710.501(b)(7)</t>
  </si>
  <si>
    <t>Statements from Counsel</t>
  </si>
  <si>
    <t>1710.501(b)(1) and (2)</t>
  </si>
  <si>
    <t>Articles of Incorporation and Bylaws</t>
  </si>
  <si>
    <t>1710.501(a)(7)</t>
  </si>
  <si>
    <t>Rate Disparity and Consumer Income Data</t>
  </si>
  <si>
    <t>1710.501(a)(6)</t>
  </si>
  <si>
    <t>Long Range Financial Forecast and Board Resolution (Can use the form 325 or similar format)</t>
  </si>
  <si>
    <t>Form 325 or written</t>
  </si>
  <si>
    <t>1710.501(a)(5) and 1710, subpart E</t>
  </si>
  <si>
    <t>Load Forecast and Board Resolution</t>
  </si>
  <si>
    <t>1710.501(b)(10) and 1710, subpart F</t>
  </si>
  <si>
    <t>Construction Workplan (CWP), Related Engineering Studies</t>
  </si>
  <si>
    <t>Energy Efficiency Workplan (EEWP), Related Engineering Studies</t>
  </si>
  <si>
    <t>Alternative Source of Power Statement</t>
  </si>
  <si>
    <t>Written</t>
  </si>
  <si>
    <t>1710.501(b)(4)</t>
  </si>
  <si>
    <t>Audited Financials</t>
  </si>
  <si>
    <t>1710.501(b)(5)</t>
  </si>
  <si>
    <t>List of Secured, Outstanding Debt with Lender names</t>
  </si>
  <si>
    <t>1710.501(b)(6)</t>
  </si>
  <si>
    <t xml:space="preserve">Evidence of collateral </t>
  </si>
  <si>
    <t>1710.501(a)(9)</t>
  </si>
  <si>
    <t>Uniform Relocation Act</t>
  </si>
  <si>
    <t>1710.501(a)(10)</t>
  </si>
  <si>
    <t>Certification Regarding Lobbying</t>
  </si>
  <si>
    <t>1710.501(a)(11)</t>
  </si>
  <si>
    <t>Federal Debt Delinquency Requirements</t>
  </si>
  <si>
    <t>1710.501(a)(8)</t>
  </si>
  <si>
    <t>Equal Employment Opportunity Employer Report (A copy of the form is provided)</t>
  </si>
  <si>
    <t>Totals</t>
  </si>
  <si>
    <t>Total Estimated Annual Responses</t>
  </si>
  <si>
    <t>Total Estimated Annual Burden Hours</t>
  </si>
  <si>
    <t>Total Annual Burden Cost</t>
  </si>
  <si>
    <t>Total Estimated Burden Hours per Response</t>
  </si>
  <si>
    <t>Table 2:  Estimated Wages for Employee Time</t>
  </si>
  <si>
    <t>Wage Category</t>
  </si>
  <si>
    <t>Code</t>
  </si>
  <si>
    <t>Mean Wage*</t>
  </si>
  <si>
    <t>29.7% Benefits**</t>
  </si>
  <si>
    <t>Total Hourly Wage</t>
  </si>
  <si>
    <t>Percent Time spent on Burden</t>
  </si>
  <si>
    <t>Weighted Hourly Salary</t>
  </si>
  <si>
    <t>*</t>
  </si>
  <si>
    <t>http://www.bls.gov/oes/current/oes_stru.htm</t>
  </si>
  <si>
    <t>General and Operations Manager</t>
  </si>
  <si>
    <t>11-1021</t>
  </si>
  <si>
    <t>Secretaries and Administrative Assistants</t>
  </si>
  <si>
    <t>43-6014</t>
  </si>
  <si>
    <t>**</t>
  </si>
  <si>
    <t>https://www.bls.gov/news.release/pdf/ecec.pdf</t>
  </si>
  <si>
    <t>Occupational Employment and Wage Statistics, Occupational Employment and Wages, May 2023</t>
  </si>
  <si>
    <t>Benefit</t>
  </si>
  <si>
    <t>EMPLOYER COSTS FOR EMPLOYEE COMPENSATION – MARCH 2024</t>
  </si>
  <si>
    <t>Table 4:  Wage Rates for Reviews</t>
  </si>
  <si>
    <t>Reviews</t>
  </si>
  <si>
    <t>Wage Rate</t>
  </si>
  <si>
    <t>Benefits</t>
  </si>
  <si>
    <t>Hourly Rate</t>
  </si>
  <si>
    <t>Application Review (GS 13/Step 5)</t>
  </si>
  <si>
    <t>SALARY TABLE 2024-DCB (opm.gov)</t>
  </si>
  <si>
    <t>Annual Financial and Statistical Report (GS 13/Step 5)</t>
  </si>
  <si>
    <t>Number of Apps/Reports</t>
  </si>
  <si>
    <t>Hours to complete</t>
  </si>
  <si>
    <t>Total Cost to Review</t>
  </si>
  <si>
    <t>Disclosure of Lobbying Activities</t>
  </si>
  <si>
    <t>SF-LLL (4040-0013)</t>
  </si>
  <si>
    <t>1710.501(a)(12)</t>
  </si>
  <si>
    <t>Assurance Agreement</t>
  </si>
  <si>
    <t>RD 400-4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</si>
</sst>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  <numFmt numFmtId="166" formatCode="&quot;$&quot;#,##0"/>
    <numFmt numFmtId="167" formatCode="_(* #,##0_);_(* \(#,##0\);_(* &quot;-&quot;??_);_(@_)"/>
    <numFmt numFmtId="168" formatCode="_(&quot;$&quot;* #,##0_);_(&quot;$&quot;* \(#,##0\);_(&quot;$&quot;* &quot;-&quot;??_);_(@_)"/>
    <numFmt numFmtId="169" formatCode="0.000"/>
  </numFmts>
  <fonts count="16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13"/>
      <color rgb="FF000000"/>
      <name val="Tahoma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71">
    <xf numFmtId="0" fontId="0" fillId="0" borderId="0" xfId="0"/>
    <xf numFmtId="0" fontId="3" fillId="0" borderId="0" xfId="0" applyFont="1"/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8" fontId="6" fillId="0" borderId="5" xfId="0" applyNumberFormat="1" applyFont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8" fontId="6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165" fontId="1" fillId="0" borderId="7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0" fillId="0" borderId="9" xfId="0" applyBorder="1"/>
    <xf numFmtId="0" fontId="1" fillId="0" borderId="9" xfId="0" applyFont="1" applyBorder="1" applyAlignment="1">
      <alignment vertical="center"/>
    </xf>
    <xf numFmtId="0" fontId="11" fillId="0" borderId="0" xfId="0" applyFont="1"/>
    <xf numFmtId="8" fontId="5" fillId="0" borderId="0" xfId="0" applyNumberFormat="1" applyFont="1" applyAlignment="1">
      <alignment horizontal="righ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9" xfId="0" applyFont="1" applyBorder="1"/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4" fillId="0" borderId="0" xfId="0" applyFont="1"/>
    <xf numFmtId="0" fontId="11" fillId="0" borderId="2" xfId="0" applyFont="1" applyBorder="1" applyAlignment="1">
      <alignment horizontal="center" wrapText="1"/>
    </xf>
    <xf numFmtId="0" fontId="10" fillId="0" borderId="0" xfId="0" applyFont="1"/>
    <xf numFmtId="0" fontId="12" fillId="0" borderId="0" xfId="3"/>
    <xf numFmtId="0" fontId="1" fillId="0" borderId="11" xfId="0" applyFont="1" applyBorder="1"/>
    <xf numFmtId="0" fontId="1" fillId="0" borderId="11" xfId="0" applyFont="1" applyBorder="1" applyAlignment="1">
      <alignment wrapText="1"/>
    </xf>
    <xf numFmtId="0" fontId="11" fillId="0" borderId="0" xfId="0" applyFont="1" applyAlignment="1">
      <alignment horizontal="center" wrapText="1"/>
    </xf>
    <xf numFmtId="0" fontId="14" fillId="0" borderId="0" xfId="0" applyFont="1"/>
    <xf numFmtId="37" fontId="0" fillId="0" borderId="0" xfId="0" applyNumberFormat="1"/>
    <xf numFmtId="0" fontId="1" fillId="0" borderId="0" xfId="0" applyFont="1" applyAlignment="1">
      <alignment vertical="top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8" fontId="6" fillId="0" borderId="0" xfId="0" applyNumberFormat="1" applyFont="1" applyAlignment="1">
      <alignment vertical="center"/>
    </xf>
    <xf numFmtId="164" fontId="6" fillId="0" borderId="0" xfId="1" applyNumberFormat="1" applyFont="1" applyBorder="1" applyAlignment="1">
      <alignment horizontal="right" vertical="center"/>
    </xf>
    <xf numFmtId="164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8" fontId="6" fillId="0" borderId="0" xfId="0" applyNumberFormat="1" applyFont="1" applyAlignment="1">
      <alignment vertical="center" wrapText="1"/>
    </xf>
    <xf numFmtId="164" fontId="6" fillId="0" borderId="0" xfId="1" applyNumberFormat="1" applyFont="1" applyBorder="1" applyAlignment="1">
      <alignment vertical="center" wrapText="1"/>
    </xf>
    <xf numFmtId="0" fontId="6" fillId="0" borderId="12" xfId="0" applyFont="1" applyBorder="1" applyAlignment="1">
      <alignment vertical="center"/>
    </xf>
    <xf numFmtId="8" fontId="6" fillId="0" borderId="12" xfId="0" applyNumberFormat="1" applyFont="1" applyBorder="1" applyAlignment="1">
      <alignment horizontal="right" vertical="center"/>
    </xf>
    <xf numFmtId="164" fontId="6" fillId="0" borderId="12" xfId="0" applyNumberFormat="1" applyFont="1" applyBorder="1" applyAlignment="1">
      <alignment vertical="center"/>
    </xf>
    <xf numFmtId="8" fontId="6" fillId="0" borderId="12" xfId="0" applyNumberFormat="1" applyFont="1" applyBorder="1" applyAlignment="1">
      <alignment vertical="center"/>
    </xf>
    <xf numFmtId="8" fontId="0" fillId="0" borderId="0" xfId="0" applyNumberFormat="1"/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165" fontId="10" fillId="0" borderId="7" xfId="0" applyNumberFormat="1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3" fontId="11" fillId="0" borderId="10" xfId="2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166" fontId="10" fillId="0" borderId="10" xfId="2" applyNumberFormat="1" applyFont="1" applyFill="1" applyBorder="1" applyAlignment="1">
      <alignment horizontal="center" vertical="center"/>
    </xf>
    <xf numFmtId="0" fontId="11" fillId="3" borderId="0" xfId="0" applyFont="1" applyFill="1"/>
    <xf numFmtId="37" fontId="11" fillId="3" borderId="0" xfId="0" applyNumberFormat="1" applyFont="1" applyFill="1" applyAlignment="1">
      <alignment vertical="center"/>
    </xf>
    <xf numFmtId="167" fontId="11" fillId="3" borderId="0" xfId="2" applyNumberFormat="1" applyFont="1" applyFill="1" applyBorder="1" applyAlignment="1" applyProtection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67" fontId="11" fillId="4" borderId="0" xfId="2" applyNumberFormat="1" applyFont="1" applyFill="1"/>
    <xf numFmtId="168" fontId="11" fillId="5" borderId="0" xfId="0" applyNumberFormat="1" applyFont="1" applyFill="1"/>
    <xf numFmtId="169" fontId="11" fillId="6" borderId="0" xfId="0" applyNumberFormat="1" applyFont="1" applyFill="1"/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vertical="center"/>
    </xf>
    <xf numFmtId="3" fontId="11" fillId="0" borderId="16" xfId="2" applyNumberFormat="1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65" fontId="11" fillId="0" borderId="16" xfId="0" applyNumberFormat="1" applyFont="1" applyBorder="1" applyAlignment="1">
      <alignment horizontal="center" vertical="center"/>
    </xf>
    <xf numFmtId="166" fontId="10" fillId="0" borderId="16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165" fontId="10" fillId="0" borderId="17" xfId="0" applyNumberFormat="1" applyFont="1" applyBorder="1" applyAlignment="1" applyProtection="1">
      <alignment horizontal="center" vertical="center" wrapText="1"/>
      <protection locked="0"/>
    </xf>
    <xf numFmtId="39" fontId="10" fillId="0" borderId="18" xfId="0" applyNumberFormat="1" applyFont="1" applyBorder="1" applyAlignment="1">
      <alignment horizontal="center"/>
    </xf>
    <xf numFmtId="39" fontId="10" fillId="0" borderId="18" xfId="0" applyNumberFormat="1" applyFont="1" applyBorder="1" applyAlignment="1">
      <alignment horizontal="right"/>
    </xf>
    <xf numFmtId="1" fontId="10" fillId="0" borderId="18" xfId="0" applyNumberFormat="1" applyFont="1" applyBorder="1" applyAlignment="1">
      <alignment horizontal="right"/>
    </xf>
    <xf numFmtId="37" fontId="10" fillId="0" borderId="18" xfId="0" applyNumberFormat="1" applyFont="1" applyBorder="1" applyAlignment="1">
      <alignment horizontal="right" vertical="center"/>
    </xf>
    <xf numFmtId="2" fontId="10" fillId="0" borderId="18" xfId="0" applyNumberFormat="1" applyFont="1" applyBorder="1" applyAlignment="1">
      <alignment horizontal="right"/>
    </xf>
    <xf numFmtId="167" fontId="10" fillId="0" borderId="18" xfId="2" applyNumberFormat="1" applyFont="1" applyFill="1" applyBorder="1" applyAlignment="1">
      <alignment horizontal="right" vertical="center"/>
    </xf>
    <xf numFmtId="2" fontId="10" fillId="0" borderId="18" xfId="0" applyNumberFormat="1" applyFont="1" applyBorder="1" applyAlignment="1">
      <alignment horizontal="center" vertical="center"/>
    </xf>
    <xf numFmtId="166" fontId="10" fillId="0" borderId="18" xfId="2" applyNumberFormat="1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" fontId="10" fillId="0" borderId="18" xfId="0" applyNumberFormat="1" applyFont="1" applyBorder="1" applyAlignment="1">
      <alignment horizontal="right" vertical="center"/>
    </xf>
    <xf numFmtId="2" fontId="10" fillId="0" borderId="18" xfId="0" applyNumberFormat="1" applyFont="1" applyBorder="1" applyAlignment="1">
      <alignment horizontal="right" vertical="center"/>
    </xf>
    <xf numFmtId="0" fontId="10" fillId="7" borderId="18" xfId="0" applyFont="1" applyFill="1" applyBorder="1" applyAlignment="1">
      <alignment horizontal="center"/>
    </xf>
    <xf numFmtId="37" fontId="10" fillId="7" borderId="18" xfId="0" applyNumberFormat="1" applyFont="1" applyFill="1" applyBorder="1" applyAlignment="1">
      <alignment horizontal="right" vertical="center"/>
    </xf>
    <xf numFmtId="1" fontId="10" fillId="7" borderId="18" xfId="0" applyNumberFormat="1" applyFont="1" applyFill="1" applyBorder="1" applyAlignment="1">
      <alignment horizontal="right" vertical="center"/>
    </xf>
    <xf numFmtId="2" fontId="10" fillId="7" borderId="18" xfId="0" applyNumberFormat="1" applyFont="1" applyFill="1" applyBorder="1" applyAlignment="1">
      <alignment horizontal="right" vertical="center"/>
    </xf>
    <xf numFmtId="167" fontId="10" fillId="7" borderId="18" xfId="2" applyNumberFormat="1" applyFont="1" applyFill="1" applyBorder="1" applyAlignment="1">
      <alignment horizontal="right" vertical="center"/>
    </xf>
    <xf numFmtId="2" fontId="10" fillId="7" borderId="18" xfId="0" applyNumberFormat="1" applyFont="1" applyFill="1" applyBorder="1" applyAlignment="1">
      <alignment horizontal="center" vertical="center"/>
    </xf>
    <xf numFmtId="166" fontId="10" fillId="7" borderId="18" xfId="2" applyNumberFormat="1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8" xfId="0" applyFont="1" applyBorder="1" applyAlignment="1">
      <alignment horizontal="right"/>
    </xf>
    <xf numFmtId="0" fontId="10" fillId="0" borderId="19" xfId="0" applyFont="1" applyBorder="1" applyAlignment="1">
      <alignment horizontal="center" wrapText="1"/>
    </xf>
    <xf numFmtId="37" fontId="10" fillId="0" borderId="19" xfId="0" applyNumberFormat="1" applyFont="1" applyBorder="1" applyAlignment="1">
      <alignment horizontal="right" vertical="center"/>
    </xf>
    <xf numFmtId="1" fontId="10" fillId="0" borderId="19" xfId="0" applyNumberFormat="1" applyFont="1" applyBorder="1" applyAlignment="1">
      <alignment horizontal="right" vertical="center"/>
    </xf>
    <xf numFmtId="2" fontId="10" fillId="0" borderId="19" xfId="0" applyNumberFormat="1" applyFont="1" applyBorder="1" applyAlignment="1">
      <alignment horizontal="right" vertical="center"/>
    </xf>
    <xf numFmtId="0" fontId="10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right"/>
    </xf>
    <xf numFmtId="1" fontId="10" fillId="0" borderId="19" xfId="0" applyNumberFormat="1" applyFont="1" applyBorder="1" applyAlignment="1">
      <alignment horizontal="right"/>
    </xf>
    <xf numFmtId="2" fontId="10" fillId="0" borderId="19" xfId="0" applyNumberFormat="1" applyFont="1" applyBorder="1" applyAlignment="1">
      <alignment horizontal="right"/>
    </xf>
    <xf numFmtId="0" fontId="10" fillId="0" borderId="19" xfId="0" applyFont="1" applyBorder="1" applyAlignment="1">
      <alignment horizontal="right" vertical="center"/>
    </xf>
    <xf numFmtId="2" fontId="10" fillId="0" borderId="19" xfId="0" applyNumberFormat="1" applyFont="1" applyBorder="1" applyAlignment="1">
      <alignment horizontal="center" vertical="center"/>
    </xf>
    <xf numFmtId="0" fontId="10" fillId="0" borderId="19" xfId="0" applyFont="1" applyBorder="1"/>
    <xf numFmtId="0" fontId="10" fillId="0" borderId="19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37" fontId="10" fillId="0" borderId="19" xfId="0" applyNumberFormat="1" applyFont="1" applyBorder="1" applyAlignment="1">
      <alignment horizontal="right"/>
    </xf>
    <xf numFmtId="0" fontId="11" fillId="0" borderId="19" xfId="0" applyFont="1" applyBorder="1" applyAlignment="1">
      <alignment wrapText="1"/>
    </xf>
    <xf numFmtId="0" fontId="11" fillId="0" borderId="19" xfId="0" applyFont="1" applyBorder="1"/>
    <xf numFmtId="2" fontId="11" fillId="0" borderId="19" xfId="0" applyNumberFormat="1" applyFont="1" applyBorder="1"/>
    <xf numFmtId="2" fontId="11" fillId="2" borderId="19" xfId="0" applyNumberFormat="1" applyFont="1" applyFill="1" applyBorder="1"/>
    <xf numFmtId="0" fontId="6" fillId="0" borderId="19" xfId="0" applyFont="1" applyBorder="1" applyAlignment="1">
      <alignment vertical="center"/>
    </xf>
    <xf numFmtId="8" fontId="6" fillId="0" borderId="19" xfId="0" applyNumberFormat="1" applyFont="1" applyBorder="1" applyAlignment="1">
      <alignment horizontal="center" wrapText="1"/>
    </xf>
    <xf numFmtId="164" fontId="6" fillId="0" borderId="19" xfId="0" applyNumberFormat="1" applyFont="1" applyBorder="1" applyAlignment="1">
      <alignment horizontal="center" wrapText="1"/>
    </xf>
    <xf numFmtId="8" fontId="6" fillId="0" borderId="19" xfId="0" applyNumberFormat="1" applyFont="1" applyBorder="1" applyAlignment="1">
      <alignment vertical="center" wrapText="1"/>
    </xf>
    <xf numFmtId="0" fontId="6" fillId="0" borderId="19" xfId="0" applyFont="1" applyBorder="1" applyAlignment="1">
      <alignment horizontal="right" vertical="center"/>
    </xf>
    <xf numFmtId="6" fontId="6" fillId="0" borderId="19" xfId="0" applyNumberFormat="1" applyFont="1" applyBorder="1" applyAlignment="1">
      <alignment vertical="center"/>
    </xf>
    <xf numFmtId="0" fontId="6" fillId="0" borderId="19" xfId="1" applyNumberFormat="1" applyFont="1" applyBorder="1" applyAlignment="1">
      <alignment horizontal="right" vertical="center"/>
    </xf>
    <xf numFmtId="164" fontId="6" fillId="0" borderId="19" xfId="1" applyNumberFormat="1" applyFont="1" applyBorder="1" applyAlignment="1">
      <alignment horizontal="right" vertical="center"/>
    </xf>
    <xf numFmtId="164" fontId="6" fillId="0" borderId="19" xfId="0" applyNumberFormat="1" applyFont="1" applyBorder="1" applyAlignment="1">
      <alignment vertical="center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37" fontId="1" fillId="0" borderId="19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6" fontId="1" fillId="0" borderId="19" xfId="2" applyNumberFormat="1" applyFont="1" applyFill="1" applyBorder="1" applyAlignment="1">
      <alignment horizontal="center" vertical="center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37" fontId="13" fillId="0" borderId="18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43" fontId="10" fillId="0" borderId="18" xfId="2" applyFont="1" applyFill="1" applyBorder="1" applyAlignment="1">
      <alignment horizontal="right" vertical="center"/>
    </xf>
    <xf numFmtId="0" fontId="10" fillId="0" borderId="24" xfId="0" applyFont="1" applyBorder="1" applyAlignment="1">
      <alignment vertical="center" wrapText="1"/>
    </xf>
    <xf numFmtId="0" fontId="10" fillId="0" borderId="25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1" fillId="7" borderId="26" xfId="0" applyFont="1" applyFill="1" applyBorder="1" applyAlignment="1">
      <alignment wrapText="1"/>
    </xf>
    <xf numFmtId="0" fontId="10" fillId="7" borderId="26" xfId="0" applyFont="1" applyFill="1" applyBorder="1" applyAlignment="1">
      <alignment wrapText="1"/>
    </xf>
    <xf numFmtId="0" fontId="10" fillId="0" borderId="26" xfId="0" applyFont="1" applyBorder="1"/>
    <xf numFmtId="0" fontId="10" fillId="0" borderId="27" xfId="0" applyFont="1" applyBorder="1" applyAlignment="1">
      <alignment horizontal="left" vertical="center"/>
    </xf>
    <xf numFmtId="0" fontId="10" fillId="0" borderId="27" xfId="0" applyFont="1" applyBorder="1" applyAlignment="1">
      <alignment wrapText="1"/>
    </xf>
    <xf numFmtId="0" fontId="11" fillId="0" borderId="23" xfId="0" applyFont="1" applyBorder="1" applyAlignment="1">
      <alignment horizontal="centerContinuous" vertical="center"/>
    </xf>
    <xf numFmtId="0" fontId="10" fillId="0" borderId="28" xfId="0" applyFont="1" applyBorder="1"/>
    <xf numFmtId="0" fontId="10" fillId="0" borderId="28" xfId="0" applyFont="1" applyBorder="1" applyAlignment="1">
      <alignment horizontal="left" wrapText="1"/>
    </xf>
    <xf numFmtId="0" fontId="10" fillId="7" borderId="28" xfId="0" applyFont="1" applyFill="1" applyBorder="1"/>
    <xf numFmtId="0" fontId="10" fillId="7" borderId="28" xfId="0" applyFont="1" applyFill="1" applyBorder="1" applyAlignment="1">
      <alignment wrapText="1"/>
    </xf>
    <xf numFmtId="0" fontId="10" fillId="0" borderId="23" xfId="0" applyFont="1" applyBorder="1"/>
    <xf numFmtId="0" fontId="10" fillId="0" borderId="28" xfId="0" applyFont="1" applyBorder="1" applyAlignment="1">
      <alignment wrapText="1"/>
    </xf>
    <xf numFmtId="0" fontId="10" fillId="0" borderId="28" xfId="0" applyFont="1" applyBorder="1" applyAlignment="1">
      <alignment horizontal="left" vertical="top"/>
    </xf>
    <xf numFmtId="0" fontId="10" fillId="0" borderId="29" xfId="0" applyFont="1" applyBorder="1"/>
    <xf numFmtId="0" fontId="10" fillId="0" borderId="29" xfId="0" applyFont="1" applyBorder="1" applyAlignment="1">
      <alignment wrapText="1"/>
    </xf>
    <xf numFmtId="0" fontId="10" fillId="0" borderId="29" xfId="0" applyFont="1" applyBorder="1" applyAlignment="1">
      <alignment horizontal="left"/>
    </xf>
    <xf numFmtId="0" fontId="11" fillId="4" borderId="0" xfId="0" applyFont="1" applyFill="1" applyAlignment="1">
      <alignment horizontal="right"/>
    </xf>
    <xf numFmtId="0" fontId="11" fillId="5" borderId="0" xfId="0" applyFont="1" applyFill="1" applyAlignment="1">
      <alignment horizontal="right"/>
    </xf>
    <xf numFmtId="0" fontId="11" fillId="6" borderId="0" xfId="0" applyFont="1" applyFill="1" applyAlignment="1">
      <alignment horizontal="right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7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7" fillId="0" borderId="0" xfId="0" applyFont="1" applyAlignment="1">
      <alignment vertical="center"/>
    </xf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ls.gov/news.release/pdf/ecec.pdf" TargetMode="External"/><Relationship Id="rId1" Type="http://schemas.openxmlformats.org/officeDocument/2006/relationships/hyperlink" Target="http://www.bls.gov/oes/current/oes_stru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tabSelected="1" workbookViewId="0">
      <selection activeCell="B9" sqref="B9:C38"/>
    </sheetView>
  </sheetViews>
  <sheetFormatPr defaultRowHeight="12.5" x14ac:dyDescent="0.25"/>
  <cols>
    <col min="1" max="1" width="16.54296875" customWidth="1"/>
    <col min="2" max="2" width="40.81640625" customWidth="1"/>
    <col min="3" max="3" width="12.81640625" customWidth="1"/>
    <col min="4" max="4" width="12" customWidth="1"/>
    <col min="5" max="5" width="7.453125" bestFit="1" customWidth="1"/>
    <col min="6" max="6" width="11.453125" customWidth="1"/>
    <col min="7" max="7" width="10.1796875" customWidth="1"/>
    <col min="8" max="8" width="10.1796875" bestFit="1" customWidth="1"/>
    <col min="9" max="9" width="6.54296875" bestFit="1" customWidth="1"/>
    <col min="10" max="10" width="12.1796875" bestFit="1" customWidth="1"/>
  </cols>
  <sheetData>
    <row r="1" spans="1:12" ht="15.5" x14ac:dyDescent="0.3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2" ht="13" x14ac:dyDescent="0.3">
      <c r="A2" s="167" t="s">
        <v>1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2" ht="13" x14ac:dyDescent="0.3">
      <c r="A3" s="169" t="s">
        <v>2</v>
      </c>
      <c r="B3" s="169"/>
      <c r="C3" s="169"/>
      <c r="D3" s="169"/>
      <c r="E3" s="169"/>
      <c r="F3" s="169"/>
      <c r="G3" s="169"/>
      <c r="H3" s="169"/>
      <c r="I3" s="169"/>
      <c r="J3" s="169"/>
    </row>
    <row r="4" spans="1:12" ht="13" x14ac:dyDescent="0.3">
      <c r="A4" s="168">
        <v>45474</v>
      </c>
      <c r="B4" s="169"/>
      <c r="C4" s="169"/>
      <c r="D4" s="169"/>
      <c r="E4" s="169"/>
      <c r="F4" s="169"/>
      <c r="G4" s="169"/>
      <c r="H4" s="169"/>
      <c r="I4" s="169"/>
      <c r="J4" s="169"/>
    </row>
    <row r="5" spans="1:12" ht="62.5" x14ac:dyDescent="0.25">
      <c r="A5" s="69" t="s">
        <v>3</v>
      </c>
      <c r="B5" s="79" t="s">
        <v>4</v>
      </c>
      <c r="C5" s="80" t="s">
        <v>5</v>
      </c>
      <c r="D5" s="80" t="s">
        <v>6</v>
      </c>
      <c r="E5" s="80" t="s">
        <v>7</v>
      </c>
      <c r="F5" s="80" t="s">
        <v>8</v>
      </c>
      <c r="G5" s="81" t="s">
        <v>9</v>
      </c>
      <c r="H5" s="80" t="s">
        <v>10</v>
      </c>
      <c r="I5" s="80" t="s">
        <v>11</v>
      </c>
      <c r="J5" s="70" t="s">
        <v>12</v>
      </c>
    </row>
    <row r="6" spans="1:12" x14ac:dyDescent="0.25">
      <c r="A6" s="50" t="s">
        <v>13</v>
      </c>
      <c r="B6" s="51" t="s">
        <v>14</v>
      </c>
      <c r="C6" s="51" t="s">
        <v>15</v>
      </c>
      <c r="D6" s="51" t="s">
        <v>16</v>
      </c>
      <c r="E6" s="51" t="s">
        <v>17</v>
      </c>
      <c r="F6" s="51" t="s">
        <v>18</v>
      </c>
      <c r="G6" s="52" t="s">
        <v>19</v>
      </c>
      <c r="H6" s="51" t="s">
        <v>20</v>
      </c>
      <c r="I6" s="53" t="s">
        <v>21</v>
      </c>
      <c r="J6" s="71" t="s">
        <v>22</v>
      </c>
    </row>
    <row r="7" spans="1:12" ht="13" x14ac:dyDescent="0.25">
      <c r="A7" s="72"/>
      <c r="B7" s="73"/>
      <c r="C7" s="73"/>
      <c r="D7" s="74"/>
      <c r="E7" s="75"/>
      <c r="F7" s="74"/>
      <c r="G7" s="76"/>
      <c r="H7" s="74"/>
      <c r="I7" s="75"/>
      <c r="J7" s="77"/>
    </row>
    <row r="8" spans="1:12" ht="13" x14ac:dyDescent="0.25">
      <c r="A8" s="54"/>
      <c r="B8" s="55"/>
      <c r="C8" s="55"/>
      <c r="D8" s="56"/>
      <c r="E8" s="57"/>
      <c r="F8" s="56"/>
      <c r="G8" s="58"/>
      <c r="H8" s="56"/>
      <c r="I8" s="59"/>
      <c r="J8" s="60"/>
    </row>
    <row r="9" spans="1:12" ht="13" x14ac:dyDescent="0.25">
      <c r="A9" s="152"/>
      <c r="B9" s="144" t="s">
        <v>23</v>
      </c>
      <c r="C9" s="82" t="s">
        <v>24</v>
      </c>
      <c r="D9" s="83">
        <v>101</v>
      </c>
      <c r="E9" s="84">
        <v>1</v>
      </c>
      <c r="F9" s="85">
        <f>D9*E9</f>
        <v>101</v>
      </c>
      <c r="G9" s="86">
        <v>2</v>
      </c>
      <c r="H9" s="87">
        <f>F9*G9</f>
        <v>202</v>
      </c>
      <c r="I9" s="88">
        <v>70.19</v>
      </c>
      <c r="J9" s="89">
        <f>H9*I9</f>
        <v>14178.38</v>
      </c>
      <c r="L9" s="28"/>
    </row>
    <row r="10" spans="1:12" x14ac:dyDescent="0.25">
      <c r="A10" s="153" t="s">
        <v>25</v>
      </c>
      <c r="B10" s="145" t="s">
        <v>26</v>
      </c>
      <c r="C10" s="82" t="s">
        <v>27</v>
      </c>
      <c r="D10" s="83">
        <v>101</v>
      </c>
      <c r="E10" s="84">
        <v>1</v>
      </c>
      <c r="F10" s="85">
        <f t="shared" ref="F10:F14" si="0">D10*E10</f>
        <v>101</v>
      </c>
      <c r="G10" s="86">
        <v>1</v>
      </c>
      <c r="H10" s="87">
        <f t="shared" ref="H10:H14" si="1">F10*G10</f>
        <v>101</v>
      </c>
      <c r="I10" s="88">
        <v>70.19</v>
      </c>
      <c r="J10" s="89">
        <f t="shared" ref="J10:J14" si="2">H10*I10</f>
        <v>7089.19</v>
      </c>
      <c r="L10" s="28"/>
    </row>
    <row r="11" spans="1:12" ht="25" x14ac:dyDescent="0.25">
      <c r="A11" s="153" t="s">
        <v>28</v>
      </c>
      <c r="B11" s="145" t="s">
        <v>29</v>
      </c>
      <c r="C11" s="90" t="s">
        <v>30</v>
      </c>
      <c r="D11" s="85">
        <v>101</v>
      </c>
      <c r="E11" s="91">
        <v>1</v>
      </c>
      <c r="F11" s="85">
        <f t="shared" si="0"/>
        <v>101</v>
      </c>
      <c r="G11" s="92">
        <v>2.5</v>
      </c>
      <c r="H11" s="87">
        <f t="shared" si="1"/>
        <v>252.5</v>
      </c>
      <c r="I11" s="88">
        <v>70.19</v>
      </c>
      <c r="J11" s="89">
        <f t="shared" si="2"/>
        <v>17722.974999999999</v>
      </c>
    </row>
    <row r="12" spans="1:12" x14ac:dyDescent="0.25">
      <c r="A12" s="154">
        <v>1710.4069999999999</v>
      </c>
      <c r="B12" s="146" t="s">
        <v>31</v>
      </c>
      <c r="C12" s="90" t="s">
        <v>27</v>
      </c>
      <c r="D12" s="85">
        <v>1</v>
      </c>
      <c r="E12" s="91">
        <v>1</v>
      </c>
      <c r="F12" s="85">
        <f t="shared" si="0"/>
        <v>1</v>
      </c>
      <c r="G12" s="92">
        <v>2</v>
      </c>
      <c r="H12" s="87">
        <f t="shared" si="1"/>
        <v>2</v>
      </c>
      <c r="I12" s="88">
        <v>70.19</v>
      </c>
      <c r="J12" s="89">
        <f t="shared" si="2"/>
        <v>140.38</v>
      </c>
      <c r="L12" s="28"/>
    </row>
    <row r="13" spans="1:12" x14ac:dyDescent="0.25">
      <c r="A13" s="154">
        <v>1710.4079999999999</v>
      </c>
      <c r="B13" s="146" t="s">
        <v>32</v>
      </c>
      <c r="C13" s="90" t="s">
        <v>27</v>
      </c>
      <c r="D13" s="85">
        <v>1</v>
      </c>
      <c r="E13" s="91">
        <v>1</v>
      </c>
      <c r="F13" s="85">
        <f t="shared" si="0"/>
        <v>1</v>
      </c>
      <c r="G13" s="92">
        <v>2</v>
      </c>
      <c r="H13" s="87">
        <f t="shared" si="1"/>
        <v>2</v>
      </c>
      <c r="I13" s="88">
        <v>70.19</v>
      </c>
      <c r="J13" s="89">
        <f t="shared" si="2"/>
        <v>140.38</v>
      </c>
      <c r="L13" s="28"/>
    </row>
    <row r="14" spans="1:12" x14ac:dyDescent="0.25">
      <c r="A14" s="154">
        <v>1710.4110000000001</v>
      </c>
      <c r="B14" s="146" t="s">
        <v>33</v>
      </c>
      <c r="C14" s="90" t="s">
        <v>27</v>
      </c>
      <c r="D14" s="85">
        <v>1</v>
      </c>
      <c r="E14" s="91">
        <v>1</v>
      </c>
      <c r="F14" s="85">
        <f t="shared" si="0"/>
        <v>1</v>
      </c>
      <c r="G14" s="92">
        <v>10</v>
      </c>
      <c r="H14" s="87">
        <f t="shared" si="1"/>
        <v>10</v>
      </c>
      <c r="I14" s="88">
        <v>70.19</v>
      </c>
      <c r="J14" s="89">
        <f t="shared" si="2"/>
        <v>701.9</v>
      </c>
      <c r="L14" s="28"/>
    </row>
    <row r="15" spans="1:12" ht="13" x14ac:dyDescent="0.3">
      <c r="A15" s="155"/>
      <c r="B15" s="147" t="s">
        <v>34</v>
      </c>
      <c r="C15" s="93"/>
      <c r="D15" s="94"/>
      <c r="E15" s="95"/>
      <c r="F15" s="95"/>
      <c r="G15" s="96"/>
      <c r="H15" s="97"/>
      <c r="I15" s="98"/>
      <c r="J15" s="99"/>
    </row>
    <row r="16" spans="1:12" x14ac:dyDescent="0.25">
      <c r="A16" s="156" t="s">
        <v>35</v>
      </c>
      <c r="B16" s="148" t="s">
        <v>36</v>
      </c>
      <c r="C16" s="93"/>
      <c r="D16" s="94"/>
      <c r="E16" s="95"/>
      <c r="F16" s="95"/>
      <c r="G16" s="96"/>
      <c r="H16" s="97"/>
      <c r="I16" s="98"/>
      <c r="J16" s="99"/>
    </row>
    <row r="17" spans="1:12" x14ac:dyDescent="0.25">
      <c r="A17" s="157"/>
      <c r="B17" s="146" t="s">
        <v>37</v>
      </c>
      <c r="C17" s="100" t="s">
        <v>27</v>
      </c>
      <c r="D17" s="85">
        <v>82</v>
      </c>
      <c r="E17" s="91">
        <v>1</v>
      </c>
      <c r="F17" s="85">
        <f t="shared" ref="F17:F18" si="3">D17*E17</f>
        <v>82</v>
      </c>
      <c r="G17" s="92">
        <v>2</v>
      </c>
      <c r="H17" s="87">
        <f t="shared" ref="H17:H18" si="4">F17*G17</f>
        <v>164</v>
      </c>
      <c r="I17" s="88">
        <v>70.19</v>
      </c>
      <c r="J17" s="89">
        <f t="shared" ref="J17:J18" si="5">H17*I17</f>
        <v>11511.16</v>
      </c>
    </row>
    <row r="18" spans="1:12" ht="25" x14ac:dyDescent="0.25">
      <c r="A18" s="158" t="s">
        <v>38</v>
      </c>
      <c r="B18" s="146" t="s">
        <v>39</v>
      </c>
      <c r="C18" s="100" t="s">
        <v>40</v>
      </c>
      <c r="D18" s="85">
        <v>520</v>
      </c>
      <c r="E18" s="91">
        <v>1</v>
      </c>
      <c r="F18" s="85">
        <f t="shared" si="3"/>
        <v>520</v>
      </c>
      <c r="G18" s="92">
        <v>15</v>
      </c>
      <c r="H18" s="87">
        <f t="shared" si="4"/>
        <v>7800</v>
      </c>
      <c r="I18" s="88">
        <v>70.19</v>
      </c>
      <c r="J18" s="89">
        <f t="shared" si="5"/>
        <v>547482</v>
      </c>
      <c r="L18" s="34"/>
    </row>
    <row r="19" spans="1:12" x14ac:dyDescent="0.25">
      <c r="A19" s="156" t="s">
        <v>35</v>
      </c>
      <c r="B19" s="148" t="s">
        <v>41</v>
      </c>
      <c r="C19" s="93"/>
      <c r="D19" s="94"/>
      <c r="E19" s="95"/>
      <c r="F19" s="95"/>
      <c r="G19" s="96"/>
      <c r="H19" s="97"/>
      <c r="I19" s="98"/>
      <c r="J19" s="99"/>
    </row>
    <row r="20" spans="1:12" x14ac:dyDescent="0.25">
      <c r="A20" s="158"/>
      <c r="B20" s="146" t="s">
        <v>42</v>
      </c>
      <c r="C20" s="100" t="s">
        <v>27</v>
      </c>
      <c r="D20" s="85">
        <v>19</v>
      </c>
      <c r="E20" s="91">
        <v>1</v>
      </c>
      <c r="F20" s="85">
        <f t="shared" ref="F20:F38" si="6">D20*E20</f>
        <v>19</v>
      </c>
      <c r="G20" s="92">
        <v>2</v>
      </c>
      <c r="H20" s="87">
        <f t="shared" ref="H20:H38" si="7">F20*G20</f>
        <v>38</v>
      </c>
      <c r="I20" s="88">
        <v>70.19</v>
      </c>
      <c r="J20" s="89">
        <f t="shared" ref="J20:J23" si="8">H20*I20</f>
        <v>2667.22</v>
      </c>
    </row>
    <row r="21" spans="1:12" ht="25" x14ac:dyDescent="0.25">
      <c r="A21" s="158" t="s">
        <v>38</v>
      </c>
      <c r="B21" s="146" t="s">
        <v>43</v>
      </c>
      <c r="C21" s="100" t="s">
        <v>40</v>
      </c>
      <c r="D21" s="85">
        <v>88</v>
      </c>
      <c r="E21" s="91">
        <v>1</v>
      </c>
      <c r="F21" s="85">
        <f t="shared" si="6"/>
        <v>88</v>
      </c>
      <c r="G21" s="92">
        <v>21</v>
      </c>
      <c r="H21" s="87">
        <f t="shared" si="7"/>
        <v>1848</v>
      </c>
      <c r="I21" s="88">
        <v>70.19</v>
      </c>
      <c r="J21" s="89">
        <f t="shared" si="8"/>
        <v>129711.12</v>
      </c>
    </row>
    <row r="22" spans="1:12" x14ac:dyDescent="0.25">
      <c r="A22" s="153" t="s">
        <v>44</v>
      </c>
      <c r="B22" s="146" t="s">
        <v>45</v>
      </c>
      <c r="C22" s="100" t="s">
        <v>27</v>
      </c>
      <c r="D22" s="85">
        <v>20</v>
      </c>
      <c r="E22" s="91">
        <v>1</v>
      </c>
      <c r="F22" s="85">
        <f t="shared" si="6"/>
        <v>20</v>
      </c>
      <c r="G22" s="92">
        <v>1.5</v>
      </c>
      <c r="H22" s="87">
        <f t="shared" si="7"/>
        <v>30</v>
      </c>
      <c r="I22" s="88">
        <v>70.19</v>
      </c>
      <c r="J22" s="89">
        <f t="shared" si="8"/>
        <v>2105.6999999999998</v>
      </c>
      <c r="L22" s="28"/>
    </row>
    <row r="23" spans="1:12" x14ac:dyDescent="0.25">
      <c r="A23" s="153" t="s">
        <v>46</v>
      </c>
      <c r="B23" s="149" t="s">
        <v>47</v>
      </c>
      <c r="C23" s="100" t="s">
        <v>27</v>
      </c>
      <c r="D23" s="85">
        <v>10</v>
      </c>
      <c r="E23" s="91">
        <v>1</v>
      </c>
      <c r="F23" s="85">
        <f t="shared" si="6"/>
        <v>10</v>
      </c>
      <c r="G23" s="92">
        <v>0.5</v>
      </c>
      <c r="H23" s="87">
        <f t="shared" si="7"/>
        <v>5</v>
      </c>
      <c r="I23" s="88">
        <v>70.19</v>
      </c>
      <c r="J23" s="89">
        <f t="shared" si="8"/>
        <v>350.95</v>
      </c>
      <c r="L23" s="28"/>
    </row>
    <row r="24" spans="1:12" x14ac:dyDescent="0.25">
      <c r="A24" s="153" t="s">
        <v>48</v>
      </c>
      <c r="B24" s="146" t="s">
        <v>49</v>
      </c>
      <c r="C24" s="100" t="s">
        <v>27</v>
      </c>
      <c r="D24" s="85">
        <v>101</v>
      </c>
      <c r="E24" s="91">
        <v>1</v>
      </c>
      <c r="F24" s="85">
        <f t="shared" si="6"/>
        <v>101</v>
      </c>
      <c r="G24" s="92">
        <v>0.5</v>
      </c>
      <c r="H24" s="87">
        <f t="shared" si="7"/>
        <v>50.5</v>
      </c>
      <c r="I24" s="88">
        <v>70.19</v>
      </c>
      <c r="J24" s="89">
        <f t="shared" ref="J24:J38" si="9">H24*I24</f>
        <v>3544.5949999999998</v>
      </c>
    </row>
    <row r="25" spans="1:12" x14ac:dyDescent="0.25">
      <c r="A25" s="153" t="s">
        <v>50</v>
      </c>
      <c r="B25" s="149" t="s">
        <v>51</v>
      </c>
      <c r="C25" s="100" t="s">
        <v>27</v>
      </c>
      <c r="D25" s="101">
        <v>1</v>
      </c>
      <c r="E25" s="84">
        <v>1</v>
      </c>
      <c r="F25" s="85">
        <f t="shared" si="6"/>
        <v>1</v>
      </c>
      <c r="G25" s="86">
        <v>0.5</v>
      </c>
      <c r="H25" s="87">
        <f t="shared" si="7"/>
        <v>0.5</v>
      </c>
      <c r="I25" s="88">
        <v>70.19</v>
      </c>
      <c r="J25" s="89">
        <f t="shared" si="9"/>
        <v>35.094999999999999</v>
      </c>
      <c r="L25" s="28"/>
    </row>
    <row r="26" spans="1:12" ht="37.5" x14ac:dyDescent="0.25">
      <c r="A26" s="153" t="s">
        <v>52</v>
      </c>
      <c r="B26" s="146" t="s">
        <v>53</v>
      </c>
      <c r="C26" s="102" t="s">
        <v>54</v>
      </c>
      <c r="D26" s="103">
        <v>101</v>
      </c>
      <c r="E26" s="104">
        <v>1</v>
      </c>
      <c r="F26" s="85">
        <f t="shared" si="6"/>
        <v>101</v>
      </c>
      <c r="G26" s="105">
        <v>17.5</v>
      </c>
      <c r="H26" s="87">
        <f t="shared" si="7"/>
        <v>1767.5</v>
      </c>
      <c r="I26" s="88">
        <v>70.19</v>
      </c>
      <c r="J26" s="89">
        <f t="shared" si="9"/>
        <v>124060.825</v>
      </c>
    </row>
    <row r="27" spans="1:12" ht="25" x14ac:dyDescent="0.25">
      <c r="A27" s="158" t="s">
        <v>55</v>
      </c>
      <c r="B27" s="146" t="s">
        <v>56</v>
      </c>
      <c r="C27" s="106" t="s">
        <v>27</v>
      </c>
      <c r="D27" s="107">
        <v>82</v>
      </c>
      <c r="E27" s="108">
        <v>1</v>
      </c>
      <c r="F27" s="85">
        <f t="shared" si="6"/>
        <v>82</v>
      </c>
      <c r="G27" s="109">
        <v>21.5</v>
      </c>
      <c r="H27" s="87">
        <f t="shared" si="7"/>
        <v>1763</v>
      </c>
      <c r="I27" s="88">
        <v>70.19</v>
      </c>
      <c r="J27" s="89">
        <f t="shared" si="9"/>
        <v>123744.97</v>
      </c>
    </row>
    <row r="28" spans="1:12" ht="37.5" x14ac:dyDescent="0.25">
      <c r="A28" s="158" t="s">
        <v>57</v>
      </c>
      <c r="B28" s="146" t="s">
        <v>58</v>
      </c>
      <c r="C28" s="106" t="s">
        <v>27</v>
      </c>
      <c r="D28" s="110">
        <v>101</v>
      </c>
      <c r="E28" s="104">
        <v>1</v>
      </c>
      <c r="F28" s="85">
        <f t="shared" si="6"/>
        <v>101</v>
      </c>
      <c r="G28" s="105">
        <v>229.5</v>
      </c>
      <c r="H28" s="87">
        <f t="shared" si="7"/>
        <v>23179.5</v>
      </c>
      <c r="I28" s="88">
        <v>70.19</v>
      </c>
      <c r="J28" s="89">
        <f t="shared" si="9"/>
        <v>1626969.105</v>
      </c>
    </row>
    <row r="29" spans="1:12" ht="25" x14ac:dyDescent="0.25">
      <c r="A29" s="159">
        <v>1710.2550000000001</v>
      </c>
      <c r="B29" s="146" t="s">
        <v>59</v>
      </c>
      <c r="C29" s="106" t="s">
        <v>27</v>
      </c>
      <c r="D29" s="103">
        <v>1</v>
      </c>
      <c r="E29" s="104">
        <v>1</v>
      </c>
      <c r="F29" s="85">
        <f t="shared" si="6"/>
        <v>1</v>
      </c>
      <c r="G29" s="105">
        <v>3.5</v>
      </c>
      <c r="H29" s="87">
        <f t="shared" si="7"/>
        <v>3.5</v>
      </c>
      <c r="I29" s="88">
        <v>70.19</v>
      </c>
      <c r="J29" s="89">
        <f t="shared" si="9"/>
        <v>245.66499999999999</v>
      </c>
    </row>
    <row r="30" spans="1:12" x14ac:dyDescent="0.25">
      <c r="A30" s="159"/>
      <c r="B30" s="146" t="s">
        <v>60</v>
      </c>
      <c r="C30" s="106" t="s">
        <v>61</v>
      </c>
      <c r="D30" s="103">
        <v>1</v>
      </c>
      <c r="E30" s="104">
        <v>1</v>
      </c>
      <c r="F30" s="85">
        <v>1</v>
      </c>
      <c r="G30" s="105">
        <v>0.5</v>
      </c>
      <c r="H30" s="143">
        <f>G30*F30</f>
        <v>0.5</v>
      </c>
      <c r="I30" s="64">
        <v>70.19</v>
      </c>
      <c r="J30" s="89">
        <f>I30*H30</f>
        <v>35.094999999999999</v>
      </c>
      <c r="K30" s="28"/>
    </row>
    <row r="31" spans="1:12" x14ac:dyDescent="0.25">
      <c r="A31" s="153" t="s">
        <v>62</v>
      </c>
      <c r="B31" s="146" t="s">
        <v>63</v>
      </c>
      <c r="C31" s="106" t="s">
        <v>27</v>
      </c>
      <c r="D31" s="103">
        <v>10</v>
      </c>
      <c r="E31" s="104">
        <v>1</v>
      </c>
      <c r="F31" s="85">
        <f t="shared" si="6"/>
        <v>10</v>
      </c>
      <c r="G31" s="105">
        <v>0.5</v>
      </c>
      <c r="H31" s="87">
        <f t="shared" si="7"/>
        <v>5</v>
      </c>
      <c r="I31" s="111">
        <v>70.19</v>
      </c>
      <c r="J31" s="89">
        <f t="shared" si="9"/>
        <v>350.95</v>
      </c>
      <c r="L31" s="28"/>
    </row>
    <row r="32" spans="1:12" ht="25" x14ac:dyDescent="0.25">
      <c r="A32" s="153" t="s">
        <v>64</v>
      </c>
      <c r="B32" s="146" t="s">
        <v>65</v>
      </c>
      <c r="C32" s="106" t="s">
        <v>27</v>
      </c>
      <c r="D32" s="110">
        <v>10</v>
      </c>
      <c r="E32" s="104">
        <v>1</v>
      </c>
      <c r="F32" s="85">
        <f t="shared" si="6"/>
        <v>10</v>
      </c>
      <c r="G32" s="105">
        <v>0.5</v>
      </c>
      <c r="H32" s="87">
        <f t="shared" si="7"/>
        <v>5</v>
      </c>
      <c r="I32" s="111">
        <v>70.19</v>
      </c>
      <c r="J32" s="89">
        <f t="shared" si="9"/>
        <v>350.95</v>
      </c>
    </row>
    <row r="33" spans="1:12" x14ac:dyDescent="0.25">
      <c r="A33" s="153" t="s">
        <v>66</v>
      </c>
      <c r="B33" s="146" t="s">
        <v>67</v>
      </c>
      <c r="C33" s="106" t="s">
        <v>27</v>
      </c>
      <c r="D33" s="103">
        <v>10</v>
      </c>
      <c r="E33" s="104">
        <v>1</v>
      </c>
      <c r="F33" s="85">
        <f t="shared" si="6"/>
        <v>10</v>
      </c>
      <c r="G33" s="105">
        <v>0.75</v>
      </c>
      <c r="H33" s="87">
        <f t="shared" si="7"/>
        <v>7.5</v>
      </c>
      <c r="I33" s="111">
        <v>70.19</v>
      </c>
      <c r="J33" s="89">
        <f t="shared" si="9"/>
        <v>526.42499999999995</v>
      </c>
    </row>
    <row r="34" spans="1:12" x14ac:dyDescent="0.25">
      <c r="A34" s="160" t="s">
        <v>68</v>
      </c>
      <c r="B34" s="160" t="s">
        <v>69</v>
      </c>
      <c r="C34" s="106" t="s">
        <v>27</v>
      </c>
      <c r="D34" s="103">
        <v>101</v>
      </c>
      <c r="E34" s="104">
        <v>1</v>
      </c>
      <c r="F34" s="85">
        <f t="shared" si="6"/>
        <v>101</v>
      </c>
      <c r="G34" s="105">
        <v>0.5</v>
      </c>
      <c r="H34" s="87">
        <f t="shared" si="7"/>
        <v>50.5</v>
      </c>
      <c r="I34" s="88">
        <v>70.19</v>
      </c>
      <c r="J34" s="89">
        <f t="shared" si="9"/>
        <v>3544.5949999999998</v>
      </c>
    </row>
    <row r="35" spans="1:12" x14ac:dyDescent="0.25">
      <c r="A35" s="160" t="s">
        <v>70</v>
      </c>
      <c r="B35" s="161" t="s">
        <v>71</v>
      </c>
      <c r="C35" s="106" t="s">
        <v>27</v>
      </c>
      <c r="D35" s="107">
        <v>101</v>
      </c>
      <c r="E35" s="108">
        <v>1</v>
      </c>
      <c r="F35" s="85">
        <f t="shared" si="6"/>
        <v>101</v>
      </c>
      <c r="G35" s="109">
        <v>0.5</v>
      </c>
      <c r="H35" s="87">
        <f t="shared" si="7"/>
        <v>50.5</v>
      </c>
      <c r="I35" s="88">
        <v>70.19</v>
      </c>
      <c r="J35" s="89">
        <f t="shared" si="9"/>
        <v>3544.5949999999998</v>
      </c>
    </row>
    <row r="36" spans="1:12" x14ac:dyDescent="0.25">
      <c r="A36" s="162" t="s">
        <v>72</v>
      </c>
      <c r="B36" s="161" t="s">
        <v>73</v>
      </c>
      <c r="C36" s="106" t="s">
        <v>27</v>
      </c>
      <c r="D36" s="107">
        <v>101</v>
      </c>
      <c r="E36" s="108">
        <v>1</v>
      </c>
      <c r="F36" s="85">
        <f t="shared" si="6"/>
        <v>101</v>
      </c>
      <c r="G36" s="109">
        <v>0.5</v>
      </c>
      <c r="H36" s="87">
        <f t="shared" si="7"/>
        <v>50.5</v>
      </c>
      <c r="I36" s="88">
        <v>70.19</v>
      </c>
      <c r="J36" s="89">
        <f t="shared" si="9"/>
        <v>3544.5949999999998</v>
      </c>
    </row>
    <row r="37" spans="1:12" ht="25" x14ac:dyDescent="0.25">
      <c r="A37" s="150" t="s">
        <v>74</v>
      </c>
      <c r="B37" s="151" t="s">
        <v>75</v>
      </c>
      <c r="C37" s="106" t="s">
        <v>27</v>
      </c>
      <c r="D37" s="107">
        <v>101</v>
      </c>
      <c r="E37" s="108">
        <v>1</v>
      </c>
      <c r="F37" s="85">
        <f t="shared" si="6"/>
        <v>101</v>
      </c>
      <c r="G37" s="109">
        <v>0.25</v>
      </c>
      <c r="H37" s="87">
        <f t="shared" si="7"/>
        <v>25.25</v>
      </c>
      <c r="I37" s="88">
        <v>70.19</v>
      </c>
      <c r="J37" s="89">
        <f t="shared" si="9"/>
        <v>1772.2974999999999</v>
      </c>
    </row>
    <row r="38" spans="1:12" x14ac:dyDescent="0.25">
      <c r="A38" s="113"/>
      <c r="B38" s="144" t="s">
        <v>23</v>
      </c>
      <c r="C38" s="82" t="s">
        <v>24</v>
      </c>
      <c r="D38" s="107">
        <v>101</v>
      </c>
      <c r="E38" s="108">
        <v>1</v>
      </c>
      <c r="F38" s="85">
        <f t="shared" si="6"/>
        <v>101</v>
      </c>
      <c r="G38" s="109">
        <v>1</v>
      </c>
      <c r="H38" s="87">
        <f t="shared" si="7"/>
        <v>101</v>
      </c>
      <c r="I38" s="88">
        <v>70.19</v>
      </c>
      <c r="J38" s="89">
        <f t="shared" si="9"/>
        <v>7089.19</v>
      </c>
      <c r="L38" s="28"/>
    </row>
    <row r="39" spans="1:12" x14ac:dyDescent="0.25">
      <c r="A39" s="114"/>
      <c r="B39" s="107" t="s">
        <v>76</v>
      </c>
      <c r="C39" s="112"/>
      <c r="D39" s="115">
        <f>D18+D21</f>
        <v>608</v>
      </c>
      <c r="E39" s="108">
        <v>1</v>
      </c>
      <c r="F39" s="85">
        <f>SUM(F9:F38)</f>
        <v>1968</v>
      </c>
      <c r="G39" s="109"/>
      <c r="H39" s="87">
        <f>SUM(H9:H38)</f>
        <v>37514.75</v>
      </c>
      <c r="I39" s="88"/>
      <c r="J39" s="89">
        <f>SUM(J9:J38)</f>
        <v>2633160.3025000007</v>
      </c>
    </row>
    <row r="40" spans="1:12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</row>
    <row r="41" spans="1:12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</row>
    <row r="42" spans="1:12" ht="13" x14ac:dyDescent="0.3">
      <c r="A42" s="28"/>
      <c r="B42" s="28"/>
      <c r="C42" s="61" t="s">
        <v>77</v>
      </c>
      <c r="D42" s="62"/>
      <c r="E42" s="62"/>
      <c r="F42" s="63">
        <f>D39</f>
        <v>608</v>
      </c>
      <c r="G42" s="64"/>
      <c r="H42" s="65"/>
      <c r="I42" s="17"/>
      <c r="J42" s="17"/>
    </row>
    <row r="43" spans="1:12" ht="13" x14ac:dyDescent="0.3">
      <c r="A43" s="28"/>
      <c r="B43" s="28"/>
      <c r="C43" s="17"/>
      <c r="D43" s="163" t="s">
        <v>78</v>
      </c>
      <c r="E43" s="163"/>
      <c r="F43" s="163"/>
      <c r="G43" s="163"/>
      <c r="H43" s="66">
        <f>H39</f>
        <v>37514.75</v>
      </c>
      <c r="I43" s="17"/>
      <c r="J43" s="17"/>
    </row>
    <row r="44" spans="1:12" ht="13" x14ac:dyDescent="0.3">
      <c r="A44" s="28"/>
      <c r="B44" s="28"/>
      <c r="C44" s="17"/>
      <c r="D44" s="17"/>
      <c r="E44" s="17"/>
      <c r="F44" s="17"/>
      <c r="G44" s="164" t="s">
        <v>79</v>
      </c>
      <c r="H44" s="164"/>
      <c r="I44" s="164"/>
      <c r="J44" s="67">
        <f>J39</f>
        <v>2633160.3025000007</v>
      </c>
    </row>
    <row r="45" spans="1:12" ht="13" x14ac:dyDescent="0.3">
      <c r="A45" s="28"/>
      <c r="B45" s="28"/>
      <c r="C45" s="165" t="s">
        <v>80</v>
      </c>
      <c r="D45" s="165"/>
      <c r="E45" s="165"/>
      <c r="F45" s="165"/>
      <c r="G45" s="68">
        <f>H39/F39</f>
        <v>19.062372967479675</v>
      </c>
      <c r="H45" s="17"/>
      <c r="I45" s="17"/>
      <c r="J45" s="17"/>
    </row>
  </sheetData>
  <customSheetViews>
    <customSheetView guid="{6D408708-B60D-4677-A8AE-FDB2202DA023}">
      <pageMargins left="0" right="0" top="0" bottom="0" header="0" footer="0"/>
      <headerFooter alignWithMargins="0"/>
    </customSheetView>
    <customSheetView guid="{824B90F9-415C-4796-9E3D-A1CDA185FF5F}">
      <pageMargins left="0" right="0" top="0" bottom="0" header="0" footer="0"/>
      <headerFooter alignWithMargins="0"/>
    </customSheetView>
    <customSheetView guid="{9C915AD1-207C-4784-8563-74210CE5FEE1}">
      <pageMargins left="0" right="0" top="0" bottom="0" header="0" footer="0"/>
      <headerFooter alignWithMargins="0"/>
    </customSheetView>
    <customSheetView guid="{F24F5730-C53C-4042-AFE4-F4859FDE2519}">
      <pageMargins left="0" right="0" top="0" bottom="0" header="0" footer="0"/>
      <headerFooter alignWithMargins="0"/>
    </customSheetView>
    <customSheetView guid="{E59731A6-E487-4216-B709-360885DF0B67}">
      <pageMargins left="0" right="0" top="0" bottom="0" header="0" footer="0"/>
      <headerFooter alignWithMargins="0"/>
    </customSheetView>
    <customSheetView guid="{37AA95CC-33E3-448E-A246-6D7C1E55B132}" showRuler="0">
      <pageMargins left="0" right="0" top="0" bottom="0" header="0" footer="0"/>
      <headerFooter alignWithMargins="0"/>
    </customSheetView>
    <customSheetView guid="{B1FFA0E4-DD65-453A-A78C-020A45C50C30}" showRuler="0">
      <pageMargins left="0" right="0" top="0" bottom="0" header="0" footer="0"/>
      <headerFooter alignWithMargins="0"/>
    </customSheetView>
    <customSheetView guid="{15C0669A-31B7-4E8C-B264-C157DFCC7314}">
      <pageMargins left="0" right="0" top="0" bottom="0" header="0" footer="0"/>
      <headerFooter alignWithMargins="0"/>
    </customSheetView>
    <customSheetView guid="{50551261-C85F-41F5-AFE5-A65BD7C7846A}">
      <pageMargins left="0" right="0" top="0" bottom="0" header="0" footer="0"/>
      <headerFooter alignWithMargins="0"/>
    </customSheetView>
    <customSheetView guid="{6D91BC3E-AAD1-45FF-B665-9358F89A956A}">
      <pageMargins left="0" right="0" top="0" bottom="0" header="0" footer="0"/>
      <headerFooter alignWithMargins="0"/>
    </customSheetView>
    <customSheetView guid="{5C6A5B93-93B7-43B1-A373-A289E18FF6F7}">
      <pageMargins left="0" right="0" top="0" bottom="0" header="0" footer="0"/>
      <headerFooter alignWithMargins="0"/>
    </customSheetView>
    <customSheetView guid="{A2F5F949-EDF6-4F18-A45D-F28D48CF9216}">
      <pageMargins left="0" right="0" top="0" bottom="0" header="0" footer="0"/>
      <headerFooter alignWithMargins="0"/>
    </customSheetView>
  </customSheetViews>
  <mergeCells count="7">
    <mergeCell ref="D43:G43"/>
    <mergeCell ref="G44:I44"/>
    <mergeCell ref="C45:F45"/>
    <mergeCell ref="A1:J1"/>
    <mergeCell ref="A2:J2"/>
    <mergeCell ref="A4:J4"/>
    <mergeCell ref="A3:J3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D89F-F798-4768-ADAC-B1496FB1B962}">
  <dimension ref="A1:L14"/>
  <sheetViews>
    <sheetView workbookViewId="0">
      <selection activeCell="J5" sqref="J5"/>
    </sheetView>
  </sheetViews>
  <sheetFormatPr defaultRowHeight="12.5" x14ac:dyDescent="0.25"/>
  <cols>
    <col min="1" max="2" width="30.1796875" customWidth="1"/>
    <col min="4" max="4" width="9.54296875" bestFit="1" customWidth="1"/>
  </cols>
  <sheetData>
    <row r="1" spans="1:12" ht="15" x14ac:dyDescent="0.3">
      <c r="A1" s="26" t="s">
        <v>81</v>
      </c>
      <c r="B1" s="26"/>
      <c r="C1" s="17"/>
      <c r="D1" s="17"/>
      <c r="E1" s="17"/>
      <c r="F1" s="17"/>
      <c r="G1" s="17"/>
    </row>
    <row r="2" spans="1:12" ht="13.5" thickBot="1" x14ac:dyDescent="0.35">
      <c r="A2" s="17"/>
      <c r="B2" s="17"/>
      <c r="C2" s="17"/>
      <c r="D2" s="17"/>
      <c r="E2" s="17"/>
      <c r="F2" s="17"/>
      <c r="G2" s="17"/>
    </row>
    <row r="3" spans="1:12" ht="52.5" thickBot="1" x14ac:dyDescent="0.35">
      <c r="A3" s="27" t="s">
        <v>82</v>
      </c>
      <c r="B3" s="32" t="s">
        <v>83</v>
      </c>
      <c r="C3" s="116" t="s">
        <v>84</v>
      </c>
      <c r="D3" s="116" t="s">
        <v>85</v>
      </c>
      <c r="E3" s="116" t="s">
        <v>86</v>
      </c>
      <c r="F3" s="116" t="s">
        <v>87</v>
      </c>
      <c r="G3" s="116" t="s">
        <v>88</v>
      </c>
      <c r="I3" s="23" t="s">
        <v>89</v>
      </c>
      <c r="J3" s="29" t="s">
        <v>90</v>
      </c>
    </row>
    <row r="4" spans="1:12" ht="13" x14ac:dyDescent="0.3">
      <c r="A4" s="117" t="s">
        <v>91</v>
      </c>
      <c r="B4" s="117" t="s">
        <v>92</v>
      </c>
      <c r="C4" s="118">
        <v>62.18</v>
      </c>
      <c r="D4" s="118">
        <f>C4*A10</f>
        <v>18.467459999999999</v>
      </c>
      <c r="E4" s="118">
        <f>C4+D4</f>
        <v>80.647459999999995</v>
      </c>
      <c r="F4" s="117">
        <v>80</v>
      </c>
      <c r="G4" s="118">
        <f>E4*0.8</f>
        <v>64.517967999999996</v>
      </c>
      <c r="I4" s="24"/>
    </row>
    <row r="5" spans="1:12" ht="26" x14ac:dyDescent="0.3">
      <c r="A5" s="116" t="s">
        <v>93</v>
      </c>
      <c r="B5" s="117" t="s">
        <v>94</v>
      </c>
      <c r="C5" s="118">
        <v>21.87</v>
      </c>
      <c r="D5" s="118">
        <f>C5*A10</f>
        <v>6.4953899999999996</v>
      </c>
      <c r="E5" s="118">
        <f>C5+D5</f>
        <v>28.365390000000001</v>
      </c>
      <c r="F5" s="117">
        <v>20</v>
      </c>
      <c r="G5" s="118">
        <f>E5*0.2</f>
        <v>5.6730780000000003</v>
      </c>
      <c r="I5" s="25" t="s">
        <v>95</v>
      </c>
      <c r="J5" s="29" t="s">
        <v>96</v>
      </c>
    </row>
    <row r="6" spans="1:12" ht="25.5" customHeight="1" x14ac:dyDescent="0.3">
      <c r="A6" s="116"/>
      <c r="B6" s="116"/>
      <c r="C6" s="118"/>
      <c r="D6" s="118"/>
      <c r="E6" s="118"/>
      <c r="F6" s="117"/>
      <c r="G6" s="118"/>
    </row>
    <row r="7" spans="1:12" ht="13" x14ac:dyDescent="0.3">
      <c r="A7" s="117"/>
      <c r="B7" s="117"/>
      <c r="C7" s="117"/>
      <c r="D7" s="117"/>
      <c r="E7" s="117"/>
      <c r="F7" s="117">
        <f>SUM(F4:F6)</f>
        <v>100</v>
      </c>
      <c r="G7" s="119">
        <f>SUM(G4:G6)</f>
        <v>70.191046</v>
      </c>
    </row>
    <row r="9" spans="1:12" ht="16" x14ac:dyDescent="0.3">
      <c r="J9" s="33" t="s">
        <v>97</v>
      </c>
      <c r="L9" s="22"/>
    </row>
    <row r="10" spans="1:12" ht="13" x14ac:dyDescent="0.25">
      <c r="A10">
        <v>0.29699999999999999</v>
      </c>
      <c r="C10" s="28" t="s">
        <v>98</v>
      </c>
      <c r="D10" s="18"/>
      <c r="E10" s="18"/>
      <c r="J10" s="28" t="s">
        <v>99</v>
      </c>
      <c r="L10" s="22"/>
    </row>
    <row r="11" spans="1:12" ht="13" x14ac:dyDescent="0.25">
      <c r="D11" s="18"/>
      <c r="E11" s="18"/>
      <c r="L11" s="22"/>
    </row>
    <row r="12" spans="1:12" ht="13" x14ac:dyDescent="0.25">
      <c r="D12" s="18"/>
      <c r="E12" s="18"/>
      <c r="L12" s="22"/>
    </row>
    <row r="13" spans="1:12" ht="13" x14ac:dyDescent="0.25">
      <c r="D13" s="18"/>
      <c r="E13" s="18"/>
      <c r="L13" s="22"/>
    </row>
    <row r="14" spans="1:12" ht="13" x14ac:dyDescent="0.25">
      <c r="D14" s="18"/>
      <c r="E14" s="18"/>
    </row>
  </sheetData>
  <hyperlinks>
    <hyperlink ref="J3" r:id="rId1" xr:uid="{66C94926-8C4B-4E7A-BD68-DD25DD3864D8}"/>
    <hyperlink ref="J5" r:id="rId2" xr:uid="{F4308F18-BB87-47C8-BA3A-D0835CC3A28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E813-3292-475F-9D3A-D7976D500DD3}">
  <dimension ref="A3:G63"/>
  <sheetViews>
    <sheetView workbookViewId="0">
      <selection activeCell="G10" sqref="G10:G11"/>
    </sheetView>
  </sheetViews>
  <sheetFormatPr defaultRowHeight="12.5" x14ac:dyDescent="0.25"/>
  <cols>
    <col min="1" max="1" width="47.453125" customWidth="1"/>
    <col min="2" max="2" width="17.453125" bestFit="1" customWidth="1"/>
    <col min="3" max="3" width="14.81640625" bestFit="1" customWidth="1"/>
    <col min="4" max="4" width="14" bestFit="1" customWidth="1"/>
    <col min="5" max="5" width="9.453125" bestFit="1" customWidth="1"/>
    <col min="7" max="7" width="13.1796875" bestFit="1" customWidth="1"/>
  </cols>
  <sheetData>
    <row r="3" spans="1:7" ht="16" thickBot="1" x14ac:dyDescent="0.4">
      <c r="A3" s="1" t="s">
        <v>100</v>
      </c>
    </row>
    <row r="4" spans="1:7" ht="15" thickBot="1" x14ac:dyDescent="0.3">
      <c r="A4" s="2" t="s">
        <v>101</v>
      </c>
      <c r="B4" s="3" t="s">
        <v>102</v>
      </c>
      <c r="C4" s="3" t="s">
        <v>103</v>
      </c>
      <c r="D4" s="3" t="s">
        <v>104</v>
      </c>
    </row>
    <row r="5" spans="1:7" ht="15" thickBot="1" x14ac:dyDescent="0.3">
      <c r="A5" s="4" t="s">
        <v>105</v>
      </c>
      <c r="B5" s="7">
        <v>64.06</v>
      </c>
      <c r="C5" s="6">
        <f>B5*0.3625</f>
        <v>23.22175</v>
      </c>
      <c r="D5" s="5">
        <f>B5*1.3625</f>
        <v>87.281750000000002</v>
      </c>
      <c r="G5" t="s">
        <v>106</v>
      </c>
    </row>
    <row r="6" spans="1:7" ht="15" thickBot="1" x14ac:dyDescent="0.3">
      <c r="A6" s="4" t="s">
        <v>107</v>
      </c>
      <c r="B6" s="7">
        <v>64.06</v>
      </c>
      <c r="C6" s="6">
        <f t="shared" ref="C6" si="0">B6*0.3625</f>
        <v>23.22175</v>
      </c>
      <c r="D6" s="5">
        <f t="shared" ref="D6" si="1">B6*1.3625</f>
        <v>87.281750000000002</v>
      </c>
    </row>
    <row r="7" spans="1:7" ht="15" thickBot="1" x14ac:dyDescent="0.3">
      <c r="A7" s="4"/>
      <c r="B7" s="7"/>
      <c r="C7" s="6"/>
      <c r="D7" s="5"/>
    </row>
    <row r="8" spans="1:7" ht="15" thickBot="1" x14ac:dyDescent="0.3">
      <c r="A8" s="4"/>
      <c r="B8" s="7"/>
      <c r="C8" s="6"/>
      <c r="D8" s="5"/>
    </row>
    <row r="9" spans="1:7" ht="14.5" x14ac:dyDescent="0.25">
      <c r="A9" s="45"/>
      <c r="B9" s="46"/>
      <c r="C9" s="47"/>
      <c r="D9" s="48"/>
    </row>
    <row r="10" spans="1:7" ht="29.15" customHeight="1" x14ac:dyDescent="0.35">
      <c r="A10" s="120"/>
      <c r="B10" s="121" t="s">
        <v>108</v>
      </c>
      <c r="C10" s="122" t="s">
        <v>109</v>
      </c>
      <c r="D10" s="123" t="s">
        <v>110</v>
      </c>
      <c r="G10" s="49"/>
    </row>
    <row r="11" spans="1:7" ht="14.5" x14ac:dyDescent="0.25">
      <c r="A11" s="120" t="s">
        <v>105</v>
      </c>
      <c r="B11" s="124">
        <v>101</v>
      </c>
      <c r="C11" s="120">
        <v>164</v>
      </c>
      <c r="D11" s="125">
        <f>(87.28*164)*101</f>
        <v>1445705.92</v>
      </c>
      <c r="G11" s="49"/>
    </row>
    <row r="12" spans="1:7" ht="14.5" x14ac:dyDescent="0.25">
      <c r="A12" s="120" t="s">
        <v>107</v>
      </c>
      <c r="B12" s="126">
        <v>608</v>
      </c>
      <c r="C12" s="120">
        <v>4</v>
      </c>
      <c r="D12" s="125">
        <f>(87.28*4)*608</f>
        <v>212264.95999999999</v>
      </c>
    </row>
    <row r="13" spans="1:7" ht="14.5" x14ac:dyDescent="0.25">
      <c r="A13" s="120"/>
      <c r="B13" s="127"/>
      <c r="C13" s="128"/>
      <c r="D13" s="125">
        <f>D11+D12</f>
        <v>1657970.88</v>
      </c>
    </row>
    <row r="16" spans="1:7" ht="15.5" x14ac:dyDescent="0.35">
      <c r="A16" s="1"/>
    </row>
    <row r="17" spans="1:4" ht="14.5" x14ac:dyDescent="0.25">
      <c r="A17" s="78"/>
      <c r="B17" s="35"/>
      <c r="C17" s="35"/>
      <c r="D17" s="35"/>
    </row>
    <row r="18" spans="1:4" ht="14.5" x14ac:dyDescent="0.25">
      <c r="A18" s="36"/>
      <c r="B18" s="36"/>
      <c r="C18" s="36"/>
      <c r="D18" s="36"/>
    </row>
    <row r="19" spans="1:4" ht="14.5" x14ac:dyDescent="0.25">
      <c r="A19" s="36"/>
      <c r="B19" s="37"/>
      <c r="C19" s="36"/>
      <c r="D19" s="37"/>
    </row>
    <row r="20" spans="1:4" ht="14.5" x14ac:dyDescent="0.25">
      <c r="A20" s="36"/>
      <c r="B20" s="37"/>
      <c r="C20" s="36"/>
      <c r="D20" s="37"/>
    </row>
    <row r="21" spans="1:4" ht="14.5" x14ac:dyDescent="0.25">
      <c r="A21" s="36"/>
      <c r="B21" s="38"/>
      <c r="C21" s="36"/>
      <c r="D21" s="37"/>
    </row>
    <row r="22" spans="1:4" ht="14.5" x14ac:dyDescent="0.25">
      <c r="A22" s="36"/>
      <c r="B22" s="38"/>
      <c r="C22" s="36"/>
      <c r="D22" s="37"/>
    </row>
    <row r="23" spans="1:4" ht="14.5" x14ac:dyDescent="0.25">
      <c r="A23" s="36"/>
      <c r="B23" s="39"/>
      <c r="C23" s="36"/>
      <c r="D23" s="37"/>
    </row>
    <row r="24" spans="1:4" ht="14.5" x14ac:dyDescent="0.25">
      <c r="A24" s="36"/>
      <c r="B24" s="35"/>
      <c r="C24" s="35"/>
      <c r="D24" s="37"/>
    </row>
    <row r="25" spans="1:4" ht="13" x14ac:dyDescent="0.25">
      <c r="A25" s="35"/>
      <c r="B25" s="35"/>
      <c r="C25" s="35"/>
      <c r="D25" s="35"/>
    </row>
    <row r="26" spans="1:4" ht="14.5" x14ac:dyDescent="0.25">
      <c r="A26" s="78"/>
      <c r="B26" s="35"/>
      <c r="C26" s="35"/>
      <c r="D26" s="35"/>
    </row>
    <row r="27" spans="1:4" ht="14.5" x14ac:dyDescent="0.25">
      <c r="A27" s="36"/>
      <c r="B27" s="37"/>
      <c r="C27" s="36"/>
      <c r="D27" s="37"/>
    </row>
    <row r="28" spans="1:4" ht="14.5" x14ac:dyDescent="0.25">
      <c r="A28" s="36"/>
      <c r="B28" s="37"/>
      <c r="C28" s="36"/>
      <c r="D28" s="37"/>
    </row>
    <row r="29" spans="1:4" ht="14.5" x14ac:dyDescent="0.25">
      <c r="A29" s="36"/>
      <c r="B29" s="38"/>
      <c r="C29" s="36"/>
      <c r="D29" s="37"/>
    </row>
    <row r="30" spans="1:4" ht="14.5" x14ac:dyDescent="0.25">
      <c r="A30" s="36"/>
      <c r="B30" s="38"/>
      <c r="C30" s="36"/>
      <c r="D30" s="37"/>
    </row>
    <row r="31" spans="1:4" ht="14.5" x14ac:dyDescent="0.25">
      <c r="A31" s="36"/>
      <c r="B31" s="37"/>
      <c r="C31" s="36"/>
      <c r="D31" s="37"/>
    </row>
    <row r="32" spans="1:4" ht="14.5" x14ac:dyDescent="0.25">
      <c r="A32" s="36"/>
      <c r="B32" s="39"/>
      <c r="C32" s="36"/>
      <c r="D32" s="37"/>
    </row>
    <row r="33" spans="1:4" ht="14.5" x14ac:dyDescent="0.25">
      <c r="A33" s="36"/>
      <c r="B33" s="35"/>
      <c r="C33" s="35"/>
      <c r="D33" s="38"/>
    </row>
    <row r="34" spans="1:4" ht="13" x14ac:dyDescent="0.25">
      <c r="A34" s="35"/>
      <c r="B34" s="35"/>
      <c r="C34" s="35"/>
      <c r="D34" s="35"/>
    </row>
    <row r="35" spans="1:4" ht="14.5" x14ac:dyDescent="0.25">
      <c r="A35" s="170"/>
      <c r="B35" s="170"/>
      <c r="C35" s="35"/>
      <c r="D35" s="35"/>
    </row>
    <row r="36" spans="1:4" ht="14.5" x14ac:dyDescent="0.25">
      <c r="A36" s="36"/>
      <c r="B36" s="37"/>
      <c r="C36" s="36"/>
      <c r="D36" s="37"/>
    </row>
    <row r="37" spans="1:4" ht="14.5" x14ac:dyDescent="0.25">
      <c r="A37" s="36"/>
      <c r="B37" s="37"/>
      <c r="C37" s="36"/>
      <c r="D37" s="37"/>
    </row>
    <row r="38" spans="1:4" ht="14.5" x14ac:dyDescent="0.25">
      <c r="A38" s="36"/>
      <c r="B38" s="38"/>
      <c r="C38" s="36"/>
      <c r="D38" s="37"/>
    </row>
    <row r="39" spans="1:4" ht="14.5" x14ac:dyDescent="0.25">
      <c r="A39" s="36"/>
      <c r="B39" s="37"/>
      <c r="C39" s="36"/>
      <c r="D39" s="37"/>
    </row>
    <row r="40" spans="1:4" ht="14.5" x14ac:dyDescent="0.25">
      <c r="A40" s="36"/>
      <c r="B40" s="38"/>
      <c r="C40" s="36"/>
      <c r="D40" s="37"/>
    </row>
    <row r="41" spans="1:4" ht="14.5" x14ac:dyDescent="0.25">
      <c r="A41" s="36"/>
      <c r="B41" s="37"/>
      <c r="C41" s="36"/>
      <c r="D41" s="37"/>
    </row>
    <row r="42" spans="1:4" ht="14.5" x14ac:dyDescent="0.25">
      <c r="A42" s="36"/>
      <c r="B42" s="39"/>
      <c r="C42" s="36"/>
      <c r="D42" s="37"/>
    </row>
    <row r="43" spans="1:4" ht="14.5" x14ac:dyDescent="0.25">
      <c r="A43" s="36"/>
      <c r="B43" s="39"/>
      <c r="C43" s="36"/>
      <c r="D43" s="37"/>
    </row>
    <row r="44" spans="1:4" ht="14.5" x14ac:dyDescent="0.25">
      <c r="A44" s="36"/>
      <c r="B44" s="39"/>
      <c r="C44" s="36"/>
      <c r="D44" s="37"/>
    </row>
    <row r="45" spans="1:4" ht="14.5" x14ac:dyDescent="0.25">
      <c r="A45" s="36"/>
      <c r="B45" s="39"/>
      <c r="C45" s="36"/>
      <c r="D45" s="37"/>
    </row>
    <row r="46" spans="1:4" ht="14.5" x14ac:dyDescent="0.25">
      <c r="A46" s="36"/>
      <c r="B46" s="40"/>
      <c r="C46" s="41"/>
      <c r="D46" s="37"/>
    </row>
    <row r="47" spans="1:4" ht="13" x14ac:dyDescent="0.25">
      <c r="A47" s="35"/>
      <c r="B47" s="35"/>
      <c r="C47" s="35"/>
      <c r="D47" s="35"/>
    </row>
    <row r="48" spans="1:4" ht="14.5" x14ac:dyDescent="0.25">
      <c r="A48" s="78"/>
      <c r="B48" s="35"/>
      <c r="C48" s="35"/>
      <c r="D48" s="35"/>
    </row>
    <row r="49" spans="1:4" ht="14.5" x14ac:dyDescent="0.25">
      <c r="A49" s="36"/>
      <c r="B49" s="37"/>
      <c r="C49" s="36"/>
      <c r="D49" s="37"/>
    </row>
    <row r="50" spans="1:4" ht="14.5" x14ac:dyDescent="0.25">
      <c r="A50" s="36"/>
      <c r="B50" s="38"/>
      <c r="C50" s="36"/>
      <c r="D50" s="37"/>
    </row>
    <row r="51" spans="1:4" ht="14.5" x14ac:dyDescent="0.25">
      <c r="A51" s="36"/>
      <c r="B51" s="37"/>
      <c r="C51" s="36"/>
      <c r="D51" s="37"/>
    </row>
    <row r="52" spans="1:4" ht="14.5" x14ac:dyDescent="0.25">
      <c r="A52" s="36"/>
      <c r="B52" s="37"/>
      <c r="C52" s="36"/>
      <c r="D52" s="37"/>
    </row>
    <row r="53" spans="1:4" ht="14.5" x14ac:dyDescent="0.25">
      <c r="A53" s="36"/>
      <c r="B53" s="39"/>
      <c r="C53" s="36"/>
      <c r="D53" s="37"/>
    </row>
    <row r="54" spans="1:4" ht="14.5" x14ac:dyDescent="0.25">
      <c r="A54" s="36"/>
      <c r="B54" s="35"/>
      <c r="C54" s="35"/>
      <c r="D54" s="38"/>
    </row>
    <row r="57" spans="1:4" ht="15.5" x14ac:dyDescent="0.35">
      <c r="A57" s="1"/>
    </row>
    <row r="58" spans="1:4" ht="14.5" x14ac:dyDescent="0.25">
      <c r="A58" s="42"/>
      <c r="B58" s="42"/>
      <c r="C58" s="42"/>
      <c r="D58" s="42"/>
    </row>
    <row r="59" spans="1:4" ht="14.5" x14ac:dyDescent="0.25">
      <c r="A59" s="42"/>
      <c r="B59" s="43"/>
      <c r="C59" s="42"/>
      <c r="D59" s="43"/>
    </row>
    <row r="60" spans="1:4" ht="14.5" x14ac:dyDescent="0.25">
      <c r="A60" s="42"/>
      <c r="B60" s="43"/>
      <c r="C60" s="42"/>
      <c r="D60" s="43"/>
    </row>
    <row r="61" spans="1:4" ht="14.5" x14ac:dyDescent="0.25">
      <c r="A61" s="42"/>
      <c r="B61" s="44"/>
      <c r="C61" s="42"/>
      <c r="D61" s="43"/>
    </row>
    <row r="62" spans="1:4" ht="14.5" x14ac:dyDescent="0.25">
      <c r="A62" s="42"/>
      <c r="B62" s="43"/>
      <c r="C62" s="42"/>
      <c r="D62" s="43"/>
    </row>
    <row r="63" spans="1:4" ht="14.5" x14ac:dyDescent="0.25">
      <c r="A63" s="42"/>
      <c r="B63" s="43"/>
      <c r="C63" s="42"/>
      <c r="D63" s="43"/>
    </row>
  </sheetData>
  <mergeCells count="1">
    <mergeCell ref="A35:B35"/>
  </mergeCells>
  <pageMargins left="0.75" right="0.75" top="1" bottom="1" header="0.5" footer="0.5"/>
  <pageSetup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FA446-F1DE-4104-AF81-CFAAF5E326BA}">
  <dimension ref="A3:J10"/>
  <sheetViews>
    <sheetView workbookViewId="0">
      <selection activeCell="A5" sqref="A5"/>
    </sheetView>
  </sheetViews>
  <sheetFormatPr defaultRowHeight="12.5" x14ac:dyDescent="0.25"/>
  <cols>
    <col min="1" max="1" width="16.54296875" customWidth="1"/>
    <col min="2" max="2" width="40.81640625" customWidth="1"/>
    <col min="3" max="3" width="12.81640625" customWidth="1"/>
    <col min="4" max="4" width="12" customWidth="1"/>
    <col min="5" max="5" width="7.453125" bestFit="1" customWidth="1"/>
    <col min="6" max="6" width="11.453125" customWidth="1"/>
    <col min="7" max="7" width="10.1796875" customWidth="1"/>
    <col min="8" max="8" width="10.1796875" bestFit="1" customWidth="1"/>
    <col min="9" max="9" width="6.54296875" bestFit="1" customWidth="1"/>
    <col min="10" max="10" width="12.1796875" bestFit="1" customWidth="1"/>
  </cols>
  <sheetData>
    <row r="3" spans="1:10" ht="52" x14ac:dyDescent="0.25">
      <c r="A3" s="129" t="s">
        <v>3</v>
      </c>
      <c r="B3" s="130" t="s">
        <v>4</v>
      </c>
      <c r="C3" s="131" t="s">
        <v>5</v>
      </c>
      <c r="D3" s="131" t="s">
        <v>6</v>
      </c>
      <c r="E3" s="131" t="s">
        <v>7</v>
      </c>
      <c r="F3" s="131" t="s">
        <v>8</v>
      </c>
      <c r="G3" s="132" t="s">
        <v>9</v>
      </c>
      <c r="H3" s="131" t="s">
        <v>10</v>
      </c>
      <c r="I3" s="131" t="s">
        <v>11</v>
      </c>
      <c r="J3" s="133" t="s">
        <v>12</v>
      </c>
    </row>
    <row r="4" spans="1:10" ht="13.5" thickBot="1" x14ac:dyDescent="0.3">
      <c r="A4" s="8" t="s">
        <v>13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10" t="s">
        <v>19</v>
      </c>
      <c r="H4" s="9" t="s">
        <v>20</v>
      </c>
      <c r="I4" s="11" t="s">
        <v>21</v>
      </c>
      <c r="J4" s="19" t="s">
        <v>22</v>
      </c>
    </row>
    <row r="5" spans="1:10" ht="26" x14ac:dyDescent="0.3">
      <c r="A5" s="30" t="s">
        <v>70</v>
      </c>
      <c r="B5" s="31" t="s">
        <v>111</v>
      </c>
      <c r="C5" s="31" t="s">
        <v>112</v>
      </c>
      <c r="D5" s="134">
        <v>7</v>
      </c>
      <c r="E5" s="134">
        <v>1</v>
      </c>
      <c r="F5" s="135">
        <v>7</v>
      </c>
      <c r="G5" s="136">
        <v>0.16</v>
      </c>
      <c r="H5" s="136">
        <f>F5*G5</f>
        <v>1.1200000000000001</v>
      </c>
      <c r="I5" s="137"/>
      <c r="J5" s="138">
        <f>H5*I5</f>
        <v>0</v>
      </c>
    </row>
    <row r="6" spans="1:10" ht="13" x14ac:dyDescent="0.3">
      <c r="A6" s="139"/>
      <c r="B6" s="140"/>
      <c r="C6" s="141"/>
      <c r="D6" s="134"/>
      <c r="E6" s="134"/>
      <c r="F6" s="135"/>
      <c r="G6" s="136"/>
      <c r="H6" s="136"/>
      <c r="I6" s="137"/>
      <c r="J6" s="138"/>
    </row>
    <row r="7" spans="1:10" ht="13" x14ac:dyDescent="0.3">
      <c r="A7" s="142" t="s">
        <v>113</v>
      </c>
      <c r="B7" s="139" t="s">
        <v>114</v>
      </c>
      <c r="C7" s="139" t="s">
        <v>115</v>
      </c>
      <c r="D7" s="134">
        <v>7</v>
      </c>
      <c r="E7" s="134">
        <v>1</v>
      </c>
      <c r="F7" s="135">
        <v>7</v>
      </c>
      <c r="G7" s="136">
        <v>0.5</v>
      </c>
      <c r="H7" s="136">
        <f>F7*G7</f>
        <v>3.5</v>
      </c>
      <c r="I7" s="137"/>
      <c r="J7" s="138">
        <f>H7*I7</f>
        <v>0</v>
      </c>
    </row>
    <row r="8" spans="1:10" ht="13" x14ac:dyDescent="0.3">
      <c r="A8" s="13"/>
      <c r="B8" s="12"/>
      <c r="C8" s="20"/>
      <c r="D8" s="134"/>
      <c r="E8" s="134"/>
      <c r="F8" s="135"/>
      <c r="G8" s="136"/>
      <c r="H8" s="136"/>
      <c r="I8" s="137"/>
      <c r="J8" s="138"/>
    </row>
    <row r="9" spans="1:10" ht="13" x14ac:dyDescent="0.3">
      <c r="A9" s="14"/>
      <c r="B9" s="12"/>
      <c r="C9" s="20"/>
      <c r="D9" s="134"/>
      <c r="E9" s="134"/>
      <c r="F9" s="135"/>
      <c r="G9" s="136"/>
      <c r="H9" s="136"/>
      <c r="I9" s="21"/>
      <c r="J9" s="138"/>
    </row>
    <row r="10" spans="1:10" ht="13" x14ac:dyDescent="0.3">
      <c r="A10" s="14"/>
      <c r="B10" s="16"/>
      <c r="C10" s="20"/>
      <c r="D10" s="137"/>
      <c r="E10" s="137"/>
      <c r="F10" s="135"/>
      <c r="G10" s="136"/>
      <c r="H10" s="136"/>
      <c r="I10" s="15"/>
      <c r="J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DC63BD95EF4408C86BB4AC44CBE19" ma:contentTypeVersion="17" ma:contentTypeDescription="Create a new document." ma:contentTypeScope="" ma:versionID="a1d7c389964b4fd561d69f924be0ae69">
  <xsd:schema xmlns:xsd="http://www.w3.org/2001/XMLSchema" xmlns:xs="http://www.w3.org/2001/XMLSchema" xmlns:p="http://schemas.microsoft.com/office/2006/metadata/properties" xmlns:ns1="http://schemas.microsoft.com/sharepoint/v3" xmlns:ns2="e408ad9c-d5d2-4046-b889-a2ff69b3bbbc" xmlns:ns3="73fb875a-8af9-4255-b008-0995492d31cd" xmlns:ns4="a1b2674d-54f9-4586-a136-140e05e0fc28" targetNamespace="http://schemas.microsoft.com/office/2006/metadata/properties" ma:root="true" ma:fieldsID="d8ac0084c617e45e55a0badb802bc4e7" ns1:_="" ns2:_="" ns3:_="" ns4:_="">
    <xsd:import namespace="http://schemas.microsoft.com/sharepoint/v3"/>
    <xsd:import namespace="e408ad9c-d5d2-4046-b889-a2ff69b3bbbc"/>
    <xsd:import namespace="73fb875a-8af9-4255-b008-0995492d31cd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ad9c-d5d2-4046-b889-a2ff69b3bb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fb875a-8af9-4255-b008-0995492d31cd" xsi:nil="true"/>
    <lcf76f155ced4ddcb4097134ff3c332f xmlns="e408ad9c-d5d2-4046-b889-a2ff69b3bbb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06A28F3-ECC0-43C1-BC56-ADBD584274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60D453-C1D9-4EF3-AABF-438020D9C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408ad9c-d5d2-4046-b889-a2ff69b3bbbc"/>
    <ds:schemaRef ds:uri="73fb875a-8af9-4255-b008-0995492d31cd"/>
    <ds:schemaRef ds:uri="a1b2674d-54f9-4586-a136-140e05e0fc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61A6AC-1E2D-4902-B1D0-D1744A6DAB05}">
  <ds:schemaRefs>
    <ds:schemaRef ds:uri="http://schemas.microsoft.com/office/2006/metadata/properties"/>
    <ds:schemaRef ds:uri="http://schemas.microsoft.com/office/infopath/2007/PartnerControls"/>
    <ds:schemaRef ds:uri="73fb875a-8af9-4255-b008-0995492d31cd"/>
    <ds:schemaRef ds:uri="e408ad9c-d5d2-4046-b889-a2ff69b3bbbc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Burden</vt:lpstr>
      <vt:lpstr>Weighted Wage </vt:lpstr>
      <vt:lpstr>Federal</vt:lpstr>
      <vt:lpstr>Not in Burden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RUS Electric Loan Application and Related Reporting Burden</dc:title>
  <dc:subject/>
  <dc:creator>Dawn Wolfgang</dc:creator>
  <cp:keywords/>
  <dc:description/>
  <cp:lastModifiedBy>Bennett, Pamela - RD, VA</cp:lastModifiedBy>
  <cp:revision/>
  <dcterms:created xsi:type="dcterms:W3CDTF">1999-05-21T13:07:41Z</dcterms:created>
  <dcterms:modified xsi:type="dcterms:W3CDTF">2024-10-08T14:36:00Z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0x010100642DC63BD95EF4408C86BB4AC44CBE19</vt:lpwstr>
  </property>
  <property fmtid="{D5CDD505-2E9C-101B-9397-08002B2CF9AE}" pid="3" name="Order">
    <vt:r8>25113400</vt:r8>
  </property>
  <property fmtid="{D5CDD505-2E9C-101B-9397-08002B2CF9AE}" pid="4" name="MediaServiceImageTags">
    <vt:lpwstr/>
  </property>
</Properties>
</file>