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agcc.sharepoint.com/sites/rd_ic/Innovation_Center/Regulations/Paperwork Reduction Act/RUS - 0572/Burden/0572-0059 -Telecom Sys P and P/2024-2025 update/For ROCIS/"/>
    </mc:Choice>
  </mc:AlternateContent>
  <xr:revisionPtr revIDLastSave="5" documentId="8_{15E96574-4652-425E-AB4D-DA90023503F1}" xr6:coauthVersionLast="47" xr6:coauthVersionMax="47" xr10:uidLastSave="{9DE11F61-F795-4C75-86CE-7062ED11B2C7}"/>
  <bookViews>
    <workbookView xWindow="-110" yWindow="-110" windowWidth="19420" windowHeight="10300" activeTab="1" xr2:uid="{82E62245-E469-4309-A378-E1E898CCC7E9}"/>
  </bookViews>
  <sheets>
    <sheet name="Burden" sheetId="1" r:id="rId1"/>
    <sheet name="Not in Burden" sheetId="2" r:id="rId2"/>
    <sheet name="Wage" sheetId="3" r:id="rId3"/>
    <sheet name="Federal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5" l="1"/>
  <c r="L10" i="5"/>
  <c r="L7" i="5"/>
  <c r="M7" i="5" s="1"/>
  <c r="L6" i="5"/>
  <c r="M6" i="5" s="1"/>
  <c r="D155" i="5"/>
  <c r="F142" i="5"/>
  <c r="F140" i="5"/>
  <c r="F131" i="5"/>
  <c r="F130" i="5"/>
  <c r="F129" i="5"/>
  <c r="F125" i="5"/>
  <c r="F124" i="5"/>
  <c r="F121" i="5"/>
  <c r="F120" i="5"/>
  <c r="F116" i="5"/>
  <c r="F115" i="5"/>
  <c r="F111" i="5"/>
  <c r="F110" i="5"/>
  <c r="F107" i="5"/>
  <c r="F106" i="5"/>
  <c r="F103" i="5"/>
  <c r="F100" i="5"/>
  <c r="F97" i="5"/>
  <c r="F92" i="5"/>
  <c r="F89" i="5"/>
  <c r="F86" i="5"/>
  <c r="F85" i="5"/>
  <c r="F83" i="5"/>
  <c r="F82" i="5"/>
  <c r="F81" i="5"/>
  <c r="F80" i="5"/>
  <c r="F75" i="5"/>
  <c r="F74" i="5"/>
  <c r="F73" i="5"/>
  <c r="F72" i="5"/>
  <c r="F69" i="5"/>
  <c r="F68" i="5"/>
  <c r="F65" i="5"/>
  <c r="F64" i="5"/>
  <c r="F57" i="5"/>
  <c r="F54" i="5"/>
  <c r="F48" i="5"/>
  <c r="F45" i="5"/>
  <c r="F44" i="5"/>
  <c r="F26" i="5"/>
  <c r="F25" i="5"/>
  <c r="F19" i="5"/>
  <c r="F13" i="5"/>
  <c r="D154" i="1"/>
  <c r="F7" i="3"/>
  <c r="C7" i="3"/>
  <c r="D7" i="3" s="1"/>
  <c r="C6" i="3"/>
  <c r="D6" i="3" s="1"/>
  <c r="F6" i="3" s="1"/>
  <c r="E11" i="3"/>
  <c r="C10" i="3"/>
  <c r="D10" i="3" s="1"/>
  <c r="F10" i="3" s="1"/>
  <c r="C9" i="3"/>
  <c r="D9" i="3" s="1"/>
  <c r="F9" i="3" s="1"/>
  <c r="C8" i="3"/>
  <c r="D8" i="3" s="1"/>
  <c r="F8" i="3" s="1"/>
  <c r="F51" i="2"/>
  <c r="H51" i="2" s="1"/>
  <c r="F48" i="2"/>
  <c r="H48" i="2" s="1"/>
  <c r="F45" i="2"/>
  <c r="H45" i="2" s="1"/>
  <c r="F42" i="2"/>
  <c r="H42" i="2" s="1"/>
  <c r="F40" i="2"/>
  <c r="H40" i="2" s="1"/>
  <c r="F38" i="2"/>
  <c r="H38" i="2" s="1"/>
  <c r="F36" i="2"/>
  <c r="H36" i="2" s="1"/>
  <c r="F32" i="2"/>
  <c r="H32" i="2" s="1"/>
  <c r="F28" i="2"/>
  <c r="H28" i="2" s="1"/>
  <c r="F25" i="2"/>
  <c r="H25" i="2" s="1"/>
  <c r="F22" i="2"/>
  <c r="H22" i="2" s="1"/>
  <c r="F19" i="2"/>
  <c r="H19" i="2" s="1"/>
  <c r="F16" i="2"/>
  <c r="H16" i="2" s="1"/>
  <c r="F14" i="2"/>
  <c r="H14" i="2" s="1"/>
  <c r="F11" i="2"/>
  <c r="H11" i="2" s="1"/>
  <c r="F10" i="2"/>
  <c r="H10" i="2" s="1"/>
  <c r="F9" i="2"/>
  <c r="H9" i="2" s="1"/>
  <c r="H51" i="1"/>
  <c r="J51" i="1" s="1"/>
  <c r="H11" i="1"/>
  <c r="J11" i="1" s="1"/>
  <c r="H9" i="1"/>
  <c r="J9" i="1" s="1"/>
  <c r="F152" i="1"/>
  <c r="H152" i="1" s="1"/>
  <c r="J152" i="1" s="1"/>
  <c r="F151" i="1"/>
  <c r="H151" i="1" s="1"/>
  <c r="J151" i="1" s="1"/>
  <c r="F149" i="1"/>
  <c r="H149" i="1" s="1"/>
  <c r="J149" i="1" s="1"/>
  <c r="F147" i="1"/>
  <c r="H147" i="1" s="1"/>
  <c r="J147" i="1" s="1"/>
  <c r="F146" i="1"/>
  <c r="H146" i="1" s="1"/>
  <c r="J146" i="1" s="1"/>
  <c r="F144" i="1"/>
  <c r="H144" i="1" s="1"/>
  <c r="J144" i="1" s="1"/>
  <c r="F143" i="1"/>
  <c r="H143" i="1" s="1"/>
  <c r="J143" i="1" s="1"/>
  <c r="F139" i="1"/>
  <c r="H139" i="1" s="1"/>
  <c r="J139" i="1" s="1"/>
  <c r="F137" i="1"/>
  <c r="H137" i="1" s="1"/>
  <c r="J137" i="1" s="1"/>
  <c r="F135" i="1"/>
  <c r="H135" i="1" s="1"/>
  <c r="J135" i="1" s="1"/>
  <c r="F134" i="1"/>
  <c r="H134" i="1" s="1"/>
  <c r="J134" i="1" s="1"/>
  <c r="F132" i="1"/>
  <c r="H132" i="1" s="1"/>
  <c r="J132" i="1" s="1"/>
  <c r="F125" i="1"/>
  <c r="H125" i="1" s="1"/>
  <c r="J125" i="1" s="1"/>
  <c r="F124" i="1"/>
  <c r="H124" i="1" s="1"/>
  <c r="J124" i="1" s="1"/>
  <c r="F107" i="1"/>
  <c r="H107" i="1" s="1"/>
  <c r="J107" i="1" s="1"/>
  <c r="F106" i="1"/>
  <c r="H106" i="1" s="1"/>
  <c r="J106" i="1" s="1"/>
  <c r="F103" i="1"/>
  <c r="H103" i="1" s="1"/>
  <c r="J103" i="1" s="1"/>
  <c r="F100" i="1"/>
  <c r="H100" i="1" s="1"/>
  <c r="J100" i="1" s="1"/>
  <c r="F97" i="1"/>
  <c r="H97" i="1" s="1"/>
  <c r="J97" i="1" s="1"/>
  <c r="F89" i="1"/>
  <c r="H89" i="1" s="1"/>
  <c r="J89" i="1" s="1"/>
  <c r="F82" i="1"/>
  <c r="H82" i="1" s="1"/>
  <c r="J82" i="1" s="1"/>
  <c r="F80" i="1"/>
  <c r="H80" i="1" s="1"/>
  <c r="J80" i="1" s="1"/>
  <c r="F54" i="1"/>
  <c r="H54" i="1" s="1"/>
  <c r="J54" i="1" s="1"/>
  <c r="F141" i="1"/>
  <c r="H141" i="1" s="1"/>
  <c r="J141" i="1" s="1"/>
  <c r="F130" i="1"/>
  <c r="H130" i="1" s="1"/>
  <c r="J130" i="1" s="1"/>
  <c r="F129" i="1"/>
  <c r="H129" i="1" s="1"/>
  <c r="J129" i="1" s="1"/>
  <c r="F128" i="1"/>
  <c r="H128" i="1" s="1"/>
  <c r="J128" i="1" s="1"/>
  <c r="F121" i="1"/>
  <c r="H121" i="1" s="1"/>
  <c r="J121" i="1" s="1"/>
  <c r="F120" i="1"/>
  <c r="H120" i="1" s="1"/>
  <c r="J120" i="1" s="1"/>
  <c r="F116" i="1"/>
  <c r="H116" i="1" s="1"/>
  <c r="J116" i="1" s="1"/>
  <c r="F115" i="1"/>
  <c r="H115" i="1" s="1"/>
  <c r="J115" i="1" s="1"/>
  <c r="F114" i="1"/>
  <c r="H114" i="1" s="1"/>
  <c r="J114" i="1" s="1"/>
  <c r="F111" i="1"/>
  <c r="H111" i="1" s="1"/>
  <c r="J111" i="1" s="1"/>
  <c r="F110" i="1"/>
  <c r="H110" i="1" s="1"/>
  <c r="J110" i="1" s="1"/>
  <c r="F92" i="1"/>
  <c r="H92" i="1" s="1"/>
  <c r="J92" i="1" s="1"/>
  <c r="F86" i="1"/>
  <c r="H86" i="1" s="1"/>
  <c r="J86" i="1" s="1"/>
  <c r="F85" i="1"/>
  <c r="H85" i="1" s="1"/>
  <c r="J85" i="1" s="1"/>
  <c r="F83" i="1"/>
  <c r="H83" i="1" s="1"/>
  <c r="J83" i="1" s="1"/>
  <c r="F81" i="1"/>
  <c r="H81" i="1" s="1"/>
  <c r="J81" i="1" s="1"/>
  <c r="F75" i="1"/>
  <c r="H75" i="1" s="1"/>
  <c r="J75" i="1" s="1"/>
  <c r="F74" i="1"/>
  <c r="H74" i="1" s="1"/>
  <c r="J74" i="1" s="1"/>
  <c r="F73" i="1"/>
  <c r="H73" i="1" s="1"/>
  <c r="J73" i="1" s="1"/>
  <c r="F72" i="1"/>
  <c r="H72" i="1" s="1"/>
  <c r="J72" i="1" s="1"/>
  <c r="F69" i="1"/>
  <c r="H69" i="1" s="1"/>
  <c r="J69" i="1" s="1"/>
  <c r="F68" i="1"/>
  <c r="H68" i="1" s="1"/>
  <c r="J68" i="1" s="1"/>
  <c r="F65" i="1"/>
  <c r="H65" i="1" s="1"/>
  <c r="J65" i="1" s="1"/>
  <c r="F64" i="1"/>
  <c r="H64" i="1" s="1"/>
  <c r="J64" i="1" s="1"/>
  <c r="F61" i="1"/>
  <c r="H61" i="1" s="1"/>
  <c r="J61" i="1" s="1"/>
  <c r="F60" i="1"/>
  <c r="H60" i="1" s="1"/>
  <c r="J60" i="1" s="1"/>
  <c r="F57" i="1"/>
  <c r="H57" i="1" s="1"/>
  <c r="J57" i="1" s="1"/>
  <c r="F48" i="1"/>
  <c r="H48" i="1" s="1"/>
  <c r="J48" i="1" s="1"/>
  <c r="F45" i="1"/>
  <c r="H45" i="1" s="1"/>
  <c r="J45" i="1" s="1"/>
  <c r="F44" i="1"/>
  <c r="H44" i="1" s="1"/>
  <c r="J44" i="1" s="1"/>
  <c r="F40" i="1"/>
  <c r="H40" i="1" s="1"/>
  <c r="J40" i="1" s="1"/>
  <c r="F38" i="1"/>
  <c r="H38" i="1" s="1"/>
  <c r="J38" i="1" s="1"/>
  <c r="F26" i="1"/>
  <c r="H26" i="1" s="1"/>
  <c r="J26" i="1" s="1"/>
  <c r="F25" i="1"/>
  <c r="H25" i="1" s="1"/>
  <c r="J25" i="1" s="1"/>
  <c r="F19" i="1"/>
  <c r="H19" i="1" s="1"/>
  <c r="J19" i="1" s="1"/>
  <c r="F17" i="1"/>
  <c r="H17" i="1" s="1"/>
  <c r="J17" i="1" s="1"/>
  <c r="F15" i="1"/>
  <c r="H15" i="1" s="1"/>
  <c r="J15" i="1" s="1"/>
  <c r="F13" i="1"/>
  <c r="H13" i="1" s="1"/>
  <c r="J13" i="1" s="1"/>
  <c r="L12" i="5" l="1"/>
  <c r="F155" i="5"/>
  <c r="J154" i="1"/>
  <c r="J158" i="1" s="1"/>
  <c r="H154" i="1"/>
  <c r="H157" i="1" s="1"/>
  <c r="F154" i="1"/>
  <c r="F156" i="1" s="1"/>
  <c r="F11" i="3"/>
  <c r="J11" i="5" l="1"/>
  <c r="J10" i="5"/>
  <c r="G159" i="1"/>
</calcChain>
</file>

<file path=xl/sharedStrings.xml><?xml version="1.0" encoding="utf-8"?>
<sst xmlns="http://schemas.openxmlformats.org/spreadsheetml/2006/main" count="581" uniqueCount="227">
  <si>
    <t>Telecommunications System Construction Policies and Procedures</t>
  </si>
  <si>
    <t>Rural Utilities Service, USDA</t>
  </si>
  <si>
    <t>OMB # 0572-0059</t>
  </si>
  <si>
    <t>Section of Rule</t>
  </si>
  <si>
    <t>Title</t>
  </si>
  <si>
    <t>Form No. (if any)</t>
  </si>
  <si>
    <t>No. of Respondents</t>
  </si>
  <si>
    <t>Reports Filed</t>
  </si>
  <si>
    <t>Total Responses 
(D) x (E)</t>
  </si>
  <si>
    <t>Estimated Burden Hours Per Response</t>
  </si>
  <si>
    <t>Estimated Total Burden Hours 
(F) x (G)</t>
  </si>
  <si>
    <t>Wage Class</t>
  </si>
  <si>
    <t>Total Cost 
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</si>
  <si>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</si>
  <si>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</si>
  <si>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</si>
  <si>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</si>
  <si>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</si>
  <si>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</si>
  <si>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</si>
  <si>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</si>
  <si>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</si>
  <si>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</si>
  <si>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Construction Certification Program</t>
  </si>
  <si>
    <t>1753 Subpart J</t>
  </si>
  <si>
    <t>Construction Work Plan and Cost Distribution</t>
  </si>
  <si>
    <t>Certification of Contractor or Force Account Proposal Approval</t>
  </si>
  <si>
    <t>Summary of Completed Construction</t>
  </si>
  <si>
    <t xml:space="preserve">Certification Borrower Contract Addendum </t>
  </si>
  <si>
    <t>N/A</t>
  </si>
  <si>
    <t>Architects and Engineers Qualifications</t>
  </si>
  <si>
    <t xml:space="preserve"> </t>
  </si>
  <si>
    <t>1753.48(g)</t>
  </si>
  <si>
    <t>Construction Change Order</t>
  </si>
  <si>
    <r>
      <t xml:space="preserve">●  </t>
    </r>
    <r>
      <rPr>
        <i/>
        <sz val="8"/>
        <rFont val="Arial"/>
        <family val="2"/>
      </rPr>
      <t>When changes or correction are necessary the borrower's engineer will prepare a construction change order.  A copy of each is attached to the construction inventory required to close out the contract.</t>
    </r>
  </si>
  <si>
    <t>Engineering and Architectural Services</t>
  </si>
  <si>
    <t>1753 Subpart B</t>
  </si>
  <si>
    <t>Postloan Engineering Service Contract</t>
  </si>
  <si>
    <t xml:space="preserve">●  Approval of Postloan Engineering Service Contract </t>
  </si>
  <si>
    <t>●  Approval of Postloan Engineering… - Broadband Program</t>
  </si>
  <si>
    <t>The Postloan Engr. Serv. Contract inclds. using the following forms:</t>
  </si>
  <si>
    <t xml:space="preserve">RUS Form 217a-Project Design, Assistance and Coordination:  </t>
  </si>
  <si>
    <t>RUS Form 217b-Central Office Equipment Engineering Services;</t>
  </si>
  <si>
    <t>RUS Form 217c-Transmission Facilities Engineering Services;</t>
  </si>
  <si>
    <t>RUS Form 217d-Building Engineering Services;</t>
  </si>
  <si>
    <t>RUS Form 217e-Outside Plant Staking Services;</t>
  </si>
  <si>
    <t>RUS Form 217f-Outside Plant Contract Doc. Phase Engr. Servs.</t>
  </si>
  <si>
    <t>RUS Form 217g-Outside Plant Construction Phase Engr. Servs.</t>
  </si>
  <si>
    <t>Miscellaneous Engineering Services Forms</t>
  </si>
  <si>
    <t>Assignment of Engineering Service Contract</t>
  </si>
  <si>
    <t>Engineering Service Contract - Special Services - Telephone</t>
  </si>
  <si>
    <t>●  Engineering services for minor construction may be contracted using Form 245 (This contract form does not require RUS approval).</t>
  </si>
  <si>
    <t>RE Act</t>
  </si>
  <si>
    <t>Equal Opportunity Addendum</t>
  </si>
  <si>
    <t>NAFTA</t>
  </si>
  <si>
    <t>●  Form 773 issued for minor construction by contract.</t>
  </si>
  <si>
    <t>●  Form 773, small scale constuction - Broadband Program</t>
  </si>
  <si>
    <t>Bidder's Qualifications</t>
  </si>
  <si>
    <t>●  Submission of bidders' qualifications to the borrower and its engineer.</t>
  </si>
  <si>
    <t>Bidder's Qualifications for Buried Plant Construction</t>
  </si>
  <si>
    <t>Tabulation of Materials Furnished by Borrower</t>
  </si>
  <si>
    <t>●  Closeout of major outside plans construction by contract.</t>
  </si>
  <si>
    <t>1753.8(b)</t>
  </si>
  <si>
    <t>Subcontracts (Under Construction or Equipment)</t>
  </si>
  <si>
    <t>●  Approval of subcontracts (per 1753.8(b))</t>
  </si>
  <si>
    <t>Certificate of Architect</t>
  </si>
  <si>
    <t>●  Approval of final statement of cost-architectural services</t>
  </si>
  <si>
    <t>●  Approval of final statement… - Broadband Program</t>
  </si>
  <si>
    <t>1737 Subpart E</t>
  </si>
  <si>
    <t>Interim Financing Construction</t>
  </si>
  <si>
    <t xml:space="preserve">   Telecommunications Program</t>
  </si>
  <si>
    <t xml:space="preserve">   Broadband Program</t>
  </si>
  <si>
    <t>1753.38</t>
  </si>
  <si>
    <t>Software License Agreement</t>
  </si>
  <si>
    <t>Statement of Engineering Fees - Telecommunications</t>
  </si>
  <si>
    <t xml:space="preserve">●  Estimates </t>
  </si>
  <si>
    <t>●  Estimates - Broadband Program</t>
  </si>
  <si>
    <t>●  Final</t>
  </si>
  <si>
    <t>●  Final - Broadband Program</t>
  </si>
  <si>
    <t>Major Outside Plant Construction</t>
  </si>
  <si>
    <t>Telephone System Construction Contract (Labor and Materials)</t>
  </si>
  <si>
    <t>●  Approval of plans and specifications for major outside plant construction by contract.</t>
  </si>
  <si>
    <t>●  Approval of the outside plant contract</t>
  </si>
  <si>
    <t>●  Approval of plans and specifications for major outside plant construction by contract - Broadband Program</t>
  </si>
  <si>
    <t>●  Approval of the outside plant contract - Broadband</t>
  </si>
  <si>
    <t>●  Owner-Furnished Materials</t>
  </si>
  <si>
    <t>Information included under RUS Form 787 below.</t>
  </si>
  <si>
    <t>●  Approval of negotiated contracts</t>
  </si>
  <si>
    <t>●  Approval of negotiated contracts - Broadband</t>
  </si>
  <si>
    <t>●  Owner-Furnished Materials - Broadband</t>
  </si>
  <si>
    <t>1753.57</t>
  </si>
  <si>
    <t>Biweekly Progress Report of Telephone Construction and Engineering Service</t>
  </si>
  <si>
    <t>1753.49 Subpart F</t>
  </si>
  <si>
    <t>Statement of Construction Telephone System - Outside Plant</t>
  </si>
  <si>
    <t>●  Closeout of major outside plant construction by contract</t>
  </si>
  <si>
    <t>Miscellaneous Outside Plant Construction Forms</t>
  </si>
  <si>
    <t>Final Inventory, Telephone Construction Contract (Labor and Materials)</t>
  </si>
  <si>
    <t>Final Inventory, Telephone Construction Contract (Labor and Materials) - Detailed</t>
  </si>
  <si>
    <t>●  Tabulation of Assembly Units</t>
  </si>
  <si>
    <t>724a</t>
  </si>
  <si>
    <t>●  Removals</t>
  </si>
  <si>
    <t>724b</t>
  </si>
  <si>
    <t>1753.78</t>
  </si>
  <si>
    <t>Certificate of Contractor and Indemnity Agreement (Line Extensions)</t>
  </si>
  <si>
    <t>●  Upon completion and inspection the borrower obtains from the contractor a final invoice and Form 743</t>
  </si>
  <si>
    <t>●  Upon completion and inspection the borrower obtains from the contractor a final invoice and Form 743 - Broadband</t>
  </si>
  <si>
    <t>Contract Closeout Certification</t>
  </si>
  <si>
    <t>● Non-form certification</t>
  </si>
  <si>
    <t>● Broadband Program</t>
  </si>
  <si>
    <t>1753.81-82</t>
  </si>
  <si>
    <t>Summary of Work Order</t>
  </si>
  <si>
    <t>Inspection by GFR</t>
  </si>
  <si>
    <t>Inspection by licensed Engineer or Borrower's Staff Engineer</t>
  </si>
  <si>
    <t>771a</t>
  </si>
  <si>
    <t>Broadband Program</t>
  </si>
  <si>
    <t>1753.17</t>
  </si>
  <si>
    <t>Miscellaneous Construction Work and Maintenance</t>
  </si>
  <si>
    <t>Service Contract</t>
  </si>
  <si>
    <t>●  Issued for minor construction by contract</t>
  </si>
  <si>
    <t>●  Issued for  small-scale construction -Broadband Program</t>
  </si>
  <si>
    <t>1753.48 (f)</t>
  </si>
  <si>
    <t>Supplement A to Construction Contract RUS Form 515</t>
  </si>
  <si>
    <t>●  Approval  for the borrower to furnished materials for  outside plant construction by contract</t>
  </si>
  <si>
    <t>●  Approval  for the borrower to furnished materials for  outside plant construction by contract - Broadband</t>
  </si>
  <si>
    <t>Telephone Force Account Construction - Final Inventory</t>
  </si>
  <si>
    <t xml:space="preserve">   Closeout of major outside plant construction by force account</t>
  </si>
  <si>
    <t>817a</t>
  </si>
  <si>
    <t>817b</t>
  </si>
  <si>
    <t>1753.17 (a)(2)</t>
  </si>
  <si>
    <t>Preloan Engineering Service Contract, Telephone System Design</t>
  </si>
  <si>
    <t>1753.80 (g)</t>
  </si>
  <si>
    <t>Minor construction - request to establish a work order fund for specific construction project</t>
  </si>
  <si>
    <t>written</t>
  </si>
  <si>
    <t>Minor construction - request to establish a work order fund for specific construction project - Broadband</t>
  </si>
  <si>
    <t>Construction of building - award of contract</t>
  </si>
  <si>
    <t>n/a</t>
  </si>
  <si>
    <t>1753.48 (a)</t>
  </si>
  <si>
    <t>Outside plant major construction - award of construction in accordance with procedures</t>
  </si>
  <si>
    <t>1753.48 (b)</t>
  </si>
  <si>
    <t>Outside plant major construction - RUS approval of negotiated proposals</t>
  </si>
  <si>
    <t>1753.68 (b)</t>
  </si>
  <si>
    <t>Special  equipment  - approval of the proposal for initial purchase of equipment</t>
  </si>
  <si>
    <t>Core network and access equipment  - approval of the proposal for initial purchase of equipment - Broadband</t>
  </si>
  <si>
    <t>Core network and access equipment - request for approval to negotiate for the purpose of standardization on a system basis</t>
  </si>
  <si>
    <t>Core network and access equipment - request for approval to negotiate for the purpose of standardization on a system basis - Broadband</t>
  </si>
  <si>
    <t>During the preconstruction review, obtain approval for any construction that does not conform to RUS standards and specifications or the approved Loan Design</t>
  </si>
  <si>
    <t>Approval to use other than new or nonstandard materials and equipment - Telecom</t>
  </si>
  <si>
    <t>Approval to use other than new or nonstandard materials and equipment - Broadband</t>
  </si>
  <si>
    <t>Total Estimated Annual Responses</t>
  </si>
  <si>
    <t>Total Estimated Annual Burden Hours</t>
  </si>
  <si>
    <t>Total Annual Burden Cost</t>
  </si>
  <si>
    <t>Total Estimated Burden Hours per Response</t>
  </si>
  <si>
    <t>Telecommunication Engineering &amp; Construction Contracts</t>
  </si>
  <si>
    <t>Forms approved under OMB Docket No. 0572-0107</t>
  </si>
  <si>
    <t>1753, 1788</t>
  </si>
  <si>
    <t>Contractor's Bond</t>
  </si>
  <si>
    <t>168b</t>
  </si>
  <si>
    <t>Contractor's Bond (less than $1 million)</t>
  </si>
  <si>
    <t>168c</t>
  </si>
  <si>
    <t>1753.30</t>
  </si>
  <si>
    <t>Certificate of Completion - Contract Construction for Building</t>
  </si>
  <si>
    <t>Closeout of Contract Form 257 for Building Construction.</t>
  </si>
  <si>
    <t>Certificate ("Buy American")</t>
  </si>
  <si>
    <t>1753</t>
  </si>
  <si>
    <t>Equipment Contract</t>
  </si>
  <si>
    <t>Subpart E, H</t>
  </si>
  <si>
    <t>1753.37, 38,</t>
  </si>
  <si>
    <t xml:space="preserve">Certificate of Completion, Equipment Contract </t>
  </si>
  <si>
    <t>395a</t>
  </si>
  <si>
    <t>39, 68</t>
  </si>
  <si>
    <t>(Including Installation)</t>
  </si>
  <si>
    <t>395b</t>
  </si>
  <si>
    <t>(Not Including Installation)</t>
  </si>
  <si>
    <t xml:space="preserve">Certificate of Contractor and Indemnity Agreement </t>
  </si>
  <si>
    <t>395c</t>
  </si>
  <si>
    <t>(Use only for installation contracts)</t>
  </si>
  <si>
    <t xml:space="preserve">Report in writing, including all measurements, any </t>
  </si>
  <si>
    <t>395d</t>
  </si>
  <si>
    <t xml:space="preserve">acceptance test report and other information required under </t>
  </si>
  <si>
    <t xml:space="preserve"> Part II of applicable specifications</t>
  </si>
  <si>
    <t>1753.30,</t>
  </si>
  <si>
    <t>Waiver and Release of Lien</t>
  </si>
  <si>
    <t>39, 49</t>
  </si>
  <si>
    <t>●  Closeout of Contract Form 257 for building construction</t>
  </si>
  <si>
    <t>●  Closeout of major outside plant contraction by contract</t>
  </si>
  <si>
    <t>Certificate of Contractor</t>
  </si>
  <si>
    <t>1753.11,</t>
  </si>
  <si>
    <t>Construction or Equipment Contract Amendment</t>
  </si>
  <si>
    <t>28, 38, 68</t>
  </si>
  <si>
    <t>Contract to Construct Building</t>
  </si>
  <si>
    <t>Subpart D</t>
  </si>
  <si>
    <t>Bid Bond</t>
  </si>
  <si>
    <t>Form approved under OMB Docket No. 0572-0023</t>
  </si>
  <si>
    <t>Financial Requirements Statement</t>
  </si>
  <si>
    <t>Form approved under OMB Docket No. 0572-0074</t>
  </si>
  <si>
    <t>Certification of Authority</t>
  </si>
  <si>
    <t>Form approved under OMB Docket No. 0572-0118</t>
  </si>
  <si>
    <t>Architectural Services Contract</t>
  </si>
  <si>
    <t>Wage Category</t>
  </si>
  <si>
    <t>Mean Wage*</t>
  </si>
  <si>
    <t>29.7% Benefits**</t>
  </si>
  <si>
    <t>Total Hourly Wage</t>
  </si>
  <si>
    <t>Percent Time spent on Burden</t>
  </si>
  <si>
    <t>Weighted Hourly Salary</t>
  </si>
  <si>
    <t>*</t>
  </si>
  <si>
    <t>http://www.bls.gov/oes/current/oes_stru.htm</t>
  </si>
  <si>
    <t>Engineers, other 17-2199</t>
  </si>
  <si>
    <t>Office and Admin Support, other 43-9199</t>
  </si>
  <si>
    <t>**</t>
  </si>
  <si>
    <t>https://www.bls.gov/news.release/pdf/ecec.pdf</t>
  </si>
  <si>
    <t>Forms Provided to the Agency</t>
  </si>
  <si>
    <t>Review Task</t>
  </si>
  <si>
    <t>GS Grade/Step</t>
  </si>
  <si>
    <t>Wage Rate</t>
  </si>
  <si>
    <t>Benefits (36.25%)</t>
  </si>
  <si>
    <t>Hourly Rate</t>
  </si>
  <si>
    <t>(K)</t>
  </si>
  <si>
    <t>Engineer</t>
  </si>
  <si>
    <t>GS 13/Step 5</t>
  </si>
  <si>
    <t>Loan and Grant Technician</t>
  </si>
  <si>
    <t>GS 9/Step 5</t>
  </si>
  <si>
    <t>Yes</t>
  </si>
  <si>
    <t># of responses</t>
  </si>
  <si>
    <t>Hours per Response</t>
  </si>
  <si>
    <t>Cost to Fed. Govt.</t>
  </si>
  <si>
    <t>Forms notated by an asterik are prepared by the borrower but not submitted to the Agency.  Therefore, they are</t>
  </si>
  <si>
    <t>included in the burden calculation but not the cost to the federal government.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</si>
</sst>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0"/>
      <name val="Times New Roman"/>
      <family val="1"/>
    </font>
    <font>
      <sz val="10"/>
      <color indexed="53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sz val="9"/>
      <color indexed="8"/>
      <name val="Arial"/>
      <family val="2"/>
    </font>
    <font>
      <b/>
      <sz val="10"/>
      <color indexed="53"/>
      <name val="Arial"/>
      <family val="2"/>
    </font>
    <font>
      <b/>
      <sz val="12"/>
      <color theme="1"/>
      <name val="Times New Roman"/>
      <family val="1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00">
    <xf numFmtId="0" fontId="0" fillId="0" borderId="0" xfId="0"/>
    <xf numFmtId="0" fontId="9" fillId="0" borderId="0" xfId="0" applyFont="1"/>
    <xf numFmtId="0" fontId="10" fillId="0" borderId="0" xfId="0" applyFont="1"/>
    <xf numFmtId="0" fontId="7" fillId="3" borderId="0" xfId="0" applyFont="1" applyFill="1"/>
    <xf numFmtId="37" fontId="7" fillId="3" borderId="0" xfId="0" applyNumberFormat="1" applyFont="1" applyFill="1" applyAlignment="1">
      <alignment vertical="center"/>
    </xf>
    <xf numFmtId="164" fontId="7" fillId="3" borderId="0" xfId="1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0" borderId="0" xfId="0" applyFont="1"/>
    <xf numFmtId="164" fontId="7" fillId="4" borderId="0" xfId="1" applyNumberFormat="1" applyFont="1" applyFill="1"/>
    <xf numFmtId="165" fontId="7" fillId="5" borderId="0" xfId="0" applyNumberFormat="1" applyFont="1" applyFill="1"/>
    <xf numFmtId="166" fontId="7" fillId="6" borderId="0" xfId="0" applyNumberFormat="1" applyFont="1" applyFill="1"/>
    <xf numFmtId="37" fontId="9" fillId="0" borderId="0" xfId="0" applyNumberFormat="1" applyFont="1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4" fillId="0" borderId="0" xfId="0" applyFont="1" applyAlignment="1">
      <alignment horizontal="right" wrapText="1"/>
    </xf>
    <xf numFmtId="0" fontId="12" fillId="0" borderId="0" xfId="3"/>
    <xf numFmtId="0" fontId="2" fillId="0" borderId="2" xfId="0" applyFont="1" applyBorder="1"/>
    <xf numFmtId="2" fontId="2" fillId="0" borderId="2" xfId="0" applyNumberFormat="1" applyFont="1" applyBorder="1"/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2" fontId="2" fillId="7" borderId="2" xfId="0" applyNumberFormat="1" applyFont="1" applyFill="1" applyBorder="1"/>
    <xf numFmtId="0" fontId="10" fillId="0" borderId="0" xfId="0" applyFont="1" applyAlignment="1">
      <alignment wrapText="1"/>
    </xf>
    <xf numFmtId="0" fontId="10" fillId="2" borderId="2" xfId="0" applyFont="1" applyFill="1" applyBorder="1" applyAlignment="1">
      <alignment horizontal="center"/>
    </xf>
    <xf numFmtId="0" fontId="10" fillId="0" borderId="2" xfId="0" applyFont="1" applyBorder="1"/>
    <xf numFmtId="0" fontId="10" fillId="2" borderId="2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8" fontId="0" fillId="0" borderId="0" xfId="0" applyNumberFormat="1"/>
    <xf numFmtId="37" fontId="0" fillId="0" borderId="0" xfId="0" applyNumberFormat="1"/>
    <xf numFmtId="8" fontId="0" fillId="0" borderId="3" xfId="0" applyNumberFormat="1" applyBorder="1"/>
    <xf numFmtId="0" fontId="23" fillId="0" borderId="0" xfId="0" applyFont="1" applyAlignment="1">
      <alignment wrapText="1"/>
    </xf>
    <xf numFmtId="0" fontId="23" fillId="0" borderId="0" xfId="0" applyFont="1"/>
    <xf numFmtId="0" fontId="10" fillId="2" borderId="2" xfId="0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left" wrapText="1"/>
    </xf>
    <xf numFmtId="0" fontId="11" fillId="0" borderId="2" xfId="0" applyFont="1" applyBorder="1" applyAlignment="1">
      <alignment horizontal="left"/>
    </xf>
    <xf numFmtId="37" fontId="4" fillId="0" borderId="2" xfId="0" applyNumberFormat="1" applyFont="1" applyBorder="1" applyAlignment="1">
      <alignment horizontal="left"/>
    </xf>
    <xf numFmtId="37" fontId="2" fillId="0" borderId="2" xfId="0" applyNumberFormat="1" applyFont="1" applyBorder="1" applyAlignment="1">
      <alignment horizontal="center"/>
    </xf>
    <xf numFmtId="37" fontId="4" fillId="0" borderId="2" xfId="0" applyNumberFormat="1" applyFont="1" applyBorder="1"/>
    <xf numFmtId="37" fontId="5" fillId="0" borderId="2" xfId="0" applyNumberFormat="1" applyFont="1" applyBorder="1"/>
    <xf numFmtId="2" fontId="5" fillId="0" borderId="2" xfId="0" applyNumberFormat="1" applyFont="1" applyBorder="1"/>
    <xf numFmtId="44" fontId="10" fillId="0" borderId="2" xfId="2" applyFont="1" applyBorder="1"/>
    <xf numFmtId="37" fontId="4" fillId="0" borderId="2" xfId="0" applyNumberFormat="1" applyFont="1" applyBorder="1" applyAlignment="1">
      <alignment horizontal="left" wrapText="1"/>
    </xf>
    <xf numFmtId="1" fontId="5" fillId="0" borderId="2" xfId="0" applyNumberFormat="1" applyFont="1" applyBorder="1"/>
    <xf numFmtId="37" fontId="18" fillId="0" borderId="2" xfId="0" applyNumberFormat="1" applyFont="1" applyBorder="1"/>
    <xf numFmtId="37" fontId="11" fillId="0" borderId="2" xfId="0" applyNumberFormat="1" applyFont="1" applyBorder="1" applyAlignment="1">
      <alignment horizontal="left"/>
    </xf>
    <xf numFmtId="37" fontId="2" fillId="0" borderId="2" xfId="0" applyNumberFormat="1" applyFont="1" applyBorder="1"/>
    <xf numFmtId="37" fontId="14" fillId="0" borderId="2" xfId="0" applyNumberFormat="1" applyFont="1" applyBorder="1" applyAlignment="1">
      <alignment horizontal="left" wrapText="1"/>
    </xf>
    <xf numFmtId="37" fontId="6" fillId="0" borderId="2" xfId="0" applyNumberFormat="1" applyFont="1" applyBorder="1"/>
    <xf numFmtId="1" fontId="6" fillId="0" borderId="2" xfId="0" applyNumberFormat="1" applyFont="1" applyBorder="1"/>
    <xf numFmtId="0" fontId="4" fillId="0" borderId="2" xfId="0" applyFont="1" applyBorder="1"/>
    <xf numFmtId="37" fontId="15" fillId="0" borderId="2" xfId="0" applyNumberFormat="1" applyFont="1" applyBorder="1" applyAlignment="1">
      <alignment horizontal="left"/>
    </xf>
    <xf numFmtId="0" fontId="15" fillId="0" borderId="2" xfId="0" applyFont="1" applyBorder="1"/>
    <xf numFmtId="0" fontId="2" fillId="0" borderId="2" xfId="0" applyFont="1" applyBorder="1" applyAlignment="1">
      <alignment horizontal="center"/>
    </xf>
    <xf numFmtId="2" fontId="10" fillId="0" borderId="2" xfId="0" applyNumberFormat="1" applyFont="1" applyBorder="1"/>
    <xf numFmtId="0" fontId="18" fillId="0" borderId="2" xfId="0" applyFont="1" applyBorder="1"/>
    <xf numFmtId="0" fontId="15" fillId="0" borderId="2" xfId="0" applyFont="1" applyBorder="1" applyAlignment="1">
      <alignment wrapText="1"/>
    </xf>
    <xf numFmtId="0" fontId="8" fillId="0" borderId="2" xfId="0" applyFont="1" applyBorder="1"/>
    <xf numFmtId="1" fontId="8" fillId="0" borderId="2" xfId="0" applyNumberFormat="1" applyFont="1" applyBorder="1"/>
    <xf numFmtId="2" fontId="8" fillId="0" borderId="2" xfId="0" applyNumberFormat="1" applyFont="1" applyBorder="1"/>
    <xf numFmtId="0" fontId="4" fillId="0" borderId="2" xfId="0" applyFont="1" applyBorder="1" applyAlignment="1">
      <alignment wrapText="1"/>
    </xf>
    <xf numFmtId="1" fontId="4" fillId="0" borderId="2" xfId="0" applyNumberFormat="1" applyFont="1" applyBorder="1"/>
    <xf numFmtId="2" fontId="4" fillId="0" borderId="2" xfId="0" applyNumberFormat="1" applyFont="1" applyBorder="1"/>
    <xf numFmtId="1" fontId="2" fillId="0" borderId="2" xfId="0" applyNumberFormat="1" applyFont="1" applyBorder="1"/>
    <xf numFmtId="49" fontId="4" fillId="0" borderId="2" xfId="0" applyNumberFormat="1" applyFont="1" applyBorder="1" applyAlignment="1">
      <alignment horizontal="left" wrapText="1"/>
    </xf>
    <xf numFmtId="49" fontId="4" fillId="0" borderId="2" xfId="0" applyNumberFormat="1" applyFont="1" applyBorder="1"/>
    <xf numFmtId="49" fontId="10" fillId="0" borderId="2" xfId="0" applyNumberFormat="1" applyFont="1" applyBorder="1"/>
    <xf numFmtId="49" fontId="10" fillId="4" borderId="2" xfId="0" applyNumberFormat="1" applyFont="1" applyFill="1" applyBorder="1"/>
    <xf numFmtId="0" fontId="4" fillId="4" borderId="2" xfId="0" applyFont="1" applyFill="1" applyBorder="1" applyAlignment="1">
      <alignment wrapText="1"/>
    </xf>
    <xf numFmtId="0" fontId="9" fillId="0" borderId="2" xfId="0" applyFont="1" applyBorder="1"/>
    <xf numFmtId="0" fontId="0" fillId="0" borderId="2" xfId="0" applyBorder="1"/>
    <xf numFmtId="49" fontId="9" fillId="0" borderId="2" xfId="0" applyNumberFormat="1" applyFont="1" applyBorder="1" applyAlignment="1">
      <alignment horizontal="left" wrapText="1"/>
    </xf>
    <xf numFmtId="37" fontId="11" fillId="0" borderId="2" xfId="0" applyNumberFormat="1" applyFont="1" applyBorder="1"/>
    <xf numFmtId="2" fontId="9" fillId="0" borderId="2" xfId="0" applyNumberFormat="1" applyFont="1" applyBorder="1"/>
    <xf numFmtId="49" fontId="9" fillId="0" borderId="2" xfId="0" quotePrefix="1" applyNumberFormat="1" applyFont="1" applyBorder="1" applyAlignment="1">
      <alignment horizontal="left" wrapText="1"/>
    </xf>
    <xf numFmtId="0" fontId="13" fillId="0" borderId="2" xfId="0" applyFont="1" applyBorder="1"/>
    <xf numFmtId="1" fontId="5" fillId="0" borderId="2" xfId="1" applyNumberFormat="1" applyFont="1" applyBorder="1" applyProtection="1"/>
    <xf numFmtId="49" fontId="13" fillId="0" borderId="2" xfId="0" applyNumberFormat="1" applyFont="1" applyBorder="1" applyAlignment="1">
      <alignment horizontal="left" wrapText="1"/>
    </xf>
    <xf numFmtId="0" fontId="16" fillId="0" borderId="2" xfId="0" applyFont="1" applyBorder="1" applyAlignment="1">
      <alignment horizontal="center"/>
    </xf>
    <xf numFmtId="2" fontId="13" fillId="0" borderId="2" xfId="0" applyNumberFormat="1" applyFont="1" applyBorder="1"/>
    <xf numFmtId="2" fontId="19" fillId="0" borderId="2" xfId="1" applyNumberFormat="1" applyFont="1" applyBorder="1" applyProtection="1"/>
    <xf numFmtId="2" fontId="19" fillId="0" borderId="2" xfId="0" applyNumberFormat="1" applyFont="1" applyBorder="1"/>
    <xf numFmtId="1" fontId="19" fillId="0" borderId="2" xfId="0" applyNumberFormat="1" applyFont="1" applyBorder="1"/>
    <xf numFmtId="1" fontId="20" fillId="0" borderId="2" xfId="0" applyNumberFormat="1" applyFont="1" applyBorder="1"/>
    <xf numFmtId="0" fontId="6" fillId="0" borderId="2" xfId="0" applyFont="1" applyBorder="1"/>
    <xf numFmtId="37" fontId="5" fillId="0" borderId="2" xfId="0" applyNumberFormat="1" applyFont="1" applyBorder="1" applyAlignment="1">
      <alignment horizontal="left"/>
    </xf>
    <xf numFmtId="37" fontId="17" fillId="0" borderId="2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2" fontId="4" fillId="0" borderId="2" xfId="0" applyNumberFormat="1" applyFont="1" applyBorder="1" applyAlignment="1">
      <alignment horizontal="right"/>
    </xf>
    <xf numFmtId="44" fontId="4" fillId="0" borderId="2" xfId="2" applyFont="1" applyBorder="1"/>
    <xf numFmtId="0" fontId="7" fillId="4" borderId="0" xfId="0" applyFont="1" applyFill="1" applyAlignment="1">
      <alignment horizontal="right"/>
    </xf>
    <xf numFmtId="0" fontId="7" fillId="5" borderId="0" xfId="0" applyFont="1" applyFill="1" applyAlignment="1">
      <alignment horizontal="right"/>
    </xf>
    <xf numFmtId="0" fontId="7" fillId="6" borderId="0" xfId="0" applyFont="1" applyFill="1" applyAlignment="1">
      <alignment horizontal="right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17" fontId="22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  <xf numFmtId="37" fontId="2" fillId="0" borderId="2" xfId="0" applyNumberFormat="1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bls.gov/news.release/pdf/ecec.pdf" TargetMode="External"/><Relationship Id="rId1" Type="http://schemas.openxmlformats.org/officeDocument/2006/relationships/hyperlink" Target="http://www.bls.gov/oes/current/oes_stru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74D35-607D-4383-B78C-B9DD26157434}">
  <dimension ref="A1:K159"/>
  <sheetViews>
    <sheetView topLeftCell="A125" workbookViewId="0">
      <selection activeCell="F152" sqref="F152"/>
    </sheetView>
  </sheetViews>
  <sheetFormatPr defaultRowHeight="14.5" x14ac:dyDescent="0.35"/>
  <cols>
    <col min="1" max="1" width="15.81640625" customWidth="1"/>
    <col min="2" max="2" width="47.81640625" customWidth="1"/>
    <col min="3" max="3" width="11.54296875" customWidth="1"/>
    <col min="4" max="4" width="12.1796875" customWidth="1"/>
    <col min="6" max="6" width="10.81640625" customWidth="1"/>
    <col min="10" max="10" width="12.1796875" bestFit="1" customWidth="1"/>
    <col min="11" max="11" width="43.81640625" customWidth="1"/>
  </cols>
  <sheetData>
    <row r="1" spans="1:11" ht="15" x14ac:dyDescent="0.3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2"/>
    </row>
    <row r="2" spans="1:11" x14ac:dyDescent="0.35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2"/>
    </row>
    <row r="3" spans="1:11" x14ac:dyDescent="0.35">
      <c r="A3" s="95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2"/>
    </row>
    <row r="4" spans="1:11" x14ac:dyDescent="0.35">
      <c r="A4" s="96">
        <v>45505</v>
      </c>
      <c r="B4" s="97"/>
      <c r="C4" s="97"/>
      <c r="D4" s="97"/>
      <c r="E4" s="97"/>
      <c r="F4" s="97"/>
      <c r="G4" s="97"/>
      <c r="H4" s="97"/>
      <c r="I4" s="97"/>
      <c r="J4" s="97"/>
      <c r="K4" s="2"/>
    </row>
    <row r="5" spans="1:11" ht="75" x14ac:dyDescent="0.35">
      <c r="A5" s="33" t="s">
        <v>3</v>
      </c>
      <c r="B5" s="33" t="s">
        <v>4</v>
      </c>
      <c r="C5" s="33" t="s">
        <v>5</v>
      </c>
      <c r="D5" s="87" t="s">
        <v>6</v>
      </c>
      <c r="E5" s="87" t="s">
        <v>7</v>
      </c>
      <c r="F5" s="87" t="s">
        <v>8</v>
      </c>
      <c r="G5" s="87" t="s">
        <v>9</v>
      </c>
      <c r="H5" s="87" t="s">
        <v>10</v>
      </c>
      <c r="I5" s="87" t="s">
        <v>11</v>
      </c>
      <c r="J5" s="87" t="s">
        <v>12</v>
      </c>
      <c r="K5" s="2"/>
    </row>
    <row r="6" spans="1:11" x14ac:dyDescent="0.35">
      <c r="A6" s="24" t="s">
        <v>13</v>
      </c>
      <c r="B6" s="24" t="s">
        <v>14</v>
      </c>
      <c r="C6" s="24" t="s">
        <v>15</v>
      </c>
      <c r="D6" s="88" t="s">
        <v>16</v>
      </c>
      <c r="E6" s="88" t="s">
        <v>17</v>
      </c>
      <c r="F6" s="88" t="s">
        <v>18</v>
      </c>
      <c r="G6" s="88" t="s">
        <v>19</v>
      </c>
      <c r="H6" s="88" t="s">
        <v>20</v>
      </c>
      <c r="I6" s="88" t="s">
        <v>21</v>
      </c>
      <c r="J6" s="88" t="s">
        <v>22</v>
      </c>
      <c r="K6" s="2"/>
    </row>
    <row r="7" spans="1:11" x14ac:dyDescent="0.35">
      <c r="A7" s="34"/>
      <c r="B7" s="35" t="s">
        <v>23</v>
      </c>
      <c r="C7" s="25"/>
      <c r="D7" s="50"/>
      <c r="E7" s="50"/>
      <c r="F7" s="50"/>
      <c r="G7" s="89"/>
      <c r="H7" s="50"/>
      <c r="I7" s="50"/>
      <c r="J7" s="50"/>
      <c r="K7" s="23"/>
    </row>
    <row r="8" spans="1:11" x14ac:dyDescent="0.35">
      <c r="A8" s="34"/>
      <c r="B8" s="25"/>
      <c r="C8" s="25"/>
      <c r="D8" s="50"/>
      <c r="E8" s="50"/>
      <c r="F8" s="50"/>
      <c r="G8" s="89"/>
      <c r="H8" s="50"/>
      <c r="I8" s="50"/>
      <c r="J8" s="50"/>
      <c r="K8" s="23"/>
    </row>
    <row r="9" spans="1:11" x14ac:dyDescent="0.35">
      <c r="A9" s="34" t="s">
        <v>24</v>
      </c>
      <c r="B9" s="36" t="s">
        <v>25</v>
      </c>
      <c r="C9" s="37">
        <v>157</v>
      </c>
      <c r="D9" s="38">
        <v>10</v>
      </c>
      <c r="E9" s="38">
        <v>1</v>
      </c>
      <c r="F9" s="38">
        <v>8</v>
      </c>
      <c r="G9" s="62">
        <v>12</v>
      </c>
      <c r="H9" s="50">
        <f>F9*G9</f>
        <v>96</v>
      </c>
      <c r="I9" s="50">
        <v>35.11</v>
      </c>
      <c r="J9" s="90">
        <f>I9*H9</f>
        <v>3370.56</v>
      </c>
      <c r="K9" s="23"/>
    </row>
    <row r="10" spans="1:11" x14ac:dyDescent="0.35">
      <c r="A10" s="34"/>
      <c r="B10" s="36"/>
      <c r="C10" s="37"/>
      <c r="D10" s="38"/>
      <c r="E10" s="38"/>
      <c r="F10" s="38"/>
      <c r="G10" s="62"/>
      <c r="H10" s="50"/>
      <c r="I10" s="50"/>
      <c r="J10" s="90"/>
      <c r="K10" s="23"/>
    </row>
    <row r="11" spans="1:11" ht="26" x14ac:dyDescent="0.35">
      <c r="A11" s="34" t="s">
        <v>24</v>
      </c>
      <c r="B11" s="42" t="s">
        <v>26</v>
      </c>
      <c r="C11" s="37">
        <v>158</v>
      </c>
      <c r="D11" s="38">
        <v>2</v>
      </c>
      <c r="E11" s="38">
        <v>1</v>
      </c>
      <c r="F11" s="61">
        <v>8</v>
      </c>
      <c r="G11" s="62">
        <v>3</v>
      </c>
      <c r="H11" s="50">
        <f t="shared" ref="H11:H73" si="0">F11*G11</f>
        <v>24</v>
      </c>
      <c r="I11" s="50">
        <v>35.11</v>
      </c>
      <c r="J11" s="90">
        <f>I11*H11</f>
        <v>842.64</v>
      </c>
      <c r="K11" s="23"/>
    </row>
    <row r="12" spans="1:11" x14ac:dyDescent="0.35">
      <c r="A12" s="34"/>
      <c r="B12" s="36"/>
      <c r="C12" s="37"/>
      <c r="D12" s="38"/>
      <c r="E12" s="38"/>
      <c r="F12" s="38"/>
      <c r="G12" s="62"/>
      <c r="H12" s="50"/>
      <c r="I12" s="50"/>
      <c r="J12" s="90"/>
      <c r="K12" s="23"/>
    </row>
    <row r="13" spans="1:11" x14ac:dyDescent="0.35">
      <c r="A13" s="34" t="s">
        <v>24</v>
      </c>
      <c r="B13" s="36" t="s">
        <v>27</v>
      </c>
      <c r="C13" s="37">
        <v>159</v>
      </c>
      <c r="D13" s="38">
        <v>2</v>
      </c>
      <c r="E13" s="38">
        <v>1</v>
      </c>
      <c r="F13" s="61">
        <f>+E13*D13</f>
        <v>2</v>
      </c>
      <c r="G13" s="62">
        <v>6</v>
      </c>
      <c r="H13" s="50">
        <f t="shared" si="0"/>
        <v>12</v>
      </c>
      <c r="I13" s="50">
        <v>35.11</v>
      </c>
      <c r="J13" s="90">
        <f>I13*H13</f>
        <v>421.32</v>
      </c>
      <c r="K13" s="23"/>
    </row>
    <row r="14" spans="1:11" x14ac:dyDescent="0.35">
      <c r="A14" s="34"/>
      <c r="B14" s="36"/>
      <c r="C14" s="37"/>
      <c r="D14" s="38"/>
      <c r="E14" s="38"/>
      <c r="F14" s="38"/>
      <c r="G14" s="62"/>
      <c r="H14" s="50"/>
      <c r="I14" s="50"/>
      <c r="J14" s="90"/>
      <c r="K14" s="23"/>
    </row>
    <row r="15" spans="1:11" x14ac:dyDescent="0.35">
      <c r="A15" s="34" t="s">
        <v>24</v>
      </c>
      <c r="B15" s="36" t="s">
        <v>28</v>
      </c>
      <c r="C15" s="37" t="s">
        <v>29</v>
      </c>
      <c r="D15" s="38">
        <v>1</v>
      </c>
      <c r="E15" s="38">
        <v>1</v>
      </c>
      <c r="F15" s="61">
        <f>+E15*D15</f>
        <v>1</v>
      </c>
      <c r="G15" s="62">
        <v>1</v>
      </c>
      <c r="H15" s="50">
        <f t="shared" si="0"/>
        <v>1</v>
      </c>
      <c r="I15" s="50">
        <v>35.11</v>
      </c>
      <c r="J15" s="90">
        <f>I15*H15</f>
        <v>35.11</v>
      </c>
      <c r="K15" s="23"/>
    </row>
    <row r="16" spans="1:11" x14ac:dyDescent="0.35">
      <c r="A16" s="34"/>
      <c r="B16" s="36"/>
      <c r="C16" s="37"/>
      <c r="D16" s="38"/>
      <c r="E16" s="38"/>
      <c r="F16" s="61"/>
      <c r="G16" s="62"/>
      <c r="H16" s="50"/>
      <c r="I16" s="50"/>
      <c r="J16" s="90"/>
      <c r="K16" s="23"/>
    </row>
    <row r="17" spans="1:11" x14ac:dyDescent="0.35">
      <c r="A17" s="34"/>
      <c r="B17" s="45" t="s">
        <v>30</v>
      </c>
      <c r="C17" s="37">
        <v>179</v>
      </c>
      <c r="D17" s="38">
        <v>1</v>
      </c>
      <c r="E17" s="38">
        <v>1</v>
      </c>
      <c r="F17" s="61">
        <f>+E17*D17</f>
        <v>1</v>
      </c>
      <c r="G17" s="62">
        <v>2</v>
      </c>
      <c r="H17" s="50">
        <f t="shared" si="0"/>
        <v>2</v>
      </c>
      <c r="I17" s="50">
        <v>35.11</v>
      </c>
      <c r="J17" s="90">
        <f>I17*H17</f>
        <v>70.22</v>
      </c>
      <c r="K17" s="23"/>
    </row>
    <row r="18" spans="1:11" x14ac:dyDescent="0.35">
      <c r="A18" s="34"/>
      <c r="B18" s="36"/>
      <c r="C18" s="46"/>
      <c r="D18" s="38"/>
      <c r="E18" s="38"/>
      <c r="F18" s="61" t="s">
        <v>31</v>
      </c>
      <c r="G18" s="62"/>
      <c r="H18" s="50"/>
      <c r="I18" s="50"/>
      <c r="J18" s="90"/>
      <c r="K18" s="23"/>
    </row>
    <row r="19" spans="1:11" x14ac:dyDescent="0.35">
      <c r="A19" s="34" t="s">
        <v>32</v>
      </c>
      <c r="B19" s="36" t="s">
        <v>33</v>
      </c>
      <c r="C19" s="37">
        <v>216</v>
      </c>
      <c r="D19" s="38">
        <v>80</v>
      </c>
      <c r="E19" s="38">
        <v>1</v>
      </c>
      <c r="F19" s="61">
        <f>+E19*D19</f>
        <v>80</v>
      </c>
      <c r="G19" s="62">
        <v>1</v>
      </c>
      <c r="H19" s="50">
        <f t="shared" si="0"/>
        <v>80</v>
      </c>
      <c r="I19" s="50">
        <v>35.11</v>
      </c>
      <c r="J19" s="90">
        <f>I19*H19</f>
        <v>2808.8</v>
      </c>
      <c r="K19" s="23"/>
    </row>
    <row r="20" spans="1:11" ht="31.5" x14ac:dyDescent="0.35">
      <c r="A20" s="34"/>
      <c r="B20" s="47" t="s">
        <v>34</v>
      </c>
      <c r="C20" s="46"/>
      <c r="D20" s="46"/>
      <c r="E20" s="46"/>
      <c r="F20" s="63"/>
      <c r="G20" s="62"/>
      <c r="H20" s="50"/>
      <c r="I20" s="50"/>
      <c r="J20" s="90"/>
      <c r="K20" s="23"/>
    </row>
    <row r="21" spans="1:11" x14ac:dyDescent="0.35">
      <c r="A21" s="25"/>
      <c r="B21" s="50"/>
      <c r="C21" s="50"/>
      <c r="D21" s="50"/>
      <c r="E21" s="50"/>
      <c r="F21" s="50"/>
      <c r="G21" s="50"/>
      <c r="H21" s="50"/>
      <c r="I21" s="50"/>
      <c r="J21" s="90"/>
      <c r="K21" s="23"/>
    </row>
    <row r="22" spans="1:11" x14ac:dyDescent="0.35">
      <c r="A22" s="34"/>
      <c r="B22" s="45" t="s">
        <v>35</v>
      </c>
      <c r="C22" s="46"/>
      <c r="D22" s="38"/>
      <c r="E22" s="38"/>
      <c r="F22" s="61"/>
      <c r="G22" s="62"/>
      <c r="H22" s="50"/>
      <c r="I22" s="50"/>
      <c r="J22" s="90"/>
      <c r="K22" s="23"/>
    </row>
    <row r="23" spans="1:11" x14ac:dyDescent="0.35">
      <c r="A23" s="34"/>
      <c r="B23" s="36"/>
      <c r="C23" s="46"/>
      <c r="D23" s="38"/>
      <c r="E23" s="38"/>
      <c r="F23" s="61" t="s">
        <v>31</v>
      </c>
      <c r="G23" s="62"/>
      <c r="H23" s="50"/>
      <c r="I23" s="50"/>
      <c r="J23" s="90"/>
      <c r="K23" s="23"/>
    </row>
    <row r="24" spans="1:11" x14ac:dyDescent="0.35">
      <c r="A24" s="34" t="s">
        <v>36</v>
      </c>
      <c r="B24" s="36" t="s">
        <v>37</v>
      </c>
      <c r="C24" s="37">
        <v>217</v>
      </c>
      <c r="D24" s="38"/>
      <c r="E24" s="38"/>
      <c r="F24" s="61"/>
      <c r="G24" s="62"/>
      <c r="H24" s="50"/>
      <c r="I24" s="50"/>
      <c r="J24" s="90"/>
      <c r="K24" s="23"/>
    </row>
    <row r="25" spans="1:11" x14ac:dyDescent="0.35">
      <c r="A25" s="34"/>
      <c r="B25" s="36" t="s">
        <v>38</v>
      </c>
      <c r="C25" s="46"/>
      <c r="D25" s="38">
        <v>65</v>
      </c>
      <c r="E25" s="38">
        <v>1</v>
      </c>
      <c r="F25" s="61">
        <f>+E25*D25</f>
        <v>65</v>
      </c>
      <c r="G25" s="62">
        <v>7</v>
      </c>
      <c r="H25" s="50">
        <f t="shared" si="0"/>
        <v>455</v>
      </c>
      <c r="I25" s="50">
        <v>35.11</v>
      </c>
      <c r="J25" s="90">
        <f>I25*H25</f>
        <v>15975.05</v>
      </c>
      <c r="K25" s="23"/>
    </row>
    <row r="26" spans="1:11" x14ac:dyDescent="0.35">
      <c r="A26" s="34"/>
      <c r="B26" s="36" t="s">
        <v>39</v>
      </c>
      <c r="C26" s="46"/>
      <c r="D26" s="38">
        <v>6</v>
      </c>
      <c r="E26" s="38">
        <v>1</v>
      </c>
      <c r="F26" s="61">
        <f>+E26*D26</f>
        <v>6</v>
      </c>
      <c r="G26" s="62">
        <v>7</v>
      </c>
      <c r="H26" s="50">
        <f t="shared" si="0"/>
        <v>42</v>
      </c>
      <c r="I26" s="50">
        <v>35.11</v>
      </c>
      <c r="J26" s="90">
        <f>I26*H26</f>
        <v>1474.62</v>
      </c>
      <c r="K26" s="23"/>
    </row>
    <row r="27" spans="1:11" x14ac:dyDescent="0.35">
      <c r="A27" s="34"/>
      <c r="B27" s="51" t="s">
        <v>40</v>
      </c>
      <c r="C27" s="46"/>
      <c r="D27" s="38"/>
      <c r="E27" s="38"/>
      <c r="F27" s="61"/>
      <c r="G27" s="62"/>
      <c r="H27" s="50"/>
      <c r="I27" s="50"/>
      <c r="J27" s="90"/>
      <c r="K27" s="23"/>
    </row>
    <row r="28" spans="1:11" x14ac:dyDescent="0.35">
      <c r="A28" s="34"/>
      <c r="B28" s="52" t="s">
        <v>41</v>
      </c>
      <c r="C28" s="46"/>
      <c r="D28" s="38"/>
      <c r="E28" s="38"/>
      <c r="F28" s="61"/>
      <c r="G28" s="62"/>
      <c r="H28" s="50"/>
      <c r="I28" s="50"/>
      <c r="J28" s="90"/>
      <c r="K28" s="23"/>
    </row>
    <row r="29" spans="1:11" x14ac:dyDescent="0.35">
      <c r="A29" s="34"/>
      <c r="B29" s="52" t="s">
        <v>42</v>
      </c>
      <c r="C29" s="46"/>
      <c r="D29" s="38"/>
      <c r="E29" s="38"/>
      <c r="F29" s="61"/>
      <c r="G29" s="62"/>
      <c r="H29" s="50"/>
      <c r="I29" s="50"/>
      <c r="J29" s="90"/>
      <c r="K29" s="23"/>
    </row>
    <row r="30" spans="1:11" x14ac:dyDescent="0.35">
      <c r="A30" s="34"/>
      <c r="B30" s="52" t="s">
        <v>43</v>
      </c>
      <c r="C30" s="46"/>
      <c r="D30" s="38"/>
      <c r="E30" s="38"/>
      <c r="F30" s="61"/>
      <c r="G30" s="62"/>
      <c r="H30" s="50"/>
      <c r="I30" s="50"/>
      <c r="J30" s="90"/>
      <c r="K30" s="23"/>
    </row>
    <row r="31" spans="1:11" x14ac:dyDescent="0.35">
      <c r="A31" s="34"/>
      <c r="B31" s="52" t="s">
        <v>44</v>
      </c>
      <c r="C31" s="46"/>
      <c r="D31" s="38"/>
      <c r="E31" s="38"/>
      <c r="F31" s="61"/>
      <c r="G31" s="62"/>
      <c r="H31" s="50"/>
      <c r="I31" s="50"/>
      <c r="J31" s="90"/>
      <c r="K31" s="23"/>
    </row>
    <row r="32" spans="1:11" x14ac:dyDescent="0.35">
      <c r="A32" s="34"/>
      <c r="B32" s="52" t="s">
        <v>45</v>
      </c>
      <c r="C32" s="46"/>
      <c r="D32" s="38"/>
      <c r="E32" s="38"/>
      <c r="F32" s="61"/>
      <c r="G32" s="62"/>
      <c r="H32" s="50"/>
      <c r="I32" s="50"/>
      <c r="J32" s="90"/>
      <c r="K32" s="23"/>
    </row>
    <row r="33" spans="1:11" x14ac:dyDescent="0.35">
      <c r="A33" s="34"/>
      <c r="B33" s="52" t="s">
        <v>46</v>
      </c>
      <c r="C33" s="46"/>
      <c r="D33" s="38"/>
      <c r="E33" s="38"/>
      <c r="F33" s="61"/>
      <c r="G33" s="62"/>
      <c r="H33" s="50"/>
      <c r="I33" s="50"/>
      <c r="J33" s="90"/>
      <c r="K33" s="23"/>
    </row>
    <row r="34" spans="1:11" x14ac:dyDescent="0.35">
      <c r="A34" s="34"/>
      <c r="B34" s="52" t="s">
        <v>47</v>
      </c>
      <c r="C34" s="46"/>
      <c r="D34" s="38"/>
      <c r="E34" s="38"/>
      <c r="F34" s="61"/>
      <c r="G34" s="62"/>
      <c r="H34" s="50"/>
      <c r="I34" s="50"/>
      <c r="J34" s="90"/>
      <c r="K34" s="23"/>
    </row>
    <row r="35" spans="1:11" x14ac:dyDescent="0.35">
      <c r="A35" s="34"/>
      <c r="B35" s="50"/>
      <c r="C35" s="53"/>
      <c r="D35" s="50"/>
      <c r="E35" s="50"/>
      <c r="F35" s="61"/>
      <c r="G35" s="62"/>
      <c r="H35" s="50"/>
      <c r="I35" s="50"/>
      <c r="J35" s="90"/>
      <c r="K35" s="23"/>
    </row>
    <row r="36" spans="1:11" x14ac:dyDescent="0.35">
      <c r="A36" s="34"/>
      <c r="B36" s="35" t="s">
        <v>48</v>
      </c>
      <c r="C36" s="53"/>
      <c r="D36" s="50"/>
      <c r="E36" s="50"/>
      <c r="F36" s="61"/>
      <c r="G36" s="62"/>
      <c r="H36" s="50"/>
      <c r="I36" s="50"/>
      <c r="J36" s="90"/>
      <c r="K36" s="23"/>
    </row>
    <row r="37" spans="1:11" x14ac:dyDescent="0.35">
      <c r="A37" s="34"/>
      <c r="B37" s="50"/>
      <c r="C37" s="53"/>
      <c r="D37" s="50"/>
      <c r="E37" s="50"/>
      <c r="F37" s="61"/>
      <c r="G37" s="62"/>
      <c r="H37" s="50"/>
      <c r="I37" s="50"/>
      <c r="J37" s="90"/>
      <c r="K37" s="23"/>
    </row>
    <row r="38" spans="1:11" x14ac:dyDescent="0.35">
      <c r="A38" s="34"/>
      <c r="B38" s="50" t="s">
        <v>49</v>
      </c>
      <c r="C38" s="53">
        <v>242</v>
      </c>
      <c r="D38" s="50">
        <v>1</v>
      </c>
      <c r="E38" s="50">
        <v>1</v>
      </c>
      <c r="F38" s="61">
        <f>+E38*D38</f>
        <v>1</v>
      </c>
      <c r="G38" s="62">
        <v>0.5</v>
      </c>
      <c r="H38" s="50">
        <f t="shared" si="0"/>
        <v>0.5</v>
      </c>
      <c r="I38" s="50">
        <v>35.11</v>
      </c>
      <c r="J38" s="90">
        <f>I38*H38</f>
        <v>17.555</v>
      </c>
      <c r="K38" s="23"/>
    </row>
    <row r="39" spans="1:11" x14ac:dyDescent="0.35">
      <c r="A39" s="34"/>
      <c r="B39" s="50"/>
      <c r="C39" s="53"/>
      <c r="D39" s="50"/>
      <c r="E39" s="50"/>
      <c r="F39" s="61"/>
      <c r="G39" s="62"/>
      <c r="H39" s="50"/>
      <c r="I39" s="50"/>
      <c r="J39" s="90"/>
      <c r="K39" s="23"/>
    </row>
    <row r="40" spans="1:11" x14ac:dyDescent="0.35">
      <c r="A40" s="34" t="s">
        <v>36</v>
      </c>
      <c r="B40" s="50" t="s">
        <v>50</v>
      </c>
      <c r="C40" s="53">
        <v>245</v>
      </c>
      <c r="D40" s="50">
        <v>2</v>
      </c>
      <c r="E40" s="50">
        <v>1</v>
      </c>
      <c r="F40" s="61">
        <f>+E40*D40</f>
        <v>2</v>
      </c>
      <c r="G40" s="62">
        <v>0.75</v>
      </c>
      <c r="H40" s="50">
        <f t="shared" si="0"/>
        <v>1.5</v>
      </c>
      <c r="I40" s="50">
        <v>35.11</v>
      </c>
      <c r="J40" s="90">
        <f>I40*H40</f>
        <v>52.664999999999999</v>
      </c>
      <c r="K40" s="23"/>
    </row>
    <row r="41" spans="1:11" ht="26.15" customHeight="1" x14ac:dyDescent="0.35">
      <c r="A41" s="34">
        <v>81</v>
      </c>
      <c r="B41" s="56" t="s">
        <v>51</v>
      </c>
      <c r="C41" s="53"/>
      <c r="D41" s="50"/>
      <c r="E41" s="50"/>
      <c r="F41" s="50"/>
      <c r="G41" s="62"/>
      <c r="H41" s="50"/>
      <c r="I41" s="50"/>
      <c r="J41" s="90"/>
      <c r="K41" s="23"/>
    </row>
    <row r="42" spans="1:11" x14ac:dyDescent="0.35">
      <c r="A42" s="34"/>
      <c r="B42" s="50"/>
      <c r="C42" s="53"/>
      <c r="D42" s="50"/>
      <c r="E42" s="50"/>
      <c r="F42" s="61"/>
      <c r="G42" s="62"/>
      <c r="H42" s="50"/>
      <c r="I42" s="50"/>
      <c r="J42" s="90"/>
      <c r="K42" s="23"/>
    </row>
    <row r="43" spans="1:11" x14ac:dyDescent="0.35">
      <c r="A43" s="34" t="s">
        <v>52</v>
      </c>
      <c r="B43" s="50" t="s">
        <v>53</v>
      </c>
      <c r="C43" s="53">
        <v>270</v>
      </c>
      <c r="D43" s="50"/>
      <c r="E43" s="50"/>
      <c r="F43" s="61"/>
      <c r="G43" s="62"/>
      <c r="H43" s="50"/>
      <c r="I43" s="50"/>
      <c r="J43" s="90"/>
      <c r="K43" s="23"/>
    </row>
    <row r="44" spans="1:11" x14ac:dyDescent="0.35">
      <c r="A44" s="34" t="s">
        <v>54</v>
      </c>
      <c r="B44" s="50" t="s">
        <v>55</v>
      </c>
      <c r="C44" s="53"/>
      <c r="D44" s="50">
        <v>44</v>
      </c>
      <c r="E44" s="50">
        <v>2.2200000000000002</v>
      </c>
      <c r="F44" s="61">
        <f>+E44*D44</f>
        <v>97.68</v>
      </c>
      <c r="G44" s="62">
        <v>0.25</v>
      </c>
      <c r="H44" s="50">
        <f t="shared" si="0"/>
        <v>24.42</v>
      </c>
      <c r="I44" s="50">
        <v>35.11</v>
      </c>
      <c r="J44" s="90">
        <f t="shared" ref="J44:J45" si="1">I44*H44</f>
        <v>857.38620000000003</v>
      </c>
      <c r="K44" s="23"/>
    </row>
    <row r="45" spans="1:11" x14ac:dyDescent="0.35">
      <c r="A45" s="34"/>
      <c r="B45" s="50" t="s">
        <v>56</v>
      </c>
      <c r="C45" s="53"/>
      <c r="D45" s="50">
        <v>6</v>
      </c>
      <c r="E45" s="50">
        <v>3.33</v>
      </c>
      <c r="F45" s="61">
        <f>+E45*D45</f>
        <v>19.98</v>
      </c>
      <c r="G45" s="62">
        <v>0.25</v>
      </c>
      <c r="H45" s="50">
        <f t="shared" si="0"/>
        <v>4.9950000000000001</v>
      </c>
      <c r="I45" s="50">
        <v>35.11</v>
      </c>
      <c r="J45" s="90">
        <f t="shared" si="1"/>
        <v>175.37445</v>
      </c>
      <c r="K45" s="23"/>
    </row>
    <row r="46" spans="1:11" x14ac:dyDescent="0.35">
      <c r="A46" s="34"/>
      <c r="B46" s="50"/>
      <c r="C46" s="53"/>
      <c r="D46" s="50"/>
      <c r="E46" s="50"/>
      <c r="F46" s="61"/>
      <c r="G46" s="62"/>
      <c r="H46" s="50"/>
      <c r="I46" s="50"/>
      <c r="J46" s="90"/>
      <c r="K46" s="23"/>
    </row>
    <row r="47" spans="1:11" x14ac:dyDescent="0.35">
      <c r="A47" s="34">
        <v>1753.49</v>
      </c>
      <c r="B47" s="50" t="s">
        <v>57</v>
      </c>
      <c r="C47" s="53"/>
      <c r="D47" s="50"/>
      <c r="E47" s="50"/>
      <c r="F47" s="61"/>
      <c r="G47" s="62"/>
      <c r="H47" s="50"/>
      <c r="I47" s="50"/>
      <c r="J47" s="90"/>
      <c r="K47" s="23"/>
    </row>
    <row r="48" spans="1:11" ht="30" customHeight="1" x14ac:dyDescent="0.35">
      <c r="A48" s="34"/>
      <c r="B48" s="60" t="s">
        <v>58</v>
      </c>
      <c r="C48" s="53">
        <v>274</v>
      </c>
      <c r="D48" s="50">
        <v>58</v>
      </c>
      <c r="E48" s="50">
        <v>3.8</v>
      </c>
      <c r="F48" s="61">
        <f>+E48*D48</f>
        <v>220.39999999999998</v>
      </c>
      <c r="G48" s="62">
        <v>1</v>
      </c>
      <c r="H48" s="50">
        <f t="shared" si="0"/>
        <v>220.39999999999998</v>
      </c>
      <c r="I48" s="50">
        <v>35.11</v>
      </c>
      <c r="J48" s="90">
        <f>I48*H48</f>
        <v>7738.2439999999988</v>
      </c>
      <c r="K48" s="23"/>
    </row>
    <row r="49" spans="1:11" x14ac:dyDescent="0.35">
      <c r="A49" s="34"/>
      <c r="B49" s="50"/>
      <c r="C49" s="53"/>
      <c r="D49" s="50"/>
      <c r="E49" s="50"/>
      <c r="F49" s="50"/>
      <c r="G49" s="62"/>
      <c r="H49" s="50"/>
      <c r="I49" s="50"/>
      <c r="J49" s="90"/>
      <c r="K49" s="23"/>
    </row>
    <row r="50" spans="1:11" x14ac:dyDescent="0.35">
      <c r="A50" s="34">
        <v>1753.49</v>
      </c>
      <c r="B50" s="50" t="s">
        <v>59</v>
      </c>
      <c r="C50" s="53"/>
      <c r="D50" s="50"/>
      <c r="E50" s="50"/>
      <c r="F50" s="61" t="s">
        <v>31</v>
      </c>
      <c r="G50" s="62"/>
      <c r="H50" s="50"/>
      <c r="I50" s="50"/>
      <c r="J50" s="90"/>
      <c r="K50" s="23"/>
    </row>
    <row r="51" spans="1:11" ht="30.65" customHeight="1" x14ac:dyDescent="0.35">
      <c r="A51" s="34"/>
      <c r="B51" s="60" t="s">
        <v>58</v>
      </c>
      <c r="C51" s="53">
        <v>276</v>
      </c>
      <c r="D51" s="50">
        <v>44</v>
      </c>
      <c r="E51" s="50">
        <v>3.8</v>
      </c>
      <c r="F51" s="61">
        <v>175</v>
      </c>
      <c r="G51" s="62">
        <v>1</v>
      </c>
      <c r="H51" s="50">
        <f t="shared" si="0"/>
        <v>175</v>
      </c>
      <c r="I51" s="50">
        <v>35.11</v>
      </c>
      <c r="J51" s="90">
        <f>I51*H51</f>
        <v>6144.25</v>
      </c>
      <c r="K51" s="23"/>
    </row>
    <row r="52" spans="1:11" x14ac:dyDescent="0.35">
      <c r="A52" s="34"/>
      <c r="B52" s="50"/>
      <c r="C52" s="50"/>
      <c r="D52" s="50"/>
      <c r="E52" s="50"/>
      <c r="F52" s="61" t="s">
        <v>31</v>
      </c>
      <c r="G52" s="62"/>
      <c r="H52" s="50"/>
      <c r="I52" s="50"/>
      <c r="J52" s="90"/>
      <c r="K52" s="23"/>
    </row>
    <row r="53" spans="1:11" x14ac:dyDescent="0.35">
      <c r="A53" s="34">
        <v>175349</v>
      </c>
      <c r="B53" s="50" t="s">
        <v>60</v>
      </c>
      <c r="C53" s="53"/>
      <c r="D53" s="50"/>
      <c r="E53" s="50"/>
      <c r="F53" s="61" t="s">
        <v>31</v>
      </c>
      <c r="G53" s="62"/>
      <c r="H53" s="50"/>
      <c r="I53" s="50"/>
      <c r="J53" s="90"/>
      <c r="K53" s="23"/>
    </row>
    <row r="54" spans="1:11" x14ac:dyDescent="0.35">
      <c r="A54" s="34"/>
      <c r="B54" s="50" t="s">
        <v>61</v>
      </c>
      <c r="C54" s="53">
        <v>281</v>
      </c>
      <c r="D54" s="50">
        <v>80</v>
      </c>
      <c r="E54" s="50">
        <v>3.84</v>
      </c>
      <c r="F54" s="61">
        <f>+E54*D54</f>
        <v>307.2</v>
      </c>
      <c r="G54" s="62">
        <v>2</v>
      </c>
      <c r="H54" s="50">
        <f t="shared" si="0"/>
        <v>614.4</v>
      </c>
      <c r="I54" s="50">
        <v>35.11</v>
      </c>
      <c r="J54" s="90">
        <f>I54*H54</f>
        <v>21571.583999999999</v>
      </c>
      <c r="K54" s="23"/>
    </row>
    <row r="55" spans="1:11" x14ac:dyDescent="0.35">
      <c r="A55" s="34"/>
      <c r="B55" s="50"/>
      <c r="C55" s="53"/>
      <c r="D55" s="50"/>
      <c r="E55" s="50"/>
      <c r="F55" s="61"/>
      <c r="G55" s="62"/>
      <c r="H55" s="50"/>
      <c r="I55" s="50"/>
      <c r="J55" s="90"/>
      <c r="K55" s="23"/>
    </row>
    <row r="56" spans="1:11" x14ac:dyDescent="0.35">
      <c r="A56" s="34" t="s">
        <v>62</v>
      </c>
      <c r="B56" s="50" t="s">
        <v>63</v>
      </c>
      <c r="C56" s="53"/>
      <c r="D56" s="50"/>
      <c r="E56" s="50"/>
      <c r="F56" s="61" t="s">
        <v>31</v>
      </c>
      <c r="G56" s="62"/>
      <c r="H56" s="50"/>
      <c r="I56" s="50"/>
      <c r="J56" s="90"/>
      <c r="K56" s="23"/>
    </row>
    <row r="57" spans="1:11" x14ac:dyDescent="0.35">
      <c r="A57" s="34"/>
      <c r="B57" s="50" t="s">
        <v>64</v>
      </c>
      <c r="C57" s="53">
        <v>282</v>
      </c>
      <c r="D57" s="50">
        <v>114</v>
      </c>
      <c r="E57" s="50">
        <v>2.2799999999999998</v>
      </c>
      <c r="F57" s="61">
        <f>+E57*D57</f>
        <v>259.91999999999996</v>
      </c>
      <c r="G57" s="62">
        <v>0.75</v>
      </c>
      <c r="H57" s="50">
        <f t="shared" si="0"/>
        <v>194.93999999999997</v>
      </c>
      <c r="I57" s="50">
        <v>35.11</v>
      </c>
      <c r="J57" s="90">
        <f>I57*H57</f>
        <v>6844.3433999999988</v>
      </c>
      <c r="K57" s="23"/>
    </row>
    <row r="58" spans="1:11" x14ac:dyDescent="0.35">
      <c r="A58" s="34"/>
      <c r="B58" s="50"/>
      <c r="C58" s="53"/>
      <c r="D58" s="50"/>
      <c r="E58" s="50"/>
      <c r="F58" s="61"/>
      <c r="G58" s="62"/>
      <c r="H58" s="50"/>
      <c r="I58" s="50"/>
      <c r="J58" s="90"/>
      <c r="K58" s="23"/>
    </row>
    <row r="59" spans="1:11" x14ac:dyDescent="0.35">
      <c r="A59" s="34">
        <v>1753.16</v>
      </c>
      <c r="B59" s="50" t="s">
        <v>65</v>
      </c>
      <c r="C59" s="53"/>
      <c r="D59" s="50"/>
      <c r="E59" s="50"/>
      <c r="F59" s="61" t="s">
        <v>31</v>
      </c>
      <c r="G59" s="62"/>
      <c r="H59" s="50"/>
      <c r="I59" s="50"/>
      <c r="J59" s="90"/>
      <c r="K59" s="23"/>
    </row>
    <row r="60" spans="1:11" x14ac:dyDescent="0.35">
      <c r="A60" s="34"/>
      <c r="B60" s="50" t="s">
        <v>66</v>
      </c>
      <c r="C60" s="53">
        <v>284</v>
      </c>
      <c r="D60" s="50">
        <v>1</v>
      </c>
      <c r="E60" s="50">
        <v>1</v>
      </c>
      <c r="F60" s="61">
        <f>+E60*D60</f>
        <v>1</v>
      </c>
      <c r="G60" s="62">
        <v>0.5</v>
      </c>
      <c r="H60" s="50">
        <f t="shared" si="0"/>
        <v>0.5</v>
      </c>
      <c r="I60" s="50">
        <v>35.11</v>
      </c>
      <c r="J60" s="90">
        <f>I60*H60</f>
        <v>17.555</v>
      </c>
      <c r="K60" s="23"/>
    </row>
    <row r="61" spans="1:11" x14ac:dyDescent="0.35">
      <c r="A61" s="34"/>
      <c r="B61" s="50" t="s">
        <v>67</v>
      </c>
      <c r="C61" s="53">
        <v>284</v>
      </c>
      <c r="D61" s="50">
        <v>1</v>
      </c>
      <c r="E61" s="50">
        <v>1</v>
      </c>
      <c r="F61" s="61">
        <f>+E61*D61</f>
        <v>1</v>
      </c>
      <c r="G61" s="62">
        <v>0.5</v>
      </c>
      <c r="H61" s="50">
        <f t="shared" si="0"/>
        <v>0.5</v>
      </c>
      <c r="I61" s="50">
        <v>35.11</v>
      </c>
      <c r="J61" s="90">
        <f>I61*H61</f>
        <v>17.555</v>
      </c>
      <c r="K61" s="23"/>
    </row>
    <row r="62" spans="1:11" x14ac:dyDescent="0.35">
      <c r="A62" s="34"/>
      <c r="B62" s="50"/>
      <c r="C62" s="53"/>
      <c r="D62" s="46"/>
      <c r="E62" s="50"/>
      <c r="F62" s="50"/>
      <c r="G62" s="62"/>
      <c r="H62" s="50"/>
      <c r="I62" s="50"/>
      <c r="J62" s="90"/>
      <c r="K62" s="23"/>
    </row>
    <row r="63" spans="1:11" x14ac:dyDescent="0.35">
      <c r="A63" s="34" t="s">
        <v>68</v>
      </c>
      <c r="B63" s="50" t="s">
        <v>69</v>
      </c>
      <c r="C63" s="53">
        <v>375</v>
      </c>
      <c r="D63" s="50"/>
      <c r="E63" s="50"/>
      <c r="F63" s="61" t="s">
        <v>31</v>
      </c>
      <c r="G63" s="62" t="s">
        <v>31</v>
      </c>
      <c r="H63" s="50"/>
      <c r="I63" s="50"/>
      <c r="J63" s="90"/>
      <c r="K63" s="23"/>
    </row>
    <row r="64" spans="1:11" x14ac:dyDescent="0.35">
      <c r="A64" s="34"/>
      <c r="B64" s="50" t="s">
        <v>70</v>
      </c>
      <c r="C64" s="53"/>
      <c r="D64" s="50">
        <v>9</v>
      </c>
      <c r="E64" s="50">
        <v>1.2</v>
      </c>
      <c r="F64" s="61">
        <f>+E64*D64</f>
        <v>10.799999999999999</v>
      </c>
      <c r="G64" s="62">
        <v>0.25</v>
      </c>
      <c r="H64" s="50">
        <f t="shared" si="0"/>
        <v>2.6999999999999997</v>
      </c>
      <c r="I64" s="50">
        <v>35.11</v>
      </c>
      <c r="J64" s="90">
        <f t="shared" ref="J64:J65" si="2">I64*H64</f>
        <v>94.796999999999983</v>
      </c>
      <c r="K64" s="23"/>
    </row>
    <row r="65" spans="1:11" x14ac:dyDescent="0.35">
      <c r="A65" s="34"/>
      <c r="B65" s="50" t="s">
        <v>71</v>
      </c>
      <c r="C65" s="53"/>
      <c r="D65" s="50">
        <v>1</v>
      </c>
      <c r="E65" s="50">
        <v>1</v>
      </c>
      <c r="F65" s="61">
        <f>+E65*D65</f>
        <v>1</v>
      </c>
      <c r="G65" s="62">
        <v>0.25</v>
      </c>
      <c r="H65" s="50">
        <f t="shared" si="0"/>
        <v>0.25</v>
      </c>
      <c r="I65" s="50">
        <v>35.11</v>
      </c>
      <c r="J65" s="90">
        <f t="shared" si="2"/>
        <v>8.7774999999999999</v>
      </c>
      <c r="K65" s="23"/>
    </row>
    <row r="66" spans="1:11" x14ac:dyDescent="0.35">
      <c r="A66" s="34"/>
      <c r="B66" s="50"/>
      <c r="C66" s="53"/>
      <c r="D66" s="50"/>
      <c r="E66" s="50"/>
      <c r="F66" s="61"/>
      <c r="G66" s="62"/>
      <c r="H66" s="50"/>
      <c r="I66" s="50"/>
      <c r="J66" s="90"/>
      <c r="K66" s="23"/>
    </row>
    <row r="67" spans="1:11" x14ac:dyDescent="0.35">
      <c r="A67" s="34" t="s">
        <v>72</v>
      </c>
      <c r="B67" s="50" t="s">
        <v>73</v>
      </c>
      <c r="C67" s="53">
        <v>390</v>
      </c>
      <c r="D67" s="50"/>
      <c r="E67" s="50"/>
      <c r="F67" s="61" t="s">
        <v>31</v>
      </c>
      <c r="G67" s="62"/>
      <c r="H67" s="50"/>
      <c r="I67" s="50"/>
      <c r="J67" s="90"/>
      <c r="K67" s="23"/>
    </row>
    <row r="68" spans="1:11" x14ac:dyDescent="0.35">
      <c r="A68" s="34"/>
      <c r="B68" s="50" t="s">
        <v>70</v>
      </c>
      <c r="C68" s="53"/>
      <c r="D68" s="50">
        <v>1</v>
      </c>
      <c r="E68" s="50">
        <v>1.6</v>
      </c>
      <c r="F68" s="61">
        <f>+E68*D68</f>
        <v>1.6</v>
      </c>
      <c r="G68" s="62">
        <v>1</v>
      </c>
      <c r="H68" s="50">
        <f t="shared" si="0"/>
        <v>1.6</v>
      </c>
      <c r="I68" s="50">
        <v>35.11</v>
      </c>
      <c r="J68" s="90">
        <f t="shared" ref="J68:J69" si="3">I68*H68</f>
        <v>56.176000000000002</v>
      </c>
      <c r="K68" s="23"/>
    </row>
    <row r="69" spans="1:11" x14ac:dyDescent="0.35">
      <c r="A69" s="34"/>
      <c r="B69" s="50" t="s">
        <v>71</v>
      </c>
      <c r="C69" s="53"/>
      <c r="D69" s="50">
        <v>1</v>
      </c>
      <c r="E69" s="50">
        <v>5.4</v>
      </c>
      <c r="F69" s="61">
        <f>+E69*D69</f>
        <v>5.4</v>
      </c>
      <c r="G69" s="62">
        <v>1</v>
      </c>
      <c r="H69" s="50">
        <f t="shared" si="0"/>
        <v>5.4</v>
      </c>
      <c r="I69" s="50">
        <v>35.11</v>
      </c>
      <c r="J69" s="90">
        <f t="shared" si="3"/>
        <v>189.59400000000002</v>
      </c>
      <c r="K69" s="23"/>
    </row>
    <row r="70" spans="1:11" x14ac:dyDescent="0.35">
      <c r="A70" s="34"/>
      <c r="B70" s="50"/>
      <c r="C70" s="53"/>
      <c r="D70" s="46"/>
      <c r="E70" s="18"/>
      <c r="F70" s="63"/>
      <c r="G70" s="19"/>
      <c r="H70" s="50"/>
      <c r="I70" s="50"/>
      <c r="J70" s="90"/>
      <c r="K70" s="23"/>
    </row>
    <row r="71" spans="1:11" x14ac:dyDescent="0.35">
      <c r="A71" s="34">
        <v>1753.17</v>
      </c>
      <c r="B71" s="50" t="s">
        <v>74</v>
      </c>
      <c r="C71" s="53">
        <v>506</v>
      </c>
      <c r="D71" s="50"/>
      <c r="E71" s="50"/>
      <c r="F71" s="61" t="s">
        <v>31</v>
      </c>
      <c r="G71" s="62"/>
      <c r="H71" s="50"/>
      <c r="I71" s="50"/>
      <c r="J71" s="90"/>
      <c r="K71" s="23"/>
    </row>
    <row r="72" spans="1:11" x14ac:dyDescent="0.35">
      <c r="B72" s="50" t="s">
        <v>75</v>
      </c>
      <c r="D72" s="50">
        <v>80</v>
      </c>
      <c r="E72" s="50">
        <v>1</v>
      </c>
      <c r="F72" s="61">
        <f>+E72*D72</f>
        <v>80</v>
      </c>
      <c r="G72" s="62">
        <v>6</v>
      </c>
      <c r="H72" s="50">
        <f t="shared" si="0"/>
        <v>480</v>
      </c>
      <c r="I72" s="50">
        <v>35.11</v>
      </c>
      <c r="J72" s="90">
        <f t="shared" ref="J72:J75" si="4">I72*H72</f>
        <v>16852.8</v>
      </c>
      <c r="K72" s="23"/>
    </row>
    <row r="73" spans="1:11" x14ac:dyDescent="0.35">
      <c r="A73" s="34"/>
      <c r="B73" s="50" t="s">
        <v>76</v>
      </c>
      <c r="C73" s="53"/>
      <c r="D73" s="50">
        <v>6</v>
      </c>
      <c r="E73" s="50">
        <v>1</v>
      </c>
      <c r="F73" s="61">
        <f>+E73*D73</f>
        <v>6</v>
      </c>
      <c r="G73" s="62">
        <v>6</v>
      </c>
      <c r="H73" s="50">
        <f t="shared" si="0"/>
        <v>36</v>
      </c>
      <c r="I73" s="50">
        <v>35.11</v>
      </c>
      <c r="J73" s="90">
        <f t="shared" si="4"/>
        <v>1263.96</v>
      </c>
      <c r="K73" s="23"/>
    </row>
    <row r="74" spans="1:11" x14ac:dyDescent="0.35">
      <c r="A74" s="34">
        <v>1753.17</v>
      </c>
      <c r="B74" s="50" t="s">
        <v>77</v>
      </c>
      <c r="C74" s="53"/>
      <c r="D74" s="50">
        <v>80</v>
      </c>
      <c r="E74" s="50">
        <v>1</v>
      </c>
      <c r="F74" s="61">
        <f>+E74*D74</f>
        <v>80</v>
      </c>
      <c r="G74" s="62">
        <v>6</v>
      </c>
      <c r="H74" s="50">
        <f t="shared" ref="H74:H134" si="5">F74*G74</f>
        <v>480</v>
      </c>
      <c r="I74" s="50">
        <v>35.11</v>
      </c>
      <c r="J74" s="90">
        <f t="shared" si="4"/>
        <v>16852.8</v>
      </c>
      <c r="K74" s="23"/>
    </row>
    <row r="75" spans="1:11" x14ac:dyDescent="0.35">
      <c r="A75" s="34"/>
      <c r="B75" s="50" t="s">
        <v>78</v>
      </c>
      <c r="C75" s="53"/>
      <c r="D75" s="50">
        <v>6</v>
      </c>
      <c r="E75" s="50">
        <v>1</v>
      </c>
      <c r="F75" s="61">
        <f>+E75*D75</f>
        <v>6</v>
      </c>
      <c r="G75" s="62">
        <v>6</v>
      </c>
      <c r="H75" s="50">
        <f t="shared" si="5"/>
        <v>36</v>
      </c>
      <c r="I75" s="50">
        <v>35.11</v>
      </c>
      <c r="J75" s="90">
        <f t="shared" si="4"/>
        <v>1263.96</v>
      </c>
      <c r="K75" s="23"/>
    </row>
    <row r="76" spans="1:11" x14ac:dyDescent="0.35">
      <c r="A76" s="34"/>
      <c r="B76" s="50"/>
      <c r="C76" s="53"/>
      <c r="D76" s="50"/>
      <c r="E76" s="50"/>
      <c r="F76" s="61"/>
      <c r="G76" s="62"/>
      <c r="H76" s="50"/>
      <c r="I76" s="50"/>
      <c r="J76" s="90"/>
      <c r="K76" s="23"/>
    </row>
    <row r="77" spans="1:11" x14ac:dyDescent="0.35">
      <c r="A77" s="34"/>
      <c r="B77" s="35" t="s">
        <v>79</v>
      </c>
      <c r="C77" s="53"/>
      <c r="D77" s="50"/>
      <c r="E77" s="50"/>
      <c r="F77" s="61"/>
      <c r="G77" s="62"/>
      <c r="H77" s="50"/>
      <c r="I77" s="50"/>
      <c r="J77" s="90"/>
      <c r="K77" s="23"/>
    </row>
    <row r="78" spans="1:11" x14ac:dyDescent="0.35">
      <c r="A78" s="34"/>
      <c r="B78" s="50"/>
      <c r="C78" s="53"/>
      <c r="D78" s="50" t="s">
        <v>31</v>
      </c>
      <c r="E78" s="50" t="s">
        <v>31</v>
      </c>
      <c r="F78" s="61" t="s">
        <v>31</v>
      </c>
      <c r="G78" s="62" t="s">
        <v>31</v>
      </c>
      <c r="H78" s="50"/>
      <c r="I78" s="50"/>
      <c r="J78" s="90"/>
      <c r="K78" s="23"/>
    </row>
    <row r="79" spans="1:11" x14ac:dyDescent="0.35">
      <c r="A79" s="34"/>
      <c r="B79" s="50" t="s">
        <v>80</v>
      </c>
      <c r="C79" s="53">
        <v>515</v>
      </c>
      <c r="D79" s="50"/>
      <c r="E79" s="50"/>
      <c r="F79" s="61"/>
      <c r="G79" s="62"/>
      <c r="H79" s="50"/>
      <c r="I79" s="50"/>
      <c r="J79" s="90"/>
      <c r="K79" s="23"/>
    </row>
    <row r="80" spans="1:11" ht="26" x14ac:dyDescent="0.35">
      <c r="A80" s="34">
        <v>1753.47</v>
      </c>
      <c r="B80" s="60" t="s">
        <v>81</v>
      </c>
      <c r="C80" s="53"/>
      <c r="D80" s="50">
        <v>80</v>
      </c>
      <c r="E80" s="50">
        <v>3.8</v>
      </c>
      <c r="F80" s="61">
        <f>+E80*D80</f>
        <v>304</v>
      </c>
      <c r="G80" s="62">
        <v>4</v>
      </c>
      <c r="H80" s="50">
        <f t="shared" si="5"/>
        <v>1216</v>
      </c>
      <c r="I80" s="50">
        <v>35.11</v>
      </c>
      <c r="J80" s="90">
        <f t="shared" ref="J80:J83" si="6">I80*H80</f>
        <v>42693.760000000002</v>
      </c>
      <c r="K80" s="23"/>
    </row>
    <row r="81" spans="1:11" x14ac:dyDescent="0.35">
      <c r="A81" s="34">
        <v>1753.48</v>
      </c>
      <c r="B81" s="50" t="s">
        <v>82</v>
      </c>
      <c r="C81" s="53"/>
      <c r="D81" s="50">
        <v>80</v>
      </c>
      <c r="E81" s="50">
        <v>3.8</v>
      </c>
      <c r="F81" s="61">
        <f>+E81*D81</f>
        <v>304</v>
      </c>
      <c r="G81" s="62">
        <v>6</v>
      </c>
      <c r="H81" s="50">
        <f t="shared" si="5"/>
        <v>1824</v>
      </c>
      <c r="I81" s="50">
        <v>35.11</v>
      </c>
      <c r="J81" s="90">
        <f t="shared" si="6"/>
        <v>64040.639999999999</v>
      </c>
      <c r="K81" s="23"/>
    </row>
    <row r="82" spans="1:11" ht="26" x14ac:dyDescent="0.35">
      <c r="A82" s="34"/>
      <c r="B82" s="60" t="s">
        <v>83</v>
      </c>
      <c r="C82" s="53"/>
      <c r="D82" s="50">
        <v>1</v>
      </c>
      <c r="E82" s="50">
        <v>1.4</v>
      </c>
      <c r="F82" s="61">
        <f>+E82*D82</f>
        <v>1.4</v>
      </c>
      <c r="G82" s="62">
        <v>8</v>
      </c>
      <c r="H82" s="50">
        <f t="shared" si="5"/>
        <v>11.2</v>
      </c>
      <c r="I82" s="50">
        <v>35.11</v>
      </c>
      <c r="J82" s="90">
        <f t="shared" si="6"/>
        <v>393.23199999999997</v>
      </c>
      <c r="K82" s="23"/>
    </row>
    <row r="83" spans="1:11" x14ac:dyDescent="0.35">
      <c r="A83" s="34"/>
      <c r="B83" s="50" t="s">
        <v>84</v>
      </c>
      <c r="C83" s="53"/>
      <c r="D83" s="50">
        <v>1</v>
      </c>
      <c r="E83" s="50">
        <v>1.4</v>
      </c>
      <c r="F83" s="61">
        <f>+E83*D83</f>
        <v>1.4</v>
      </c>
      <c r="G83" s="62">
        <v>4</v>
      </c>
      <c r="H83" s="50">
        <f t="shared" si="5"/>
        <v>5.6</v>
      </c>
      <c r="I83" s="50">
        <v>35.11</v>
      </c>
      <c r="J83" s="90">
        <f t="shared" si="6"/>
        <v>196.61599999999999</v>
      </c>
      <c r="K83" s="23"/>
    </row>
    <row r="84" spans="1:11" x14ac:dyDescent="0.35">
      <c r="A84" s="34">
        <v>1753.48</v>
      </c>
      <c r="B84" s="50" t="s">
        <v>85</v>
      </c>
      <c r="C84" s="53" t="s">
        <v>31</v>
      </c>
      <c r="D84" s="50" t="s">
        <v>86</v>
      </c>
      <c r="E84" s="50"/>
      <c r="F84" s="61"/>
      <c r="G84" s="62"/>
      <c r="H84" s="50"/>
      <c r="I84" s="50"/>
      <c r="J84" s="90"/>
      <c r="K84" s="23"/>
    </row>
    <row r="85" spans="1:11" x14ac:dyDescent="0.35">
      <c r="A85" s="34">
        <v>1753.48</v>
      </c>
      <c r="B85" s="50" t="s">
        <v>87</v>
      </c>
      <c r="C85" s="53"/>
      <c r="D85" s="50">
        <v>3</v>
      </c>
      <c r="E85" s="50">
        <v>1</v>
      </c>
      <c r="F85" s="61">
        <f>+E85*D85</f>
        <v>3</v>
      </c>
      <c r="G85" s="62">
        <v>2</v>
      </c>
      <c r="H85" s="50">
        <f t="shared" si="5"/>
        <v>6</v>
      </c>
      <c r="I85" s="50">
        <v>35.11</v>
      </c>
      <c r="J85" s="90">
        <f t="shared" ref="J85:J86" si="7">I85*H85</f>
        <v>210.66</v>
      </c>
      <c r="K85" s="23"/>
    </row>
    <row r="86" spans="1:11" x14ac:dyDescent="0.35">
      <c r="A86" s="34"/>
      <c r="B86" s="50" t="s">
        <v>88</v>
      </c>
      <c r="C86" s="53"/>
      <c r="D86" s="50">
        <v>1</v>
      </c>
      <c r="E86" s="50">
        <v>1</v>
      </c>
      <c r="F86" s="61">
        <f>+E86*D86</f>
        <v>1</v>
      </c>
      <c r="G86" s="62">
        <v>4</v>
      </c>
      <c r="H86" s="50">
        <f t="shared" si="5"/>
        <v>4</v>
      </c>
      <c r="I86" s="50">
        <v>35.11</v>
      </c>
      <c r="J86" s="90">
        <f t="shared" si="7"/>
        <v>140.44</v>
      </c>
      <c r="K86" s="23"/>
    </row>
    <row r="87" spans="1:11" x14ac:dyDescent="0.35">
      <c r="A87" s="34"/>
      <c r="B87" s="50" t="s">
        <v>89</v>
      </c>
      <c r="C87" s="53" t="s">
        <v>31</v>
      </c>
      <c r="D87" s="50" t="s">
        <v>86</v>
      </c>
      <c r="E87" s="50"/>
      <c r="F87" s="61"/>
      <c r="G87" s="62"/>
      <c r="H87" s="50"/>
      <c r="I87" s="50"/>
      <c r="J87" s="90"/>
      <c r="K87" s="23"/>
    </row>
    <row r="88" spans="1:11" x14ac:dyDescent="0.35">
      <c r="A88" s="25"/>
      <c r="B88" s="50"/>
      <c r="C88" s="50"/>
      <c r="D88" s="50"/>
      <c r="E88" s="50"/>
      <c r="F88" s="61"/>
      <c r="G88" s="62"/>
      <c r="H88" s="50"/>
      <c r="I88" s="50"/>
      <c r="J88" s="90"/>
      <c r="K88" s="23"/>
    </row>
    <row r="89" spans="1:11" ht="26" x14ac:dyDescent="0.35">
      <c r="A89" s="34" t="s">
        <v>90</v>
      </c>
      <c r="B89" s="60" t="s">
        <v>91</v>
      </c>
      <c r="C89" s="53">
        <v>521</v>
      </c>
      <c r="D89" s="50">
        <v>1</v>
      </c>
      <c r="E89" s="50">
        <v>26</v>
      </c>
      <c r="F89" s="61">
        <f>+E89*D89</f>
        <v>26</v>
      </c>
      <c r="G89" s="62">
        <v>1</v>
      </c>
      <c r="H89" s="50">
        <f t="shared" si="5"/>
        <v>26</v>
      </c>
      <c r="I89" s="50">
        <v>35.11</v>
      </c>
      <c r="J89" s="90">
        <f t="shared" ref="J89" si="8">I89*H89</f>
        <v>912.86</v>
      </c>
      <c r="K89" s="23"/>
    </row>
    <row r="90" spans="1:11" x14ac:dyDescent="0.35">
      <c r="A90" s="25"/>
      <c r="B90" s="50"/>
      <c r="C90" s="50"/>
      <c r="D90" s="50"/>
      <c r="E90" s="50"/>
      <c r="F90" s="61"/>
      <c r="G90" s="62"/>
      <c r="H90" s="50"/>
      <c r="I90" s="50"/>
      <c r="J90" s="90"/>
      <c r="K90" s="23"/>
    </row>
    <row r="91" spans="1:11" ht="26" x14ac:dyDescent="0.35">
      <c r="A91" s="64" t="s">
        <v>92</v>
      </c>
      <c r="B91" s="60" t="s">
        <v>93</v>
      </c>
      <c r="C91" s="53"/>
      <c r="D91" s="50"/>
      <c r="E91" s="50"/>
      <c r="F91" s="61"/>
      <c r="G91" s="62"/>
      <c r="H91" s="50"/>
      <c r="I91" s="50"/>
      <c r="J91" s="90"/>
      <c r="K91" s="23"/>
    </row>
    <row r="92" spans="1:11" x14ac:dyDescent="0.35">
      <c r="A92" s="65"/>
      <c r="B92" s="50" t="s">
        <v>94</v>
      </c>
      <c r="C92" s="53">
        <v>527</v>
      </c>
      <c r="D92" s="50">
        <v>80</v>
      </c>
      <c r="E92" s="50">
        <v>2.02</v>
      </c>
      <c r="F92" s="61">
        <f>+E92*D92</f>
        <v>161.6</v>
      </c>
      <c r="G92" s="62">
        <v>1.25</v>
      </c>
      <c r="H92" s="50">
        <f t="shared" si="5"/>
        <v>202</v>
      </c>
      <c r="I92" s="50">
        <v>35.11</v>
      </c>
      <c r="J92" s="90">
        <f t="shared" ref="J92" si="9">I92*H92</f>
        <v>7092.22</v>
      </c>
      <c r="K92" s="23"/>
    </row>
    <row r="93" spans="1:11" x14ac:dyDescent="0.35">
      <c r="A93" s="34"/>
      <c r="B93" s="50"/>
      <c r="C93" s="53"/>
      <c r="D93" s="46"/>
      <c r="E93" s="50"/>
      <c r="F93" s="61"/>
      <c r="G93" s="62"/>
      <c r="H93" s="50"/>
      <c r="I93" s="50"/>
      <c r="J93" s="90"/>
      <c r="K93" s="23"/>
    </row>
    <row r="94" spans="1:11" x14ac:dyDescent="0.35">
      <c r="A94" s="34"/>
      <c r="B94" s="35" t="s">
        <v>95</v>
      </c>
      <c r="C94" s="53"/>
      <c r="D94" s="46"/>
      <c r="E94" s="50"/>
      <c r="F94" s="61"/>
      <c r="G94" s="62"/>
      <c r="H94" s="50"/>
      <c r="I94" s="50"/>
      <c r="J94" s="90"/>
      <c r="K94" s="23"/>
    </row>
    <row r="95" spans="1:11" x14ac:dyDescent="0.35">
      <c r="A95" s="66"/>
      <c r="B95" s="50"/>
      <c r="C95" s="53"/>
      <c r="D95" s="50"/>
      <c r="E95" s="50"/>
      <c r="F95" s="61"/>
      <c r="G95" s="62"/>
      <c r="H95" s="50"/>
      <c r="I95" s="50"/>
      <c r="J95" s="90"/>
      <c r="K95" s="23"/>
    </row>
    <row r="96" spans="1:11" ht="26" x14ac:dyDescent="0.35">
      <c r="A96" s="34">
        <v>1753.49</v>
      </c>
      <c r="B96" s="60" t="s">
        <v>96</v>
      </c>
      <c r="C96" s="53"/>
      <c r="D96" s="50"/>
      <c r="E96" s="50"/>
      <c r="F96" s="61"/>
      <c r="G96" s="62"/>
      <c r="H96" s="50"/>
      <c r="I96" s="50"/>
      <c r="J96" s="90"/>
      <c r="K96" s="23"/>
    </row>
    <row r="97" spans="1:11" x14ac:dyDescent="0.35">
      <c r="A97" s="66"/>
      <c r="B97" s="50" t="s">
        <v>94</v>
      </c>
      <c r="C97" s="53">
        <v>724</v>
      </c>
      <c r="D97" s="50">
        <v>80</v>
      </c>
      <c r="E97" s="50">
        <v>2.02</v>
      </c>
      <c r="F97" s="61">
        <f>+E97*D97</f>
        <v>161.6</v>
      </c>
      <c r="G97" s="62">
        <v>0.75</v>
      </c>
      <c r="H97" s="50">
        <f t="shared" si="5"/>
        <v>121.19999999999999</v>
      </c>
      <c r="I97" s="50">
        <v>35.11</v>
      </c>
      <c r="J97" s="90">
        <f t="shared" ref="J97" si="10">I97*H97</f>
        <v>4255.3319999999994</v>
      </c>
      <c r="K97" s="23"/>
    </row>
    <row r="98" spans="1:11" x14ac:dyDescent="0.35">
      <c r="A98" s="66"/>
      <c r="B98" s="50"/>
      <c r="C98" s="53"/>
      <c r="D98" s="50"/>
      <c r="E98" s="50"/>
      <c r="F98" s="61" t="s">
        <v>31</v>
      </c>
      <c r="G98" s="62"/>
      <c r="H98" s="50"/>
      <c r="I98" s="50"/>
      <c r="J98" s="90"/>
      <c r="K98" s="23"/>
    </row>
    <row r="99" spans="1:11" ht="26" x14ac:dyDescent="0.35">
      <c r="A99" s="34">
        <v>1753.49</v>
      </c>
      <c r="B99" s="60" t="s">
        <v>97</v>
      </c>
      <c r="C99" s="53"/>
      <c r="D99" s="50"/>
      <c r="E99" s="50"/>
      <c r="F99" s="61" t="s">
        <v>31</v>
      </c>
      <c r="G99" s="62"/>
      <c r="H99" s="50"/>
      <c r="I99" s="50"/>
      <c r="J99" s="90"/>
      <c r="K99" s="23"/>
    </row>
    <row r="100" spans="1:11" x14ac:dyDescent="0.35">
      <c r="A100" s="66"/>
      <c r="B100" s="50" t="s">
        <v>98</v>
      </c>
      <c r="C100" s="53" t="s">
        <v>99</v>
      </c>
      <c r="D100" s="50">
        <v>80</v>
      </c>
      <c r="E100" s="50">
        <v>2.02</v>
      </c>
      <c r="F100" s="61">
        <f>+E100*D100</f>
        <v>161.6</v>
      </c>
      <c r="G100" s="62">
        <v>3</v>
      </c>
      <c r="H100" s="50">
        <f t="shared" si="5"/>
        <v>484.79999999999995</v>
      </c>
      <c r="I100" s="50">
        <v>35.11</v>
      </c>
      <c r="J100" s="90">
        <f t="shared" ref="J100" si="11">I100*H100</f>
        <v>17021.327999999998</v>
      </c>
      <c r="K100" s="23"/>
    </row>
    <row r="101" spans="1:11" x14ac:dyDescent="0.35">
      <c r="A101" s="66"/>
      <c r="B101" s="50"/>
      <c r="C101" s="53"/>
      <c r="D101" s="50"/>
      <c r="E101" s="50"/>
      <c r="F101" s="61"/>
      <c r="G101" s="62"/>
      <c r="H101" s="50"/>
      <c r="I101" s="50"/>
      <c r="J101" s="90"/>
      <c r="K101" s="23"/>
    </row>
    <row r="102" spans="1:11" ht="26" x14ac:dyDescent="0.35">
      <c r="A102" s="34">
        <v>1753.49</v>
      </c>
      <c r="B102" s="60" t="s">
        <v>97</v>
      </c>
      <c r="C102" s="53"/>
      <c r="D102" s="50"/>
      <c r="E102" s="50"/>
      <c r="F102" s="61" t="s">
        <v>31</v>
      </c>
      <c r="G102" s="62"/>
      <c r="H102" s="50"/>
      <c r="I102" s="50"/>
      <c r="J102" s="90"/>
      <c r="K102" s="23"/>
    </row>
    <row r="103" spans="1:11" x14ac:dyDescent="0.35">
      <c r="A103" s="65"/>
      <c r="B103" s="50" t="s">
        <v>100</v>
      </c>
      <c r="C103" s="53" t="s">
        <v>101</v>
      </c>
      <c r="D103" s="50">
        <v>1</v>
      </c>
      <c r="E103" s="50">
        <v>2.02</v>
      </c>
      <c r="F103" s="61">
        <f>+E103*D103</f>
        <v>2.02</v>
      </c>
      <c r="G103" s="62">
        <v>0.75</v>
      </c>
      <c r="H103" s="50">
        <f t="shared" si="5"/>
        <v>1.5150000000000001</v>
      </c>
      <c r="I103" s="50">
        <v>35.11</v>
      </c>
      <c r="J103" s="90">
        <f t="shared" ref="J103" si="12">I103*H103</f>
        <v>53.191650000000003</v>
      </c>
      <c r="K103" s="23"/>
    </row>
    <row r="104" spans="1:11" x14ac:dyDescent="0.35">
      <c r="A104" s="65"/>
      <c r="B104" s="50"/>
      <c r="C104" s="53"/>
      <c r="D104" s="50"/>
      <c r="E104" s="50"/>
      <c r="F104" s="61" t="s">
        <v>31</v>
      </c>
      <c r="G104" s="62"/>
      <c r="H104" s="50"/>
      <c r="I104" s="50"/>
      <c r="J104" s="90"/>
      <c r="K104" s="23"/>
    </row>
    <row r="105" spans="1:11" ht="26" x14ac:dyDescent="0.35">
      <c r="A105" s="34" t="s">
        <v>102</v>
      </c>
      <c r="B105" s="60" t="s">
        <v>103</v>
      </c>
      <c r="C105" s="53">
        <v>743</v>
      </c>
      <c r="D105" s="50"/>
      <c r="E105" s="50"/>
      <c r="F105" s="61" t="s">
        <v>31</v>
      </c>
      <c r="G105" s="62"/>
      <c r="H105" s="50"/>
      <c r="I105" s="50"/>
      <c r="J105" s="90"/>
      <c r="K105" s="23"/>
    </row>
    <row r="106" spans="1:11" ht="26" x14ac:dyDescent="0.35">
      <c r="A106" s="34"/>
      <c r="B106" s="60" t="s">
        <v>104</v>
      </c>
      <c r="C106" s="53"/>
      <c r="D106" s="50">
        <v>44</v>
      </c>
      <c r="E106" s="50">
        <v>2.2200000000000002</v>
      </c>
      <c r="F106" s="61">
        <f>+E106*D106</f>
        <v>97.68</v>
      </c>
      <c r="G106" s="62">
        <v>0.5</v>
      </c>
      <c r="H106" s="50">
        <f t="shared" si="5"/>
        <v>48.84</v>
      </c>
      <c r="I106" s="50">
        <v>35.11</v>
      </c>
      <c r="J106" s="90">
        <f t="shared" ref="J106:J107" si="13">I106*H106</f>
        <v>1714.7724000000001</v>
      </c>
      <c r="K106" s="23"/>
    </row>
    <row r="107" spans="1:11" ht="38.5" x14ac:dyDescent="0.35">
      <c r="A107" s="65"/>
      <c r="B107" s="60" t="s">
        <v>105</v>
      </c>
      <c r="C107" s="53"/>
      <c r="D107" s="50">
        <v>6</v>
      </c>
      <c r="E107" s="50">
        <v>2.33</v>
      </c>
      <c r="F107" s="61">
        <f>+E107*D107</f>
        <v>13.98</v>
      </c>
      <c r="G107" s="62">
        <v>0.5</v>
      </c>
      <c r="H107" s="50">
        <f t="shared" si="5"/>
        <v>6.99</v>
      </c>
      <c r="I107" s="50">
        <v>35.11</v>
      </c>
      <c r="J107" s="90">
        <f t="shared" si="13"/>
        <v>245.41890000000001</v>
      </c>
      <c r="K107" s="23"/>
    </row>
    <row r="108" spans="1:11" x14ac:dyDescent="0.35">
      <c r="A108" s="34"/>
      <c r="B108" s="50"/>
      <c r="C108" s="53"/>
      <c r="D108" s="50"/>
      <c r="E108" s="50"/>
      <c r="F108" s="61"/>
      <c r="G108" s="62"/>
      <c r="H108" s="50"/>
      <c r="I108" s="50"/>
      <c r="J108" s="90"/>
      <c r="K108" s="23"/>
    </row>
    <row r="109" spans="1:11" x14ac:dyDescent="0.35">
      <c r="A109" s="34">
        <v>1753.18</v>
      </c>
      <c r="B109" s="50" t="s">
        <v>106</v>
      </c>
      <c r="C109" s="53"/>
      <c r="D109" s="50"/>
      <c r="E109" s="50"/>
      <c r="F109" s="61" t="s">
        <v>31</v>
      </c>
      <c r="G109" s="62"/>
      <c r="H109" s="50"/>
      <c r="I109" s="50"/>
      <c r="J109" s="90"/>
      <c r="K109" s="23"/>
    </row>
    <row r="110" spans="1:11" x14ac:dyDescent="0.35">
      <c r="A110" s="34"/>
      <c r="B110" s="50" t="s">
        <v>107</v>
      </c>
      <c r="C110" s="53" t="s">
        <v>29</v>
      </c>
      <c r="D110" s="50">
        <v>80</v>
      </c>
      <c r="E110" s="50">
        <v>1</v>
      </c>
      <c r="F110" s="61">
        <f>+E110*D110</f>
        <v>80</v>
      </c>
      <c r="G110" s="62">
        <v>0.5</v>
      </c>
      <c r="H110" s="50">
        <f t="shared" si="5"/>
        <v>40</v>
      </c>
      <c r="I110" s="50">
        <v>35.11</v>
      </c>
      <c r="J110" s="90">
        <f t="shared" ref="J110:J111" si="14">I110*H110</f>
        <v>1404.4</v>
      </c>
      <c r="K110" s="23"/>
    </row>
    <row r="111" spans="1:11" x14ac:dyDescent="0.35">
      <c r="A111" s="66"/>
      <c r="B111" s="50" t="s">
        <v>108</v>
      </c>
      <c r="C111" s="53">
        <v>756</v>
      </c>
      <c r="D111" s="50">
        <v>1</v>
      </c>
      <c r="E111" s="50">
        <v>1.6</v>
      </c>
      <c r="F111" s="61">
        <f>+E111*D111</f>
        <v>1.6</v>
      </c>
      <c r="G111" s="62">
        <v>0.5</v>
      </c>
      <c r="H111" s="50">
        <f t="shared" si="5"/>
        <v>0.8</v>
      </c>
      <c r="I111" s="50">
        <v>35.11</v>
      </c>
      <c r="J111" s="90">
        <f t="shared" si="14"/>
        <v>28.088000000000001</v>
      </c>
      <c r="K111" s="23"/>
    </row>
    <row r="112" spans="1:11" x14ac:dyDescent="0.35">
      <c r="A112" s="66"/>
      <c r="B112" s="50"/>
      <c r="C112" s="53"/>
      <c r="D112" s="50"/>
      <c r="E112" s="50"/>
      <c r="F112" s="61"/>
      <c r="G112" s="62"/>
      <c r="H112" s="50"/>
      <c r="I112" s="50"/>
      <c r="J112" s="90"/>
      <c r="K112" s="23"/>
    </row>
    <row r="113" spans="1:11" x14ac:dyDescent="0.35">
      <c r="A113" s="66" t="s">
        <v>109</v>
      </c>
      <c r="B113" s="50" t="s">
        <v>110</v>
      </c>
      <c r="C113" s="53"/>
      <c r="D113" s="50"/>
      <c r="E113" s="50"/>
      <c r="F113" s="61" t="s">
        <v>31</v>
      </c>
      <c r="G113" s="62"/>
      <c r="H113" s="50"/>
      <c r="I113" s="50"/>
      <c r="J113" s="90"/>
      <c r="K113" s="23"/>
    </row>
    <row r="114" spans="1:11" x14ac:dyDescent="0.35">
      <c r="A114" s="66"/>
      <c r="B114" s="60" t="s">
        <v>111</v>
      </c>
      <c r="C114" s="53">
        <v>771</v>
      </c>
      <c r="D114" s="50">
        <v>1</v>
      </c>
      <c r="E114" s="50">
        <v>2.23</v>
      </c>
      <c r="F114" s="61">
        <f>+E114*D114</f>
        <v>2.23</v>
      </c>
      <c r="G114" s="62">
        <v>0.5</v>
      </c>
      <c r="H114" s="50">
        <f t="shared" si="5"/>
        <v>1.115</v>
      </c>
      <c r="I114" s="50">
        <v>35.11</v>
      </c>
      <c r="J114" s="90">
        <f>I114*H114</f>
        <v>39.147649999999999</v>
      </c>
      <c r="K114" s="23"/>
    </row>
    <row r="115" spans="1:11" ht="26" x14ac:dyDescent="0.35">
      <c r="A115" s="66"/>
      <c r="B115" s="60" t="s">
        <v>112</v>
      </c>
      <c r="C115" s="53" t="s">
        <v>113</v>
      </c>
      <c r="D115" s="50">
        <v>44</v>
      </c>
      <c r="E115" s="50">
        <v>2.2200000000000002</v>
      </c>
      <c r="F115" s="61">
        <f>+E115*D115</f>
        <v>97.68</v>
      </c>
      <c r="G115" s="62">
        <v>0.5</v>
      </c>
      <c r="H115" s="50">
        <f t="shared" si="5"/>
        <v>48.84</v>
      </c>
      <c r="I115" s="50">
        <v>35.11</v>
      </c>
      <c r="J115" s="90">
        <f t="shared" ref="J115:J116" si="15">I115*H115</f>
        <v>1714.7724000000001</v>
      </c>
      <c r="K115" s="23"/>
    </row>
    <row r="116" spans="1:11" x14ac:dyDescent="0.35">
      <c r="A116" s="66"/>
      <c r="B116" s="50" t="s">
        <v>114</v>
      </c>
      <c r="C116" s="53" t="s">
        <v>113</v>
      </c>
      <c r="D116" s="50">
        <v>6</v>
      </c>
      <c r="E116" s="50">
        <v>2.33</v>
      </c>
      <c r="F116" s="61">
        <f>+E116*D116</f>
        <v>13.98</v>
      </c>
      <c r="G116" s="62">
        <v>0.5</v>
      </c>
      <c r="H116" s="50">
        <f t="shared" si="5"/>
        <v>6.99</v>
      </c>
      <c r="I116" s="50">
        <v>35.11</v>
      </c>
      <c r="J116" s="90">
        <f t="shared" si="15"/>
        <v>245.41890000000001</v>
      </c>
      <c r="K116" s="23"/>
    </row>
    <row r="117" spans="1:11" x14ac:dyDescent="0.35">
      <c r="A117" s="66"/>
      <c r="B117" s="50"/>
      <c r="C117" s="53"/>
      <c r="D117" s="50"/>
      <c r="E117" s="50"/>
      <c r="F117" s="61"/>
      <c r="G117" s="62"/>
      <c r="H117" s="50"/>
      <c r="I117" s="50"/>
      <c r="J117" s="90"/>
      <c r="K117" s="23"/>
    </row>
    <row r="118" spans="1:11" x14ac:dyDescent="0.35">
      <c r="A118" s="34" t="s">
        <v>115</v>
      </c>
      <c r="B118" s="50" t="s">
        <v>116</v>
      </c>
      <c r="C118" s="53"/>
      <c r="D118" s="50"/>
      <c r="E118" s="50"/>
      <c r="F118" s="61" t="s">
        <v>31</v>
      </c>
      <c r="G118" s="62"/>
      <c r="H118" s="50"/>
      <c r="I118" s="50"/>
      <c r="J118" s="90"/>
      <c r="K118" s="23"/>
    </row>
    <row r="119" spans="1:11" x14ac:dyDescent="0.35">
      <c r="A119" s="66"/>
      <c r="B119" s="50" t="s">
        <v>117</v>
      </c>
      <c r="C119" s="53">
        <v>773</v>
      </c>
      <c r="D119" s="50"/>
      <c r="E119" s="50"/>
      <c r="F119" s="61"/>
      <c r="G119" s="62"/>
      <c r="H119" s="50"/>
      <c r="I119" s="50"/>
      <c r="J119" s="90"/>
      <c r="K119" s="23"/>
    </row>
    <row r="120" spans="1:11" x14ac:dyDescent="0.35">
      <c r="A120" s="66"/>
      <c r="B120" s="50" t="s">
        <v>118</v>
      </c>
      <c r="C120" s="53"/>
      <c r="D120" s="50">
        <v>21</v>
      </c>
      <c r="E120" s="50">
        <v>2.2200000000000002</v>
      </c>
      <c r="F120" s="61">
        <f>+E120*D120</f>
        <v>46.620000000000005</v>
      </c>
      <c r="G120" s="62">
        <v>2</v>
      </c>
      <c r="H120" s="50">
        <f t="shared" si="5"/>
        <v>93.240000000000009</v>
      </c>
      <c r="I120" s="50">
        <v>35.11</v>
      </c>
      <c r="J120" s="90">
        <f t="shared" ref="J120:J121" si="16">I120*H120</f>
        <v>3273.6564000000003</v>
      </c>
      <c r="K120" s="23"/>
    </row>
    <row r="121" spans="1:11" x14ac:dyDescent="0.35">
      <c r="A121" s="66"/>
      <c r="B121" s="50" t="s">
        <v>119</v>
      </c>
      <c r="C121" s="53"/>
      <c r="D121" s="50">
        <v>6</v>
      </c>
      <c r="E121" s="50">
        <v>2.33</v>
      </c>
      <c r="F121" s="61">
        <f>+E121*D121</f>
        <v>13.98</v>
      </c>
      <c r="G121" s="62">
        <v>3</v>
      </c>
      <c r="H121" s="50">
        <f t="shared" si="5"/>
        <v>41.94</v>
      </c>
      <c r="I121" s="50">
        <v>35.11</v>
      </c>
      <c r="J121" s="90">
        <f t="shared" si="16"/>
        <v>1472.5133999999998</v>
      </c>
      <c r="K121" s="23"/>
    </row>
    <row r="122" spans="1:11" x14ac:dyDescent="0.35">
      <c r="A122" s="66"/>
      <c r="B122" s="50"/>
      <c r="C122" s="53"/>
      <c r="D122" s="50"/>
      <c r="E122" s="50"/>
      <c r="F122" s="61" t="s">
        <v>31</v>
      </c>
      <c r="G122" s="62"/>
      <c r="H122" s="50"/>
      <c r="I122" s="50"/>
      <c r="J122" s="90"/>
      <c r="K122" s="23"/>
    </row>
    <row r="123" spans="1:11" x14ac:dyDescent="0.35">
      <c r="A123" s="66" t="s">
        <v>120</v>
      </c>
      <c r="B123" s="50" t="s">
        <v>121</v>
      </c>
      <c r="C123" s="53">
        <v>787</v>
      </c>
      <c r="D123" s="50"/>
      <c r="E123" s="50"/>
      <c r="F123" s="61" t="s">
        <v>31</v>
      </c>
      <c r="G123" s="62"/>
      <c r="H123" s="50"/>
      <c r="I123" s="50"/>
      <c r="J123" s="90"/>
      <c r="K123" s="23"/>
    </row>
    <row r="124" spans="1:11" ht="26" x14ac:dyDescent="0.35">
      <c r="A124" s="66"/>
      <c r="B124" s="60" t="s">
        <v>122</v>
      </c>
      <c r="C124" s="53"/>
      <c r="D124" s="50">
        <v>8</v>
      </c>
      <c r="E124" s="50">
        <v>3.85</v>
      </c>
      <c r="F124" s="61">
        <f>+E124*D124</f>
        <v>30.8</v>
      </c>
      <c r="G124" s="62">
        <v>0.25</v>
      </c>
      <c r="H124" s="62">
        <f t="shared" si="5"/>
        <v>7.7</v>
      </c>
      <c r="I124" s="50">
        <v>35.11</v>
      </c>
      <c r="J124" s="90">
        <f t="shared" ref="J124:J125" si="17">I124*H124</f>
        <v>270.34699999999998</v>
      </c>
      <c r="K124" s="23"/>
    </row>
    <row r="125" spans="1:11" ht="26" x14ac:dyDescent="0.35">
      <c r="A125" s="66"/>
      <c r="B125" s="60" t="s">
        <v>123</v>
      </c>
      <c r="C125" s="53"/>
      <c r="D125" s="50">
        <v>6</v>
      </c>
      <c r="E125" s="50">
        <v>5</v>
      </c>
      <c r="F125" s="61">
        <f>+E125*D125</f>
        <v>30</v>
      </c>
      <c r="G125" s="62">
        <v>0.25</v>
      </c>
      <c r="H125" s="50">
        <f t="shared" si="5"/>
        <v>7.5</v>
      </c>
      <c r="I125" s="50">
        <v>35.11</v>
      </c>
      <c r="J125" s="90">
        <f t="shared" si="17"/>
        <v>263.32499999999999</v>
      </c>
      <c r="K125" s="23"/>
    </row>
    <row r="126" spans="1:11" x14ac:dyDescent="0.35">
      <c r="A126" s="66"/>
      <c r="B126" s="50"/>
      <c r="C126" s="53"/>
      <c r="D126" s="50"/>
      <c r="E126" s="50"/>
      <c r="F126" s="61" t="s">
        <v>31</v>
      </c>
      <c r="G126" s="62"/>
      <c r="H126" s="50"/>
      <c r="I126" s="50"/>
      <c r="J126" s="90"/>
      <c r="K126" s="23"/>
    </row>
    <row r="127" spans="1:11" x14ac:dyDescent="0.35">
      <c r="A127" s="34">
        <v>1753.58</v>
      </c>
      <c r="B127" s="50" t="s">
        <v>124</v>
      </c>
      <c r="C127" s="53"/>
      <c r="D127" s="50"/>
      <c r="E127" s="50"/>
      <c r="F127" s="61"/>
      <c r="G127" s="62"/>
      <c r="H127" s="50"/>
      <c r="I127" s="50"/>
      <c r="J127" s="90"/>
      <c r="K127" s="23"/>
    </row>
    <row r="128" spans="1:11" ht="26" x14ac:dyDescent="0.35">
      <c r="A128" s="66"/>
      <c r="B128" s="60" t="s">
        <v>125</v>
      </c>
      <c r="C128" s="53">
        <v>817</v>
      </c>
      <c r="D128" s="50">
        <v>2</v>
      </c>
      <c r="E128" s="50">
        <v>2.2200000000000002</v>
      </c>
      <c r="F128" s="61">
        <f>+E128*D128</f>
        <v>4.4400000000000004</v>
      </c>
      <c r="G128" s="62">
        <v>2</v>
      </c>
      <c r="H128" s="50">
        <f t="shared" si="5"/>
        <v>8.8800000000000008</v>
      </c>
      <c r="I128" s="50">
        <v>35.11</v>
      </c>
      <c r="J128" s="90">
        <f t="shared" ref="J128:J137" si="18">I128*H128</f>
        <v>311.77680000000004</v>
      </c>
      <c r="K128" s="23"/>
    </row>
    <row r="129" spans="1:11" x14ac:dyDescent="0.35">
      <c r="A129" s="66"/>
      <c r="B129" s="50"/>
      <c r="C129" s="53" t="s">
        <v>126</v>
      </c>
      <c r="D129" s="50">
        <v>2</v>
      </c>
      <c r="E129" s="50">
        <v>2.2200000000000002</v>
      </c>
      <c r="F129" s="61">
        <f>+E129*D129</f>
        <v>4.4400000000000004</v>
      </c>
      <c r="G129" s="62">
        <v>2</v>
      </c>
      <c r="H129" s="50">
        <f t="shared" si="5"/>
        <v>8.8800000000000008</v>
      </c>
      <c r="I129" s="50">
        <v>35.11</v>
      </c>
      <c r="J129" s="90">
        <f t="shared" si="18"/>
        <v>311.77680000000004</v>
      </c>
      <c r="K129" s="23"/>
    </row>
    <row r="130" spans="1:11" x14ac:dyDescent="0.35">
      <c r="A130" s="66"/>
      <c r="B130" s="50"/>
      <c r="C130" s="53" t="s">
        <v>127</v>
      </c>
      <c r="D130" s="50">
        <v>2</v>
      </c>
      <c r="E130" s="50">
        <v>2.2200000000000002</v>
      </c>
      <c r="F130" s="61">
        <f>+E130*D130</f>
        <v>4.4400000000000004</v>
      </c>
      <c r="G130" s="62">
        <v>2</v>
      </c>
      <c r="H130" s="50">
        <f t="shared" si="5"/>
        <v>8.8800000000000008</v>
      </c>
      <c r="I130" s="50">
        <v>35.11</v>
      </c>
      <c r="J130" s="90">
        <f t="shared" si="18"/>
        <v>311.77680000000004</v>
      </c>
      <c r="K130" s="23"/>
    </row>
    <row r="131" spans="1:11" x14ac:dyDescent="0.35">
      <c r="A131" s="66"/>
      <c r="B131" s="50"/>
      <c r="C131" s="53"/>
      <c r="D131" s="50"/>
      <c r="E131" s="50"/>
      <c r="F131" s="61"/>
      <c r="G131" s="62"/>
      <c r="H131" s="50"/>
      <c r="I131" s="50"/>
      <c r="J131" s="90"/>
      <c r="K131" s="23"/>
    </row>
    <row r="132" spans="1:11" ht="26" x14ac:dyDescent="0.35">
      <c r="A132" s="34" t="s">
        <v>128</v>
      </c>
      <c r="B132" s="60" t="s">
        <v>129</v>
      </c>
      <c r="C132" s="53">
        <v>835</v>
      </c>
      <c r="D132" s="50">
        <v>1</v>
      </c>
      <c r="E132" s="50">
        <v>1</v>
      </c>
      <c r="F132" s="61">
        <f>+E132*D132</f>
        <v>1</v>
      </c>
      <c r="G132" s="62">
        <v>0.75</v>
      </c>
      <c r="H132" s="50">
        <f t="shared" si="5"/>
        <v>0.75</v>
      </c>
      <c r="I132" s="50">
        <v>35.11</v>
      </c>
      <c r="J132" s="90">
        <f t="shared" si="18"/>
        <v>26.3325</v>
      </c>
      <c r="K132" s="23"/>
    </row>
    <row r="133" spans="1:11" x14ac:dyDescent="0.35">
      <c r="A133" s="66"/>
      <c r="B133" s="50"/>
      <c r="C133" s="53"/>
      <c r="D133" s="50"/>
      <c r="E133" s="50"/>
      <c r="F133" s="61" t="s">
        <v>31</v>
      </c>
      <c r="G133" s="62"/>
      <c r="H133" s="50"/>
      <c r="I133" s="50"/>
      <c r="J133" s="90"/>
      <c r="K133" s="23"/>
    </row>
    <row r="134" spans="1:11" ht="26" x14ac:dyDescent="0.35">
      <c r="A134" s="66" t="s">
        <v>130</v>
      </c>
      <c r="B134" s="60" t="s">
        <v>131</v>
      </c>
      <c r="C134" s="53" t="s">
        <v>132</v>
      </c>
      <c r="D134" s="50">
        <v>1</v>
      </c>
      <c r="E134" s="50">
        <v>1</v>
      </c>
      <c r="F134" s="61">
        <f>+E134*D134</f>
        <v>1</v>
      </c>
      <c r="G134" s="62">
        <v>2</v>
      </c>
      <c r="H134" s="50">
        <f t="shared" si="5"/>
        <v>2</v>
      </c>
      <c r="I134" s="50">
        <v>35.11</v>
      </c>
      <c r="J134" s="90">
        <f t="shared" si="18"/>
        <v>70.22</v>
      </c>
      <c r="K134" s="23"/>
    </row>
    <row r="135" spans="1:11" ht="26" x14ac:dyDescent="0.35">
      <c r="A135" s="66"/>
      <c r="B135" s="60" t="s">
        <v>133</v>
      </c>
      <c r="C135" s="53" t="s">
        <v>132</v>
      </c>
      <c r="D135" s="50">
        <v>1</v>
      </c>
      <c r="E135" s="50">
        <v>1</v>
      </c>
      <c r="F135" s="61">
        <f>+E135*D135</f>
        <v>1</v>
      </c>
      <c r="G135" s="62">
        <v>2</v>
      </c>
      <c r="H135" s="50">
        <f t="shared" ref="H135:H152" si="19">F135*G135</f>
        <v>2</v>
      </c>
      <c r="I135" s="50">
        <v>35.11</v>
      </c>
      <c r="J135" s="90">
        <f t="shared" si="18"/>
        <v>70.22</v>
      </c>
      <c r="K135" s="23"/>
    </row>
    <row r="136" spans="1:11" x14ac:dyDescent="0.35">
      <c r="A136" s="66"/>
      <c r="B136" s="50"/>
      <c r="C136" s="53"/>
      <c r="D136" s="50"/>
      <c r="E136" s="50"/>
      <c r="F136" s="61" t="s">
        <v>31</v>
      </c>
      <c r="G136" s="62"/>
      <c r="H136" s="50"/>
      <c r="I136" s="50"/>
      <c r="J136" s="90"/>
      <c r="K136" s="23"/>
    </row>
    <row r="137" spans="1:11" x14ac:dyDescent="0.35">
      <c r="A137" s="34">
        <v>1753.27</v>
      </c>
      <c r="B137" s="50" t="s">
        <v>134</v>
      </c>
      <c r="C137" s="53" t="s">
        <v>135</v>
      </c>
      <c r="D137" s="50">
        <v>1</v>
      </c>
      <c r="E137" s="50">
        <v>1</v>
      </c>
      <c r="F137" s="61">
        <f>+E137*D137</f>
        <v>1</v>
      </c>
      <c r="G137" s="62">
        <v>2</v>
      </c>
      <c r="H137" s="50">
        <f t="shared" si="19"/>
        <v>2</v>
      </c>
      <c r="I137" s="50">
        <v>35.11</v>
      </c>
      <c r="J137" s="90">
        <f t="shared" si="18"/>
        <v>70.22</v>
      </c>
      <c r="K137" s="23"/>
    </row>
    <row r="138" spans="1:11" x14ac:dyDescent="0.35">
      <c r="A138" s="66"/>
      <c r="B138" s="50"/>
      <c r="C138" s="53"/>
      <c r="D138" s="50"/>
      <c r="E138" s="50"/>
      <c r="F138" s="61"/>
      <c r="G138" s="62"/>
      <c r="H138" s="50"/>
      <c r="I138" s="50"/>
      <c r="J138" s="90"/>
      <c r="K138" s="23"/>
    </row>
    <row r="139" spans="1:11" ht="26" x14ac:dyDescent="0.35">
      <c r="A139" s="34" t="s">
        <v>136</v>
      </c>
      <c r="B139" s="60" t="s">
        <v>137</v>
      </c>
      <c r="C139" s="53" t="s">
        <v>135</v>
      </c>
      <c r="D139" s="50">
        <v>80</v>
      </c>
      <c r="E139" s="50">
        <v>3.8</v>
      </c>
      <c r="F139" s="61">
        <f>+E139*D139</f>
        <v>304</v>
      </c>
      <c r="G139" s="62">
        <v>1.5</v>
      </c>
      <c r="H139" s="50">
        <f t="shared" si="19"/>
        <v>456</v>
      </c>
      <c r="I139" s="50">
        <v>35.11</v>
      </c>
      <c r="J139" s="90">
        <f t="shared" ref="J139" si="20">I139*H139</f>
        <v>16010.16</v>
      </c>
      <c r="K139" s="23"/>
    </row>
    <row r="140" spans="1:11" x14ac:dyDescent="0.35">
      <c r="A140" s="66"/>
      <c r="B140" s="50"/>
      <c r="C140" s="53"/>
      <c r="D140" s="50"/>
      <c r="E140" s="50"/>
      <c r="F140" s="61"/>
      <c r="G140" s="62"/>
      <c r="H140" s="50"/>
      <c r="I140" s="50"/>
      <c r="J140" s="90"/>
      <c r="K140" s="23"/>
    </row>
    <row r="141" spans="1:11" ht="26" x14ac:dyDescent="0.35">
      <c r="A141" s="34" t="s">
        <v>138</v>
      </c>
      <c r="B141" s="60" t="s">
        <v>139</v>
      </c>
      <c r="C141" s="53" t="s">
        <v>135</v>
      </c>
      <c r="D141" s="50">
        <v>4</v>
      </c>
      <c r="E141" s="50">
        <v>1</v>
      </c>
      <c r="F141" s="61">
        <f>+E141*D141</f>
        <v>4</v>
      </c>
      <c r="G141" s="62">
        <v>1.5</v>
      </c>
      <c r="H141" s="50">
        <f t="shared" si="19"/>
        <v>6</v>
      </c>
      <c r="I141" s="50">
        <v>35.11</v>
      </c>
      <c r="J141" s="90">
        <f t="shared" ref="J141:J152" si="21">I141*H141</f>
        <v>210.66</v>
      </c>
      <c r="K141" s="23"/>
    </row>
    <row r="142" spans="1:11" x14ac:dyDescent="0.35">
      <c r="A142" s="66"/>
      <c r="B142" s="50"/>
      <c r="C142" s="53"/>
      <c r="D142" s="50"/>
      <c r="E142" s="50"/>
      <c r="F142" s="61"/>
      <c r="G142" s="62"/>
      <c r="H142" s="50"/>
      <c r="I142" s="50"/>
      <c r="J142" s="90"/>
      <c r="K142" s="23"/>
    </row>
    <row r="143" spans="1:11" ht="26" x14ac:dyDescent="0.35">
      <c r="A143" s="34" t="s">
        <v>140</v>
      </c>
      <c r="B143" s="60" t="s">
        <v>141</v>
      </c>
      <c r="C143" s="53" t="s">
        <v>135</v>
      </c>
      <c r="D143" s="50">
        <v>1</v>
      </c>
      <c r="E143" s="50">
        <v>1</v>
      </c>
      <c r="F143" s="61">
        <f>+E143*D143</f>
        <v>1</v>
      </c>
      <c r="G143" s="62">
        <v>1.5</v>
      </c>
      <c r="H143" s="50">
        <f t="shared" si="19"/>
        <v>1.5</v>
      </c>
      <c r="I143" s="50">
        <v>35.11</v>
      </c>
      <c r="J143" s="90">
        <f t="shared" si="21"/>
        <v>52.664999999999999</v>
      </c>
      <c r="K143" s="23"/>
    </row>
    <row r="144" spans="1:11" ht="26" x14ac:dyDescent="0.35">
      <c r="A144" s="66"/>
      <c r="B144" s="60" t="s">
        <v>142</v>
      </c>
      <c r="C144" s="53" t="s">
        <v>135</v>
      </c>
      <c r="D144" s="50">
        <v>1</v>
      </c>
      <c r="E144" s="50">
        <v>1</v>
      </c>
      <c r="F144" s="61">
        <f>+E144*D144</f>
        <v>1</v>
      </c>
      <c r="G144" s="62">
        <v>1.5</v>
      </c>
      <c r="H144" s="50">
        <f t="shared" si="19"/>
        <v>1.5</v>
      </c>
      <c r="I144" s="50">
        <v>35.11</v>
      </c>
      <c r="J144" s="90">
        <f t="shared" si="21"/>
        <v>52.664999999999999</v>
      </c>
      <c r="K144" s="23"/>
    </row>
    <row r="145" spans="1:11" x14ac:dyDescent="0.35">
      <c r="A145" s="66"/>
      <c r="B145" s="50"/>
      <c r="C145" s="53"/>
      <c r="D145" s="50"/>
      <c r="E145" s="50"/>
      <c r="F145" s="61"/>
      <c r="G145" s="62"/>
      <c r="H145" s="50"/>
      <c r="I145" s="50"/>
      <c r="J145" s="90"/>
      <c r="K145" s="23"/>
    </row>
    <row r="146" spans="1:11" ht="38.5" x14ac:dyDescent="0.35">
      <c r="A146" s="34">
        <v>1753.36</v>
      </c>
      <c r="B146" s="60" t="s">
        <v>143</v>
      </c>
      <c r="C146" s="53" t="s">
        <v>135</v>
      </c>
      <c r="D146" s="50">
        <v>1</v>
      </c>
      <c r="E146" s="50">
        <v>1</v>
      </c>
      <c r="F146" s="61">
        <f>+E146*D146</f>
        <v>1</v>
      </c>
      <c r="G146" s="62">
        <v>1.25</v>
      </c>
      <c r="H146" s="50">
        <f t="shared" si="19"/>
        <v>1.25</v>
      </c>
      <c r="I146" s="50">
        <v>35.11</v>
      </c>
      <c r="J146" s="90">
        <f t="shared" si="21"/>
        <v>43.887500000000003</v>
      </c>
      <c r="K146" s="23"/>
    </row>
    <row r="147" spans="1:11" ht="38.5" x14ac:dyDescent="0.35">
      <c r="A147" s="66"/>
      <c r="B147" s="60" t="s">
        <v>144</v>
      </c>
      <c r="C147" s="53" t="s">
        <v>135</v>
      </c>
      <c r="D147" s="50">
        <v>1</v>
      </c>
      <c r="E147" s="50">
        <v>1</v>
      </c>
      <c r="F147" s="61">
        <f>+E147*D147</f>
        <v>1</v>
      </c>
      <c r="G147" s="62">
        <v>1.5</v>
      </c>
      <c r="H147" s="50">
        <f t="shared" si="19"/>
        <v>1.5</v>
      </c>
      <c r="I147" s="50">
        <v>35.11</v>
      </c>
      <c r="J147" s="90">
        <f t="shared" si="21"/>
        <v>52.664999999999999</v>
      </c>
      <c r="K147" s="23"/>
    </row>
    <row r="148" spans="1:11" x14ac:dyDescent="0.35">
      <c r="A148" s="66"/>
      <c r="B148" s="50"/>
      <c r="C148" s="53"/>
      <c r="D148" s="50"/>
      <c r="E148" s="50"/>
      <c r="F148" s="61" t="s">
        <v>31</v>
      </c>
      <c r="G148" s="62"/>
      <c r="H148" s="50"/>
      <c r="I148" s="50"/>
      <c r="J148" s="90"/>
      <c r="K148" s="23"/>
    </row>
    <row r="149" spans="1:11" ht="38.5" x14ac:dyDescent="0.35">
      <c r="A149" s="34">
        <v>1753.3</v>
      </c>
      <c r="B149" s="60" t="s">
        <v>145</v>
      </c>
      <c r="C149" s="53" t="s">
        <v>132</v>
      </c>
      <c r="D149" s="50">
        <v>1</v>
      </c>
      <c r="E149" s="50">
        <v>1</v>
      </c>
      <c r="F149" s="61">
        <f>+E149*D149</f>
        <v>1</v>
      </c>
      <c r="G149" s="62">
        <v>1.5</v>
      </c>
      <c r="H149" s="50">
        <f t="shared" si="19"/>
        <v>1.5</v>
      </c>
      <c r="I149" s="50">
        <v>35.11</v>
      </c>
      <c r="J149" s="90">
        <f t="shared" si="21"/>
        <v>52.664999999999999</v>
      </c>
      <c r="K149" s="23"/>
    </row>
    <row r="150" spans="1:11" x14ac:dyDescent="0.35">
      <c r="A150" s="66"/>
      <c r="B150" s="50"/>
      <c r="C150" s="53"/>
      <c r="D150" s="50"/>
      <c r="E150" s="50"/>
      <c r="F150" s="61" t="s">
        <v>31</v>
      </c>
      <c r="G150" s="62"/>
      <c r="H150" s="50"/>
      <c r="I150" s="50"/>
      <c r="J150" s="90"/>
      <c r="K150" s="23"/>
    </row>
    <row r="151" spans="1:11" ht="26" x14ac:dyDescent="0.35">
      <c r="A151" s="34">
        <v>1753.6</v>
      </c>
      <c r="B151" s="60" t="s">
        <v>146</v>
      </c>
      <c r="C151" s="53" t="s">
        <v>132</v>
      </c>
      <c r="D151" s="50">
        <v>1</v>
      </c>
      <c r="E151" s="50">
        <v>1</v>
      </c>
      <c r="F151" s="61">
        <f>+E151*D151</f>
        <v>1</v>
      </c>
      <c r="G151" s="62">
        <v>1.5</v>
      </c>
      <c r="H151" s="50">
        <f t="shared" si="19"/>
        <v>1.5</v>
      </c>
      <c r="I151" s="50">
        <v>35.11</v>
      </c>
      <c r="J151" s="90">
        <f t="shared" si="21"/>
        <v>52.664999999999999</v>
      </c>
      <c r="K151" s="23"/>
    </row>
    <row r="152" spans="1:11" ht="26" x14ac:dyDescent="0.35">
      <c r="A152" s="67"/>
      <c r="B152" s="68" t="s">
        <v>147</v>
      </c>
      <c r="C152" s="53" t="s">
        <v>132</v>
      </c>
      <c r="D152" s="50">
        <v>1</v>
      </c>
      <c r="E152" s="50">
        <v>1</v>
      </c>
      <c r="F152" s="61">
        <f>+E152*D152</f>
        <v>1</v>
      </c>
      <c r="G152" s="62">
        <v>1</v>
      </c>
      <c r="H152" s="50">
        <f t="shared" si="19"/>
        <v>1</v>
      </c>
      <c r="I152" s="50">
        <v>35.11</v>
      </c>
      <c r="J152" s="90">
        <f t="shared" si="21"/>
        <v>35.11</v>
      </c>
      <c r="K152" s="23"/>
    </row>
    <row r="153" spans="1:11" x14ac:dyDescent="0.35">
      <c r="A153" s="66"/>
      <c r="B153" s="50"/>
      <c r="C153" s="53"/>
      <c r="D153" s="50"/>
      <c r="E153" s="25"/>
      <c r="F153" s="43"/>
      <c r="G153" s="54"/>
      <c r="H153" s="25"/>
      <c r="I153" s="25"/>
      <c r="J153" s="25"/>
      <c r="K153" s="2"/>
    </row>
    <row r="154" spans="1:11" x14ac:dyDescent="0.35">
      <c r="A154" s="66"/>
      <c r="B154" s="36" t="s">
        <v>31</v>
      </c>
      <c r="C154" s="50"/>
      <c r="D154" s="38">
        <f>SUM(D9:D153)</f>
        <v>1434</v>
      </c>
      <c r="E154" s="25"/>
      <c r="F154" s="38">
        <f>SUM(F9:F153)</f>
        <v>3335.4699999999993</v>
      </c>
      <c r="G154" s="54"/>
      <c r="H154" s="38">
        <f>SUM(H9:H153)</f>
        <v>7702.5150000000003</v>
      </c>
      <c r="I154" s="25"/>
      <c r="J154" s="41">
        <f>SUM(J9:J153)</f>
        <v>270435.3016499998</v>
      </c>
      <c r="K154" s="2"/>
    </row>
    <row r="156" spans="1:11" x14ac:dyDescent="0.35">
      <c r="C156" s="3" t="s">
        <v>148</v>
      </c>
      <c r="D156" s="4"/>
      <c r="E156" s="4"/>
      <c r="F156" s="5">
        <f>F154</f>
        <v>3335.4699999999993</v>
      </c>
      <c r="G156" s="6"/>
      <c r="H156" s="7"/>
      <c r="I156" s="8"/>
      <c r="J156" s="8"/>
    </row>
    <row r="157" spans="1:11" x14ac:dyDescent="0.35">
      <c r="C157" s="8"/>
      <c r="D157" s="91" t="s">
        <v>149</v>
      </c>
      <c r="E157" s="91"/>
      <c r="F157" s="91"/>
      <c r="G157" s="91"/>
      <c r="H157" s="9">
        <f>H154</f>
        <v>7702.5150000000003</v>
      </c>
      <c r="I157" s="8"/>
      <c r="J157" s="8"/>
    </row>
    <row r="158" spans="1:11" x14ac:dyDescent="0.35">
      <c r="C158" s="8"/>
      <c r="D158" s="8"/>
      <c r="E158" s="8"/>
      <c r="F158" s="8"/>
      <c r="G158" s="92" t="s">
        <v>150</v>
      </c>
      <c r="H158" s="92"/>
      <c r="I158" s="92"/>
      <c r="J158" s="10">
        <f>J154</f>
        <v>270435.3016499998</v>
      </c>
    </row>
    <row r="159" spans="1:11" x14ac:dyDescent="0.35">
      <c r="C159" s="93" t="s">
        <v>151</v>
      </c>
      <c r="D159" s="93"/>
      <c r="E159" s="93"/>
      <c r="F159" s="93"/>
      <c r="G159" s="11">
        <f>H157/F156</f>
        <v>2.3092742552024159</v>
      </c>
      <c r="H159" s="8"/>
      <c r="I159" s="8"/>
      <c r="J159" s="8"/>
    </row>
  </sheetData>
  <mergeCells count="7">
    <mergeCell ref="D157:G157"/>
    <mergeCell ref="G158:I158"/>
    <mergeCell ref="C159:F159"/>
    <mergeCell ref="A1:J1"/>
    <mergeCell ref="A2:J2"/>
    <mergeCell ref="A3:J3"/>
    <mergeCell ref="A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AED3B-94D7-40CF-88C5-7FE63AEC559D}">
  <dimension ref="A1:J53"/>
  <sheetViews>
    <sheetView tabSelected="1" workbookViewId="0">
      <selection activeCell="C51" sqref="C51"/>
    </sheetView>
  </sheetViews>
  <sheetFormatPr defaultRowHeight="14.5" x14ac:dyDescent="0.35"/>
  <cols>
    <col min="1" max="1" width="15.81640625" customWidth="1"/>
    <col min="2" max="2" width="47.81640625" customWidth="1"/>
    <col min="3" max="3" width="11.54296875" customWidth="1"/>
    <col min="4" max="4" width="12.1796875" customWidth="1"/>
    <col min="6" max="6" width="10.81640625" customWidth="1"/>
  </cols>
  <sheetData>
    <row r="1" spans="1:10" x14ac:dyDescent="0.35">
      <c r="A1" s="98" t="s">
        <v>152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x14ac:dyDescent="0.3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</row>
    <row r="3" spans="1:10" x14ac:dyDescent="0.35">
      <c r="A3" s="98" t="s">
        <v>2</v>
      </c>
      <c r="B3" s="98"/>
      <c r="C3" s="98"/>
      <c r="D3" s="98"/>
      <c r="E3" s="98"/>
      <c r="F3" s="98"/>
      <c r="G3" s="98"/>
      <c r="H3" s="98"/>
      <c r="I3" s="98"/>
      <c r="J3" s="98"/>
    </row>
    <row r="4" spans="1:10" x14ac:dyDescent="0.3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75" x14ac:dyDescent="0.35">
      <c r="A5" s="33" t="s">
        <v>3</v>
      </c>
      <c r="B5" s="33" t="s">
        <v>4</v>
      </c>
      <c r="C5" s="33" t="s">
        <v>5</v>
      </c>
      <c r="D5" s="33" t="s">
        <v>6</v>
      </c>
      <c r="E5" s="33" t="s">
        <v>7</v>
      </c>
      <c r="F5" s="33" t="s">
        <v>8</v>
      </c>
      <c r="G5" s="33" t="s">
        <v>9</v>
      </c>
      <c r="H5" s="33" t="s">
        <v>10</v>
      </c>
      <c r="I5" s="33" t="s">
        <v>11</v>
      </c>
      <c r="J5" s="33" t="s">
        <v>12</v>
      </c>
    </row>
    <row r="6" spans="1:10" x14ac:dyDescent="0.35">
      <c r="A6" s="24" t="s">
        <v>13</v>
      </c>
      <c r="B6" s="24" t="s">
        <v>14</v>
      </c>
      <c r="C6" s="24" t="s">
        <v>15</v>
      </c>
      <c r="D6" s="24" t="s">
        <v>16</v>
      </c>
      <c r="E6" s="24" t="s">
        <v>17</v>
      </c>
      <c r="F6" s="24" t="s">
        <v>18</v>
      </c>
      <c r="G6" s="24" t="s">
        <v>19</v>
      </c>
      <c r="H6" s="24" t="s">
        <v>20</v>
      </c>
      <c r="I6" s="24" t="s">
        <v>21</v>
      </c>
      <c r="J6" s="24" t="s">
        <v>22</v>
      </c>
    </row>
    <row r="7" spans="1:10" x14ac:dyDescent="0.35">
      <c r="A7" s="69"/>
      <c r="B7" s="69"/>
      <c r="C7" s="69"/>
      <c r="D7" s="69"/>
      <c r="E7" s="69"/>
      <c r="F7" s="69"/>
      <c r="G7" s="69"/>
      <c r="H7" s="69"/>
      <c r="I7" s="69"/>
      <c r="J7" s="70"/>
    </row>
    <row r="8" spans="1:10" x14ac:dyDescent="0.35">
      <c r="A8" s="71"/>
      <c r="B8" s="72" t="s">
        <v>153</v>
      </c>
      <c r="C8" s="37"/>
      <c r="D8" s="69"/>
      <c r="E8" s="69"/>
      <c r="F8" s="69"/>
      <c r="G8" s="73"/>
      <c r="H8" s="69"/>
      <c r="I8" s="69"/>
      <c r="J8" s="69"/>
    </row>
    <row r="9" spans="1:10" x14ac:dyDescent="0.35">
      <c r="A9" s="71" t="s">
        <v>154</v>
      </c>
      <c r="B9" s="36" t="s">
        <v>155</v>
      </c>
      <c r="C9" s="37" t="s">
        <v>156</v>
      </c>
      <c r="D9" s="38">
        <v>60</v>
      </c>
      <c r="E9" s="69">
        <v>2.06</v>
      </c>
      <c r="F9" s="43">
        <f>+E9*D9</f>
        <v>123.60000000000001</v>
      </c>
      <c r="G9" s="73">
        <v>1.6E-2</v>
      </c>
      <c r="H9" s="73">
        <f>G9 * F9</f>
        <v>1.9776000000000002</v>
      </c>
      <c r="I9" s="69"/>
      <c r="J9" s="69"/>
    </row>
    <row r="10" spans="1:10" x14ac:dyDescent="0.35">
      <c r="A10" s="71" t="s">
        <v>154</v>
      </c>
      <c r="B10" s="36" t="s">
        <v>157</v>
      </c>
      <c r="C10" s="37" t="s">
        <v>158</v>
      </c>
      <c r="D10" s="38">
        <v>0</v>
      </c>
      <c r="E10" s="69">
        <v>1</v>
      </c>
      <c r="F10" s="43">
        <f>+E10*D10</f>
        <v>0</v>
      </c>
      <c r="G10" s="73">
        <v>1.6E-2</v>
      </c>
      <c r="H10" s="73">
        <f>G10 * F10</f>
        <v>0</v>
      </c>
      <c r="I10" s="69"/>
      <c r="J10" s="69"/>
    </row>
    <row r="11" spans="1:10" x14ac:dyDescent="0.35">
      <c r="A11" s="74" t="s">
        <v>159</v>
      </c>
      <c r="B11" s="75" t="s">
        <v>160</v>
      </c>
      <c r="C11" s="37">
        <v>181</v>
      </c>
      <c r="D11" s="38">
        <v>1</v>
      </c>
      <c r="E11" s="69">
        <v>1</v>
      </c>
      <c r="F11" s="43">
        <f>+E11*D11</f>
        <v>1</v>
      </c>
      <c r="G11" s="73">
        <v>0.1</v>
      </c>
      <c r="H11" s="73">
        <f>G11 * F11</f>
        <v>0.1</v>
      </c>
      <c r="I11" s="69"/>
      <c r="J11" s="69"/>
    </row>
    <row r="12" spans="1:10" x14ac:dyDescent="0.35">
      <c r="A12" s="71"/>
      <c r="B12" s="36" t="s">
        <v>161</v>
      </c>
      <c r="C12" s="37"/>
      <c r="D12" s="38"/>
      <c r="E12" s="39"/>
      <c r="F12" s="43"/>
      <c r="G12" s="40"/>
      <c r="H12" s="76"/>
      <c r="I12" s="69"/>
      <c r="J12" s="69"/>
    </row>
    <row r="13" spans="1:10" x14ac:dyDescent="0.35">
      <c r="A13" s="71"/>
      <c r="B13" s="36"/>
      <c r="C13" s="37"/>
      <c r="D13" s="38"/>
      <c r="E13" s="39"/>
      <c r="F13" s="43"/>
      <c r="G13" s="40"/>
      <c r="H13" s="76"/>
      <c r="I13" s="69"/>
      <c r="J13" s="69"/>
    </row>
    <row r="14" spans="1:10" x14ac:dyDescent="0.35">
      <c r="A14" s="71">
        <v>1753</v>
      </c>
      <c r="B14" s="36" t="s">
        <v>162</v>
      </c>
      <c r="C14" s="37">
        <v>213</v>
      </c>
      <c r="D14" s="38">
        <v>0</v>
      </c>
      <c r="E14" s="39">
        <v>0</v>
      </c>
      <c r="F14" s="43">
        <f>+E14*D14</f>
        <v>0</v>
      </c>
      <c r="G14" s="40">
        <v>1.6E-2</v>
      </c>
      <c r="H14" s="73">
        <f>G14 * F14</f>
        <v>0</v>
      </c>
      <c r="I14" s="69"/>
      <c r="J14" s="69"/>
    </row>
    <row r="15" spans="1:10" x14ac:dyDescent="0.35">
      <c r="A15" s="64" t="s">
        <v>31</v>
      </c>
      <c r="B15" s="36" t="s">
        <v>31</v>
      </c>
      <c r="C15" s="46"/>
      <c r="D15" s="38"/>
      <c r="E15" s="39"/>
      <c r="F15" s="43" t="s">
        <v>31</v>
      </c>
      <c r="G15" s="40"/>
      <c r="H15" s="43" t="s">
        <v>31</v>
      </c>
      <c r="I15" s="69"/>
      <c r="J15" s="69"/>
    </row>
    <row r="16" spans="1:10" x14ac:dyDescent="0.35">
      <c r="A16" s="64" t="s">
        <v>163</v>
      </c>
      <c r="B16" s="36" t="s">
        <v>164</v>
      </c>
      <c r="C16" s="37">
        <v>395</v>
      </c>
      <c r="D16" s="38">
        <v>74</v>
      </c>
      <c r="E16" s="39">
        <v>2</v>
      </c>
      <c r="F16" s="43">
        <f>+E16*D16</f>
        <v>148</v>
      </c>
      <c r="G16" s="40">
        <v>1.5</v>
      </c>
      <c r="H16" s="43">
        <f>F16*G16</f>
        <v>222</v>
      </c>
      <c r="I16" s="69"/>
      <c r="J16" s="69"/>
    </row>
    <row r="17" spans="1:10" x14ac:dyDescent="0.35">
      <c r="A17" s="64" t="s">
        <v>165</v>
      </c>
      <c r="B17" s="36"/>
      <c r="C17" s="46"/>
      <c r="D17" s="38"/>
      <c r="E17" s="39"/>
      <c r="F17" s="43"/>
      <c r="G17" s="40"/>
      <c r="H17" s="43"/>
      <c r="I17" s="69"/>
      <c r="J17" s="69"/>
    </row>
    <row r="18" spans="1:10" x14ac:dyDescent="0.35">
      <c r="A18" s="64"/>
      <c r="B18" s="36"/>
      <c r="C18" s="46"/>
      <c r="D18" s="38"/>
      <c r="E18" s="39"/>
      <c r="F18" s="43"/>
      <c r="G18" s="40"/>
      <c r="H18" s="43"/>
      <c r="I18" s="69"/>
      <c r="J18" s="69"/>
    </row>
    <row r="19" spans="1:10" x14ac:dyDescent="0.35">
      <c r="A19" s="77" t="s">
        <v>166</v>
      </c>
      <c r="B19" s="75" t="s">
        <v>167</v>
      </c>
      <c r="C19" s="78" t="s">
        <v>168</v>
      </c>
      <c r="D19" s="75">
        <v>98</v>
      </c>
      <c r="E19" s="75">
        <v>1.29</v>
      </c>
      <c r="F19" s="43">
        <f>+E19*D19</f>
        <v>126.42</v>
      </c>
      <c r="G19" s="79">
        <v>0.5</v>
      </c>
      <c r="H19" s="80">
        <f>PRODUCT(F19,G19)</f>
        <v>63.21</v>
      </c>
      <c r="I19" s="69"/>
      <c r="J19" s="69"/>
    </row>
    <row r="20" spans="1:10" x14ac:dyDescent="0.35">
      <c r="A20" s="77" t="s">
        <v>169</v>
      </c>
      <c r="B20" s="75" t="s">
        <v>170</v>
      </c>
      <c r="C20" s="46"/>
      <c r="D20" s="38"/>
      <c r="E20" s="39"/>
      <c r="F20" s="43"/>
      <c r="G20" s="40"/>
      <c r="H20" s="43"/>
      <c r="I20" s="69"/>
      <c r="J20" s="69"/>
    </row>
    <row r="21" spans="1:10" x14ac:dyDescent="0.35">
      <c r="A21" s="64"/>
      <c r="B21" s="36"/>
      <c r="C21" s="46"/>
      <c r="D21" s="38"/>
      <c r="E21" s="39"/>
      <c r="F21" s="43"/>
      <c r="G21" s="40"/>
      <c r="H21" s="43"/>
      <c r="I21" s="69"/>
      <c r="J21" s="69"/>
    </row>
    <row r="22" spans="1:10" x14ac:dyDescent="0.35">
      <c r="A22" s="77" t="s">
        <v>166</v>
      </c>
      <c r="B22" s="75" t="s">
        <v>167</v>
      </c>
      <c r="C22" s="78" t="s">
        <v>171</v>
      </c>
      <c r="D22" s="75">
        <v>49</v>
      </c>
      <c r="E22" s="75">
        <v>1.29</v>
      </c>
      <c r="F22" s="43">
        <f>+E22*D22</f>
        <v>63.21</v>
      </c>
      <c r="G22" s="79">
        <v>0.5</v>
      </c>
      <c r="H22" s="80">
        <f>PRODUCT(F22,G22)</f>
        <v>31.605</v>
      </c>
      <c r="I22" s="69"/>
      <c r="J22" s="69"/>
    </row>
    <row r="23" spans="1:10" x14ac:dyDescent="0.35">
      <c r="A23" s="77" t="s">
        <v>169</v>
      </c>
      <c r="B23" s="75" t="s">
        <v>172</v>
      </c>
      <c r="C23" s="46"/>
      <c r="D23" s="38"/>
      <c r="E23" s="39"/>
      <c r="F23" s="43"/>
      <c r="G23" s="40"/>
      <c r="H23" s="43"/>
      <c r="I23" s="69"/>
      <c r="J23" s="69"/>
    </row>
    <row r="24" spans="1:10" x14ac:dyDescent="0.35">
      <c r="A24" s="64"/>
      <c r="B24" s="36"/>
      <c r="C24" s="46"/>
      <c r="D24" s="38"/>
      <c r="E24" s="39"/>
      <c r="F24" s="43"/>
      <c r="G24" s="40"/>
      <c r="H24" s="43"/>
      <c r="I24" s="69"/>
      <c r="J24" s="69"/>
    </row>
    <row r="25" spans="1:10" x14ac:dyDescent="0.35">
      <c r="A25" s="77" t="s">
        <v>166</v>
      </c>
      <c r="B25" s="75" t="s">
        <v>173</v>
      </c>
      <c r="C25" s="78" t="s">
        <v>174</v>
      </c>
      <c r="D25" s="75">
        <v>98</v>
      </c>
      <c r="E25" s="75">
        <v>1.29</v>
      </c>
      <c r="F25" s="43">
        <f>+E25*D25</f>
        <v>126.42</v>
      </c>
      <c r="G25" s="79">
        <v>0.5</v>
      </c>
      <c r="H25" s="80">
        <f>PRODUCT(F25,G25)</f>
        <v>63.21</v>
      </c>
      <c r="I25" s="69"/>
      <c r="J25" s="69"/>
    </row>
    <row r="26" spans="1:10" x14ac:dyDescent="0.35">
      <c r="A26" s="77" t="s">
        <v>169</v>
      </c>
      <c r="B26" s="75" t="s">
        <v>175</v>
      </c>
      <c r="C26" s="78"/>
      <c r="D26" s="75"/>
      <c r="E26" s="75"/>
      <c r="F26" s="75"/>
      <c r="G26" s="79"/>
      <c r="H26" s="81"/>
      <c r="I26" s="69"/>
      <c r="J26" s="69"/>
    </row>
    <row r="27" spans="1:10" x14ac:dyDescent="0.35">
      <c r="A27" s="77"/>
      <c r="B27" s="75"/>
      <c r="C27" s="78"/>
      <c r="D27" s="75"/>
      <c r="E27" s="75"/>
      <c r="F27" s="75"/>
      <c r="G27" s="79"/>
      <c r="H27" s="81"/>
      <c r="I27" s="69"/>
      <c r="J27" s="69"/>
    </row>
    <row r="28" spans="1:10" x14ac:dyDescent="0.35">
      <c r="A28" s="77" t="s">
        <v>166</v>
      </c>
      <c r="B28" s="75" t="s">
        <v>176</v>
      </c>
      <c r="C28" s="78" t="s">
        <v>177</v>
      </c>
      <c r="D28" s="75">
        <v>98</v>
      </c>
      <c r="E28" s="75">
        <v>1.29</v>
      </c>
      <c r="F28" s="43">
        <f>+E28*D28</f>
        <v>126.42</v>
      </c>
      <c r="G28" s="79">
        <v>0.75</v>
      </c>
      <c r="H28" s="80">
        <f>PRODUCT(F28,G28)</f>
        <v>94.814999999999998</v>
      </c>
      <c r="I28" s="69"/>
      <c r="J28" s="69"/>
    </row>
    <row r="29" spans="1:10" x14ac:dyDescent="0.35">
      <c r="A29" s="77" t="s">
        <v>169</v>
      </c>
      <c r="B29" s="75" t="s">
        <v>178</v>
      </c>
      <c r="C29" s="78"/>
      <c r="D29" s="75"/>
      <c r="E29" s="75"/>
      <c r="F29" s="82"/>
      <c r="G29" s="79"/>
      <c r="H29" s="81"/>
      <c r="I29" s="69"/>
      <c r="J29" s="69"/>
    </row>
    <row r="30" spans="1:10" x14ac:dyDescent="0.35">
      <c r="A30" s="77"/>
      <c r="B30" s="75" t="s">
        <v>179</v>
      </c>
      <c r="C30" s="78"/>
      <c r="D30" s="75"/>
      <c r="E30" s="75"/>
      <c r="F30" s="82"/>
      <c r="G30" s="79"/>
      <c r="H30" s="81"/>
      <c r="I30" s="69"/>
      <c r="J30" s="69"/>
    </row>
    <row r="31" spans="1:10" x14ac:dyDescent="0.35">
      <c r="A31" s="71"/>
      <c r="B31" s="36"/>
      <c r="C31" s="37"/>
      <c r="D31" s="46"/>
      <c r="E31" s="69"/>
      <c r="F31" s="69"/>
      <c r="G31" s="73"/>
      <c r="H31" s="69"/>
      <c r="I31" s="69"/>
      <c r="J31" s="69"/>
    </row>
    <row r="32" spans="1:10" x14ac:dyDescent="0.35">
      <c r="A32" s="71" t="s">
        <v>180</v>
      </c>
      <c r="B32" s="36" t="s">
        <v>181</v>
      </c>
      <c r="C32" s="37">
        <v>224</v>
      </c>
      <c r="D32" s="38">
        <v>60</v>
      </c>
      <c r="E32" s="69">
        <v>1.95</v>
      </c>
      <c r="F32" s="43">
        <f>+E32*D32</f>
        <v>117</v>
      </c>
      <c r="G32" s="73">
        <v>1.6E-2</v>
      </c>
      <c r="H32" s="73">
        <f>G32 * F32</f>
        <v>1.8720000000000001</v>
      </c>
      <c r="I32" s="69"/>
      <c r="J32" s="69"/>
    </row>
    <row r="33" spans="1:10" x14ac:dyDescent="0.35">
      <c r="A33" s="71" t="s">
        <v>182</v>
      </c>
      <c r="B33" s="36" t="s">
        <v>183</v>
      </c>
      <c r="C33" s="37"/>
      <c r="D33" s="61"/>
      <c r="E33" s="39" t="s">
        <v>31</v>
      </c>
      <c r="F33" s="49"/>
      <c r="G33" s="40" t="s">
        <v>31</v>
      </c>
      <c r="H33" s="43" t="s">
        <v>31</v>
      </c>
      <c r="I33" s="69"/>
      <c r="J33" s="69"/>
    </row>
    <row r="34" spans="1:10" x14ac:dyDescent="0.35">
      <c r="A34" s="71"/>
      <c r="B34" s="36" t="s">
        <v>184</v>
      </c>
      <c r="C34" s="37"/>
      <c r="D34" s="61"/>
      <c r="E34" s="43" t="s">
        <v>31</v>
      </c>
      <c r="F34" s="43" t="s">
        <v>31</v>
      </c>
      <c r="G34" s="40" t="s">
        <v>31</v>
      </c>
      <c r="H34" s="43" t="s">
        <v>31</v>
      </c>
      <c r="I34" s="69"/>
      <c r="J34" s="69"/>
    </row>
    <row r="35" spans="1:10" x14ac:dyDescent="0.35">
      <c r="A35" s="71"/>
      <c r="B35" s="38"/>
      <c r="C35" s="37"/>
      <c r="D35" s="38"/>
      <c r="E35" s="39"/>
      <c r="F35" s="43"/>
      <c r="G35" s="40"/>
      <c r="H35" s="43"/>
      <c r="I35" s="69"/>
      <c r="J35" s="69"/>
    </row>
    <row r="36" spans="1:10" x14ac:dyDescent="0.35">
      <c r="A36" s="71" t="s">
        <v>180</v>
      </c>
      <c r="B36" s="50" t="s">
        <v>185</v>
      </c>
      <c r="C36" s="53">
        <v>231</v>
      </c>
      <c r="D36" s="38">
        <v>1</v>
      </c>
      <c r="E36" s="69">
        <v>1</v>
      </c>
      <c r="F36" s="43">
        <f>+E36*D36</f>
        <v>1</v>
      </c>
      <c r="G36" s="73">
        <v>1.6E-2</v>
      </c>
      <c r="H36" s="73">
        <f>G36 * F36</f>
        <v>1.6E-2</v>
      </c>
      <c r="I36" s="69"/>
      <c r="J36" s="69"/>
    </row>
    <row r="37" spans="1:10" x14ac:dyDescent="0.35">
      <c r="A37" s="71" t="s">
        <v>182</v>
      </c>
      <c r="B37" s="50"/>
      <c r="C37" s="53"/>
      <c r="D37" s="50"/>
      <c r="E37" s="69"/>
      <c r="F37" s="49"/>
      <c r="G37" s="73"/>
      <c r="H37" s="43" t="s">
        <v>31</v>
      </c>
      <c r="I37" s="69"/>
      <c r="J37" s="69"/>
    </row>
    <row r="38" spans="1:10" x14ac:dyDescent="0.35">
      <c r="A38" s="71" t="s">
        <v>186</v>
      </c>
      <c r="B38" s="50" t="s">
        <v>187</v>
      </c>
      <c r="C38" s="53">
        <v>238</v>
      </c>
      <c r="D38" s="38">
        <v>34</v>
      </c>
      <c r="E38" s="69">
        <v>1.83</v>
      </c>
      <c r="F38" s="43">
        <f>+E38*D38</f>
        <v>62.22</v>
      </c>
      <c r="G38" s="73">
        <v>1.6E-2</v>
      </c>
      <c r="H38" s="73">
        <f>G38 * F38</f>
        <v>0.99551999999999996</v>
      </c>
      <c r="I38" s="69"/>
      <c r="J38" s="69"/>
    </row>
    <row r="39" spans="1:10" x14ac:dyDescent="0.35">
      <c r="A39" s="71" t="s">
        <v>188</v>
      </c>
      <c r="B39" s="50"/>
      <c r="C39" s="53"/>
      <c r="D39" s="50"/>
      <c r="E39" s="69"/>
      <c r="F39" s="49"/>
      <c r="G39" s="73"/>
      <c r="H39" s="43" t="s">
        <v>31</v>
      </c>
      <c r="I39" s="69"/>
      <c r="J39" s="69"/>
    </row>
    <row r="40" spans="1:10" x14ac:dyDescent="0.35">
      <c r="A40" s="71">
        <v>1753</v>
      </c>
      <c r="B40" s="50" t="s">
        <v>189</v>
      </c>
      <c r="C40" s="53">
        <v>257</v>
      </c>
      <c r="D40" s="38">
        <v>1</v>
      </c>
      <c r="E40" s="50">
        <v>1</v>
      </c>
      <c r="F40" s="43">
        <f>+E40*D40</f>
        <v>1</v>
      </c>
      <c r="G40" s="62">
        <v>8.3000000000000004E-2</v>
      </c>
      <c r="H40" s="73">
        <f>G40 * F40</f>
        <v>8.3000000000000004E-2</v>
      </c>
      <c r="I40" s="69"/>
      <c r="J40" s="69"/>
    </row>
    <row r="41" spans="1:10" x14ac:dyDescent="0.35">
      <c r="A41" s="71" t="s">
        <v>190</v>
      </c>
      <c r="B41" s="50"/>
      <c r="C41" s="53"/>
      <c r="D41" s="50"/>
      <c r="E41" s="57"/>
      <c r="F41" s="83"/>
      <c r="G41" s="59"/>
      <c r="H41" s="58"/>
      <c r="I41" s="69"/>
      <c r="J41" s="69"/>
    </row>
    <row r="42" spans="1:10" x14ac:dyDescent="0.35">
      <c r="A42" s="71"/>
      <c r="B42" s="50" t="s">
        <v>191</v>
      </c>
      <c r="C42" s="53">
        <v>307</v>
      </c>
      <c r="D42" s="38">
        <v>70</v>
      </c>
      <c r="E42" s="69">
        <v>2.06</v>
      </c>
      <c r="F42" s="43">
        <f>+E42*D42</f>
        <v>144.20000000000002</v>
      </c>
      <c r="G42" s="73">
        <v>1.6E-2</v>
      </c>
      <c r="H42" s="73">
        <f>G42 * F42</f>
        <v>2.3072000000000004</v>
      </c>
      <c r="I42" s="69"/>
      <c r="J42" s="69"/>
    </row>
    <row r="43" spans="1:10" x14ac:dyDescent="0.35">
      <c r="A43" s="71"/>
      <c r="B43" s="50"/>
      <c r="C43" s="53"/>
      <c r="D43" s="38"/>
      <c r="E43" s="69"/>
      <c r="F43" s="84"/>
      <c r="G43" s="73"/>
      <c r="H43" s="69"/>
      <c r="I43" s="69"/>
      <c r="J43" s="69"/>
    </row>
    <row r="44" spans="1:10" x14ac:dyDescent="0.35">
      <c r="A44" s="71"/>
      <c r="B44" s="72" t="s">
        <v>192</v>
      </c>
      <c r="C44" s="53"/>
      <c r="D44" s="69"/>
      <c r="E44" s="69"/>
      <c r="F44" s="69"/>
      <c r="G44" s="73"/>
      <c r="H44" s="69"/>
      <c r="I44" s="69"/>
      <c r="J44" s="69"/>
    </row>
    <row r="45" spans="1:10" x14ac:dyDescent="0.35">
      <c r="A45" s="71">
        <v>1744.66</v>
      </c>
      <c r="B45" s="50" t="s">
        <v>193</v>
      </c>
      <c r="C45" s="53">
        <v>481</v>
      </c>
      <c r="D45" s="38">
        <v>211</v>
      </c>
      <c r="E45" s="69">
        <v>2.2200000000000002</v>
      </c>
      <c r="F45" s="43">
        <f>+E45*D45</f>
        <v>468.42</v>
      </c>
      <c r="G45" s="73">
        <v>2</v>
      </c>
      <c r="H45" s="73">
        <f>G45 * F45</f>
        <v>936.84</v>
      </c>
      <c r="I45" s="69"/>
      <c r="J45" s="69"/>
    </row>
    <row r="46" spans="1:10" x14ac:dyDescent="0.35">
      <c r="A46" s="71"/>
      <c r="B46" s="50"/>
      <c r="C46" s="53"/>
      <c r="D46" s="38"/>
      <c r="E46" s="69"/>
      <c r="F46" s="49"/>
      <c r="G46" s="73"/>
      <c r="H46" s="43"/>
      <c r="I46" s="69"/>
      <c r="J46" s="69"/>
    </row>
    <row r="47" spans="1:10" x14ac:dyDescent="0.35">
      <c r="A47" s="71"/>
      <c r="B47" s="72" t="s">
        <v>194</v>
      </c>
      <c r="C47" s="53"/>
      <c r="D47" s="69"/>
      <c r="E47" s="69"/>
      <c r="F47" s="43"/>
      <c r="G47" s="73"/>
      <c r="H47" s="43"/>
      <c r="I47" s="69"/>
      <c r="J47" s="69"/>
    </row>
    <row r="48" spans="1:10" x14ac:dyDescent="0.35">
      <c r="A48" s="71">
        <v>1744.66</v>
      </c>
      <c r="B48" s="50" t="s">
        <v>195</v>
      </c>
      <c r="C48" s="53">
        <v>675</v>
      </c>
      <c r="D48" s="38">
        <v>25</v>
      </c>
      <c r="E48" s="69">
        <v>2.16</v>
      </c>
      <c r="F48" s="43">
        <f>+E48*D48</f>
        <v>54</v>
      </c>
      <c r="G48" s="73">
        <v>0.1</v>
      </c>
      <c r="H48" s="73">
        <f>G48 * F48</f>
        <v>5.4</v>
      </c>
      <c r="I48" s="69"/>
      <c r="J48" s="69"/>
    </row>
    <row r="49" spans="1:10" x14ac:dyDescent="0.35">
      <c r="A49" s="71"/>
      <c r="B49" s="50"/>
      <c r="C49" s="53"/>
      <c r="D49" s="38"/>
      <c r="E49" s="69"/>
      <c r="F49" s="49"/>
      <c r="G49" s="73"/>
      <c r="H49" s="43"/>
      <c r="I49" s="69"/>
      <c r="J49" s="69"/>
    </row>
    <row r="50" spans="1:10" x14ac:dyDescent="0.35">
      <c r="A50" s="71"/>
      <c r="B50" s="72" t="s">
        <v>196</v>
      </c>
      <c r="C50" s="53"/>
      <c r="D50" s="69"/>
      <c r="E50" s="69"/>
      <c r="F50" s="43"/>
      <c r="G50" s="73"/>
      <c r="H50" s="43"/>
      <c r="I50" s="69"/>
      <c r="J50" s="69"/>
    </row>
    <row r="51" spans="1:10" x14ac:dyDescent="0.35">
      <c r="A51" s="71" t="s">
        <v>36</v>
      </c>
      <c r="B51" s="36" t="s">
        <v>197</v>
      </c>
      <c r="C51" s="99">
        <v>220</v>
      </c>
      <c r="D51" s="38">
        <v>2</v>
      </c>
      <c r="E51" s="69">
        <v>1</v>
      </c>
      <c r="F51" s="43">
        <f>+E51*D51</f>
        <v>2</v>
      </c>
      <c r="G51" s="73">
        <v>1</v>
      </c>
      <c r="H51" s="73">
        <f>G51 * F51</f>
        <v>2</v>
      </c>
      <c r="I51" s="69"/>
      <c r="J51" s="69"/>
    </row>
    <row r="52" spans="1:10" x14ac:dyDescent="0.35">
      <c r="A52" s="71"/>
      <c r="B52" s="85"/>
      <c r="C52" s="86"/>
      <c r="D52" s="48"/>
      <c r="E52" s="69"/>
      <c r="F52" s="55"/>
      <c r="G52" s="73"/>
      <c r="H52" s="69"/>
      <c r="I52" s="69"/>
      <c r="J52" s="69"/>
    </row>
    <row r="53" spans="1:10" x14ac:dyDescent="0.35">
      <c r="A53" s="1"/>
      <c r="B53" s="1"/>
      <c r="C53" s="1"/>
      <c r="D53" s="12"/>
      <c r="E53" s="1"/>
      <c r="F53" s="12"/>
      <c r="G53" s="1"/>
      <c r="H53" s="12"/>
      <c r="I53" s="1"/>
      <c r="J53" s="1"/>
    </row>
  </sheetData>
  <mergeCells count="3">
    <mergeCell ref="A1:J1"/>
    <mergeCell ref="A2:J2"/>
    <mergeCell ref="A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A6B48-04DE-449B-A8C3-4A57960E7005}">
  <dimension ref="A4:I14"/>
  <sheetViews>
    <sheetView workbookViewId="0">
      <selection activeCell="A7" sqref="A7"/>
    </sheetView>
  </sheetViews>
  <sheetFormatPr defaultRowHeight="14.5" x14ac:dyDescent="0.35"/>
  <cols>
    <col min="1" max="1" width="30.1796875" customWidth="1"/>
    <col min="3" max="3" width="9.54296875" bestFit="1" customWidth="1"/>
    <col min="6" max="6" width="11.54296875" customWidth="1"/>
  </cols>
  <sheetData>
    <row r="4" spans="1:9" ht="15" thickBot="1" x14ac:dyDescent="0.4">
      <c r="A4" s="13"/>
      <c r="B4" s="13"/>
      <c r="C4" s="13"/>
      <c r="D4" s="13"/>
      <c r="E4" s="13"/>
      <c r="F4" s="13"/>
    </row>
    <row r="5" spans="1:9" ht="53" thickBot="1" x14ac:dyDescent="0.4">
      <c r="A5" s="14" t="s">
        <v>198</v>
      </c>
      <c r="B5" s="15" t="s">
        <v>199</v>
      </c>
      <c r="C5" s="15" t="s">
        <v>200</v>
      </c>
      <c r="D5" s="15" t="s">
        <v>201</v>
      </c>
      <c r="E5" s="15" t="s">
        <v>202</v>
      </c>
      <c r="F5" s="15" t="s">
        <v>203</v>
      </c>
      <c r="H5" s="16" t="s">
        <v>204</v>
      </c>
      <c r="I5" s="17" t="s">
        <v>205</v>
      </c>
    </row>
    <row r="6" spans="1:9" x14ac:dyDescent="0.35">
      <c r="A6" s="18" t="s">
        <v>206</v>
      </c>
      <c r="B6" s="19">
        <v>56.9</v>
      </c>
      <c r="C6" s="19">
        <f>B6*B14</f>
        <v>16.8993</v>
      </c>
      <c r="D6" s="19">
        <f>B6+C6</f>
        <v>73.799300000000002</v>
      </c>
      <c r="E6" s="18">
        <v>20</v>
      </c>
      <c r="F6" s="19">
        <f>D6*0.2</f>
        <v>14.759860000000002</v>
      </c>
      <c r="H6" s="20"/>
    </row>
    <row r="7" spans="1:9" ht="26.5" x14ac:dyDescent="0.35">
      <c r="A7" s="15" t="s">
        <v>207</v>
      </c>
      <c r="B7" s="19">
        <v>22.41</v>
      </c>
      <c r="C7" s="19">
        <f>B7*B14</f>
        <v>6.6557699999999995</v>
      </c>
      <c r="D7" s="19">
        <f>B7+C7</f>
        <v>29.065770000000001</v>
      </c>
      <c r="E7" s="18">
        <v>70</v>
      </c>
      <c r="F7" s="19">
        <f>D7*0.7</f>
        <v>20.346038999999998</v>
      </c>
      <c r="H7" s="21" t="s">
        <v>208</v>
      </c>
      <c r="I7" s="17" t="s">
        <v>209</v>
      </c>
    </row>
    <row r="8" spans="1:9" x14ac:dyDescent="0.35">
      <c r="A8" s="18"/>
      <c r="B8" s="19"/>
      <c r="C8" s="19">
        <f>B8*A14</f>
        <v>0</v>
      </c>
      <c r="D8" s="19">
        <f>B8+C8</f>
        <v>0</v>
      </c>
      <c r="E8" s="18"/>
      <c r="F8" s="19">
        <f>D8*0.3</f>
        <v>0</v>
      </c>
    </row>
    <row r="9" spans="1:9" x14ac:dyDescent="0.35">
      <c r="A9" s="18"/>
      <c r="B9" s="19"/>
      <c r="C9" s="19">
        <f>B9*A14</f>
        <v>0</v>
      </c>
      <c r="D9" s="19">
        <f>B9+C9</f>
        <v>0</v>
      </c>
      <c r="E9" s="18"/>
      <c r="F9" s="19">
        <f>D9*0.3</f>
        <v>0</v>
      </c>
    </row>
    <row r="10" spans="1:9" x14ac:dyDescent="0.35">
      <c r="A10" s="15"/>
      <c r="B10" s="19"/>
      <c r="C10" s="19">
        <f>B10*A14</f>
        <v>0</v>
      </c>
      <c r="D10" s="19">
        <f>B10+C10</f>
        <v>0</v>
      </c>
      <c r="E10" s="18"/>
      <c r="F10" s="19">
        <f>D10*0.1</f>
        <v>0</v>
      </c>
    </row>
    <row r="11" spans="1:9" x14ac:dyDescent="0.35">
      <c r="A11" s="18"/>
      <c r="B11" s="18"/>
      <c r="C11" s="18"/>
      <c r="D11" s="18"/>
      <c r="E11" s="18">
        <f>SUM(E6:E10)</f>
        <v>90</v>
      </c>
      <c r="F11" s="22">
        <f>SUM(F6:F10)</f>
        <v>35.105899000000001</v>
      </c>
    </row>
    <row r="14" spans="1:9" x14ac:dyDescent="0.35">
      <c r="B14">
        <v>0.29699999999999999</v>
      </c>
    </row>
  </sheetData>
  <hyperlinks>
    <hyperlink ref="I5" r:id="rId1" xr:uid="{509706F9-1776-4AE2-A935-C1E387EE2D66}"/>
    <hyperlink ref="I7" r:id="rId2" xr:uid="{667C814B-5C78-4B73-BCCF-C0FE9927FDB5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4E73F-0729-4C9D-8244-F02C6D5B6CD4}">
  <dimension ref="A1:M159"/>
  <sheetViews>
    <sheetView topLeftCell="A9" workbookViewId="0">
      <selection activeCell="G2" sqref="G2"/>
    </sheetView>
  </sheetViews>
  <sheetFormatPr defaultRowHeight="14.5" x14ac:dyDescent="0.35"/>
  <cols>
    <col min="1" max="1" width="15.81640625" customWidth="1"/>
    <col min="2" max="2" width="47.81640625" customWidth="1"/>
    <col min="3" max="3" width="11.54296875" customWidth="1"/>
    <col min="4" max="4" width="12.1796875" customWidth="1"/>
    <col min="6" max="6" width="10.81640625" customWidth="1"/>
    <col min="8" max="8" width="22.1796875" customWidth="1"/>
    <col min="9" max="9" width="24.1796875" customWidth="1"/>
    <col min="10" max="10" width="13.54296875" customWidth="1"/>
    <col min="11" max="11" width="13.453125" customWidth="1"/>
    <col min="12" max="12" width="19.81640625" customWidth="1"/>
  </cols>
  <sheetData>
    <row r="1" spans="1:13" ht="15" x14ac:dyDescent="0.35">
      <c r="A1" s="94" t="s">
        <v>0</v>
      </c>
      <c r="B1" s="94"/>
      <c r="C1" s="94"/>
      <c r="D1" s="94"/>
      <c r="E1" s="94"/>
      <c r="F1" s="94"/>
      <c r="G1" s="2"/>
      <c r="H1" s="2"/>
    </row>
    <row r="2" spans="1:13" x14ac:dyDescent="0.35">
      <c r="A2" s="95" t="s">
        <v>1</v>
      </c>
      <c r="B2" s="95"/>
      <c r="C2" s="95"/>
      <c r="D2" s="95"/>
      <c r="E2" s="95"/>
      <c r="F2" s="95"/>
      <c r="G2" s="2"/>
      <c r="H2" s="2"/>
    </row>
    <row r="3" spans="1:13" x14ac:dyDescent="0.35">
      <c r="A3" s="95" t="s">
        <v>2</v>
      </c>
      <c r="B3" s="95"/>
      <c r="C3" s="95"/>
      <c r="D3" s="95"/>
      <c r="E3" s="95"/>
      <c r="F3" s="95"/>
      <c r="G3" s="2"/>
      <c r="H3" s="2"/>
    </row>
    <row r="4" spans="1:13" x14ac:dyDescent="0.35">
      <c r="A4" s="96">
        <v>45505</v>
      </c>
      <c r="B4" s="97"/>
      <c r="C4" s="97"/>
      <c r="D4" s="97"/>
      <c r="E4" s="97"/>
      <c r="F4" s="97"/>
      <c r="G4" s="2"/>
      <c r="H4" s="2"/>
    </row>
    <row r="5" spans="1:13" ht="51" x14ac:dyDescent="0.35">
      <c r="A5" s="33" t="s">
        <v>3</v>
      </c>
      <c r="B5" s="33" t="s">
        <v>4</v>
      </c>
      <c r="C5" s="33" t="s">
        <v>5</v>
      </c>
      <c r="D5" s="33" t="s">
        <v>6</v>
      </c>
      <c r="E5" s="33" t="s">
        <v>7</v>
      </c>
      <c r="F5" s="33" t="s">
        <v>8</v>
      </c>
      <c r="G5" s="26" t="s">
        <v>210</v>
      </c>
      <c r="H5" s="2"/>
      <c r="I5" s="31" t="s">
        <v>211</v>
      </c>
      <c r="J5" s="31" t="s">
        <v>212</v>
      </c>
      <c r="K5" s="31" t="s">
        <v>213</v>
      </c>
      <c r="L5" s="31" t="s">
        <v>214</v>
      </c>
      <c r="M5" s="31" t="s">
        <v>215</v>
      </c>
    </row>
    <row r="6" spans="1:13" x14ac:dyDescent="0.35">
      <c r="A6" s="24" t="s">
        <v>13</v>
      </c>
      <c r="B6" s="24" t="s">
        <v>14</v>
      </c>
      <c r="C6" s="24" t="s">
        <v>15</v>
      </c>
      <c r="D6" s="24" t="s">
        <v>16</v>
      </c>
      <c r="E6" s="24" t="s">
        <v>17</v>
      </c>
      <c r="F6" s="24" t="s">
        <v>18</v>
      </c>
      <c r="G6" s="24" t="s">
        <v>216</v>
      </c>
      <c r="H6" s="2"/>
      <c r="I6" t="s">
        <v>217</v>
      </c>
      <c r="J6" t="s">
        <v>218</v>
      </c>
      <c r="K6" s="28">
        <v>64.06</v>
      </c>
      <c r="L6" s="28">
        <f>K6*0.3625</f>
        <v>23.22175</v>
      </c>
      <c r="M6" s="28">
        <f>K6+L6</f>
        <v>87.281750000000002</v>
      </c>
    </row>
    <row r="7" spans="1:13" x14ac:dyDescent="0.35">
      <c r="A7" s="34"/>
      <c r="B7" s="35" t="s">
        <v>23</v>
      </c>
      <c r="C7" s="25"/>
      <c r="D7" s="25"/>
      <c r="E7" s="25"/>
      <c r="F7" s="25"/>
      <c r="G7" s="25"/>
      <c r="H7" s="23"/>
      <c r="I7" t="s">
        <v>219</v>
      </c>
      <c r="J7" t="s">
        <v>220</v>
      </c>
      <c r="K7" s="28">
        <v>37.15</v>
      </c>
      <c r="L7" s="28">
        <f>K7*0.3625</f>
        <v>13.466875</v>
      </c>
      <c r="M7" s="28">
        <f>K7+L7</f>
        <v>50.616875</v>
      </c>
    </row>
    <row r="8" spans="1:13" x14ac:dyDescent="0.35">
      <c r="A8" s="34"/>
      <c r="B8" s="25"/>
      <c r="C8" s="25"/>
      <c r="D8" s="25"/>
      <c r="E8" s="25"/>
      <c r="F8" s="25"/>
      <c r="G8" s="25"/>
      <c r="H8" s="23"/>
    </row>
    <row r="9" spans="1:13" ht="29" x14ac:dyDescent="0.35">
      <c r="A9" s="34" t="s">
        <v>24</v>
      </c>
      <c r="B9" s="36" t="s">
        <v>25</v>
      </c>
      <c r="C9" s="37">
        <v>157</v>
      </c>
      <c r="D9" s="38">
        <v>10</v>
      </c>
      <c r="E9" s="39">
        <v>1</v>
      </c>
      <c r="F9" s="39">
        <v>8</v>
      </c>
      <c r="G9" s="27" t="s">
        <v>221</v>
      </c>
      <c r="H9" s="23"/>
      <c r="J9" s="32" t="s">
        <v>222</v>
      </c>
      <c r="K9" s="31" t="s">
        <v>223</v>
      </c>
      <c r="L9" s="31" t="s">
        <v>224</v>
      </c>
    </row>
    <row r="10" spans="1:13" x14ac:dyDescent="0.35">
      <c r="A10" s="34"/>
      <c r="B10" s="36"/>
      <c r="C10" s="37"/>
      <c r="D10" s="38"/>
      <c r="E10" s="39"/>
      <c r="F10" s="39"/>
      <c r="G10" s="27"/>
      <c r="H10" s="23"/>
      <c r="I10" t="s">
        <v>217</v>
      </c>
      <c r="J10" s="29">
        <f>F155</f>
        <v>3315.2399999999993</v>
      </c>
      <c r="K10">
        <v>4</v>
      </c>
      <c r="L10" s="28">
        <f>(3315*4)*87.28</f>
        <v>1157332.8</v>
      </c>
    </row>
    <row r="11" spans="1:13" ht="26" x14ac:dyDescent="0.35">
      <c r="A11" s="34" t="s">
        <v>24</v>
      </c>
      <c r="B11" s="42" t="s">
        <v>26</v>
      </c>
      <c r="C11" s="37">
        <v>158</v>
      </c>
      <c r="D11" s="38">
        <v>2</v>
      </c>
      <c r="E11" s="39">
        <v>1</v>
      </c>
      <c r="F11" s="43">
        <v>8</v>
      </c>
      <c r="G11" s="27" t="s">
        <v>221</v>
      </c>
      <c r="H11" s="23"/>
      <c r="I11" t="s">
        <v>219</v>
      </c>
      <c r="J11" s="29">
        <f>F155</f>
        <v>3315.2399999999993</v>
      </c>
      <c r="K11">
        <v>2</v>
      </c>
      <c r="L11" s="30">
        <f>(3315*2)*50.62</f>
        <v>335610.6</v>
      </c>
    </row>
    <row r="12" spans="1:13" x14ac:dyDescent="0.35">
      <c r="A12" s="34"/>
      <c r="B12" s="36"/>
      <c r="C12" s="37"/>
      <c r="D12" s="38"/>
      <c r="E12" s="39"/>
      <c r="F12" s="39"/>
      <c r="G12" s="27"/>
      <c r="H12" s="23"/>
      <c r="L12" s="28">
        <f>L10+L11</f>
        <v>1492943.4</v>
      </c>
    </row>
    <row r="13" spans="1:13" x14ac:dyDescent="0.35">
      <c r="A13" s="34" t="s">
        <v>24</v>
      </c>
      <c r="B13" s="36" t="s">
        <v>27</v>
      </c>
      <c r="C13" s="37">
        <v>159</v>
      </c>
      <c r="D13" s="38">
        <v>2</v>
      </c>
      <c r="E13" s="39">
        <v>1</v>
      </c>
      <c r="F13" s="43">
        <f>+E13*D13</f>
        <v>2</v>
      </c>
      <c r="G13" s="27" t="s">
        <v>221</v>
      </c>
      <c r="H13" s="23"/>
    </row>
    <row r="14" spans="1:13" x14ac:dyDescent="0.35">
      <c r="A14" s="34"/>
      <c r="B14" s="36"/>
      <c r="C14" s="37"/>
      <c r="D14" s="38"/>
      <c r="E14" s="39"/>
      <c r="F14" s="39"/>
      <c r="G14" s="27"/>
      <c r="H14" s="23"/>
    </row>
    <row r="15" spans="1:13" x14ac:dyDescent="0.35">
      <c r="A15" s="34" t="s">
        <v>24</v>
      </c>
      <c r="B15" s="36" t="s">
        <v>28</v>
      </c>
      <c r="C15" s="37" t="s">
        <v>29</v>
      </c>
      <c r="D15" s="44"/>
      <c r="E15" s="44"/>
      <c r="F15" s="43"/>
      <c r="G15" s="27" t="s">
        <v>204</v>
      </c>
      <c r="H15" s="23"/>
    </row>
    <row r="16" spans="1:13" x14ac:dyDescent="0.35">
      <c r="A16" s="34"/>
      <c r="B16" s="36"/>
      <c r="C16" s="37"/>
      <c r="D16" s="38"/>
      <c r="E16" s="39"/>
      <c r="F16" s="43"/>
      <c r="G16" s="27"/>
      <c r="H16" s="23"/>
    </row>
    <row r="17" spans="1:8" x14ac:dyDescent="0.35">
      <c r="A17" s="34"/>
      <c r="B17" s="45" t="s">
        <v>30</v>
      </c>
      <c r="C17" s="37">
        <v>179</v>
      </c>
      <c r="D17" s="44"/>
      <c r="E17" s="44"/>
      <c r="F17" s="43"/>
      <c r="G17" s="27" t="s">
        <v>204</v>
      </c>
      <c r="H17" s="23"/>
    </row>
    <row r="18" spans="1:8" x14ac:dyDescent="0.35">
      <c r="A18" s="34"/>
      <c r="B18" s="36"/>
      <c r="C18" s="46"/>
      <c r="D18" s="38"/>
      <c r="E18" s="39"/>
      <c r="F18" s="43" t="s">
        <v>31</v>
      </c>
      <c r="G18" s="27"/>
      <c r="H18" s="23"/>
    </row>
    <row r="19" spans="1:8" x14ac:dyDescent="0.35">
      <c r="A19" s="34" t="s">
        <v>32</v>
      </c>
      <c r="B19" s="36" t="s">
        <v>33</v>
      </c>
      <c r="C19" s="37">
        <v>216</v>
      </c>
      <c r="D19" s="38">
        <v>80</v>
      </c>
      <c r="E19" s="39">
        <v>1</v>
      </c>
      <c r="F19" s="43">
        <f>+E19*D19</f>
        <v>80</v>
      </c>
      <c r="G19" s="27" t="s">
        <v>221</v>
      </c>
      <c r="H19" s="23"/>
    </row>
    <row r="20" spans="1:8" ht="31.5" x14ac:dyDescent="0.35">
      <c r="A20" s="34"/>
      <c r="B20" s="47" t="s">
        <v>34</v>
      </c>
      <c r="C20" s="46"/>
      <c r="D20" s="46"/>
      <c r="E20" s="48"/>
      <c r="F20" s="49"/>
      <c r="G20" s="27"/>
      <c r="H20" s="23"/>
    </row>
    <row r="21" spans="1:8" x14ac:dyDescent="0.35">
      <c r="A21" s="25"/>
      <c r="B21" s="50"/>
      <c r="C21" s="50"/>
      <c r="D21" s="50"/>
      <c r="E21" s="25"/>
      <c r="F21" s="25"/>
      <c r="G21" s="27"/>
      <c r="H21" s="23"/>
    </row>
    <row r="22" spans="1:8" x14ac:dyDescent="0.35">
      <c r="A22" s="34"/>
      <c r="B22" s="45" t="s">
        <v>35</v>
      </c>
      <c r="C22" s="46"/>
      <c r="D22" s="38"/>
      <c r="E22" s="39"/>
      <c r="F22" s="43"/>
      <c r="G22" s="27"/>
      <c r="H22" s="23"/>
    </row>
    <row r="23" spans="1:8" x14ac:dyDescent="0.35">
      <c r="A23" s="34"/>
      <c r="B23" s="36"/>
      <c r="C23" s="46"/>
      <c r="D23" s="38"/>
      <c r="E23" s="39"/>
      <c r="F23" s="43" t="s">
        <v>31</v>
      </c>
      <c r="G23" s="27"/>
      <c r="H23" s="23"/>
    </row>
    <row r="24" spans="1:8" x14ac:dyDescent="0.35">
      <c r="A24" s="34" t="s">
        <v>36</v>
      </c>
      <c r="B24" s="36" t="s">
        <v>37</v>
      </c>
      <c r="C24" s="37">
        <v>217</v>
      </c>
      <c r="D24" s="38"/>
      <c r="E24" s="39"/>
      <c r="F24" s="43"/>
      <c r="G24" s="27"/>
      <c r="H24" s="23"/>
    </row>
    <row r="25" spans="1:8" x14ac:dyDescent="0.35">
      <c r="A25" s="34"/>
      <c r="B25" s="36" t="s">
        <v>38</v>
      </c>
      <c r="C25" s="46"/>
      <c r="D25" s="38">
        <v>65</v>
      </c>
      <c r="E25" s="39">
        <v>1</v>
      </c>
      <c r="F25" s="43">
        <f>+E25*D25</f>
        <v>65</v>
      </c>
      <c r="G25" s="27" t="s">
        <v>221</v>
      </c>
      <c r="H25" s="23"/>
    </row>
    <row r="26" spans="1:8" x14ac:dyDescent="0.35">
      <c r="A26" s="34"/>
      <c r="B26" s="36" t="s">
        <v>39</v>
      </c>
      <c r="C26" s="46"/>
      <c r="D26" s="38">
        <v>6</v>
      </c>
      <c r="E26" s="39">
        <v>1</v>
      </c>
      <c r="F26" s="43">
        <f>+E26*D26</f>
        <v>6</v>
      </c>
      <c r="G26" s="27" t="s">
        <v>221</v>
      </c>
      <c r="H26" s="23"/>
    </row>
    <row r="27" spans="1:8" x14ac:dyDescent="0.35">
      <c r="A27" s="34"/>
      <c r="B27" s="51" t="s">
        <v>40</v>
      </c>
      <c r="C27" s="46"/>
      <c r="D27" s="38"/>
      <c r="E27" s="39"/>
      <c r="F27" s="43"/>
      <c r="G27" s="27"/>
      <c r="H27" s="23"/>
    </row>
    <row r="28" spans="1:8" x14ac:dyDescent="0.35">
      <c r="A28" s="34"/>
      <c r="B28" s="52" t="s">
        <v>41</v>
      </c>
      <c r="C28" s="46"/>
      <c r="D28" s="38"/>
      <c r="E28" s="39"/>
      <c r="F28" s="43"/>
      <c r="G28" s="27"/>
      <c r="H28" s="23"/>
    </row>
    <row r="29" spans="1:8" x14ac:dyDescent="0.35">
      <c r="A29" s="34"/>
      <c r="B29" s="52" t="s">
        <v>42</v>
      </c>
      <c r="C29" s="46"/>
      <c r="D29" s="38"/>
      <c r="E29" s="39"/>
      <c r="F29" s="43"/>
      <c r="G29" s="27"/>
      <c r="H29" s="23"/>
    </row>
    <row r="30" spans="1:8" x14ac:dyDescent="0.35">
      <c r="A30" s="34"/>
      <c r="B30" s="52" t="s">
        <v>43</v>
      </c>
      <c r="C30" s="46"/>
      <c r="D30" s="38"/>
      <c r="E30" s="39"/>
      <c r="F30" s="43"/>
      <c r="G30" s="27"/>
      <c r="H30" s="23"/>
    </row>
    <row r="31" spans="1:8" x14ac:dyDescent="0.35">
      <c r="A31" s="34"/>
      <c r="B31" s="52" t="s">
        <v>44</v>
      </c>
      <c r="C31" s="46"/>
      <c r="D31" s="38"/>
      <c r="E31" s="39"/>
      <c r="F31" s="43"/>
      <c r="G31" s="27"/>
      <c r="H31" s="23"/>
    </row>
    <row r="32" spans="1:8" x14ac:dyDescent="0.35">
      <c r="A32" s="34"/>
      <c r="B32" s="52" t="s">
        <v>45</v>
      </c>
      <c r="C32" s="46"/>
      <c r="D32" s="38"/>
      <c r="E32" s="39"/>
      <c r="F32" s="43"/>
      <c r="G32" s="27"/>
      <c r="H32" s="23"/>
    </row>
    <row r="33" spans="1:8" x14ac:dyDescent="0.35">
      <c r="A33" s="34"/>
      <c r="B33" s="52" t="s">
        <v>46</v>
      </c>
      <c r="C33" s="46"/>
      <c r="D33" s="38"/>
      <c r="E33" s="39"/>
      <c r="F33" s="43"/>
      <c r="G33" s="27"/>
      <c r="H33" s="23"/>
    </row>
    <row r="34" spans="1:8" x14ac:dyDescent="0.35">
      <c r="A34" s="34"/>
      <c r="B34" s="52" t="s">
        <v>47</v>
      </c>
      <c r="C34" s="46"/>
      <c r="D34" s="38"/>
      <c r="E34" s="39"/>
      <c r="F34" s="43"/>
      <c r="G34" s="27"/>
      <c r="H34" s="23"/>
    </row>
    <row r="35" spans="1:8" x14ac:dyDescent="0.35">
      <c r="A35" s="34"/>
      <c r="B35" s="50"/>
      <c r="C35" s="53"/>
      <c r="D35" s="50"/>
      <c r="E35" s="25"/>
      <c r="F35" s="43"/>
      <c r="G35" s="27"/>
      <c r="H35" s="23"/>
    </row>
    <row r="36" spans="1:8" x14ac:dyDescent="0.35">
      <c r="A36" s="34"/>
      <c r="B36" s="35" t="s">
        <v>48</v>
      </c>
      <c r="C36" s="53"/>
      <c r="D36" s="50"/>
      <c r="E36" s="25"/>
      <c r="F36" s="43"/>
      <c r="G36" s="27"/>
      <c r="H36" s="23"/>
    </row>
    <row r="37" spans="1:8" x14ac:dyDescent="0.35">
      <c r="A37" s="34"/>
      <c r="B37" s="50"/>
      <c r="C37" s="53"/>
      <c r="D37" s="50"/>
      <c r="E37" s="25"/>
      <c r="F37" s="43"/>
      <c r="G37" s="27"/>
      <c r="H37" s="23"/>
    </row>
    <row r="38" spans="1:8" x14ac:dyDescent="0.35">
      <c r="A38" s="34"/>
      <c r="B38" s="50" t="s">
        <v>49</v>
      </c>
      <c r="C38" s="53">
        <v>242</v>
      </c>
      <c r="D38" s="55"/>
      <c r="E38" s="55"/>
      <c r="F38" s="43"/>
      <c r="G38" s="27" t="s">
        <v>204</v>
      </c>
      <c r="H38" s="23"/>
    </row>
    <row r="39" spans="1:8" x14ac:dyDescent="0.35">
      <c r="A39" s="34"/>
      <c r="B39" s="50"/>
      <c r="C39" s="53"/>
      <c r="D39" s="50"/>
      <c r="E39" s="25"/>
      <c r="F39" s="43"/>
      <c r="G39" s="27"/>
      <c r="H39" s="23"/>
    </row>
    <row r="40" spans="1:8" x14ac:dyDescent="0.35">
      <c r="A40" s="34" t="s">
        <v>36</v>
      </c>
      <c r="B40" s="50" t="s">
        <v>50</v>
      </c>
      <c r="C40" s="53">
        <v>245</v>
      </c>
      <c r="D40" s="50"/>
      <c r="E40" s="25"/>
      <c r="F40" s="43"/>
      <c r="G40" s="27" t="s">
        <v>204</v>
      </c>
      <c r="H40" s="23"/>
    </row>
    <row r="41" spans="1:8" ht="26.15" customHeight="1" x14ac:dyDescent="0.35">
      <c r="A41" s="34">
        <v>81</v>
      </c>
      <c r="B41" s="56" t="s">
        <v>51</v>
      </c>
      <c r="C41" s="53"/>
      <c r="D41" s="50"/>
      <c r="E41" s="25"/>
      <c r="F41" s="25"/>
      <c r="G41" s="27"/>
      <c r="H41" s="23"/>
    </row>
    <row r="42" spans="1:8" x14ac:dyDescent="0.35">
      <c r="A42" s="34"/>
      <c r="B42" s="50"/>
      <c r="C42" s="53"/>
      <c r="D42" s="50"/>
      <c r="E42" s="57"/>
      <c r="F42" s="58"/>
      <c r="G42" s="27"/>
      <c r="H42" s="23"/>
    </row>
    <row r="43" spans="1:8" x14ac:dyDescent="0.35">
      <c r="A43" s="34" t="s">
        <v>52</v>
      </c>
      <c r="B43" s="50" t="s">
        <v>53</v>
      </c>
      <c r="C43" s="53">
        <v>270</v>
      </c>
      <c r="D43" s="50"/>
      <c r="E43" s="25"/>
      <c r="F43" s="43"/>
      <c r="G43" s="27"/>
      <c r="H43" s="23"/>
    </row>
    <row r="44" spans="1:8" x14ac:dyDescent="0.35">
      <c r="A44" s="34" t="s">
        <v>54</v>
      </c>
      <c r="B44" s="50" t="s">
        <v>55</v>
      </c>
      <c r="C44" s="53"/>
      <c r="D44" s="50">
        <v>44</v>
      </c>
      <c r="E44" s="25">
        <v>2.2200000000000002</v>
      </c>
      <c r="F44" s="43">
        <f>+E44*D44</f>
        <v>97.68</v>
      </c>
      <c r="G44" s="27" t="s">
        <v>221</v>
      </c>
      <c r="H44" s="23"/>
    </row>
    <row r="45" spans="1:8" x14ac:dyDescent="0.35">
      <c r="A45" s="34"/>
      <c r="B45" s="50" t="s">
        <v>56</v>
      </c>
      <c r="C45" s="53"/>
      <c r="D45" s="50">
        <v>6</v>
      </c>
      <c r="E45" s="25">
        <v>3.33</v>
      </c>
      <c r="F45" s="43">
        <f>+E45*D45</f>
        <v>19.98</v>
      </c>
      <c r="G45" s="27" t="s">
        <v>221</v>
      </c>
      <c r="H45" s="23"/>
    </row>
    <row r="46" spans="1:8" x14ac:dyDescent="0.35">
      <c r="A46" s="34"/>
      <c r="B46" s="50"/>
      <c r="C46" s="53"/>
      <c r="D46" s="50"/>
      <c r="E46" s="25"/>
      <c r="F46" s="43"/>
      <c r="G46" s="27"/>
      <c r="H46" s="23"/>
    </row>
    <row r="47" spans="1:8" x14ac:dyDescent="0.35">
      <c r="A47" s="34">
        <v>1753.49</v>
      </c>
      <c r="B47" s="50" t="s">
        <v>57</v>
      </c>
      <c r="C47" s="53"/>
      <c r="D47" s="50"/>
      <c r="E47" s="25"/>
      <c r="F47" s="43"/>
      <c r="G47" s="27"/>
      <c r="H47" s="23"/>
    </row>
    <row r="48" spans="1:8" ht="30" customHeight="1" x14ac:dyDescent="0.35">
      <c r="A48" s="34"/>
      <c r="B48" s="60" t="s">
        <v>58</v>
      </c>
      <c r="C48" s="53">
        <v>274</v>
      </c>
      <c r="D48" s="50">
        <v>58</v>
      </c>
      <c r="E48" s="25">
        <v>3.8</v>
      </c>
      <c r="F48" s="43">
        <f>+E48*D48</f>
        <v>220.39999999999998</v>
      </c>
      <c r="G48" s="27" t="s">
        <v>221</v>
      </c>
      <c r="H48" s="23"/>
    </row>
    <row r="49" spans="1:8" x14ac:dyDescent="0.35">
      <c r="A49" s="34"/>
      <c r="B49" s="50"/>
      <c r="C49" s="53"/>
      <c r="D49" s="50"/>
      <c r="E49" s="25"/>
      <c r="F49" s="25"/>
      <c r="G49" s="27"/>
      <c r="H49" s="23"/>
    </row>
    <row r="50" spans="1:8" x14ac:dyDescent="0.35">
      <c r="A50" s="34">
        <v>1753.49</v>
      </c>
      <c r="B50" s="50" t="s">
        <v>59</v>
      </c>
      <c r="C50" s="53"/>
      <c r="D50" s="50"/>
      <c r="E50" s="25"/>
      <c r="F50" s="43" t="s">
        <v>31</v>
      </c>
      <c r="G50" s="27"/>
      <c r="H50" s="23"/>
    </row>
    <row r="51" spans="1:8" ht="30.65" customHeight="1" x14ac:dyDescent="0.35">
      <c r="A51" s="34"/>
      <c r="B51" s="60" t="s">
        <v>58</v>
      </c>
      <c r="C51" s="53">
        <v>276</v>
      </c>
      <c r="D51" s="50">
        <v>44</v>
      </c>
      <c r="E51" s="25">
        <v>3.8</v>
      </c>
      <c r="F51" s="43">
        <v>175</v>
      </c>
      <c r="G51" s="27" t="s">
        <v>221</v>
      </c>
      <c r="H51" s="23"/>
    </row>
    <row r="52" spans="1:8" x14ac:dyDescent="0.35">
      <c r="A52" s="34"/>
      <c r="B52" s="50"/>
      <c r="C52" s="50"/>
      <c r="D52" s="50"/>
      <c r="E52" s="25"/>
      <c r="F52" s="43" t="s">
        <v>31</v>
      </c>
      <c r="G52" s="27"/>
      <c r="H52" s="23"/>
    </row>
    <row r="53" spans="1:8" x14ac:dyDescent="0.35">
      <c r="A53" s="34">
        <v>175349</v>
      </c>
      <c r="B53" s="50" t="s">
        <v>60</v>
      </c>
      <c r="C53" s="53"/>
      <c r="D53" s="50"/>
      <c r="E53" s="25"/>
      <c r="F53" s="43" t="s">
        <v>31</v>
      </c>
      <c r="G53" s="27"/>
      <c r="H53" s="23"/>
    </row>
    <row r="54" spans="1:8" x14ac:dyDescent="0.35">
      <c r="A54" s="34"/>
      <c r="B54" s="50" t="s">
        <v>61</v>
      </c>
      <c r="C54" s="53">
        <v>281</v>
      </c>
      <c r="D54" s="50">
        <v>80</v>
      </c>
      <c r="E54" s="25">
        <v>3.84</v>
      </c>
      <c r="F54" s="43">
        <f>+E54*D54</f>
        <v>307.2</v>
      </c>
      <c r="G54" s="27" t="s">
        <v>221</v>
      </c>
      <c r="H54" s="23"/>
    </row>
    <row r="55" spans="1:8" x14ac:dyDescent="0.35">
      <c r="A55" s="34"/>
      <c r="B55" s="50"/>
      <c r="C55" s="53"/>
      <c r="D55" s="50"/>
      <c r="E55" s="25"/>
      <c r="F55" s="43"/>
      <c r="G55" s="27"/>
      <c r="H55" s="23"/>
    </row>
    <row r="56" spans="1:8" x14ac:dyDescent="0.35">
      <c r="A56" s="34" t="s">
        <v>62</v>
      </c>
      <c r="B56" s="50" t="s">
        <v>63</v>
      </c>
      <c r="C56" s="53"/>
      <c r="D56" s="50"/>
      <c r="E56" s="50"/>
      <c r="F56" s="61" t="s">
        <v>31</v>
      </c>
      <c r="G56" s="27"/>
      <c r="H56" s="23"/>
    </row>
    <row r="57" spans="1:8" x14ac:dyDescent="0.35">
      <c r="A57" s="34"/>
      <c r="B57" s="50" t="s">
        <v>64</v>
      </c>
      <c r="C57" s="53">
        <v>282</v>
      </c>
      <c r="D57" s="50">
        <v>114</v>
      </c>
      <c r="E57" s="50">
        <v>2.2799999999999998</v>
      </c>
      <c r="F57" s="43">
        <f>+E57*D57</f>
        <v>259.91999999999996</v>
      </c>
      <c r="G57" s="27" t="s">
        <v>221</v>
      </c>
      <c r="H57" s="23"/>
    </row>
    <row r="58" spans="1:8" x14ac:dyDescent="0.35">
      <c r="A58" s="34"/>
      <c r="B58" s="50"/>
      <c r="C58" s="53"/>
      <c r="D58" s="50"/>
      <c r="E58" s="25"/>
      <c r="F58" s="43"/>
      <c r="G58" s="27"/>
      <c r="H58" s="23"/>
    </row>
    <row r="59" spans="1:8" x14ac:dyDescent="0.35">
      <c r="A59" s="34">
        <v>1753.16</v>
      </c>
      <c r="B59" s="50" t="s">
        <v>65</v>
      </c>
      <c r="C59" s="53"/>
      <c r="D59" s="50"/>
      <c r="E59" s="25"/>
      <c r="F59" s="43" t="s">
        <v>31</v>
      </c>
      <c r="G59" s="27"/>
      <c r="H59" s="23"/>
    </row>
    <row r="60" spans="1:8" x14ac:dyDescent="0.35">
      <c r="A60" s="34"/>
      <c r="B60" s="50" t="s">
        <v>66</v>
      </c>
      <c r="C60" s="53">
        <v>284</v>
      </c>
      <c r="D60" s="55"/>
      <c r="E60" s="55"/>
      <c r="F60" s="43"/>
      <c r="G60" s="27" t="s">
        <v>204</v>
      </c>
      <c r="H60" s="23"/>
    </row>
    <row r="61" spans="1:8" x14ac:dyDescent="0.35">
      <c r="A61" s="34"/>
      <c r="B61" s="50" t="s">
        <v>67</v>
      </c>
      <c r="C61" s="53">
        <v>284</v>
      </c>
      <c r="D61" s="55"/>
      <c r="E61" s="55"/>
      <c r="F61" s="43"/>
      <c r="G61" s="27" t="s">
        <v>204</v>
      </c>
      <c r="H61" s="23"/>
    </row>
    <row r="62" spans="1:8" x14ac:dyDescent="0.35">
      <c r="A62" s="34"/>
      <c r="B62" s="50"/>
      <c r="C62" s="53"/>
      <c r="D62" s="46"/>
      <c r="E62" s="25"/>
      <c r="F62" s="25"/>
      <c r="G62" s="27"/>
      <c r="H62" s="23"/>
    </row>
    <row r="63" spans="1:8" x14ac:dyDescent="0.35">
      <c r="A63" s="34" t="s">
        <v>68</v>
      </c>
      <c r="B63" s="50" t="s">
        <v>69</v>
      </c>
      <c r="C63" s="53">
        <v>375</v>
      </c>
      <c r="D63" s="50"/>
      <c r="E63" s="25"/>
      <c r="F63" s="43" t="s">
        <v>31</v>
      </c>
      <c r="G63" s="27"/>
      <c r="H63" s="23"/>
    </row>
    <row r="64" spans="1:8" x14ac:dyDescent="0.35">
      <c r="A64" s="34"/>
      <c r="B64" s="50" t="s">
        <v>70</v>
      </c>
      <c r="C64" s="53"/>
      <c r="D64" s="50">
        <v>9</v>
      </c>
      <c r="E64" s="50">
        <v>1.2</v>
      </c>
      <c r="F64" s="43">
        <f>+E64*D64</f>
        <v>10.799999999999999</v>
      </c>
      <c r="G64" s="27" t="s">
        <v>221</v>
      </c>
      <c r="H64" s="23"/>
    </row>
    <row r="65" spans="1:8" x14ac:dyDescent="0.35">
      <c r="A65" s="34"/>
      <c r="B65" s="50" t="s">
        <v>71</v>
      </c>
      <c r="C65" s="53"/>
      <c r="D65" s="55">
        <v>1</v>
      </c>
      <c r="E65" s="55">
        <v>1</v>
      </c>
      <c r="F65" s="43">
        <f>+E65*D65</f>
        <v>1</v>
      </c>
      <c r="G65" s="27" t="s">
        <v>221</v>
      </c>
      <c r="H65" s="23"/>
    </row>
    <row r="66" spans="1:8" x14ac:dyDescent="0.35">
      <c r="A66" s="34"/>
      <c r="B66" s="50"/>
      <c r="C66" s="53"/>
      <c r="D66" s="50"/>
      <c r="E66" s="25"/>
      <c r="F66" s="43"/>
      <c r="G66" s="27"/>
      <c r="H66" s="23"/>
    </row>
    <row r="67" spans="1:8" x14ac:dyDescent="0.35">
      <c r="A67" s="34" t="s">
        <v>72</v>
      </c>
      <c r="B67" s="50" t="s">
        <v>73</v>
      </c>
      <c r="C67" s="53">
        <v>390</v>
      </c>
      <c r="D67" s="50"/>
      <c r="E67" s="25"/>
      <c r="F67" s="43" t="s">
        <v>31</v>
      </c>
      <c r="G67" s="27"/>
      <c r="H67" s="23"/>
    </row>
    <row r="68" spans="1:8" x14ac:dyDescent="0.35">
      <c r="A68" s="34"/>
      <c r="B68" s="50" t="s">
        <v>70</v>
      </c>
      <c r="C68" s="53"/>
      <c r="D68" s="55">
        <v>1</v>
      </c>
      <c r="E68" s="25">
        <v>1.6</v>
      </c>
      <c r="F68" s="43">
        <f>+E68*D68</f>
        <v>1.6</v>
      </c>
      <c r="G68" s="27" t="s">
        <v>221</v>
      </c>
      <c r="H68" s="23"/>
    </row>
    <row r="69" spans="1:8" x14ac:dyDescent="0.35">
      <c r="A69" s="34"/>
      <c r="B69" s="50" t="s">
        <v>71</v>
      </c>
      <c r="C69" s="53"/>
      <c r="D69" s="55">
        <v>1</v>
      </c>
      <c r="E69" s="25">
        <v>5.4</v>
      </c>
      <c r="F69" s="43">
        <f>+E69*D69</f>
        <v>5.4</v>
      </c>
      <c r="G69" s="27" t="s">
        <v>221</v>
      </c>
      <c r="H69" s="23"/>
    </row>
    <row r="70" spans="1:8" x14ac:dyDescent="0.35">
      <c r="A70" s="34"/>
      <c r="B70" s="50"/>
      <c r="C70" s="53"/>
      <c r="D70" s="46"/>
      <c r="E70" s="18"/>
      <c r="F70" s="63"/>
      <c r="G70" s="27"/>
      <c r="H70" s="23"/>
    </row>
    <row r="71" spans="1:8" x14ac:dyDescent="0.35">
      <c r="A71" s="34">
        <v>1753.17</v>
      </c>
      <c r="B71" s="50" t="s">
        <v>74</v>
      </c>
      <c r="C71" s="53">
        <v>506</v>
      </c>
      <c r="D71" s="50"/>
      <c r="E71" s="25"/>
      <c r="F71" s="43" t="s">
        <v>31</v>
      </c>
      <c r="G71" s="27"/>
      <c r="H71" s="23"/>
    </row>
    <row r="72" spans="1:8" x14ac:dyDescent="0.35">
      <c r="B72" s="50" t="s">
        <v>75</v>
      </c>
      <c r="D72" s="50">
        <v>80</v>
      </c>
      <c r="E72" s="25">
        <v>1</v>
      </c>
      <c r="F72" s="43">
        <f>+E72*D72</f>
        <v>80</v>
      </c>
      <c r="G72" s="27" t="s">
        <v>221</v>
      </c>
      <c r="H72" s="23"/>
    </row>
    <row r="73" spans="1:8" x14ac:dyDescent="0.35">
      <c r="A73" s="34"/>
      <c r="B73" s="50" t="s">
        <v>76</v>
      </c>
      <c r="C73" s="53"/>
      <c r="D73" s="50">
        <v>6</v>
      </c>
      <c r="E73" s="25">
        <v>1</v>
      </c>
      <c r="F73" s="43">
        <f>+E73*D73</f>
        <v>6</v>
      </c>
      <c r="G73" s="27" t="s">
        <v>221</v>
      </c>
      <c r="H73" s="23"/>
    </row>
    <row r="74" spans="1:8" x14ac:dyDescent="0.35">
      <c r="A74" s="34">
        <v>1753.17</v>
      </c>
      <c r="B74" s="50" t="s">
        <v>77</v>
      </c>
      <c r="C74" s="53"/>
      <c r="D74" s="50">
        <v>80</v>
      </c>
      <c r="E74" s="25">
        <v>1</v>
      </c>
      <c r="F74" s="43">
        <f>+E74*D74</f>
        <v>80</v>
      </c>
      <c r="G74" s="27" t="s">
        <v>221</v>
      </c>
      <c r="H74" s="23"/>
    </row>
    <row r="75" spans="1:8" x14ac:dyDescent="0.35">
      <c r="A75" s="34"/>
      <c r="B75" s="50" t="s">
        <v>78</v>
      </c>
      <c r="C75" s="53"/>
      <c r="D75" s="50">
        <v>6</v>
      </c>
      <c r="E75" s="25">
        <v>1</v>
      </c>
      <c r="F75" s="43">
        <f>+E75*D75</f>
        <v>6</v>
      </c>
      <c r="G75" s="27" t="s">
        <v>221</v>
      </c>
      <c r="H75" s="23"/>
    </row>
    <row r="76" spans="1:8" x14ac:dyDescent="0.35">
      <c r="A76" s="34"/>
      <c r="B76" s="50"/>
      <c r="C76" s="53"/>
      <c r="D76" s="50"/>
      <c r="E76" s="25"/>
      <c r="F76" s="43"/>
      <c r="G76" s="27"/>
      <c r="H76" s="23"/>
    </row>
    <row r="77" spans="1:8" x14ac:dyDescent="0.35">
      <c r="A77" s="34"/>
      <c r="B77" s="35" t="s">
        <v>79</v>
      </c>
      <c r="C77" s="53"/>
      <c r="D77" s="50"/>
      <c r="E77" s="25"/>
      <c r="F77" s="43"/>
      <c r="G77" s="27"/>
      <c r="H77" s="23"/>
    </row>
    <row r="78" spans="1:8" x14ac:dyDescent="0.35">
      <c r="A78" s="34"/>
      <c r="B78" s="50"/>
      <c r="C78" s="53"/>
      <c r="D78" s="50" t="s">
        <v>31</v>
      </c>
      <c r="E78" s="25" t="s">
        <v>31</v>
      </c>
      <c r="F78" s="43" t="s">
        <v>31</v>
      </c>
      <c r="G78" s="27"/>
      <c r="H78" s="23"/>
    </row>
    <row r="79" spans="1:8" x14ac:dyDescent="0.35">
      <c r="A79" s="34"/>
      <c r="B79" s="50" t="s">
        <v>80</v>
      </c>
      <c r="C79" s="53">
        <v>515</v>
      </c>
      <c r="D79" s="50"/>
      <c r="E79" s="25"/>
      <c r="F79" s="43"/>
      <c r="G79" s="27"/>
      <c r="H79" s="23"/>
    </row>
    <row r="80" spans="1:8" ht="26" x14ac:dyDescent="0.35">
      <c r="A80" s="34">
        <v>1753.47</v>
      </c>
      <c r="B80" s="60" t="s">
        <v>81</v>
      </c>
      <c r="C80" s="53"/>
      <c r="D80" s="50">
        <v>80</v>
      </c>
      <c r="E80" s="25">
        <v>3.8</v>
      </c>
      <c r="F80" s="43">
        <f>+E80*D80</f>
        <v>304</v>
      </c>
      <c r="G80" s="27" t="s">
        <v>221</v>
      </c>
      <c r="H80" s="23"/>
    </row>
    <row r="81" spans="1:8" x14ac:dyDescent="0.35">
      <c r="A81" s="34">
        <v>1753.48</v>
      </c>
      <c r="B81" s="50" t="s">
        <v>82</v>
      </c>
      <c r="C81" s="53"/>
      <c r="D81" s="50">
        <v>80</v>
      </c>
      <c r="E81" s="25">
        <v>3.8</v>
      </c>
      <c r="F81" s="43">
        <f>+E81*D81</f>
        <v>304</v>
      </c>
      <c r="G81" s="27" t="s">
        <v>221</v>
      </c>
      <c r="H81" s="23"/>
    </row>
    <row r="82" spans="1:8" ht="26" x14ac:dyDescent="0.35">
      <c r="A82" s="34"/>
      <c r="B82" s="60" t="s">
        <v>83</v>
      </c>
      <c r="C82" s="53"/>
      <c r="D82" s="55">
        <v>1</v>
      </c>
      <c r="E82" s="25">
        <v>1.4</v>
      </c>
      <c r="F82" s="43">
        <f>+E82*D82</f>
        <v>1.4</v>
      </c>
      <c r="G82" s="27" t="s">
        <v>221</v>
      </c>
      <c r="H82" s="23"/>
    </row>
    <row r="83" spans="1:8" x14ac:dyDescent="0.35">
      <c r="A83" s="34"/>
      <c r="B83" s="50" t="s">
        <v>84</v>
      </c>
      <c r="C83" s="53"/>
      <c r="D83" s="55">
        <v>1</v>
      </c>
      <c r="E83" s="25">
        <v>1.4</v>
      </c>
      <c r="F83" s="43">
        <f>+E83*D83</f>
        <v>1.4</v>
      </c>
      <c r="G83" s="27" t="s">
        <v>221</v>
      </c>
      <c r="H83" s="23"/>
    </row>
    <row r="84" spans="1:8" x14ac:dyDescent="0.35">
      <c r="A84" s="34">
        <v>1753.48</v>
      </c>
      <c r="B84" s="50" t="s">
        <v>85</v>
      </c>
      <c r="C84" s="53" t="s">
        <v>31</v>
      </c>
      <c r="D84" s="50" t="s">
        <v>86</v>
      </c>
      <c r="E84" s="25"/>
      <c r="F84" s="43"/>
      <c r="G84" s="27"/>
      <c r="H84" s="23"/>
    </row>
    <row r="85" spans="1:8" x14ac:dyDescent="0.35">
      <c r="A85" s="34">
        <v>1753.48</v>
      </c>
      <c r="B85" s="50" t="s">
        <v>87</v>
      </c>
      <c r="C85" s="53"/>
      <c r="D85" s="50">
        <v>3</v>
      </c>
      <c r="E85" s="25">
        <v>1</v>
      </c>
      <c r="F85" s="43">
        <f>+E85*D85</f>
        <v>3</v>
      </c>
      <c r="G85" s="27" t="s">
        <v>221</v>
      </c>
      <c r="H85" s="23"/>
    </row>
    <row r="86" spans="1:8" x14ac:dyDescent="0.35">
      <c r="A86" s="34"/>
      <c r="B86" s="50" t="s">
        <v>88</v>
      </c>
      <c r="C86" s="53"/>
      <c r="D86" s="55">
        <v>1</v>
      </c>
      <c r="E86" s="25">
        <v>1</v>
      </c>
      <c r="F86" s="43">
        <f>+E86*D86</f>
        <v>1</v>
      </c>
      <c r="G86" s="27" t="s">
        <v>221</v>
      </c>
      <c r="H86" s="23"/>
    </row>
    <row r="87" spans="1:8" x14ac:dyDescent="0.35">
      <c r="A87" s="34"/>
      <c r="B87" s="50" t="s">
        <v>89</v>
      </c>
      <c r="C87" s="53" t="s">
        <v>31</v>
      </c>
      <c r="D87" s="50" t="s">
        <v>86</v>
      </c>
      <c r="E87" s="25"/>
      <c r="F87" s="43"/>
      <c r="G87" s="27"/>
      <c r="H87" s="23"/>
    </row>
    <row r="88" spans="1:8" x14ac:dyDescent="0.35">
      <c r="A88" s="34"/>
      <c r="B88" s="50"/>
      <c r="C88" s="53"/>
      <c r="D88" s="50"/>
      <c r="E88" s="25"/>
      <c r="F88" s="43"/>
      <c r="G88" s="27"/>
      <c r="H88" s="23"/>
    </row>
    <row r="89" spans="1:8" ht="26" x14ac:dyDescent="0.35">
      <c r="A89" s="34" t="s">
        <v>90</v>
      </c>
      <c r="B89" s="60" t="s">
        <v>91</v>
      </c>
      <c r="C89" s="53">
        <v>521</v>
      </c>
      <c r="D89" s="55">
        <v>1</v>
      </c>
      <c r="E89" s="25">
        <v>26</v>
      </c>
      <c r="F89" s="43">
        <f>+E89*D89</f>
        <v>26</v>
      </c>
      <c r="G89" s="27" t="s">
        <v>221</v>
      </c>
      <c r="H89" s="23"/>
    </row>
    <row r="90" spans="1:8" x14ac:dyDescent="0.35">
      <c r="A90" s="25"/>
      <c r="B90" s="50"/>
      <c r="C90" s="50"/>
      <c r="D90" s="50"/>
      <c r="E90" s="25"/>
      <c r="F90" s="43"/>
      <c r="G90" s="27"/>
      <c r="H90" s="23"/>
    </row>
    <row r="91" spans="1:8" ht="26" x14ac:dyDescent="0.35">
      <c r="A91" s="64" t="s">
        <v>92</v>
      </c>
      <c r="B91" s="60" t="s">
        <v>93</v>
      </c>
      <c r="C91" s="53"/>
      <c r="D91" s="50"/>
      <c r="E91" s="25"/>
      <c r="F91" s="43"/>
      <c r="G91" s="27"/>
      <c r="H91" s="23"/>
    </row>
    <row r="92" spans="1:8" x14ac:dyDescent="0.35">
      <c r="A92" s="65"/>
      <c r="B92" s="50" t="s">
        <v>94</v>
      </c>
      <c r="C92" s="53">
        <v>527</v>
      </c>
      <c r="D92" s="50">
        <v>80</v>
      </c>
      <c r="E92" s="25">
        <v>2.02</v>
      </c>
      <c r="F92" s="43">
        <f>+E92*D92</f>
        <v>161.6</v>
      </c>
      <c r="G92" s="27" t="s">
        <v>221</v>
      </c>
      <c r="H92" s="23"/>
    </row>
    <row r="93" spans="1:8" x14ac:dyDescent="0.35">
      <c r="A93" s="34"/>
      <c r="B93" s="50"/>
      <c r="C93" s="53"/>
      <c r="D93" s="46"/>
      <c r="E93" s="25"/>
      <c r="F93" s="43"/>
      <c r="G93" s="27"/>
      <c r="H93" s="23"/>
    </row>
    <row r="94" spans="1:8" x14ac:dyDescent="0.35">
      <c r="A94" s="34"/>
      <c r="B94" s="35" t="s">
        <v>95</v>
      </c>
      <c r="C94" s="53"/>
      <c r="D94" s="46"/>
      <c r="E94" s="25"/>
      <c r="F94" s="43"/>
      <c r="G94" s="27"/>
      <c r="H94" s="23"/>
    </row>
    <row r="95" spans="1:8" x14ac:dyDescent="0.35">
      <c r="A95" s="66"/>
      <c r="B95" s="50"/>
      <c r="C95" s="53"/>
      <c r="D95" s="50"/>
      <c r="E95" s="25"/>
      <c r="F95" s="43"/>
      <c r="G95" s="27"/>
      <c r="H95" s="23"/>
    </row>
    <row r="96" spans="1:8" ht="26" x14ac:dyDescent="0.35">
      <c r="A96" s="34">
        <v>1753.49</v>
      </c>
      <c r="B96" s="60" t="s">
        <v>96</v>
      </c>
      <c r="C96" s="53"/>
      <c r="D96" s="50"/>
      <c r="E96" s="25"/>
      <c r="F96" s="43"/>
      <c r="G96" s="27"/>
      <c r="H96" s="23"/>
    </row>
    <row r="97" spans="1:8" x14ac:dyDescent="0.35">
      <c r="A97" s="66"/>
      <c r="B97" s="50" t="s">
        <v>94</v>
      </c>
      <c r="C97" s="53">
        <v>724</v>
      </c>
      <c r="D97" s="50">
        <v>80</v>
      </c>
      <c r="E97" s="25">
        <v>2.02</v>
      </c>
      <c r="F97" s="43">
        <f>+E97*D97</f>
        <v>161.6</v>
      </c>
      <c r="G97" s="27" t="s">
        <v>221</v>
      </c>
      <c r="H97" s="23"/>
    </row>
    <row r="98" spans="1:8" x14ac:dyDescent="0.35">
      <c r="A98" s="66"/>
      <c r="B98" s="50"/>
      <c r="C98" s="53"/>
      <c r="D98" s="50"/>
      <c r="E98" s="25"/>
      <c r="F98" s="43" t="s">
        <v>31</v>
      </c>
      <c r="G98" s="27"/>
      <c r="H98" s="23"/>
    </row>
    <row r="99" spans="1:8" ht="26" x14ac:dyDescent="0.35">
      <c r="A99" s="34">
        <v>1753.49</v>
      </c>
      <c r="B99" s="60" t="s">
        <v>97</v>
      </c>
      <c r="C99" s="53"/>
      <c r="D99" s="50"/>
      <c r="E99" s="25"/>
      <c r="F99" s="43" t="s">
        <v>31</v>
      </c>
      <c r="G99" s="27"/>
      <c r="H99" s="23"/>
    </row>
    <row r="100" spans="1:8" x14ac:dyDescent="0.35">
      <c r="A100" s="66"/>
      <c r="B100" s="50" t="s">
        <v>98</v>
      </c>
      <c r="C100" s="53" t="s">
        <v>99</v>
      </c>
      <c r="D100" s="50">
        <v>80</v>
      </c>
      <c r="E100" s="25">
        <v>2.02</v>
      </c>
      <c r="F100" s="43">
        <f>+E100*D100</f>
        <v>161.6</v>
      </c>
      <c r="G100" s="27" t="s">
        <v>221</v>
      </c>
      <c r="H100" s="23"/>
    </row>
    <row r="101" spans="1:8" x14ac:dyDescent="0.35">
      <c r="A101" s="66"/>
      <c r="B101" s="50"/>
      <c r="C101" s="53"/>
      <c r="D101" s="50"/>
      <c r="E101" s="25"/>
      <c r="F101" s="43"/>
      <c r="G101" s="27"/>
      <c r="H101" s="23"/>
    </row>
    <row r="102" spans="1:8" ht="26" x14ac:dyDescent="0.35">
      <c r="A102" s="34">
        <v>1753.49</v>
      </c>
      <c r="B102" s="60" t="s">
        <v>97</v>
      </c>
      <c r="C102" s="53"/>
      <c r="D102" s="50"/>
      <c r="E102" s="50"/>
      <c r="F102" s="61" t="s">
        <v>31</v>
      </c>
      <c r="G102" s="27"/>
      <c r="H102" s="23"/>
    </row>
    <row r="103" spans="1:8" x14ac:dyDescent="0.35">
      <c r="A103" s="65"/>
      <c r="B103" s="50" t="s">
        <v>100</v>
      </c>
      <c r="C103" s="53" t="s">
        <v>101</v>
      </c>
      <c r="D103" s="55">
        <v>1</v>
      </c>
      <c r="E103" s="50">
        <v>2.02</v>
      </c>
      <c r="F103" s="61">
        <f>+E103*D103</f>
        <v>2.02</v>
      </c>
      <c r="G103" s="27" t="s">
        <v>221</v>
      </c>
      <c r="H103" s="23"/>
    </row>
    <row r="104" spans="1:8" x14ac:dyDescent="0.35">
      <c r="A104" s="65"/>
      <c r="B104" s="50"/>
      <c r="C104" s="53"/>
      <c r="D104" s="50"/>
      <c r="E104" s="50"/>
      <c r="F104" s="61" t="s">
        <v>31</v>
      </c>
      <c r="G104" s="27"/>
      <c r="H104" s="23"/>
    </row>
    <row r="105" spans="1:8" ht="26" x14ac:dyDescent="0.35">
      <c r="A105" s="34" t="s">
        <v>102</v>
      </c>
      <c r="B105" s="60" t="s">
        <v>103</v>
      </c>
      <c r="C105" s="53">
        <v>743</v>
      </c>
      <c r="D105" s="50"/>
      <c r="E105" s="50"/>
      <c r="F105" s="61" t="s">
        <v>31</v>
      </c>
      <c r="G105" s="27"/>
      <c r="H105" s="23"/>
    </row>
    <row r="106" spans="1:8" ht="26" x14ac:dyDescent="0.35">
      <c r="A106" s="34"/>
      <c r="B106" s="60" t="s">
        <v>104</v>
      </c>
      <c r="C106" s="53"/>
      <c r="D106" s="50">
        <v>44</v>
      </c>
      <c r="E106" s="50">
        <v>2.2200000000000002</v>
      </c>
      <c r="F106" s="61">
        <f>+E106*D106</f>
        <v>97.68</v>
      </c>
      <c r="G106" s="27" t="s">
        <v>221</v>
      </c>
      <c r="H106" s="23"/>
    </row>
    <row r="107" spans="1:8" ht="38.5" x14ac:dyDescent="0.35">
      <c r="A107" s="65"/>
      <c r="B107" s="60" t="s">
        <v>105</v>
      </c>
      <c r="C107" s="53"/>
      <c r="D107" s="50">
        <v>6</v>
      </c>
      <c r="E107" s="50">
        <v>2.33</v>
      </c>
      <c r="F107" s="61">
        <f>+E107*D107</f>
        <v>13.98</v>
      </c>
      <c r="G107" s="27" t="s">
        <v>221</v>
      </c>
      <c r="H107" s="23"/>
    </row>
    <row r="108" spans="1:8" x14ac:dyDescent="0.35">
      <c r="A108" s="34"/>
      <c r="B108" s="50"/>
      <c r="C108" s="53"/>
      <c r="D108" s="50"/>
      <c r="E108" s="25"/>
      <c r="F108" s="43"/>
      <c r="G108" s="27"/>
      <c r="H108" s="23"/>
    </row>
    <row r="109" spans="1:8" x14ac:dyDescent="0.35">
      <c r="A109" s="34">
        <v>1753.18</v>
      </c>
      <c r="B109" s="50" t="s">
        <v>106</v>
      </c>
      <c r="C109" s="53"/>
      <c r="D109" s="50"/>
      <c r="E109" s="25"/>
      <c r="F109" s="43" t="s">
        <v>31</v>
      </c>
      <c r="G109" s="27"/>
      <c r="H109" s="23"/>
    </row>
    <row r="110" spans="1:8" x14ac:dyDescent="0.35">
      <c r="A110" s="34"/>
      <c r="B110" s="50" t="s">
        <v>107</v>
      </c>
      <c r="C110" s="53" t="s">
        <v>29</v>
      </c>
      <c r="D110" s="50">
        <v>80</v>
      </c>
      <c r="E110" s="50">
        <v>1</v>
      </c>
      <c r="F110" s="43">
        <f>+E110*D110</f>
        <v>80</v>
      </c>
      <c r="G110" s="27" t="s">
        <v>221</v>
      </c>
      <c r="H110" s="23"/>
    </row>
    <row r="111" spans="1:8" x14ac:dyDescent="0.35">
      <c r="A111" s="66"/>
      <c r="B111" s="50" t="s">
        <v>108</v>
      </c>
      <c r="C111" s="53">
        <v>756</v>
      </c>
      <c r="D111" s="55">
        <v>1</v>
      </c>
      <c r="E111" s="25">
        <v>1.6</v>
      </c>
      <c r="F111" s="43">
        <f>+E111*D111</f>
        <v>1.6</v>
      </c>
      <c r="G111" s="27" t="s">
        <v>221</v>
      </c>
      <c r="H111" s="23"/>
    </row>
    <row r="112" spans="1:8" x14ac:dyDescent="0.35">
      <c r="A112" s="66"/>
      <c r="B112" s="50"/>
      <c r="C112" s="53"/>
      <c r="D112" s="50"/>
      <c r="E112" s="25"/>
      <c r="F112" s="43"/>
      <c r="G112" s="27"/>
      <c r="H112" s="23"/>
    </row>
    <row r="113" spans="1:8" x14ac:dyDescent="0.35">
      <c r="A113" s="66" t="s">
        <v>109</v>
      </c>
      <c r="B113" s="50" t="s">
        <v>110</v>
      </c>
      <c r="C113" s="53"/>
      <c r="D113" s="50"/>
      <c r="E113" s="25"/>
      <c r="F113" s="43" t="s">
        <v>31</v>
      </c>
      <c r="G113" s="27"/>
      <c r="H113" s="23"/>
    </row>
    <row r="114" spans="1:8" x14ac:dyDescent="0.35">
      <c r="A114" s="66"/>
      <c r="B114" s="60" t="s">
        <v>111</v>
      </c>
      <c r="C114" s="53">
        <v>771</v>
      </c>
      <c r="D114" s="55"/>
      <c r="E114" s="25"/>
      <c r="F114" s="43"/>
      <c r="G114" s="27"/>
      <c r="H114" s="23"/>
    </row>
    <row r="115" spans="1:8" ht="26" x14ac:dyDescent="0.35">
      <c r="A115" s="66"/>
      <c r="B115" s="60" t="s">
        <v>112</v>
      </c>
      <c r="C115" s="53" t="s">
        <v>113</v>
      </c>
      <c r="D115" s="50">
        <v>44</v>
      </c>
      <c r="E115" s="25">
        <v>2.2200000000000002</v>
      </c>
      <c r="F115" s="43">
        <f>+E115*D115</f>
        <v>97.68</v>
      </c>
      <c r="G115" s="27" t="s">
        <v>221</v>
      </c>
      <c r="H115" s="23"/>
    </row>
    <row r="116" spans="1:8" x14ac:dyDescent="0.35">
      <c r="A116" s="66"/>
      <c r="B116" s="50" t="s">
        <v>114</v>
      </c>
      <c r="C116" s="53" t="s">
        <v>113</v>
      </c>
      <c r="D116" s="50">
        <v>6</v>
      </c>
      <c r="E116" s="25">
        <v>2.33</v>
      </c>
      <c r="F116" s="43">
        <f>+E116*D116</f>
        <v>13.98</v>
      </c>
      <c r="G116" s="27" t="s">
        <v>221</v>
      </c>
      <c r="H116" s="23"/>
    </row>
    <row r="117" spans="1:8" x14ac:dyDescent="0.35">
      <c r="A117" s="66"/>
      <c r="B117" s="50"/>
      <c r="C117" s="53"/>
      <c r="D117" s="50"/>
      <c r="E117" s="25"/>
      <c r="F117" s="43"/>
      <c r="G117" s="27"/>
      <c r="H117" s="23"/>
    </row>
    <row r="118" spans="1:8" x14ac:dyDescent="0.35">
      <c r="A118" s="34" t="s">
        <v>115</v>
      </c>
      <c r="B118" s="50" t="s">
        <v>116</v>
      </c>
      <c r="C118" s="53"/>
      <c r="D118" s="50"/>
      <c r="E118" s="25"/>
      <c r="F118" s="43" t="s">
        <v>31</v>
      </c>
      <c r="G118" s="27"/>
      <c r="H118" s="23"/>
    </row>
    <row r="119" spans="1:8" x14ac:dyDescent="0.35">
      <c r="A119" s="66"/>
      <c r="B119" s="50" t="s">
        <v>117</v>
      </c>
      <c r="C119" s="53">
        <v>773</v>
      </c>
      <c r="D119" s="50"/>
      <c r="E119" s="25"/>
      <c r="F119" s="43"/>
      <c r="G119" s="27"/>
      <c r="H119" s="23"/>
    </row>
    <row r="120" spans="1:8" x14ac:dyDescent="0.35">
      <c r="A120" s="66"/>
      <c r="B120" s="50" t="s">
        <v>118</v>
      </c>
      <c r="C120" s="53"/>
      <c r="D120" s="50">
        <v>21</v>
      </c>
      <c r="E120" s="25">
        <v>2.2200000000000002</v>
      </c>
      <c r="F120" s="43">
        <f>+E120*D120</f>
        <v>46.620000000000005</v>
      </c>
      <c r="G120" s="27" t="s">
        <v>221</v>
      </c>
      <c r="H120" s="23"/>
    </row>
    <row r="121" spans="1:8" x14ac:dyDescent="0.35">
      <c r="A121" s="66"/>
      <c r="B121" s="50" t="s">
        <v>119</v>
      </c>
      <c r="C121" s="53"/>
      <c r="D121" s="50">
        <v>6</v>
      </c>
      <c r="E121" s="25">
        <v>2.33</v>
      </c>
      <c r="F121" s="43">
        <f>+E121*D121</f>
        <v>13.98</v>
      </c>
      <c r="G121" s="27" t="s">
        <v>221</v>
      </c>
      <c r="H121" s="23"/>
    </row>
    <row r="122" spans="1:8" x14ac:dyDescent="0.35">
      <c r="A122" s="66"/>
      <c r="B122" s="50"/>
      <c r="C122" s="53"/>
      <c r="D122" s="50"/>
      <c r="E122" s="25"/>
      <c r="F122" s="43" t="s">
        <v>31</v>
      </c>
      <c r="G122" s="27"/>
      <c r="H122" s="23"/>
    </row>
    <row r="123" spans="1:8" x14ac:dyDescent="0.35">
      <c r="A123" s="66" t="s">
        <v>120</v>
      </c>
      <c r="B123" s="50" t="s">
        <v>121</v>
      </c>
      <c r="C123" s="53">
        <v>787</v>
      </c>
      <c r="D123" s="50"/>
      <c r="E123" s="25"/>
      <c r="F123" s="43" t="s">
        <v>31</v>
      </c>
      <c r="G123" s="27"/>
      <c r="H123" s="23"/>
    </row>
    <row r="124" spans="1:8" ht="26" x14ac:dyDescent="0.35">
      <c r="A124" s="66"/>
      <c r="B124" s="60" t="s">
        <v>122</v>
      </c>
      <c r="C124" s="53"/>
      <c r="D124" s="50">
        <v>8</v>
      </c>
      <c r="E124" s="25">
        <v>3.85</v>
      </c>
      <c r="F124" s="43">
        <f>+E124*D124</f>
        <v>30.8</v>
      </c>
      <c r="G124" s="27" t="s">
        <v>221</v>
      </c>
      <c r="H124" s="23"/>
    </row>
    <row r="125" spans="1:8" ht="26" x14ac:dyDescent="0.35">
      <c r="A125" s="66"/>
      <c r="B125" s="60" t="s">
        <v>123</v>
      </c>
      <c r="C125" s="53"/>
      <c r="D125" s="50">
        <v>6</v>
      </c>
      <c r="E125" s="25">
        <v>5</v>
      </c>
      <c r="F125" s="43">
        <f>+E125*D125</f>
        <v>30</v>
      </c>
      <c r="G125" s="27" t="s">
        <v>221</v>
      </c>
      <c r="H125" s="23"/>
    </row>
    <row r="126" spans="1:8" x14ac:dyDescent="0.35">
      <c r="A126" s="66"/>
      <c r="B126" s="50"/>
      <c r="C126" s="53"/>
      <c r="D126" s="50"/>
      <c r="E126" s="25"/>
      <c r="F126" s="43"/>
      <c r="G126" s="27"/>
      <c r="H126" s="23"/>
    </row>
    <row r="127" spans="1:8" x14ac:dyDescent="0.35">
      <c r="A127" s="66"/>
      <c r="B127" s="50"/>
      <c r="C127" s="53"/>
      <c r="D127" s="50"/>
      <c r="E127" s="25"/>
      <c r="F127" s="43" t="s">
        <v>31</v>
      </c>
      <c r="G127" s="27"/>
      <c r="H127" s="23"/>
    </row>
    <row r="128" spans="1:8" x14ac:dyDescent="0.35">
      <c r="A128" s="34">
        <v>1753.58</v>
      </c>
      <c r="B128" s="50" t="s">
        <v>124</v>
      </c>
      <c r="C128" s="53"/>
      <c r="D128" s="50"/>
      <c r="E128" s="25"/>
      <c r="F128" s="43"/>
      <c r="G128" s="27"/>
      <c r="H128" s="23"/>
    </row>
    <row r="129" spans="1:8" ht="26" x14ac:dyDescent="0.35">
      <c r="A129" s="66"/>
      <c r="B129" s="60" t="s">
        <v>125</v>
      </c>
      <c r="C129" s="53">
        <v>817</v>
      </c>
      <c r="D129" s="50">
        <v>2</v>
      </c>
      <c r="E129" s="25">
        <v>2.2200000000000002</v>
      </c>
      <c r="F129" s="43">
        <f>+E129*D129</f>
        <v>4.4400000000000004</v>
      </c>
      <c r="G129" s="27" t="s">
        <v>221</v>
      </c>
      <c r="H129" s="23"/>
    </row>
    <row r="130" spans="1:8" x14ac:dyDescent="0.35">
      <c r="A130" s="66"/>
      <c r="B130" s="50"/>
      <c r="C130" s="53" t="s">
        <v>126</v>
      </c>
      <c r="D130" s="50">
        <v>2</v>
      </c>
      <c r="E130" s="25">
        <v>2.2200000000000002</v>
      </c>
      <c r="F130" s="43">
        <f>+E130*D130</f>
        <v>4.4400000000000004</v>
      </c>
      <c r="G130" s="27" t="s">
        <v>221</v>
      </c>
      <c r="H130" s="23"/>
    </row>
    <row r="131" spans="1:8" x14ac:dyDescent="0.35">
      <c r="A131" s="66"/>
      <c r="B131" s="50"/>
      <c r="C131" s="53" t="s">
        <v>127</v>
      </c>
      <c r="D131" s="50">
        <v>2</v>
      </c>
      <c r="E131" s="25">
        <v>2.2200000000000002</v>
      </c>
      <c r="F131" s="43">
        <f>+E131*D131</f>
        <v>4.4400000000000004</v>
      </c>
      <c r="G131" s="27" t="s">
        <v>221</v>
      </c>
      <c r="H131" s="23"/>
    </row>
    <row r="132" spans="1:8" x14ac:dyDescent="0.35">
      <c r="A132" s="66"/>
      <c r="B132" s="50"/>
      <c r="C132" s="53"/>
      <c r="D132" s="50"/>
      <c r="E132" s="25"/>
      <c r="F132" s="43"/>
      <c r="G132" s="27"/>
      <c r="H132" s="23"/>
    </row>
    <row r="133" spans="1:8" ht="26" x14ac:dyDescent="0.35">
      <c r="A133" s="34" t="s">
        <v>128</v>
      </c>
      <c r="B133" s="60" t="s">
        <v>129</v>
      </c>
      <c r="C133" s="53">
        <v>835</v>
      </c>
      <c r="D133" s="55"/>
      <c r="E133" s="55"/>
      <c r="F133" s="43"/>
      <c r="G133" s="27" t="s">
        <v>204</v>
      </c>
      <c r="H133" s="23"/>
    </row>
    <row r="134" spans="1:8" x14ac:dyDescent="0.35">
      <c r="A134" s="66"/>
      <c r="B134" s="50"/>
      <c r="C134" s="53"/>
      <c r="D134" s="55"/>
      <c r="E134" s="55"/>
      <c r="F134" s="43"/>
      <c r="G134" s="27"/>
      <c r="H134" s="23"/>
    </row>
    <row r="135" spans="1:8" ht="26" x14ac:dyDescent="0.35">
      <c r="A135" s="66" t="s">
        <v>130</v>
      </c>
      <c r="B135" s="60" t="s">
        <v>131</v>
      </c>
      <c r="C135" s="53" t="s">
        <v>132</v>
      </c>
      <c r="D135" s="55"/>
      <c r="E135" s="55"/>
      <c r="F135" s="43"/>
      <c r="G135" s="27" t="s">
        <v>204</v>
      </c>
      <c r="H135" s="23"/>
    </row>
    <row r="136" spans="1:8" ht="26" x14ac:dyDescent="0.35">
      <c r="A136" s="66"/>
      <c r="B136" s="60" t="s">
        <v>133</v>
      </c>
      <c r="C136" s="53" t="s">
        <v>132</v>
      </c>
      <c r="D136" s="55"/>
      <c r="E136" s="55"/>
      <c r="F136" s="43"/>
      <c r="G136" s="27" t="s">
        <v>204</v>
      </c>
      <c r="H136" s="23"/>
    </row>
    <row r="137" spans="1:8" x14ac:dyDescent="0.35">
      <c r="A137" s="66"/>
      <c r="B137" s="50"/>
      <c r="C137" s="53"/>
      <c r="D137" s="50"/>
      <c r="E137" s="25"/>
      <c r="F137" s="43"/>
      <c r="G137" s="27"/>
      <c r="H137" s="23"/>
    </row>
    <row r="138" spans="1:8" x14ac:dyDescent="0.35">
      <c r="A138" s="34">
        <v>1753.27</v>
      </c>
      <c r="B138" s="50" t="s">
        <v>134</v>
      </c>
      <c r="C138" s="53" t="s">
        <v>135</v>
      </c>
      <c r="D138" s="55"/>
      <c r="E138" s="25"/>
      <c r="F138" s="43"/>
      <c r="G138" s="27" t="s">
        <v>204</v>
      </c>
      <c r="H138" s="23"/>
    </row>
    <row r="139" spans="1:8" x14ac:dyDescent="0.35">
      <c r="A139" s="66"/>
      <c r="B139" s="50"/>
      <c r="C139" s="53"/>
      <c r="D139" s="50"/>
      <c r="E139" s="25"/>
      <c r="F139" s="43"/>
      <c r="G139" s="27"/>
      <c r="H139" s="23"/>
    </row>
    <row r="140" spans="1:8" ht="26" x14ac:dyDescent="0.35">
      <c r="A140" s="34" t="s">
        <v>136</v>
      </c>
      <c r="B140" s="60" t="s">
        <v>137</v>
      </c>
      <c r="C140" s="53" t="s">
        <v>135</v>
      </c>
      <c r="D140" s="50">
        <v>80</v>
      </c>
      <c r="E140" s="25">
        <v>3.8</v>
      </c>
      <c r="F140" s="43">
        <f>+E140*D140</f>
        <v>304</v>
      </c>
      <c r="G140" s="27" t="s">
        <v>221</v>
      </c>
      <c r="H140" s="23"/>
    </row>
    <row r="141" spans="1:8" x14ac:dyDescent="0.35">
      <c r="A141" s="66"/>
      <c r="B141" s="50"/>
      <c r="C141" s="53"/>
      <c r="D141" s="50"/>
      <c r="E141" s="25"/>
      <c r="F141" s="43"/>
      <c r="G141" s="27"/>
      <c r="H141" s="23"/>
    </row>
    <row r="142" spans="1:8" ht="26" x14ac:dyDescent="0.35">
      <c r="A142" s="34" t="s">
        <v>138</v>
      </c>
      <c r="B142" s="60" t="s">
        <v>139</v>
      </c>
      <c r="C142" s="53" t="s">
        <v>135</v>
      </c>
      <c r="D142" s="50">
        <v>4</v>
      </c>
      <c r="E142" s="25">
        <v>1</v>
      </c>
      <c r="F142" s="43">
        <f>+E142*D142</f>
        <v>4</v>
      </c>
      <c r="G142" s="27" t="s">
        <v>221</v>
      </c>
      <c r="H142" s="23"/>
    </row>
    <row r="143" spans="1:8" x14ac:dyDescent="0.35">
      <c r="A143" s="66"/>
      <c r="B143" s="50"/>
      <c r="C143" s="53"/>
      <c r="D143" s="50"/>
      <c r="E143" s="25"/>
      <c r="F143" s="43"/>
      <c r="G143" s="27"/>
      <c r="H143" s="23"/>
    </row>
    <row r="144" spans="1:8" ht="26" x14ac:dyDescent="0.35">
      <c r="A144" s="34" t="s">
        <v>140</v>
      </c>
      <c r="B144" s="60" t="s">
        <v>141</v>
      </c>
      <c r="C144" s="53" t="s">
        <v>135</v>
      </c>
      <c r="D144" s="55"/>
      <c r="E144" s="55"/>
      <c r="F144" s="43"/>
      <c r="G144" s="27" t="s">
        <v>204</v>
      </c>
      <c r="H144" s="23"/>
    </row>
    <row r="145" spans="1:8" ht="26" x14ac:dyDescent="0.35">
      <c r="A145" s="66"/>
      <c r="B145" s="60" t="s">
        <v>142</v>
      </c>
      <c r="C145" s="53" t="s">
        <v>135</v>
      </c>
      <c r="D145" s="55"/>
      <c r="E145" s="55"/>
      <c r="F145" s="43"/>
      <c r="G145" s="27" t="s">
        <v>204</v>
      </c>
      <c r="H145" s="23"/>
    </row>
    <row r="146" spans="1:8" x14ac:dyDescent="0.35">
      <c r="A146" s="66"/>
      <c r="B146" s="50"/>
      <c r="C146" s="53"/>
      <c r="D146" s="50"/>
      <c r="E146" s="25"/>
      <c r="F146" s="43"/>
      <c r="G146" s="27"/>
      <c r="H146" s="23"/>
    </row>
    <row r="147" spans="1:8" ht="38.5" x14ac:dyDescent="0.35">
      <c r="A147" s="34">
        <v>1753.36</v>
      </c>
      <c r="B147" s="60" t="s">
        <v>143</v>
      </c>
      <c r="C147" s="53" t="s">
        <v>135</v>
      </c>
      <c r="D147" s="55"/>
      <c r="E147" s="25"/>
      <c r="F147" s="43"/>
      <c r="G147" s="27" t="s">
        <v>204</v>
      </c>
      <c r="H147" s="23"/>
    </row>
    <row r="148" spans="1:8" ht="38.5" x14ac:dyDescent="0.35">
      <c r="A148" s="66"/>
      <c r="B148" s="60" t="s">
        <v>144</v>
      </c>
      <c r="C148" s="53" t="s">
        <v>135</v>
      </c>
      <c r="D148" s="55"/>
      <c r="E148" s="25"/>
      <c r="F148" s="43"/>
      <c r="G148" s="27" t="s">
        <v>204</v>
      </c>
      <c r="H148" s="23"/>
    </row>
    <row r="149" spans="1:8" x14ac:dyDescent="0.35">
      <c r="A149" s="66"/>
      <c r="B149" s="50"/>
      <c r="C149" s="53"/>
      <c r="D149" s="55"/>
      <c r="E149" s="25"/>
      <c r="F149" s="43" t="s">
        <v>31</v>
      </c>
      <c r="G149" s="27"/>
      <c r="H149" s="23"/>
    </row>
    <row r="150" spans="1:8" ht="38.5" x14ac:dyDescent="0.35">
      <c r="A150" s="34">
        <v>1753.3</v>
      </c>
      <c r="B150" s="60" t="s">
        <v>145</v>
      </c>
      <c r="C150" s="53" t="s">
        <v>132</v>
      </c>
      <c r="D150" s="55"/>
      <c r="E150" s="50"/>
      <c r="F150" s="43"/>
      <c r="G150" s="27" t="s">
        <v>204</v>
      </c>
      <c r="H150" s="23"/>
    </row>
    <row r="151" spans="1:8" x14ac:dyDescent="0.35">
      <c r="A151" s="66"/>
      <c r="B151" s="50"/>
      <c r="C151" s="53"/>
      <c r="D151" s="55"/>
      <c r="E151" s="50"/>
      <c r="F151" s="43"/>
      <c r="G151" s="27"/>
      <c r="H151" s="23"/>
    </row>
    <row r="152" spans="1:8" ht="26" x14ac:dyDescent="0.35">
      <c r="A152" s="34">
        <v>1753.6</v>
      </c>
      <c r="B152" s="60" t="s">
        <v>146</v>
      </c>
      <c r="C152" s="53" t="s">
        <v>132</v>
      </c>
      <c r="D152" s="55"/>
      <c r="E152" s="50"/>
      <c r="F152" s="43"/>
      <c r="G152" s="27" t="s">
        <v>204</v>
      </c>
      <c r="H152" s="23"/>
    </row>
    <row r="153" spans="1:8" ht="26" x14ac:dyDescent="0.35">
      <c r="A153" s="67"/>
      <c r="B153" s="68" t="s">
        <v>147</v>
      </c>
      <c r="C153" s="53" t="s">
        <v>132</v>
      </c>
      <c r="D153" s="55"/>
      <c r="E153" s="50"/>
      <c r="F153" s="43"/>
      <c r="G153" s="27" t="s">
        <v>204</v>
      </c>
      <c r="H153" s="23"/>
    </row>
    <row r="154" spans="1:8" x14ac:dyDescent="0.35">
      <c r="A154" s="66"/>
      <c r="B154" s="50"/>
      <c r="C154" s="53"/>
      <c r="D154" s="50"/>
      <c r="E154" s="25"/>
      <c r="F154" s="43"/>
      <c r="G154" s="25"/>
      <c r="H154" s="2"/>
    </row>
    <row r="155" spans="1:8" x14ac:dyDescent="0.35">
      <c r="A155" s="66"/>
      <c r="B155" s="36" t="s">
        <v>31</v>
      </c>
      <c r="C155" s="50"/>
      <c r="D155" s="38">
        <f>SUM(D9:D154)</f>
        <v>1415</v>
      </c>
      <c r="E155" s="25"/>
      <c r="F155" s="38">
        <f>SUM(F9:F154)</f>
        <v>3315.2399999999993</v>
      </c>
      <c r="G155" s="25"/>
      <c r="H155" s="2"/>
    </row>
    <row r="158" spans="1:8" x14ac:dyDescent="0.35">
      <c r="A158" s="20" t="s">
        <v>204</v>
      </c>
      <c r="B158" t="s">
        <v>225</v>
      </c>
    </row>
    <row r="159" spans="1:8" x14ac:dyDescent="0.35">
      <c r="B159" t="s">
        <v>226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2DC63BD95EF4408C86BB4AC44CBE19" ma:contentTypeVersion="17" ma:contentTypeDescription="Create a new document." ma:contentTypeScope="" ma:versionID="a1d7c389964b4fd561d69f924be0ae69">
  <xsd:schema xmlns:xsd="http://www.w3.org/2001/XMLSchema" xmlns:xs="http://www.w3.org/2001/XMLSchema" xmlns:p="http://schemas.microsoft.com/office/2006/metadata/properties" xmlns:ns1="http://schemas.microsoft.com/sharepoint/v3" xmlns:ns2="e408ad9c-d5d2-4046-b889-a2ff69b3bbbc" xmlns:ns3="73fb875a-8af9-4255-b008-0995492d31cd" xmlns:ns4="a1b2674d-54f9-4586-a136-140e05e0fc28" targetNamespace="http://schemas.microsoft.com/office/2006/metadata/properties" ma:root="true" ma:fieldsID="d8ac0084c617e45e55a0badb802bc4e7" ns1:_="" ns2:_="" ns3:_="" ns4:_="">
    <xsd:import namespace="http://schemas.microsoft.com/sharepoint/v3"/>
    <xsd:import namespace="e408ad9c-d5d2-4046-b889-a2ff69b3bbbc"/>
    <xsd:import namespace="73fb875a-8af9-4255-b008-0995492d31cd"/>
    <xsd:import namespace="a1b2674d-54f9-4586-a136-140e05e0fc2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ad9c-d5d2-4046-b889-a2ff69b3bbb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0785d0-168d-4ba3-b677-91e03c4ebf57}" ma:internalName="TaxCatchAll" ma:showField="CatchAllData" ma:web="a1b2674d-54f9-4586-a136-140e05e0f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2674d-54f9-4586-a136-140e05e0fc2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fb875a-8af9-4255-b008-0995492d31cd" xsi:nil="true"/>
    <lcf76f155ced4ddcb4097134ff3c332f xmlns="e408ad9c-d5d2-4046-b889-a2ff69b3bbbc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983065-98E6-42F2-8B0D-F620CFC49E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408ad9c-d5d2-4046-b889-a2ff69b3bbbc"/>
    <ds:schemaRef ds:uri="73fb875a-8af9-4255-b008-0995492d31cd"/>
    <ds:schemaRef ds:uri="a1b2674d-54f9-4586-a136-140e05e0fc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EBEE84-3B06-4FBA-927C-29BC20029A20}">
  <ds:schemaRefs>
    <ds:schemaRef ds:uri="http://schemas.microsoft.com/office/2006/metadata/properties"/>
    <ds:schemaRef ds:uri="http://schemas.microsoft.com/office/infopath/2007/PartnerControls"/>
    <ds:schemaRef ds:uri="73fb875a-8af9-4255-b008-0995492d31cd"/>
    <ds:schemaRef ds:uri="e408ad9c-d5d2-4046-b889-a2ff69b3bbbc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AACC8823-FC15-450C-A637-53CD83A5BD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Burden</vt:lpstr>
      <vt:lpstr>Not in Burden</vt:lpstr>
      <vt:lpstr>Wage</vt:lpstr>
      <vt:lpstr>Federal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Telecommunications Construction Policies and Procedures</dc:title>
  <dc:subject/>
  <dc:creator>Bennett, Pamela - RD, Washington, DC</dc:creator>
  <cp:keywords/>
  <dc:description/>
  <cp:lastModifiedBy>Bennett, Pamela - RD, VA</cp:lastModifiedBy>
  <cp:revision/>
  <dcterms:created xsi:type="dcterms:W3CDTF">2024-04-10T13:30:33Z</dcterms:created>
  <dcterms:modified xsi:type="dcterms:W3CDTF">2024-10-21T16:22:27Z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0x010100642DC63BD95EF4408C86BB4AC44CBE19</vt:lpwstr>
  </property>
  <property fmtid="{D5CDD505-2E9C-101B-9397-08002B2CF9AE}" pid="3" name="MediaServiceImageTags">
    <vt:lpwstr/>
  </property>
</Properties>
</file>