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 codeName="{899C9086-67A9-5B14-2C2D-5A8001700F7D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FSA\AO\RRFIDG\IC\0560-0291 2017 WHIP\"/>
    </mc:Choice>
  </mc:AlternateContent>
  <xr:revisionPtr revIDLastSave="0" documentId="13_ncr:1_{4923D283-3FCA-492C-957B-86886994FC28}" xr6:coauthVersionLast="47" xr6:coauthVersionMax="47" xr10:uidLastSave="{00000000-0000-0000-0000-000000000000}"/>
  <workbookProtection workbookPassword="CA59" lockStructure="1"/>
  <bookViews>
    <workbookView xWindow="23496" yWindow="204" windowWidth="21600" windowHeight="11232" xr2:uid="{00000000-000D-0000-FFFF-FFFF00000000}"/>
  </bookViews>
  <sheets>
    <sheet name="Sheet1" sheetId="19" r:id="rId1"/>
  </sheets>
  <definedNames>
    <definedName name="_xlnm.Print_Area" localSheetId="0">Sheet1!$A$1:$R$41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19" l="1"/>
  <c r="U39" i="19" l="1"/>
  <c r="S39" i="19"/>
  <c r="M23" i="19" l="1"/>
  <c r="R23" i="19" s="1"/>
  <c r="J26" i="19" l="1"/>
  <c r="R24" i="19"/>
  <c r="M25" i="19"/>
  <c r="R25" i="19" s="1"/>
  <c r="M24" i="19"/>
  <c r="M22" i="19"/>
  <c r="R22" i="19" s="1"/>
  <c r="R21" i="19"/>
  <c r="M20" i="19"/>
  <c r="R20" i="19" s="1"/>
  <c r="H35" i="19" l="1"/>
  <c r="J35" i="19" s="1"/>
  <c r="L35" i="19" s="1"/>
  <c r="J29" i="19"/>
  <c r="M29" i="19" s="1"/>
  <c r="R29" i="19" s="1"/>
  <c r="K29" i="19"/>
  <c r="H32" i="19" l="1"/>
  <c r="J32" i="19" s="1"/>
  <c r="K34" i="19"/>
  <c r="K33" i="19"/>
  <c r="K32" i="19"/>
  <c r="K31" i="19"/>
  <c r="K30" i="19"/>
  <c r="K27" i="19"/>
  <c r="K26" i="19"/>
  <c r="H34" i="19"/>
  <c r="J34" i="19" s="1"/>
  <c r="L34" i="19" s="1"/>
  <c r="H33" i="19"/>
  <c r="J33" i="19" s="1"/>
  <c r="M33" i="19" s="1"/>
  <c r="R33" i="19" s="1"/>
  <c r="H31" i="19"/>
  <c r="J31" i="19" s="1"/>
  <c r="M31" i="19" s="1"/>
  <c r="R31" i="19" s="1"/>
  <c r="J30" i="19"/>
  <c r="M32" i="19" l="1"/>
  <c r="R32" i="19" s="1"/>
  <c r="K28" i="19" l="1"/>
  <c r="J27" i="19" l="1"/>
  <c r="M27" i="19" s="1"/>
  <c r="R27" i="19" s="1"/>
  <c r="J28" i="19"/>
  <c r="M30" i="19"/>
  <c r="R30" i="19" s="1"/>
  <c r="M28" i="19" l="1"/>
  <c r="J39" i="19"/>
  <c r="R28" i="19"/>
  <c r="J40" i="19"/>
  <c r="M26" i="19"/>
  <c r="P39" i="19"/>
  <c r="P40" i="19" s="1"/>
  <c r="R26" i="19" l="1"/>
  <c r="L39" i="19"/>
  <c r="L40" i="19" s="1"/>
  <c r="M40" i="19"/>
  <c r="M41" i="19" s="1"/>
  <c r="J41" i="19"/>
</calcChain>
</file>

<file path=xl/sharedStrings.xml><?xml version="1.0" encoding="utf-8"?>
<sst xmlns="http://schemas.openxmlformats.org/spreadsheetml/2006/main" count="110" uniqueCount="99">
  <si>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</si>
  <si>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TITLE OF INFORMATION COLLECTION DOCUMENT</t>
  </si>
  <si>
    <t>OMB NO.</t>
  </si>
  <si>
    <t>0560-0291</t>
  </si>
  <si>
    <t>WHIP and QLP</t>
  </si>
  <si>
    <t>DATE PREPARED</t>
  </si>
  <si>
    <t>IDENTIFICATION OF REPORTING OR RECORDKEEPING REQUIREMENT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</si>
  <si>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</si>
  <si>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</si>
  <si>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</si>
  <si>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</si>
  <si>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</si>
  <si>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</si>
  <si>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</si>
  <si>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</si>
  <si>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</si>
  <si>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</si>
  <si>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</si>
  <si>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</si>
  <si>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</si>
  <si>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</si>
  <si>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</si>
  <si>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</si>
  <si>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</si>
  <si>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</si>
  <si>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</si>
  <si>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</si>
  <si>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</si>
  <si>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</si>
  <si>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</si>
  <si>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</si>
  <si>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</si>
  <si>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</si>
  <si>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</si>
  <si>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</si>
  <si>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</si>
  <si>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</si>
  <si>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</si>
  <si>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</si>
  <si>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</si>
  <si>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</si>
  <si>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</si>
  <si>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</si>
  <si>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</si>
  <si>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</si>
  <si>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</si>
  <si>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</si>
  <si>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</si>
  <si>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</si>
  <si>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</si>
  <si>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</si>
  <si>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</si>
  <si>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</si>
  <si>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</si>
  <si>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</si>
  <si>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</si>
  <si>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</si>
  <si>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 xml:space="preserve">Wildfire Hurricane Idemnity Program Application </t>
  </si>
  <si>
    <t>Crop Insurance and/or NAP Coverage Agreement</t>
  </si>
  <si>
    <t>FSA-891</t>
  </si>
  <si>
    <t>2018 Citrus Proudcrion History and Approved Field  Records (Florida only)</t>
  </si>
  <si>
    <t>Wildfires and Hurriance Indemity Program Appplication (Continuation)</t>
  </si>
  <si>
    <t xml:space="preserve">Application Grant for Florida </t>
  </si>
  <si>
    <t>7 CFR 
Part 760
Subpart R</t>
  </si>
  <si>
    <t>Application</t>
  </si>
  <si>
    <t>Historical Nutritional Value Weighted Average Worksheet</t>
  </si>
  <si>
    <t>Crop Insurance Noninsured Assistance Program Coverage Agreement</t>
  </si>
  <si>
    <t>FSA-895</t>
  </si>
  <si>
    <t>7 CFR part 1400</t>
  </si>
  <si>
    <t>Farm Operating Plan for an Entity</t>
  </si>
  <si>
    <t>Farm Operating Plan for an Individual</t>
  </si>
  <si>
    <t>Average Adjusted Gross Income (AGI) Certification and Consent to Disclosure of Tax Information</t>
  </si>
  <si>
    <t>Certification of Income From Farming, Ranching and Forestry Operations, optional</t>
  </si>
  <si>
    <t>Member Information for Legal Entities, if applicable</t>
  </si>
  <si>
    <t>7 CFR part 2</t>
  </si>
  <si>
    <t>Highly Erodible Land Conservation (HELC) and Wetland Conservation Certification (exempt from PRA 16 U.S.C. 3846)</t>
  </si>
  <si>
    <t>Report of Acreage</t>
  </si>
  <si>
    <t>SUBTOTAL</t>
  </si>
  <si>
    <t>TOTAL OF ALL PAGES</t>
  </si>
  <si>
    <t>TOTAL - COLUMNS "F" AND "I" = OMB 83-I, 13b; COLUMNS "H" AND "K" = OMB 83-I, 13c</t>
  </si>
  <si>
    <t>Previously Approved Burden Hours</t>
  </si>
  <si>
    <t>ANNUAL BURDEN NEEDED FOR THIS REVISION</t>
  </si>
  <si>
    <t>FSA-890 (no longer needed)</t>
  </si>
  <si>
    <t>FSA-892 (no longer needed)</t>
  </si>
  <si>
    <t>FSA-893 (no longer needed)</t>
  </si>
  <si>
    <t>FSA-890 (contiunuation) (no longer needed)</t>
  </si>
  <si>
    <t>Grant (no longer needed)</t>
  </si>
  <si>
    <t>FSA-898 (no longer needed)</t>
  </si>
  <si>
    <t>FSA-899 (no longer needed)</t>
  </si>
  <si>
    <t>CCC-902E (no longer needed)</t>
  </si>
  <si>
    <t>CCC-902I (no longer needed)</t>
  </si>
  <si>
    <t>CCC-941 (no longer needed)</t>
  </si>
  <si>
    <t>CCC-942 (no longer needed)</t>
  </si>
  <si>
    <t>CCC-901 (no longer needed)</t>
  </si>
  <si>
    <t>AD-1026 (no longer needed)</t>
  </si>
  <si>
    <t>FSA-578 (no longer needed)</t>
  </si>
  <si>
    <t>Request for an Exeption to the WHIIP Payment Limitation of 125,000</t>
  </si>
  <si>
    <t xml:space="preserve">Program Change Due to Agency Discretion  </t>
  </si>
  <si>
    <t xml:space="preserve">New Annual Hours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</si>
</sst>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21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theme="1"/>
      <name val="Calibri"/>
      <family val="2"/>
      <scheme val="minor"/>
    </font>
    <font>
      <b/>
      <sz val="7.5"/>
      <color rgb="FFFF0000"/>
      <name val="Arial"/>
      <family val="2"/>
    </font>
    <font>
      <b/>
      <sz val="6"/>
      <color rgb="FFFF0000"/>
      <name val="Times New Roman"/>
      <family val="1"/>
    </font>
    <font>
      <sz val="9"/>
      <color rgb="FFFF0000"/>
      <name val="Arial"/>
      <family val="2"/>
    </font>
    <font>
      <sz val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23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7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2" fontId="1" fillId="0" borderId="0" xfId="0" applyNumberFormat="1" applyFont="1"/>
    <xf numFmtId="2" fontId="1" fillId="0" borderId="3" xfId="0" applyNumberFormat="1" applyFont="1" applyBorder="1"/>
    <xf numFmtId="2" fontId="6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4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11" fillId="0" borderId="14" xfId="0" applyFont="1" applyBorder="1"/>
    <xf numFmtId="2" fontId="3" fillId="0" borderId="13" xfId="0" applyNumberFormat="1" applyFont="1" applyBorder="1" applyAlignment="1">
      <alignment horizontal="center"/>
    </xf>
    <xf numFmtId="0" fontId="1" fillId="0" borderId="5" xfId="0" applyFont="1" applyBorder="1" applyAlignment="1">
      <alignment wrapText="1"/>
    </xf>
    <xf numFmtId="3" fontId="13" fillId="0" borderId="3" xfId="0" applyNumberFormat="1" applyFont="1" applyBorder="1" applyAlignment="1" applyProtection="1">
      <alignment vertical="center"/>
      <protection locked="0"/>
    </xf>
    <xf numFmtId="3" fontId="13" fillId="0" borderId="2" xfId="0" applyNumberFormat="1" applyFont="1" applyBorder="1" applyAlignment="1" applyProtection="1">
      <alignment vertical="center"/>
      <protection locked="0"/>
    </xf>
    <xf numFmtId="3" fontId="13" fillId="0" borderId="0" xfId="0" applyNumberFormat="1" applyFont="1" applyAlignment="1">
      <alignment vertical="center"/>
    </xf>
    <xf numFmtId="2" fontId="13" fillId="0" borderId="2" xfId="0" applyNumberFormat="1" applyFont="1" applyBorder="1" applyAlignment="1" applyProtection="1">
      <alignment vertical="center"/>
      <protection locked="0"/>
    </xf>
    <xf numFmtId="3" fontId="13" fillId="0" borderId="0" xfId="0" applyNumberFormat="1" applyFont="1"/>
    <xf numFmtId="3" fontId="13" fillId="0" borderId="2" xfId="0" applyNumberFormat="1" applyFont="1" applyBorder="1" applyAlignment="1">
      <alignment vertical="center"/>
    </xf>
    <xf numFmtId="164" fontId="13" fillId="0" borderId="2" xfId="0" applyNumberFormat="1" applyFont="1" applyBorder="1" applyAlignment="1" applyProtection="1">
      <alignment vertical="center"/>
      <protection locked="0"/>
    </xf>
    <xf numFmtId="4" fontId="13" fillId="0" borderId="3" xfId="0" applyNumberFormat="1" applyFont="1" applyBorder="1" applyAlignment="1" applyProtection="1">
      <alignment vertical="center"/>
      <protection locked="0"/>
    </xf>
    <xf numFmtId="167" fontId="13" fillId="0" borderId="4" xfId="0" applyNumberFormat="1" applyFont="1" applyBorder="1" applyAlignment="1" applyProtection="1">
      <alignment vertical="center"/>
      <protection locked="0"/>
    </xf>
    <xf numFmtId="0" fontId="9" fillId="0" borderId="0" xfId="0" applyFont="1"/>
    <xf numFmtId="168" fontId="9" fillId="3" borderId="0" xfId="0" applyNumberFormat="1" applyFont="1" applyFill="1"/>
    <xf numFmtId="1" fontId="9" fillId="3" borderId="0" xfId="0" applyNumberFormat="1" applyFont="1" applyFill="1"/>
    <xf numFmtId="0" fontId="9" fillId="3" borderId="0" xfId="0" applyFont="1" applyFill="1"/>
    <xf numFmtId="0" fontId="13" fillId="0" borderId="2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right"/>
    </xf>
    <xf numFmtId="0" fontId="13" fillId="0" borderId="2" xfId="0" applyFont="1" applyBorder="1" applyAlignment="1">
      <alignment horizontal="right"/>
    </xf>
    <xf numFmtId="0" fontId="12" fillId="0" borderId="12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9" fillId="0" borderId="3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3" fontId="19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/>
    </xf>
    <xf numFmtId="3" fontId="19" fillId="0" borderId="2" xfId="0" applyNumberFormat="1" applyFont="1" applyBorder="1" applyAlignment="1">
      <alignment vertical="center"/>
    </xf>
    <xf numFmtId="0" fontId="19" fillId="0" borderId="3" xfId="0" applyFont="1" applyBorder="1" applyAlignment="1">
      <alignment horizontal="center"/>
    </xf>
    <xf numFmtId="0" fontId="13" fillId="0" borderId="0" xfId="0" applyFont="1"/>
    <xf numFmtId="0" fontId="19" fillId="0" borderId="0" xfId="0" applyFont="1" applyAlignment="1">
      <alignment horizontal="center"/>
    </xf>
    <xf numFmtId="2" fontId="19" fillId="0" borderId="3" xfId="0" applyNumberFormat="1" applyFont="1" applyBorder="1" applyAlignment="1">
      <alignment horizontal="center"/>
    </xf>
    <xf numFmtId="0" fontId="19" fillId="0" borderId="0" xfId="0" applyFont="1"/>
    <xf numFmtId="4" fontId="13" fillId="0" borderId="0" xfId="0" applyNumberFormat="1" applyFont="1"/>
    <xf numFmtId="2" fontId="13" fillId="0" borderId="3" xfId="0" applyNumberFormat="1" applyFont="1" applyBorder="1" applyAlignment="1">
      <alignment horizontal="center"/>
    </xf>
    <xf numFmtId="3" fontId="13" fillId="0" borderId="7" xfId="0" applyNumberFormat="1" applyFont="1" applyBorder="1" applyAlignment="1">
      <alignment vertical="center"/>
    </xf>
    <xf numFmtId="1" fontId="13" fillId="0" borderId="5" xfId="0" applyNumberFormat="1" applyFont="1" applyBorder="1" applyAlignment="1">
      <alignment horizontal="left" vertical="center"/>
    </xf>
    <xf numFmtId="49" fontId="13" fillId="2" borderId="5" xfId="0" applyNumberFormat="1" applyFont="1" applyFill="1" applyBorder="1" applyAlignment="1">
      <alignment horizontal="left" vertical="center" wrapText="1"/>
    </xf>
    <xf numFmtId="3" fontId="13" fillId="2" borderId="6" xfId="0" applyNumberFormat="1" applyFont="1" applyFill="1" applyBorder="1" applyAlignment="1">
      <alignment vertical="center"/>
    </xf>
    <xf numFmtId="3" fontId="13" fillId="2" borderId="5" xfId="0" applyNumberFormat="1" applyFont="1" applyFill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1" fontId="13" fillId="2" borderId="5" xfId="0" applyNumberFormat="1" applyFont="1" applyFill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167" fontId="13" fillId="2" borderId="14" xfId="0" applyNumberFormat="1" applyFont="1" applyFill="1" applyBorder="1" applyAlignment="1">
      <alignment vertical="center"/>
    </xf>
    <xf numFmtId="1" fontId="13" fillId="0" borderId="9" xfId="0" applyNumberFormat="1" applyFont="1" applyBorder="1" applyAlignment="1">
      <alignment horizontal="left" vertical="center"/>
    </xf>
    <xf numFmtId="49" fontId="13" fillId="2" borderId="9" xfId="0" applyNumberFormat="1" applyFont="1" applyFill="1" applyBorder="1" applyAlignment="1">
      <alignment horizontal="left" vertical="center" wrapText="1"/>
    </xf>
    <xf numFmtId="3" fontId="13" fillId="2" borderId="10" xfId="0" applyNumberFormat="1" applyFont="1" applyFill="1" applyBorder="1" applyAlignment="1">
      <alignment vertical="center"/>
    </xf>
    <xf numFmtId="3" fontId="13" fillId="2" borderId="9" xfId="0" applyNumberFormat="1" applyFont="1" applyFill="1" applyBorder="1" applyAlignment="1">
      <alignment vertical="center"/>
    </xf>
    <xf numFmtId="3" fontId="13" fillId="0" borderId="9" xfId="0" applyNumberFormat="1" applyFont="1" applyBorder="1" applyAlignment="1">
      <alignment vertical="center"/>
    </xf>
    <xf numFmtId="1" fontId="13" fillId="2" borderId="9" xfId="0" applyNumberFormat="1" applyFont="1" applyFill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167" fontId="13" fillId="2" borderId="15" xfId="0" applyNumberFormat="1" applyFont="1" applyFill="1" applyBorder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3" fillId="0" borderId="22" xfId="0" applyFont="1" applyBorder="1"/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2" fontId="13" fillId="0" borderId="3" xfId="0" applyNumberFormat="1" applyFont="1" applyBorder="1"/>
    <xf numFmtId="2" fontId="13" fillId="0" borderId="0" xfId="0" applyNumberFormat="1" applyFont="1"/>
    <xf numFmtId="0" fontId="20" fillId="0" borderId="3" xfId="0" applyFont="1" applyBorder="1" applyAlignment="1">
      <alignment horizontal="center" wrapText="1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43" fontId="11" fillId="0" borderId="0" xfId="1" applyFont="1"/>
    <xf numFmtId="43" fontId="1" fillId="0" borderId="0" xfId="1" applyFont="1"/>
    <xf numFmtId="43" fontId="19" fillId="0" borderId="26" xfId="1" applyFont="1" applyBorder="1" applyAlignment="1">
      <alignment horizontal="right"/>
    </xf>
    <xf numFmtId="43" fontId="19" fillId="0" borderId="26" xfId="1" applyFont="1" applyBorder="1"/>
    <xf numFmtId="43" fontId="13" fillId="0" borderId="26" xfId="1" applyFont="1" applyBorder="1"/>
    <xf numFmtId="43" fontId="13" fillId="0" borderId="0" xfId="1" applyFont="1"/>
    <xf numFmtId="43" fontId="11" fillId="0" borderId="20" xfId="1" applyFont="1" applyBorder="1"/>
    <xf numFmtId="43" fontId="1" fillId="0" borderId="19" xfId="1" applyFont="1" applyBorder="1"/>
    <xf numFmtId="43" fontId="5" fillId="0" borderId="19" xfId="1" applyFont="1" applyBorder="1" applyAlignment="1">
      <alignment horizontal="center" vertical="center"/>
    </xf>
    <xf numFmtId="43" fontId="4" fillId="0" borderId="19" xfId="1" applyFont="1" applyBorder="1" applyAlignment="1">
      <alignment horizontal="center" vertical="center"/>
    </xf>
    <xf numFmtId="43" fontId="6" fillId="0" borderId="14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6" fillId="0" borderId="4" xfId="1" applyFont="1" applyBorder="1" applyAlignment="1">
      <alignment horizontal="center"/>
    </xf>
    <xf numFmtId="43" fontId="3" fillId="0" borderId="13" xfId="1" applyFont="1" applyBorder="1" applyAlignment="1">
      <alignment horizontal="center"/>
    </xf>
    <xf numFmtId="43" fontId="19" fillId="0" borderId="4" xfId="1" applyFont="1" applyBorder="1" applyAlignment="1">
      <alignment horizontal="right"/>
    </xf>
    <xf numFmtId="43" fontId="13" fillId="0" borderId="4" xfId="1" applyFont="1" applyBorder="1" applyAlignment="1">
      <alignment horizontal="right"/>
    </xf>
    <xf numFmtId="43" fontId="13" fillId="0" borderId="4" xfId="1" applyFont="1" applyBorder="1" applyAlignment="1" applyProtection="1">
      <alignment vertical="center"/>
      <protection locked="0"/>
    </xf>
    <xf numFmtId="43" fontId="13" fillId="0" borderId="15" xfId="1" applyFont="1" applyBorder="1" applyAlignment="1">
      <alignment vertical="center"/>
    </xf>
    <xf numFmtId="43" fontId="13" fillId="0" borderId="27" xfId="1" applyFont="1" applyBorder="1" applyAlignment="1">
      <alignment vertic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wrapText="1"/>
    </xf>
    <xf numFmtId="0" fontId="13" fillId="0" borderId="0" xfId="0" applyFont="1" applyAlignment="1">
      <alignment wrapText="1"/>
    </xf>
    <xf numFmtId="3" fontId="9" fillId="0" borderId="0" xfId="0" applyNumberFormat="1" applyFont="1" applyAlignment="1">
      <alignment wrapText="1"/>
    </xf>
    <xf numFmtId="165" fontId="9" fillId="0" borderId="0" xfId="0" applyNumberFormat="1" applyFont="1" applyAlignment="1">
      <alignment wrapText="1"/>
    </xf>
    <xf numFmtId="1" fontId="9" fillId="3" borderId="0" xfId="0" applyNumberFormat="1" applyFont="1" applyFill="1" applyAlignment="1">
      <alignment wrapText="1"/>
    </xf>
    <xf numFmtId="169" fontId="9" fillId="3" borderId="0" xfId="0" applyNumberFormat="1" applyFont="1" applyFill="1" applyAlignment="1">
      <alignment wrapText="1"/>
    </xf>
    <xf numFmtId="43" fontId="19" fillId="0" borderId="26" xfId="1" applyFont="1" applyBorder="1" applyAlignment="1" applyProtection="1">
      <alignment vertical="center"/>
      <protection locked="0"/>
    </xf>
    <xf numFmtId="3" fontId="19" fillId="0" borderId="3" xfId="0" applyNumberFormat="1" applyFont="1" applyBorder="1" applyAlignment="1" applyProtection="1">
      <alignment vertical="center"/>
      <protection locked="0"/>
    </xf>
    <xf numFmtId="3" fontId="19" fillId="0" borderId="2" xfId="0" applyNumberFormat="1" applyFont="1" applyBorder="1" applyAlignment="1" applyProtection="1">
      <alignment vertical="center"/>
      <protection locked="0"/>
    </xf>
    <xf numFmtId="3" fontId="19" fillId="0" borderId="0" xfId="0" applyNumberFormat="1" applyFont="1" applyAlignment="1">
      <alignment vertical="center"/>
    </xf>
    <xf numFmtId="3" fontId="19" fillId="0" borderId="2" xfId="0" applyNumberFormat="1" applyFont="1" applyBorder="1" applyAlignment="1">
      <alignment horizontal="right" vertical="center"/>
    </xf>
    <xf numFmtId="43" fontId="13" fillId="0" borderId="0" xfId="0" applyNumberFormat="1" applyFont="1"/>
    <xf numFmtId="4" fontId="19" fillId="0" borderId="2" xfId="0" applyNumberFormat="1" applyFont="1" applyBorder="1" applyAlignment="1">
      <alignment vertical="center"/>
    </xf>
    <xf numFmtId="2" fontId="19" fillId="0" borderId="2" xfId="0" applyNumberFormat="1" applyFont="1" applyBorder="1" applyAlignment="1" applyProtection="1">
      <alignment vertical="center"/>
      <protection locked="0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8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3" xfId="0" applyFont="1" applyBorder="1" applyAlignment="1">
      <alignment horizontal="center" wrapText="1"/>
    </xf>
    <xf numFmtId="43" fontId="16" fillId="4" borderId="26" xfId="1" applyFont="1" applyFill="1" applyBorder="1" applyAlignment="1">
      <alignment horizontal="center" vertical="center" wrapText="1"/>
    </xf>
    <xf numFmtId="43" fontId="16" fillId="4" borderId="5" xfId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left" wrapText="1"/>
    </xf>
    <xf numFmtId="0" fontId="13" fillId="0" borderId="24" xfId="0" applyFont="1" applyBorder="1" applyAlignment="1">
      <alignment horizontal="left" wrapText="1"/>
    </xf>
    <xf numFmtId="0" fontId="13" fillId="0" borderId="25" xfId="0" applyFont="1" applyBorder="1" applyAlignment="1">
      <alignment horizontal="left" wrapText="1"/>
    </xf>
    <xf numFmtId="0" fontId="13" fillId="0" borderId="4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13" fillId="0" borderId="3" xfId="0" applyFont="1" applyBorder="1" applyAlignment="1">
      <alignment horizontal="left" wrapText="1"/>
    </xf>
    <xf numFmtId="43" fontId="16" fillId="4" borderId="12" xfId="1" applyFont="1" applyFill="1" applyBorder="1" applyAlignment="1">
      <alignment horizontal="center" vertical="center" wrapText="1"/>
    </xf>
    <xf numFmtId="43" fontId="16" fillId="4" borderId="0" xfId="1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/>
    <xf numFmtId="0" fontId="5" fillId="0" borderId="3" xfId="0" applyFont="1" applyBorder="1"/>
    <xf numFmtId="0" fontId="12" fillId="0" borderId="12" xfId="0" applyFont="1" applyBorder="1" applyAlignment="1">
      <alignment horizontal="left" vertical="top" wrapText="1"/>
    </xf>
    <xf numFmtId="0" fontId="11" fillId="0" borderId="12" xfId="0" applyFont="1" applyBorder="1"/>
    <xf numFmtId="0" fontId="11" fillId="0" borderId="6" xfId="0" applyFont="1" applyBorder="1"/>
    <xf numFmtId="49" fontId="13" fillId="0" borderId="14" xfId="0" applyNumberFormat="1" applyFont="1" applyBorder="1" applyAlignment="1" applyProtection="1">
      <alignment horizontal="left" vertical="center" wrapText="1"/>
      <protection locked="0"/>
    </xf>
    <xf numFmtId="49" fontId="13" fillId="0" borderId="12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8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2" fontId="17" fillId="0" borderId="14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18" fillId="0" borderId="13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8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49" fontId="14" fillId="0" borderId="15" xfId="0" applyNumberFormat="1" applyFont="1" applyBorder="1" applyAlignment="1">
      <alignment horizontal="right" vertical="center" wrapText="1"/>
    </xf>
    <xf numFmtId="0" fontId="13" fillId="0" borderId="16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49" fontId="14" fillId="0" borderId="17" xfId="0" applyNumberFormat="1" applyFont="1" applyBorder="1" applyAlignment="1">
      <alignment horizontal="right" vertical="center" wrapText="1"/>
    </xf>
    <xf numFmtId="0" fontId="13" fillId="0" borderId="18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19" fillId="0" borderId="26" xfId="1" applyNumberFormat="1" applyFont="1" applyBorder="1" applyAlignment="1">
      <alignment horizontal="right"/>
    </xf>
    <xf numFmtId="0" fontId="13" fillId="0" borderId="26" xfId="1" applyNumberFormat="1" applyFont="1" applyBorder="1" applyAlignment="1">
      <alignment horizontal="right"/>
    </xf>
    <xf numFmtId="0" fontId="19" fillId="0" borderId="2" xfId="0" applyNumberFormat="1" applyFont="1" applyBorder="1" applyAlignment="1">
      <alignment horizontal="right" vertical="center"/>
    </xf>
    <xf numFmtId="0" fontId="19" fillId="0" borderId="26" xfId="1" applyNumberFormat="1" applyFont="1" applyBorder="1" applyAlignment="1" applyProtection="1">
      <alignment vertical="center"/>
      <protection locked="0"/>
    </xf>
    <xf numFmtId="0" fontId="19" fillId="0" borderId="2" xfId="0" applyNumberFormat="1" applyFont="1" applyBorder="1" applyAlignment="1">
      <alignment vertical="center"/>
    </xf>
    <xf numFmtId="0" fontId="13" fillId="0" borderId="26" xfId="1" applyNumberFormat="1" applyFont="1" applyBorder="1"/>
    <xf numFmtId="0" fontId="19" fillId="0" borderId="26" xfId="1" applyNumberFormat="1" applyFont="1" applyBorder="1"/>
    <xf numFmtId="0" fontId="13" fillId="0" borderId="26" xfId="1" applyNumberFormat="1" applyFont="1" applyBorder="1" applyAlignment="1" applyProtection="1">
      <alignment vertical="center"/>
      <protection locked="0"/>
    </xf>
    <xf numFmtId="167" fontId="13" fillId="0" borderId="14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Y53"/>
  <sheetViews>
    <sheetView tabSelected="1" zoomScale="80" zoomScaleNormal="80" zoomScaleSheetLayoutView="75" workbookViewId="0">
      <selection activeCell="U20" sqref="U20"/>
    </sheetView>
  </sheetViews>
  <sheetFormatPr defaultColWidth="9.140625" defaultRowHeight="8.25" x14ac:dyDescent="0.15"/>
  <cols>
    <col min="1" max="1" width="11.140625" style="1" customWidth="1"/>
    <col min="2" max="5" width="7.85546875" style="113" customWidth="1"/>
    <col min="6" max="6" width="2.140625" style="113" customWidth="1"/>
    <col min="7" max="7" width="10.140625" style="14" customWidth="1"/>
    <col min="8" max="8" width="9.85546875" style="3" bestFit="1" customWidth="1"/>
    <col min="9" max="9" width="11.5703125" style="3" bestFit="1" customWidth="1"/>
    <col min="10" max="10" width="14" style="1" customWidth="1"/>
    <col min="11" max="11" width="9.140625" style="3"/>
    <col min="12" max="13" width="13.42578125" style="1" customWidth="1"/>
    <col min="14" max="14" width="8.140625" style="3" customWidth="1"/>
    <col min="15" max="15" width="7.85546875" style="3" customWidth="1"/>
    <col min="16" max="16" width="10.5703125" style="21" customWidth="1"/>
    <col min="17" max="17" width="9.5703125" style="20" customWidth="1"/>
    <col min="18" max="18" width="12.85546875" style="95" customWidth="1"/>
    <col min="19" max="19" width="12.140625" style="95" customWidth="1"/>
    <col min="20" max="20" width="16.5703125" style="95" customWidth="1"/>
    <col min="21" max="21" width="11.5703125" style="95" customWidth="1"/>
    <col min="22" max="22" width="28.140625" style="1" customWidth="1"/>
    <col min="23" max="23" width="9.140625" style="1"/>
    <col min="24" max="24" width="19.5703125" style="1" customWidth="1"/>
    <col min="25" max="16384" width="9.140625" style="1"/>
  </cols>
  <sheetData>
    <row r="1" spans="1:21" ht="11.1" customHeight="1" x14ac:dyDescent="0.2">
      <c r="A1" s="164" t="s">
        <v>0</v>
      </c>
      <c r="B1" s="165"/>
      <c r="C1" s="165"/>
      <c r="D1" s="165"/>
      <c r="E1" s="165"/>
      <c r="F1" s="165"/>
      <c r="G1" s="165"/>
      <c r="H1" s="166"/>
      <c r="I1" s="175" t="s">
        <v>1</v>
      </c>
      <c r="J1" s="176"/>
      <c r="K1" s="176"/>
      <c r="L1" s="176"/>
      <c r="M1" s="176"/>
      <c r="N1" s="177"/>
      <c r="O1" s="50" t="s">
        <v>2</v>
      </c>
      <c r="P1" s="173" t="s">
        <v>3</v>
      </c>
      <c r="Q1" s="30"/>
      <c r="R1" s="100"/>
      <c r="S1" s="94"/>
      <c r="T1" s="94"/>
      <c r="U1" s="94"/>
    </row>
    <row r="2" spans="1:21" ht="8.25" customHeight="1" x14ac:dyDescent="0.15">
      <c r="A2" s="167"/>
      <c r="B2" s="168"/>
      <c r="C2" s="168"/>
      <c r="D2" s="168"/>
      <c r="E2" s="168"/>
      <c r="F2" s="168"/>
      <c r="G2" s="168"/>
      <c r="H2" s="169"/>
      <c r="I2" s="13"/>
      <c r="K2" s="1"/>
      <c r="N2" s="6"/>
      <c r="O2" s="1"/>
      <c r="P2" s="174"/>
      <c r="Q2" s="25"/>
      <c r="R2" s="101"/>
    </row>
    <row r="3" spans="1:21" ht="12.75" customHeight="1" x14ac:dyDescent="0.15">
      <c r="A3" s="167"/>
      <c r="B3" s="168"/>
      <c r="C3" s="168"/>
      <c r="D3" s="168"/>
      <c r="E3" s="168"/>
      <c r="F3" s="168"/>
      <c r="G3" s="168"/>
      <c r="H3" s="169"/>
      <c r="I3" s="128" t="s">
        <v>4</v>
      </c>
      <c r="J3" s="129"/>
      <c r="K3" s="129"/>
      <c r="L3" s="129"/>
      <c r="M3" s="129"/>
      <c r="N3" s="130"/>
      <c r="Q3" s="25"/>
      <c r="R3" s="101"/>
    </row>
    <row r="4" spans="1:21" ht="8.25" customHeight="1" x14ac:dyDescent="0.15">
      <c r="A4" s="167"/>
      <c r="B4" s="168"/>
      <c r="C4" s="168"/>
      <c r="D4" s="168"/>
      <c r="E4" s="168"/>
      <c r="F4" s="168"/>
      <c r="G4" s="168"/>
      <c r="H4" s="169"/>
      <c r="I4" s="131"/>
      <c r="J4" s="129"/>
      <c r="K4" s="129"/>
      <c r="L4" s="129"/>
      <c r="M4" s="129"/>
      <c r="N4" s="130"/>
      <c r="O4" s="4" t="s">
        <v>5</v>
      </c>
      <c r="Q4" s="25"/>
      <c r="R4" s="101"/>
    </row>
    <row r="5" spans="1:21" ht="8.25" customHeight="1" x14ac:dyDescent="0.15">
      <c r="A5" s="167"/>
      <c r="B5" s="168"/>
      <c r="C5" s="168"/>
      <c r="D5" s="168"/>
      <c r="E5" s="168"/>
      <c r="F5" s="168"/>
      <c r="G5" s="168"/>
      <c r="H5" s="169"/>
      <c r="I5" s="131"/>
      <c r="J5" s="129"/>
      <c r="K5" s="129"/>
      <c r="L5" s="129"/>
      <c r="M5" s="129"/>
      <c r="N5" s="130"/>
      <c r="O5" s="141">
        <v>45764</v>
      </c>
      <c r="P5" s="142"/>
      <c r="Q5" s="25"/>
      <c r="R5" s="101"/>
    </row>
    <row r="6" spans="1:21" ht="9" customHeight="1" x14ac:dyDescent="0.15">
      <c r="A6" s="167"/>
      <c r="B6" s="168"/>
      <c r="C6" s="168"/>
      <c r="D6" s="168"/>
      <c r="E6" s="168"/>
      <c r="F6" s="168"/>
      <c r="G6" s="168"/>
      <c r="H6" s="169"/>
      <c r="I6" s="131"/>
      <c r="J6" s="129"/>
      <c r="K6" s="129"/>
      <c r="L6" s="129"/>
      <c r="M6" s="129"/>
      <c r="N6" s="130"/>
      <c r="O6" s="143"/>
      <c r="P6" s="144"/>
      <c r="Q6" s="25"/>
      <c r="R6" s="101"/>
    </row>
    <row r="7" spans="1:21" ht="8.25" customHeight="1" x14ac:dyDescent="0.15">
      <c r="A7" s="167"/>
      <c r="B7" s="168"/>
      <c r="C7" s="168"/>
      <c r="D7" s="168"/>
      <c r="E7" s="168"/>
      <c r="F7" s="168"/>
      <c r="G7" s="168"/>
      <c r="H7" s="169"/>
      <c r="I7" s="131"/>
      <c r="J7" s="129"/>
      <c r="K7" s="129"/>
      <c r="L7" s="129"/>
      <c r="M7" s="129"/>
      <c r="N7" s="130"/>
      <c r="O7" s="1"/>
      <c r="Q7" s="25"/>
      <c r="R7" s="101"/>
    </row>
    <row r="8" spans="1:21" ht="4.5" customHeight="1" x14ac:dyDescent="0.15">
      <c r="A8" s="167"/>
      <c r="B8" s="168"/>
      <c r="C8" s="168"/>
      <c r="D8" s="168"/>
      <c r="E8" s="168"/>
      <c r="F8" s="168"/>
      <c r="G8" s="168"/>
      <c r="H8" s="169"/>
      <c r="I8" s="131"/>
      <c r="J8" s="129"/>
      <c r="K8" s="129"/>
      <c r="L8" s="129"/>
      <c r="M8" s="129"/>
      <c r="N8" s="130"/>
      <c r="Q8" s="26"/>
      <c r="R8" s="102"/>
    </row>
    <row r="9" spans="1:21" ht="22.5" customHeight="1" x14ac:dyDescent="0.15">
      <c r="A9" s="170"/>
      <c r="B9" s="171"/>
      <c r="C9" s="171"/>
      <c r="D9" s="171"/>
      <c r="E9" s="171"/>
      <c r="F9" s="171"/>
      <c r="G9" s="171"/>
      <c r="H9" s="172"/>
      <c r="I9" s="132"/>
      <c r="J9" s="133"/>
      <c r="K9" s="133"/>
      <c r="L9" s="133"/>
      <c r="M9" s="133"/>
      <c r="N9" s="134"/>
      <c r="Q9" s="26"/>
      <c r="R9" s="102"/>
    </row>
    <row r="10" spans="1:21" x14ac:dyDescent="0.15">
      <c r="A10" s="190" t="s">
        <v>6</v>
      </c>
      <c r="B10" s="191"/>
      <c r="C10" s="191"/>
      <c r="D10" s="191"/>
      <c r="E10" s="191"/>
      <c r="F10" s="192"/>
      <c r="G10" s="32"/>
      <c r="H10" s="196" t="s">
        <v>81</v>
      </c>
      <c r="I10" s="197"/>
      <c r="J10" s="197"/>
      <c r="K10" s="197"/>
      <c r="L10" s="197"/>
      <c r="M10" s="197"/>
      <c r="N10" s="197"/>
      <c r="O10" s="197"/>
      <c r="P10" s="198"/>
      <c r="Q10" s="27"/>
      <c r="R10" s="103"/>
    </row>
    <row r="11" spans="1:21" x14ac:dyDescent="0.15">
      <c r="A11" s="193"/>
      <c r="B11" s="194"/>
      <c r="C11" s="194"/>
      <c r="D11" s="194"/>
      <c r="E11" s="194"/>
      <c r="F11" s="195"/>
      <c r="G11" s="15"/>
      <c r="H11" s="199"/>
      <c r="I11" s="200"/>
      <c r="J11" s="200"/>
      <c r="K11" s="200"/>
      <c r="L11" s="200"/>
      <c r="M11" s="200"/>
      <c r="N11" s="200"/>
      <c r="O11" s="200"/>
      <c r="P11" s="201"/>
      <c r="Q11" s="27"/>
      <c r="R11" s="103"/>
    </row>
    <row r="12" spans="1:21" x14ac:dyDescent="0.15">
      <c r="A12" s="5"/>
      <c r="F12" s="114"/>
      <c r="G12" s="15"/>
      <c r="H12" s="184" t="s">
        <v>7</v>
      </c>
      <c r="I12" s="185"/>
      <c r="J12" s="185"/>
      <c r="K12" s="185"/>
      <c r="L12" s="186"/>
      <c r="M12" s="51"/>
      <c r="N12" s="135" t="s">
        <v>8</v>
      </c>
      <c r="O12" s="136"/>
      <c r="P12" s="137"/>
      <c r="Q12" s="135" t="s">
        <v>9</v>
      </c>
      <c r="R12" s="158"/>
    </row>
    <row r="13" spans="1:21" x14ac:dyDescent="0.15">
      <c r="A13" s="7"/>
      <c r="F13" s="114"/>
      <c r="G13" s="15"/>
      <c r="H13" s="187"/>
      <c r="I13" s="188"/>
      <c r="J13" s="188"/>
      <c r="K13" s="188"/>
      <c r="L13" s="189"/>
      <c r="M13" s="52"/>
      <c r="N13" s="138"/>
      <c r="O13" s="139"/>
      <c r="P13" s="140"/>
      <c r="Q13" s="159"/>
      <c r="R13" s="160"/>
    </row>
    <row r="14" spans="1:21" ht="42" customHeight="1" x14ac:dyDescent="0.2">
      <c r="A14" s="7"/>
      <c r="F14" s="114"/>
      <c r="G14" s="16"/>
      <c r="H14" s="8"/>
      <c r="I14" s="5"/>
      <c r="J14" s="5"/>
      <c r="K14" s="5"/>
      <c r="L14" s="202" t="s">
        <v>10</v>
      </c>
      <c r="M14" s="203"/>
      <c r="N14" s="5"/>
      <c r="O14" s="5"/>
      <c r="P14" s="22" t="s">
        <v>11</v>
      </c>
      <c r="Q14" s="28"/>
      <c r="R14" s="104"/>
      <c r="S14" s="148" t="s">
        <v>80</v>
      </c>
      <c r="T14" s="148" t="s">
        <v>97</v>
      </c>
      <c r="U14" s="156" t="s">
        <v>98</v>
      </c>
    </row>
    <row r="15" spans="1:21" ht="12.75" x14ac:dyDescent="0.2">
      <c r="A15" s="7"/>
      <c r="F15" s="114"/>
      <c r="G15" s="17" t="s">
        <v>12</v>
      </c>
      <c r="H15" s="10" t="s">
        <v>13</v>
      </c>
      <c r="I15" s="9" t="s">
        <v>14</v>
      </c>
      <c r="J15" s="9" t="s">
        <v>15</v>
      </c>
      <c r="K15" s="9" t="s">
        <v>16</v>
      </c>
      <c r="L15" s="204" t="s">
        <v>17</v>
      </c>
      <c r="M15" s="205"/>
      <c r="N15" s="9" t="s">
        <v>18</v>
      </c>
      <c r="O15" s="9" t="s">
        <v>19</v>
      </c>
      <c r="P15" s="22" t="s">
        <v>20</v>
      </c>
      <c r="Q15" s="29" t="s">
        <v>21</v>
      </c>
      <c r="R15" s="105" t="s">
        <v>11</v>
      </c>
      <c r="S15" s="148"/>
      <c r="T15" s="148"/>
      <c r="U15" s="157"/>
    </row>
    <row r="16" spans="1:21" ht="12.75" x14ac:dyDescent="0.2">
      <c r="A16" s="9" t="s">
        <v>22</v>
      </c>
      <c r="B16" s="181" t="s">
        <v>23</v>
      </c>
      <c r="C16" s="182"/>
      <c r="D16" s="182"/>
      <c r="E16" s="182"/>
      <c r="F16" s="183"/>
      <c r="G16" s="17" t="s">
        <v>24</v>
      </c>
      <c r="H16" s="10" t="s">
        <v>25</v>
      </c>
      <c r="I16" s="9" t="s">
        <v>26</v>
      </c>
      <c r="J16" s="9" t="s">
        <v>26</v>
      </c>
      <c r="K16" s="9" t="s">
        <v>27</v>
      </c>
      <c r="L16" s="206" t="s">
        <v>28</v>
      </c>
      <c r="M16" s="207"/>
      <c r="N16" s="9" t="s">
        <v>20</v>
      </c>
      <c r="O16" s="9" t="s">
        <v>29</v>
      </c>
      <c r="P16" s="22" t="s">
        <v>30</v>
      </c>
      <c r="Q16" s="29" t="s">
        <v>31</v>
      </c>
      <c r="R16" s="105" t="s">
        <v>21</v>
      </c>
      <c r="S16" s="148"/>
      <c r="T16" s="148"/>
      <c r="U16" s="157"/>
    </row>
    <row r="17" spans="1:25" ht="8.25" customHeight="1" x14ac:dyDescent="0.15">
      <c r="A17" s="9" t="s">
        <v>32</v>
      </c>
      <c r="F17" s="114"/>
      <c r="G17" s="17" t="s">
        <v>33</v>
      </c>
      <c r="H17" s="6"/>
      <c r="I17" s="9" t="s">
        <v>34</v>
      </c>
      <c r="J17" s="9" t="s">
        <v>35</v>
      </c>
      <c r="K17" s="9" t="s">
        <v>36</v>
      </c>
      <c r="L17" s="9"/>
      <c r="M17" s="9"/>
      <c r="N17" s="9" t="s">
        <v>37</v>
      </c>
      <c r="O17" s="9" t="s">
        <v>20</v>
      </c>
      <c r="P17" s="23" t="s">
        <v>38</v>
      </c>
      <c r="Q17" s="29" t="s">
        <v>39</v>
      </c>
      <c r="R17" s="105" t="s">
        <v>40</v>
      </c>
      <c r="S17" s="148"/>
      <c r="T17" s="148"/>
      <c r="U17" s="157"/>
      <c r="Y17" s="2"/>
    </row>
    <row r="18" spans="1:25" ht="12.75" customHeight="1" x14ac:dyDescent="0.15">
      <c r="A18" s="7"/>
      <c r="F18" s="114"/>
      <c r="G18" s="18"/>
      <c r="H18" s="6"/>
      <c r="I18" s="9" t="s">
        <v>41</v>
      </c>
      <c r="J18" s="9"/>
      <c r="K18" s="9"/>
      <c r="L18" s="9" t="s">
        <v>42</v>
      </c>
      <c r="M18" s="9" t="s">
        <v>43</v>
      </c>
      <c r="N18" s="9"/>
      <c r="O18" s="9" t="s">
        <v>44</v>
      </c>
      <c r="P18" s="22"/>
      <c r="Q18" s="28"/>
      <c r="R18" s="106"/>
      <c r="S18" s="148"/>
      <c r="T18" s="148"/>
      <c r="U18" s="157"/>
      <c r="Y18" s="2"/>
    </row>
    <row r="19" spans="1:25" ht="12.75" customHeight="1" x14ac:dyDescent="0.15">
      <c r="A19" s="11" t="s">
        <v>45</v>
      </c>
      <c r="B19" s="181" t="s">
        <v>46</v>
      </c>
      <c r="C19" s="182"/>
      <c r="D19" s="182"/>
      <c r="E19" s="182"/>
      <c r="F19" s="183"/>
      <c r="G19" s="19" t="s">
        <v>47</v>
      </c>
      <c r="H19" s="12" t="s">
        <v>48</v>
      </c>
      <c r="I19" s="11" t="s">
        <v>49</v>
      </c>
      <c r="J19" s="11" t="s">
        <v>50</v>
      </c>
      <c r="K19" s="11" t="s">
        <v>51</v>
      </c>
      <c r="L19" s="11"/>
      <c r="M19" s="11"/>
      <c r="N19" s="11" t="s">
        <v>52</v>
      </c>
      <c r="O19" s="11" t="s">
        <v>53</v>
      </c>
      <c r="P19" s="24" t="s">
        <v>54</v>
      </c>
      <c r="Q19" s="31" t="s">
        <v>55</v>
      </c>
      <c r="R19" s="107" t="s">
        <v>56</v>
      </c>
      <c r="S19" s="149"/>
      <c r="T19" s="149"/>
      <c r="U19" s="157"/>
      <c r="Y19" s="2"/>
    </row>
    <row r="20" spans="1:25" s="63" customFormat="1" ht="22.5" customHeight="1" x14ac:dyDescent="0.25">
      <c r="A20" s="55"/>
      <c r="B20" s="150" t="s">
        <v>57</v>
      </c>
      <c r="C20" s="151"/>
      <c r="D20" s="151"/>
      <c r="E20" s="151"/>
      <c r="F20" s="152"/>
      <c r="G20" s="92" t="s">
        <v>82</v>
      </c>
      <c r="H20" s="62">
        <v>0</v>
      </c>
      <c r="I20" s="58">
        <v>1</v>
      </c>
      <c r="J20" s="59">
        <v>0</v>
      </c>
      <c r="K20" s="60">
        <v>0.5</v>
      </c>
      <c r="L20" s="64"/>
      <c r="M20" s="61">
        <f t="shared" ref="M20:M25" si="0">SUM(J20*K20)</f>
        <v>0</v>
      </c>
      <c r="N20" s="58"/>
      <c r="O20" s="58"/>
      <c r="P20" s="65"/>
      <c r="Q20" s="66">
        <v>44.67</v>
      </c>
      <c r="R20" s="108">
        <f t="shared" ref="R20:R27" si="1">SUM(M20*Q20)</f>
        <v>0</v>
      </c>
      <c r="S20" s="225">
        <v>20416</v>
      </c>
      <c r="T20" s="231">
        <v>20416</v>
      </c>
      <c r="U20" s="96">
        <v>0</v>
      </c>
      <c r="W20" s="125"/>
      <c r="Y20" s="67"/>
    </row>
    <row r="21" spans="1:25" s="63" customFormat="1" ht="27.6" customHeight="1" x14ac:dyDescent="0.25">
      <c r="A21" s="55"/>
      <c r="B21" s="153" t="s">
        <v>58</v>
      </c>
      <c r="C21" s="154"/>
      <c r="D21" s="154"/>
      <c r="E21" s="154"/>
      <c r="F21" s="155"/>
      <c r="G21" s="92" t="s">
        <v>59</v>
      </c>
      <c r="H21" s="47">
        <v>4592</v>
      </c>
      <c r="I21" s="46">
        <v>1</v>
      </c>
      <c r="J21" s="48">
        <v>4592</v>
      </c>
      <c r="K21" s="49">
        <v>8.3299999999999999E-2</v>
      </c>
      <c r="L21" s="56"/>
      <c r="M21" s="38">
        <v>383</v>
      </c>
      <c r="N21" s="46"/>
      <c r="O21" s="46"/>
      <c r="P21" s="68"/>
      <c r="Q21" s="63">
        <v>44.67</v>
      </c>
      <c r="R21" s="109">
        <f t="shared" si="1"/>
        <v>17108.61</v>
      </c>
      <c r="S21" s="226">
        <v>3401</v>
      </c>
      <c r="T21" s="230">
        <v>3019</v>
      </c>
      <c r="U21" s="230">
        <v>383</v>
      </c>
      <c r="Y21" s="67"/>
    </row>
    <row r="22" spans="1:25" s="63" customFormat="1" ht="27.6" customHeight="1" x14ac:dyDescent="0.25">
      <c r="A22" s="55"/>
      <c r="B22" s="153" t="s">
        <v>96</v>
      </c>
      <c r="C22" s="154"/>
      <c r="D22" s="154"/>
      <c r="E22" s="154"/>
      <c r="F22" s="155"/>
      <c r="G22" s="92" t="s">
        <v>83</v>
      </c>
      <c r="H22" s="57">
        <v>0</v>
      </c>
      <c r="I22" s="58">
        <v>1</v>
      </c>
      <c r="J22" s="59">
        <v>0</v>
      </c>
      <c r="K22" s="60">
        <v>8.3299999999999999E-2</v>
      </c>
      <c r="L22" s="64"/>
      <c r="M22" s="61">
        <f t="shared" si="0"/>
        <v>0</v>
      </c>
      <c r="N22" s="58"/>
      <c r="O22" s="58"/>
      <c r="P22" s="65"/>
      <c r="Q22" s="66">
        <v>44.67</v>
      </c>
      <c r="R22" s="108">
        <f t="shared" si="1"/>
        <v>0</v>
      </c>
      <c r="S22" s="225">
        <v>1360</v>
      </c>
      <c r="T22" s="231">
        <v>1360</v>
      </c>
      <c r="U22" s="96">
        <v>0</v>
      </c>
      <c r="X22" s="125"/>
      <c r="Y22" s="67"/>
    </row>
    <row r="23" spans="1:25" s="63" customFormat="1" ht="29.45" customHeight="1" x14ac:dyDescent="0.25">
      <c r="A23" s="55"/>
      <c r="B23" s="145" t="s">
        <v>60</v>
      </c>
      <c r="C23" s="146"/>
      <c r="D23" s="146"/>
      <c r="E23" s="146"/>
      <c r="F23" s="147"/>
      <c r="G23" s="92" t="s">
        <v>84</v>
      </c>
      <c r="H23" s="57">
        <v>0</v>
      </c>
      <c r="I23" s="58">
        <v>1</v>
      </c>
      <c r="J23" s="59">
        <v>0</v>
      </c>
      <c r="K23" s="60">
        <v>8.3299999999999999E-2</v>
      </c>
      <c r="L23" s="56"/>
      <c r="M23" s="61">
        <f t="shared" si="0"/>
        <v>0</v>
      </c>
      <c r="N23" s="46"/>
      <c r="O23" s="46"/>
      <c r="P23" s="68"/>
      <c r="Q23" s="66">
        <v>44.67</v>
      </c>
      <c r="R23" s="109">
        <f t="shared" si="1"/>
        <v>0</v>
      </c>
      <c r="S23" s="225">
        <v>274</v>
      </c>
      <c r="T23" s="231">
        <v>274</v>
      </c>
      <c r="U23" s="96">
        <v>0</v>
      </c>
      <c r="Y23" s="67"/>
    </row>
    <row r="24" spans="1:25" s="63" customFormat="1" ht="51.6" customHeight="1" x14ac:dyDescent="0.25">
      <c r="A24" s="55"/>
      <c r="B24" s="153" t="s">
        <v>61</v>
      </c>
      <c r="C24" s="154"/>
      <c r="D24" s="154"/>
      <c r="E24" s="154"/>
      <c r="F24" s="155"/>
      <c r="G24" s="92" t="s">
        <v>85</v>
      </c>
      <c r="H24" s="57">
        <v>0</v>
      </c>
      <c r="I24" s="58">
        <v>1</v>
      </c>
      <c r="J24" s="59">
        <v>0</v>
      </c>
      <c r="K24" s="60">
        <v>0.25</v>
      </c>
      <c r="L24" s="56"/>
      <c r="M24" s="61">
        <f t="shared" si="0"/>
        <v>0</v>
      </c>
      <c r="N24" s="46"/>
      <c r="O24" s="46"/>
      <c r="P24" s="68"/>
      <c r="Q24" s="66">
        <v>44.67</v>
      </c>
      <c r="R24" s="109">
        <f t="shared" si="1"/>
        <v>0</v>
      </c>
      <c r="S24" s="227">
        <v>3062.5</v>
      </c>
      <c r="T24" s="231">
        <v>3062</v>
      </c>
      <c r="U24" s="126"/>
      <c r="Y24" s="67"/>
    </row>
    <row r="25" spans="1:25" s="63" customFormat="1" ht="27.95" customHeight="1" x14ac:dyDescent="0.25">
      <c r="A25" s="55"/>
      <c r="B25" s="210" t="s">
        <v>62</v>
      </c>
      <c r="C25" s="211"/>
      <c r="D25" s="211"/>
      <c r="E25" s="211"/>
      <c r="F25" s="212"/>
      <c r="G25" s="92" t="s">
        <v>86</v>
      </c>
      <c r="H25" s="57">
        <v>0</v>
      </c>
      <c r="I25" s="58">
        <v>1</v>
      </c>
      <c r="J25" s="59">
        <v>0</v>
      </c>
      <c r="K25" s="60">
        <v>0.33300000000000002</v>
      </c>
      <c r="L25" s="56"/>
      <c r="M25" s="61">
        <f t="shared" si="0"/>
        <v>0</v>
      </c>
      <c r="N25" s="46"/>
      <c r="O25" s="46"/>
      <c r="P25" s="68"/>
      <c r="Q25" s="66">
        <v>44.67</v>
      </c>
      <c r="R25" s="109">
        <f t="shared" si="1"/>
        <v>0</v>
      </c>
      <c r="S25" s="225">
        <v>1097</v>
      </c>
      <c r="T25" s="231">
        <v>1097</v>
      </c>
      <c r="U25" s="97">
        <v>0</v>
      </c>
      <c r="Y25" s="67"/>
    </row>
    <row r="26" spans="1:25" s="63" customFormat="1" ht="45" customHeight="1" x14ac:dyDescent="0.2">
      <c r="A26" s="53" t="s">
        <v>63</v>
      </c>
      <c r="B26" s="178" t="s">
        <v>64</v>
      </c>
      <c r="C26" s="179"/>
      <c r="D26" s="179"/>
      <c r="E26" s="179"/>
      <c r="F26" s="180"/>
      <c r="G26" s="93" t="s">
        <v>87</v>
      </c>
      <c r="H26" s="121">
        <v>0</v>
      </c>
      <c r="I26" s="122">
        <v>1</v>
      </c>
      <c r="J26" s="123">
        <f t="shared" ref="J26:J29" si="2">SUM(H26*I26)</f>
        <v>0</v>
      </c>
      <c r="K26" s="127">
        <f>45/60</f>
        <v>0.75</v>
      </c>
      <c r="L26" s="37"/>
      <c r="M26" s="61">
        <f t="shared" ref="M26:M30" si="3">SUM(J26*K26)</f>
        <v>0</v>
      </c>
      <c r="N26" s="34"/>
      <c r="O26" s="39"/>
      <c r="P26" s="40"/>
      <c r="Q26" s="66">
        <v>44.67</v>
      </c>
      <c r="R26" s="110">
        <f t="shared" si="1"/>
        <v>0</v>
      </c>
      <c r="S26" s="228">
        <v>135000</v>
      </c>
      <c r="T26" s="225">
        <v>135000</v>
      </c>
      <c r="U26" s="120">
        <v>0</v>
      </c>
      <c r="Y26" s="67"/>
    </row>
    <row r="27" spans="1:25" s="63" customFormat="1" ht="36" x14ac:dyDescent="0.2">
      <c r="A27" s="53" t="s">
        <v>63</v>
      </c>
      <c r="B27" s="161" t="s">
        <v>65</v>
      </c>
      <c r="C27" s="208"/>
      <c r="D27" s="208"/>
      <c r="E27" s="208"/>
      <c r="F27" s="209"/>
      <c r="G27" s="93" t="s">
        <v>88</v>
      </c>
      <c r="H27" s="121">
        <v>0</v>
      </c>
      <c r="I27" s="122">
        <v>2</v>
      </c>
      <c r="J27" s="123">
        <f t="shared" si="2"/>
        <v>0</v>
      </c>
      <c r="K27" s="127">
        <f>45/60</f>
        <v>0.75</v>
      </c>
      <c r="L27" s="37"/>
      <c r="M27" s="61">
        <f t="shared" si="3"/>
        <v>0</v>
      </c>
      <c r="N27" s="34"/>
      <c r="O27" s="39"/>
      <c r="P27" s="40"/>
      <c r="Q27" s="66">
        <v>44.67</v>
      </c>
      <c r="R27" s="110">
        <f t="shared" si="1"/>
        <v>0</v>
      </c>
      <c r="S27" s="228">
        <v>14400</v>
      </c>
      <c r="T27" s="231">
        <v>14400</v>
      </c>
      <c r="U27" s="120"/>
      <c r="Y27" s="67"/>
    </row>
    <row r="28" spans="1:25" s="63" customFormat="1" ht="36" x14ac:dyDescent="0.2">
      <c r="A28" s="53" t="s">
        <v>63</v>
      </c>
      <c r="B28" s="161" t="s">
        <v>66</v>
      </c>
      <c r="C28" s="216"/>
      <c r="D28" s="216"/>
      <c r="E28" s="216"/>
      <c r="F28" s="217"/>
      <c r="G28" s="93" t="s">
        <v>67</v>
      </c>
      <c r="H28" s="33">
        <v>2656</v>
      </c>
      <c r="I28" s="34">
        <v>1</v>
      </c>
      <c r="J28" s="35">
        <f t="shared" si="2"/>
        <v>2656</v>
      </c>
      <c r="K28" s="36">
        <f>5/60</f>
        <v>8.3333333333333329E-2</v>
      </c>
      <c r="L28" s="37"/>
      <c r="M28" s="38">
        <f t="shared" si="3"/>
        <v>221.33333333333331</v>
      </c>
      <c r="N28" s="34"/>
      <c r="O28" s="39"/>
      <c r="P28" s="40"/>
      <c r="Q28" s="63">
        <v>44.67</v>
      </c>
      <c r="R28" s="110">
        <f>SUM(M28*Q28)</f>
        <v>9886.9599999999991</v>
      </c>
      <c r="S28" s="232">
        <v>1500</v>
      </c>
      <c r="T28" s="230">
        <v>1273</v>
      </c>
      <c r="U28" s="230">
        <v>221</v>
      </c>
      <c r="Y28" s="67"/>
    </row>
    <row r="29" spans="1:25" s="63" customFormat="1" ht="25.5" x14ac:dyDescent="0.2">
      <c r="A29" s="53" t="s">
        <v>68</v>
      </c>
      <c r="B29" s="161" t="s">
        <v>69</v>
      </c>
      <c r="C29" s="208"/>
      <c r="D29" s="208"/>
      <c r="E29" s="208"/>
      <c r="F29" s="209"/>
      <c r="G29" s="93" t="s">
        <v>89</v>
      </c>
      <c r="H29" s="121">
        <v>0</v>
      </c>
      <c r="I29" s="122">
        <v>1</v>
      </c>
      <c r="J29" s="123">
        <f t="shared" si="2"/>
        <v>0</v>
      </c>
      <c r="K29" s="127">
        <f>15/60</f>
        <v>0.25</v>
      </c>
      <c r="L29" s="37"/>
      <c r="M29" s="61">
        <f t="shared" si="3"/>
        <v>0</v>
      </c>
      <c r="N29" s="34"/>
      <c r="O29" s="39"/>
      <c r="P29" s="40"/>
      <c r="Q29" s="66">
        <v>44.67</v>
      </c>
      <c r="R29" s="110">
        <f t="shared" ref="R29:R33" si="4">SUM(M29*Q29)</f>
        <v>0</v>
      </c>
      <c r="S29" s="229">
        <v>1125</v>
      </c>
      <c r="T29" s="231">
        <v>1125</v>
      </c>
      <c r="U29" s="126"/>
      <c r="Y29" s="67"/>
    </row>
    <row r="30" spans="1:25" s="63" customFormat="1" ht="30" customHeight="1" x14ac:dyDescent="0.2">
      <c r="A30" s="53" t="s">
        <v>68</v>
      </c>
      <c r="B30" s="161" t="s">
        <v>70</v>
      </c>
      <c r="C30" s="208"/>
      <c r="D30" s="208"/>
      <c r="E30" s="208"/>
      <c r="F30" s="209"/>
      <c r="G30" s="93" t="s">
        <v>90</v>
      </c>
      <c r="H30" s="121">
        <v>0</v>
      </c>
      <c r="I30" s="122">
        <v>1</v>
      </c>
      <c r="J30" s="123">
        <f t="shared" ref="J30:J35" si="5">SUM(H30*I30)</f>
        <v>0</v>
      </c>
      <c r="K30" s="127">
        <f>15/60</f>
        <v>0.25</v>
      </c>
      <c r="L30" s="37"/>
      <c r="M30" s="61">
        <f t="shared" si="3"/>
        <v>0</v>
      </c>
      <c r="N30" s="34"/>
      <c r="O30" s="39"/>
      <c r="P30" s="40"/>
      <c r="Q30" s="66">
        <v>44.67</v>
      </c>
      <c r="R30" s="110">
        <f t="shared" si="4"/>
        <v>0</v>
      </c>
      <c r="S30" s="228">
        <v>1125</v>
      </c>
      <c r="T30" s="231">
        <v>1125</v>
      </c>
      <c r="U30" s="120">
        <v>0</v>
      </c>
      <c r="Y30" s="67"/>
    </row>
    <row r="31" spans="1:25" s="63" customFormat="1" ht="30" customHeight="1" x14ac:dyDescent="0.2">
      <c r="A31" s="53" t="s">
        <v>68</v>
      </c>
      <c r="B31" s="161" t="s">
        <v>71</v>
      </c>
      <c r="C31" s="216"/>
      <c r="D31" s="216"/>
      <c r="E31" s="216"/>
      <c r="F31" s="217"/>
      <c r="G31" s="93" t="s">
        <v>91</v>
      </c>
      <c r="H31" s="121">
        <f>H26*0.05</f>
        <v>0</v>
      </c>
      <c r="I31" s="122">
        <v>1</v>
      </c>
      <c r="J31" s="123">
        <f t="shared" si="5"/>
        <v>0</v>
      </c>
      <c r="K31" s="127">
        <f>5/60</f>
        <v>8.3333333333333329E-2</v>
      </c>
      <c r="L31" s="37"/>
      <c r="M31" s="61">
        <f t="shared" ref="M31:M33" si="6">SUM(J31*K31)</f>
        <v>0</v>
      </c>
      <c r="N31" s="34"/>
      <c r="O31" s="39"/>
      <c r="P31" s="40"/>
      <c r="Q31" s="66">
        <v>44.67</v>
      </c>
      <c r="R31" s="110">
        <f t="shared" si="4"/>
        <v>0</v>
      </c>
      <c r="S31" s="228">
        <v>750</v>
      </c>
      <c r="T31" s="231">
        <v>750</v>
      </c>
      <c r="U31" s="120">
        <v>0</v>
      </c>
      <c r="Y31" s="67"/>
    </row>
    <row r="32" spans="1:25" s="63" customFormat="1" ht="30" customHeight="1" x14ac:dyDescent="0.2">
      <c r="A32" s="53" t="s">
        <v>68</v>
      </c>
      <c r="B32" s="161" t="s">
        <v>72</v>
      </c>
      <c r="C32" s="218"/>
      <c r="D32" s="218"/>
      <c r="E32" s="218"/>
      <c r="F32" s="219"/>
      <c r="G32" s="93" t="s">
        <v>92</v>
      </c>
      <c r="H32" s="121">
        <f>H26*0.005</f>
        <v>0</v>
      </c>
      <c r="I32" s="122">
        <v>1</v>
      </c>
      <c r="J32" s="123">
        <f t="shared" si="5"/>
        <v>0</v>
      </c>
      <c r="K32" s="127">
        <f>10/60</f>
        <v>0.16666666666666666</v>
      </c>
      <c r="L32" s="37"/>
      <c r="M32" s="61">
        <f t="shared" si="6"/>
        <v>0</v>
      </c>
      <c r="N32" s="34"/>
      <c r="O32" s="39"/>
      <c r="P32" s="40"/>
      <c r="Q32" s="66">
        <v>44.67</v>
      </c>
      <c r="R32" s="110">
        <f t="shared" si="4"/>
        <v>0</v>
      </c>
      <c r="S32" s="228">
        <v>150</v>
      </c>
      <c r="T32" s="231">
        <v>150</v>
      </c>
      <c r="U32" s="120">
        <v>0</v>
      </c>
      <c r="Y32" s="67"/>
    </row>
    <row r="33" spans="1:25" s="63" customFormat="1" ht="40.35" customHeight="1" x14ac:dyDescent="0.2">
      <c r="A33" s="53" t="s">
        <v>68</v>
      </c>
      <c r="B33" s="161" t="s">
        <v>73</v>
      </c>
      <c r="C33" s="218"/>
      <c r="D33" s="218"/>
      <c r="E33" s="218"/>
      <c r="F33" s="219"/>
      <c r="G33" s="93" t="s">
        <v>93</v>
      </c>
      <c r="H33" s="121">
        <f>H26*0.01</f>
        <v>0</v>
      </c>
      <c r="I33" s="122">
        <v>1</v>
      </c>
      <c r="J33" s="123">
        <f t="shared" si="5"/>
        <v>0</v>
      </c>
      <c r="K33" s="127">
        <f>30/60</f>
        <v>0.5</v>
      </c>
      <c r="L33" s="37"/>
      <c r="M33" s="61">
        <f t="shared" si="6"/>
        <v>0</v>
      </c>
      <c r="N33" s="34"/>
      <c r="O33" s="39"/>
      <c r="P33" s="40"/>
      <c r="Q33" s="66">
        <v>44.67</v>
      </c>
      <c r="R33" s="110">
        <f t="shared" si="4"/>
        <v>0</v>
      </c>
      <c r="S33" s="228">
        <v>900</v>
      </c>
      <c r="T33" s="231">
        <v>900</v>
      </c>
      <c r="U33" s="120">
        <v>0</v>
      </c>
      <c r="Y33" s="67"/>
    </row>
    <row r="34" spans="1:25" s="63" customFormat="1" ht="42.75" customHeight="1" x14ac:dyDescent="0.2">
      <c r="A34" s="53" t="s">
        <v>74</v>
      </c>
      <c r="B34" s="161" t="s">
        <v>75</v>
      </c>
      <c r="C34" s="218"/>
      <c r="D34" s="218"/>
      <c r="E34" s="218"/>
      <c r="F34" s="219"/>
      <c r="G34" s="93" t="s">
        <v>94</v>
      </c>
      <c r="H34" s="121">
        <f>H26*0.01</f>
        <v>0</v>
      </c>
      <c r="I34" s="122">
        <v>1</v>
      </c>
      <c r="J34" s="123">
        <f t="shared" si="5"/>
        <v>0</v>
      </c>
      <c r="K34" s="127">
        <f>5/60</f>
        <v>8.3333333333333329E-2</v>
      </c>
      <c r="L34" s="124">
        <f>$J34*$K34</f>
        <v>0</v>
      </c>
      <c r="M34" s="37"/>
      <c r="N34" s="34"/>
      <c r="O34" s="39"/>
      <c r="P34" s="40"/>
      <c r="Q34" s="41"/>
      <c r="R34" s="110"/>
      <c r="S34" s="98"/>
      <c r="T34" s="98"/>
      <c r="U34" s="98"/>
      <c r="Y34" s="67"/>
    </row>
    <row r="35" spans="1:25" s="63" customFormat="1" ht="25.5" x14ac:dyDescent="0.2">
      <c r="A35" s="53"/>
      <c r="B35" s="161" t="s">
        <v>76</v>
      </c>
      <c r="C35" s="162"/>
      <c r="D35" s="162"/>
      <c r="E35" s="162"/>
      <c r="F35" s="163"/>
      <c r="G35" s="93" t="s">
        <v>95</v>
      </c>
      <c r="H35" s="121">
        <f>H26*0.1</f>
        <v>0</v>
      </c>
      <c r="I35" s="122">
        <v>1</v>
      </c>
      <c r="J35" s="123">
        <f t="shared" si="5"/>
        <v>0</v>
      </c>
      <c r="K35" s="127">
        <v>0.5</v>
      </c>
      <c r="L35" s="124">
        <f>$J35*$K35</f>
        <v>0</v>
      </c>
      <c r="M35" s="38"/>
      <c r="N35" s="34"/>
      <c r="O35" s="39"/>
      <c r="P35" s="40"/>
      <c r="Q35" s="41"/>
      <c r="R35" s="110"/>
      <c r="S35" s="98"/>
      <c r="T35" s="98"/>
      <c r="U35" s="98"/>
      <c r="Y35" s="67"/>
    </row>
    <row r="36" spans="1:25" s="63" customFormat="1" ht="35.1" customHeight="1" x14ac:dyDescent="0.2">
      <c r="A36" s="53"/>
      <c r="B36" s="161"/>
      <c r="C36" s="162"/>
      <c r="D36" s="162"/>
      <c r="E36" s="162"/>
      <c r="F36" s="163"/>
      <c r="G36" s="93"/>
      <c r="H36" s="33"/>
      <c r="I36" s="34"/>
      <c r="J36" s="35"/>
      <c r="K36" s="36"/>
      <c r="L36" s="38"/>
      <c r="M36" s="38"/>
      <c r="N36" s="34"/>
      <c r="O36" s="39"/>
      <c r="P36" s="40"/>
      <c r="Q36" s="41"/>
      <c r="R36" s="110"/>
      <c r="S36" s="98"/>
      <c r="T36" s="98"/>
      <c r="U36" s="98"/>
      <c r="Y36" s="67"/>
    </row>
    <row r="37" spans="1:25" s="63" customFormat="1" ht="35.1" customHeight="1" x14ac:dyDescent="0.2">
      <c r="A37" s="53"/>
      <c r="B37" s="161"/>
      <c r="C37" s="208"/>
      <c r="D37" s="208"/>
      <c r="E37" s="208"/>
      <c r="F37" s="209"/>
      <c r="G37" s="93"/>
      <c r="H37" s="33"/>
      <c r="I37" s="34"/>
      <c r="J37" s="35"/>
      <c r="K37" s="36"/>
      <c r="L37" s="38"/>
      <c r="M37" s="38"/>
      <c r="N37" s="34"/>
      <c r="O37" s="39"/>
      <c r="P37" s="40"/>
      <c r="Q37" s="41"/>
      <c r="R37" s="110"/>
      <c r="S37" s="98"/>
      <c r="T37" s="98"/>
      <c r="U37" s="98"/>
      <c r="Y37" s="67"/>
    </row>
    <row r="38" spans="1:25" s="63" customFormat="1" ht="35.1" customHeight="1" x14ac:dyDescent="0.2">
      <c r="A38" s="53"/>
      <c r="B38" s="161"/>
      <c r="C38" s="208"/>
      <c r="D38" s="208"/>
      <c r="E38" s="208"/>
      <c r="F38" s="209"/>
      <c r="G38" s="54"/>
      <c r="H38" s="33"/>
      <c r="I38" s="34"/>
      <c r="J38" s="35"/>
      <c r="K38" s="36"/>
      <c r="L38" s="69"/>
      <c r="M38" s="69"/>
      <c r="N38" s="34"/>
      <c r="O38" s="39"/>
      <c r="P38" s="40"/>
      <c r="Q38" s="41"/>
      <c r="R38" s="110"/>
      <c r="S38" s="98"/>
      <c r="T38" s="98"/>
      <c r="U38" s="98"/>
      <c r="Y38" s="67"/>
    </row>
    <row r="39" spans="1:25" s="63" customFormat="1" ht="20.100000000000001" customHeight="1" thickBot="1" x14ac:dyDescent="0.25">
      <c r="A39" s="70"/>
      <c r="B39" s="222" t="s">
        <v>77</v>
      </c>
      <c r="C39" s="223"/>
      <c r="D39" s="223"/>
      <c r="E39" s="223"/>
      <c r="F39" s="224"/>
      <c r="G39" s="71"/>
      <c r="H39" s="72"/>
      <c r="I39" s="73"/>
      <c r="J39" s="74">
        <f>SUM(J20:J38)</f>
        <v>7248</v>
      </c>
      <c r="K39" s="75"/>
      <c r="L39" s="74">
        <f>SUM(L26:L32)</f>
        <v>0</v>
      </c>
      <c r="M39" s="74">
        <f>SUM(M21:M38)</f>
        <v>604.33333333333326</v>
      </c>
      <c r="N39" s="75"/>
      <c r="O39" s="75"/>
      <c r="P39" s="76">
        <f>SUM(P26:P38)</f>
        <v>0</v>
      </c>
      <c r="Q39" s="77"/>
      <c r="R39" s="233">
        <v>26981</v>
      </c>
      <c r="S39" s="230">
        <f>SUM(S20:S38)</f>
        <v>184560.5</v>
      </c>
      <c r="T39" s="230">
        <v>183951</v>
      </c>
      <c r="U39" s="98">
        <f>SUM(U20:U33)</f>
        <v>604</v>
      </c>
      <c r="Y39" s="67"/>
    </row>
    <row r="40" spans="1:25" s="63" customFormat="1" ht="19.5" customHeight="1" thickBot="1" x14ac:dyDescent="0.25">
      <c r="A40" s="78"/>
      <c r="B40" s="213" t="s">
        <v>78</v>
      </c>
      <c r="C40" s="220"/>
      <c r="D40" s="220"/>
      <c r="E40" s="220"/>
      <c r="F40" s="221"/>
      <c r="G40" s="79"/>
      <c r="H40" s="80"/>
      <c r="I40" s="81"/>
      <c r="J40" s="82">
        <f>SUM(J39)</f>
        <v>7248</v>
      </c>
      <c r="K40" s="83"/>
      <c r="L40" s="82">
        <f>SUM(L39)</f>
        <v>0</v>
      </c>
      <c r="M40" s="82">
        <f>SUM(M39)</f>
        <v>604.33333333333326</v>
      </c>
      <c r="N40" s="75"/>
      <c r="O40" s="83"/>
      <c r="P40" s="84">
        <f>SUM(P39)</f>
        <v>0</v>
      </c>
      <c r="Q40" s="85"/>
      <c r="R40" s="111"/>
      <c r="S40" s="98"/>
      <c r="T40" s="98"/>
      <c r="U40" s="98"/>
      <c r="Y40" s="67"/>
    </row>
    <row r="41" spans="1:25" s="63" customFormat="1" ht="50.1" customHeight="1" thickBot="1" x14ac:dyDescent="0.25">
      <c r="A41" s="213" t="s">
        <v>79</v>
      </c>
      <c r="B41" s="214"/>
      <c r="C41" s="214"/>
      <c r="D41" s="214"/>
      <c r="E41" s="214"/>
      <c r="F41" s="215"/>
      <c r="G41" s="79"/>
      <c r="H41" s="80"/>
      <c r="I41" s="81"/>
      <c r="J41" s="86">
        <f>SUM(J40+N40)</f>
        <v>7248</v>
      </c>
      <c r="K41" s="83"/>
      <c r="L41" s="87"/>
      <c r="M41" s="86">
        <f>SUM(M40+P40)</f>
        <v>604.33333333333326</v>
      </c>
      <c r="N41" s="75"/>
      <c r="O41" s="83"/>
      <c r="P41" s="84"/>
      <c r="Q41" s="83"/>
      <c r="R41" s="112"/>
      <c r="S41" s="98"/>
      <c r="T41" s="98"/>
      <c r="U41" s="98"/>
    </row>
    <row r="42" spans="1:25" s="63" customFormat="1" ht="12" x14ac:dyDescent="0.2">
      <c r="B42" s="115"/>
      <c r="C42" s="115"/>
      <c r="D42" s="115"/>
      <c r="E42" s="115"/>
      <c r="F42" s="115"/>
      <c r="G42" s="88"/>
      <c r="H42" s="89"/>
      <c r="I42" s="89"/>
      <c r="K42" s="89"/>
      <c r="N42" s="89"/>
      <c r="O42" s="89"/>
      <c r="P42" s="90"/>
      <c r="Q42" s="91"/>
      <c r="R42" s="99"/>
      <c r="S42" s="99"/>
      <c r="T42" s="99"/>
      <c r="U42" s="99"/>
    </row>
    <row r="49" spans="1:2" ht="11.25" x14ac:dyDescent="0.2">
      <c r="A49" s="42"/>
      <c r="B49" s="116"/>
    </row>
    <row r="50" spans="1:2" ht="11.25" x14ac:dyDescent="0.2">
      <c r="A50" s="42"/>
      <c r="B50" s="117"/>
    </row>
    <row r="51" spans="1:2" ht="11.25" x14ac:dyDescent="0.2">
      <c r="A51" s="43"/>
      <c r="B51" s="118"/>
    </row>
    <row r="52" spans="1:2" ht="11.25" x14ac:dyDescent="0.2">
      <c r="A52" s="45"/>
      <c r="B52" s="119"/>
    </row>
    <row r="53" spans="1:2" ht="11.25" x14ac:dyDescent="0.2">
      <c r="A53" s="44"/>
      <c r="B53" s="118"/>
    </row>
  </sheetData>
  <mergeCells count="40">
    <mergeCell ref="B29:F29"/>
    <mergeCell ref="B24:F24"/>
    <mergeCell ref="B25:F25"/>
    <mergeCell ref="A41:F41"/>
    <mergeCell ref="B27:F27"/>
    <mergeCell ref="B38:F38"/>
    <mergeCell ref="B36:F36"/>
    <mergeCell ref="B37:F37"/>
    <mergeCell ref="B31:F31"/>
    <mergeCell ref="B30:F30"/>
    <mergeCell ref="B32:F32"/>
    <mergeCell ref="B33:F33"/>
    <mergeCell ref="B34:F34"/>
    <mergeCell ref="B28:F28"/>
    <mergeCell ref="B40:F40"/>
    <mergeCell ref="B39:F39"/>
    <mergeCell ref="T14:T19"/>
    <mergeCell ref="U14:U19"/>
    <mergeCell ref="Q12:R13"/>
    <mergeCell ref="B35:F35"/>
    <mergeCell ref="A1:H9"/>
    <mergeCell ref="P1:P2"/>
    <mergeCell ref="I1:N1"/>
    <mergeCell ref="B26:F26"/>
    <mergeCell ref="B19:F19"/>
    <mergeCell ref="H12:L13"/>
    <mergeCell ref="A10:F11"/>
    <mergeCell ref="H10:P11"/>
    <mergeCell ref="B16:F16"/>
    <mergeCell ref="L14:M14"/>
    <mergeCell ref="L15:M15"/>
    <mergeCell ref="L16:M16"/>
    <mergeCell ref="I3:N9"/>
    <mergeCell ref="N12:P13"/>
    <mergeCell ref="O5:P6"/>
    <mergeCell ref="B23:F23"/>
    <mergeCell ref="S14:S19"/>
    <mergeCell ref="B20:F20"/>
    <mergeCell ref="B21:F21"/>
    <mergeCell ref="B22:F2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K26:K32 R26:R27 K33:K34 H31:H35 R28:R33" unlockedFormula="1"/>
    <ignoredError sqref="S3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DEF84-A9D5-41B4-8532-3F18D609A414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e0845227-3a8d-4c34-92b9-66e479dbd20d"/>
    <ds:schemaRef ds:uri="http://purl.org/dc/dcmitype/"/>
    <ds:schemaRef ds:uri="c63ecb39-b7de-47df-ba71-e92888fd1111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Ball, MaryAnn - FPAC-FBC, DC</cp:lastModifiedBy>
  <cp:revision/>
  <dcterms:created xsi:type="dcterms:W3CDTF">2000-01-10T18:54:20Z</dcterms:created>
  <dcterms:modified xsi:type="dcterms:W3CDTF">2025-04-17T18:55:41Z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