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2.xml" ContentType="application/vnd.openxmlformats-officedocument.drawing+xml"/>
  <Override PartName="/xl/pivotTables/pivotTable7.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hidePivotFieldList="1"/>
  <mc:AlternateContent xmlns:mc="http://schemas.openxmlformats.org/markup-compatibility/2006">
    <mc:Choice Requires="x15">
      <x15ac:absPath xmlns:x15ac="http://schemas.microsoft.com/office/spreadsheetml/2010/11/ac" url="https://nsf-my.sharepoint.com/personal/0543114207_nsf_gov/Documents/INFOCOLL/3145-TIP Engines Reporting/ROCIS/"/>
    </mc:Choice>
  </mc:AlternateContent>
  <xr:revisionPtr revIDLastSave="2" documentId="8_{03BFAA21-EAA1-4B0E-9553-7B6ADC271BF9}" xr6:coauthVersionLast="47" xr6:coauthVersionMax="47" xr10:uidLastSave="{5D6BCF81-417B-42DC-8F1D-E5E266F11AFE}"/>
  <bookViews>
    <workbookView xWindow="28680" yWindow="-120" windowWidth="29040" windowHeight="15720" tabRatio="871" firstSheet="4" activeTab="4" xr2:uid="{53B27BCB-9605-442A-87DA-429BD357CDFB}"/>
  </bookViews>
  <sheets>
    <sheet name="Budget" sheetId="1" r:id="rId1"/>
    <sheet name="Existing &amp; New Resources" sheetId="6" r:id="rId2"/>
    <sheet name="Acronyms &amp; Annotations" sheetId="8" r:id="rId3"/>
    <sheet name="Definitions" sheetId="13" r:id="rId4"/>
    <sheet name="Summary Budget" sheetId="4" r:id="rId5"/>
    <sheet name="Summary Resources--Session 1" sheetId="7" state="hidden" r:id="rId6"/>
    <sheet name="Organization Lists--pivot table" sheetId="10" r:id="rId7"/>
    <sheet name="Org Budgets--pivot tables" sheetId="12" r:id="rId8"/>
    <sheet name="Activity Budgets--pivot tables" sheetId="11" r:id="rId9"/>
    <sheet name="Lookup tables" sheetId="3" r:id="rId10"/>
  </sheets>
  <definedNames>
    <definedName name="Slicer_Activity">#N/A</definedName>
    <definedName name="Slicer_Activity1">#N/A</definedName>
    <definedName name="Slicer_Activity11">#N/A</definedName>
    <definedName name="Slicer_Category">#N/A</definedName>
    <definedName name="Slicer_Category1">#N/A</definedName>
    <definedName name="Slicer_Category2">#N/A</definedName>
    <definedName name="Slicer_Category3">#N/A</definedName>
    <definedName name="Slicer_Core_Function">#N/A</definedName>
    <definedName name="Slicer_Core_Function1">#N/A</definedName>
    <definedName name="Slicer_Core_Function2">#N/A</definedName>
    <definedName name="Slicer_Core_Function21">#N/A</definedName>
    <definedName name="Slicer_Core_Function211">#N/A</definedName>
    <definedName name="Slicer_Core_Function3">#N/A</definedName>
    <definedName name="Slicer_Core_Function4">#N/A</definedName>
    <definedName name="Slicer_Institution">#N/A</definedName>
    <definedName name="Slicer_Institution1">#N/A</definedName>
  </definedNames>
  <calcPr calcId="191028"/>
  <pivotCaches>
    <pivotCache cacheId="0" r:id="rId11"/>
    <pivotCache cacheId="11"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 r:id="rId19"/>
        <x14:slicerCache r:id="rId20"/>
        <x14:slicerCache r:id="rId21"/>
        <x14:slicerCache r:id="rId22"/>
        <x14:slicerCache r:id="rId23"/>
        <x14:slicerCache r:id="rId24"/>
        <x14:slicerCache r:id="rId25"/>
        <x14:slicerCache r:id="rId26"/>
        <x14:slicerCache r:id="rId27"/>
        <x14:slicerCache r:id="rId2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5" i="3" l="1" a="1"/>
  <c r="T15" i="3" s="1"/>
  <c r="L6" i="1" l="1"/>
  <c r="L5" i="1"/>
  <c r="L4" i="1"/>
  <c r="L3" i="1"/>
  <c r="L72" i="1"/>
  <c r="L104" i="1"/>
  <c r="L103" i="1"/>
  <c r="L18" i="1"/>
  <c r="L52" i="1"/>
  <c r="L48" i="1"/>
  <c r="L53" i="1"/>
  <c r="L39" i="1"/>
  <c r="L89" i="1"/>
  <c r="L111" i="1"/>
  <c r="L37" i="1"/>
  <c r="L12" i="1"/>
  <c r="L23" i="1"/>
  <c r="L24" i="1"/>
  <c r="L15" i="1"/>
  <c r="L56" i="1"/>
  <c r="L46" i="1"/>
  <c r="L43" i="1"/>
  <c r="L68" i="1"/>
  <c r="L60" i="1"/>
  <c r="L76" i="1"/>
  <c r="L80" i="1"/>
  <c r="L86" i="1"/>
  <c r="L109" i="1"/>
  <c r="L100" i="1"/>
  <c r="L8" i="1"/>
  <c r="L25" i="1"/>
  <c r="L14" i="1"/>
  <c r="L55" i="1"/>
  <c r="L45" i="1"/>
  <c r="L57" i="1"/>
  <c r="L38" i="1"/>
  <c r="L66" i="1"/>
  <c r="L70" i="1"/>
  <c r="L83" i="1"/>
  <c r="L88" i="1"/>
  <c r="L91" i="1"/>
  <c r="L97" i="1"/>
  <c r="L108" i="1"/>
  <c r="L102" i="1"/>
  <c r="L36" i="1"/>
  <c r="L34" i="1"/>
  <c r="L10" i="1"/>
  <c r="L27" i="1"/>
  <c r="L26" i="1"/>
  <c r="L17" i="1"/>
  <c r="L49" i="1"/>
  <c r="L50" i="1"/>
  <c r="L40" i="1"/>
  <c r="L67" i="1"/>
  <c r="L74" i="1"/>
  <c r="L75" i="1"/>
  <c r="L79" i="1"/>
  <c r="L87" i="1"/>
  <c r="L93" i="1"/>
  <c r="L94" i="1"/>
  <c r="L112" i="1"/>
  <c r="L113" i="1"/>
  <c r="L101" i="1"/>
  <c r="L35" i="1"/>
  <c r="L9" i="1"/>
  <c r="L20" i="1"/>
  <c r="L78" i="1"/>
  <c r="L73" i="1"/>
  <c r="L77" i="1"/>
  <c r="L31" i="1"/>
  <c r="L32" i="1"/>
  <c r="L33" i="1"/>
  <c r="L11" i="1"/>
  <c r="L21" i="1"/>
  <c r="L22" i="1"/>
  <c r="L16" i="1"/>
  <c r="L54" i="1"/>
  <c r="L47" i="1"/>
  <c r="L42" i="1"/>
  <c r="L71" i="1"/>
  <c r="L63" i="1"/>
  <c r="L65" i="1"/>
  <c r="L69" i="1"/>
  <c r="L82" i="1"/>
  <c r="L85" i="1"/>
  <c r="L92" i="1"/>
  <c r="L96" i="1"/>
  <c r="L106" i="1"/>
  <c r="L107" i="1"/>
  <c r="L99" i="1"/>
  <c r="L98" i="1"/>
  <c r="L30" i="1"/>
  <c r="L19" i="1"/>
  <c r="L13" i="1"/>
  <c r="L51" i="1"/>
  <c r="L44" i="1"/>
  <c r="L62" i="1"/>
  <c r="L64" i="1"/>
  <c r="L41" i="1"/>
  <c r="R25" i="3" a="1"/>
  <c r="R25" i="3" s="1"/>
  <c r="P15" i="3" a="1"/>
  <c r="P15" i="3" s="1"/>
  <c r="N26" i="3" a="1"/>
  <c r="N26" i="3" s="1"/>
  <c r="L15" i="3" a="1"/>
  <c r="L15" i="3" s="1"/>
  <c r="J14" i="3" a="1"/>
  <c r="J14" i="3" s="1"/>
  <c r="L61" i="1" l="1"/>
  <c r="L110" i="1"/>
  <c r="L105" i="1"/>
  <c r="L28" i="1"/>
  <c r="L29" i="1"/>
  <c r="L7" i="1"/>
  <c r="L81" i="1"/>
  <c r="L84" i="1"/>
  <c r="L90" i="1"/>
  <c r="L95" i="1"/>
  <c r="L59" i="1"/>
  <c r="L58" i="1"/>
  <c r="H15" i="3" l="1" a="1"/>
  <c r="H15" i="3" s="1"/>
  <c r="F13" i="3" a="1"/>
  <c r="F13" i="3" s="1"/>
  <c r="D15" i="3" a="1"/>
  <c r="D15" i="3" s="1"/>
  <c r="B16" i="3" a="1"/>
  <c r="B1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<sst xmlns="http://schemas.openxmlformats.org/spreadsheetml/2006/main" count="2051" uniqueCount="206">
  <si>
    <r>
      <t xml:space="preserve">Details entered below are provided as illustrative examples only. </t>
    </r>
    <r>
      <rPr>
        <b/>
        <sz val="11"/>
        <color rgb="FFC00000"/>
        <rFont val="Open Sans"/>
      </rPr>
      <t>Please delete examples and add in your own budget details with costs allocated toward appropriate Core Function</t>
    </r>
    <r>
      <rPr>
        <sz val="11"/>
        <color rgb="FFC00000"/>
        <rFont val="Open Sans"/>
      </rPr>
      <t>. A single line item from your budget can be allocated to more than one Core Function by breaking the total amount out over multiple rows. Add rows to the table as needed. Multiple columns contain drop-down lists that will limit your answer options. See attached instructions for more guidance. When implementing any suggested updates to your budget; a simple change in the amount for a given line item can be entered in the Updated Cost column. If an item in your budget changes to a different core function in the updated version, add another row to reflect the change.</t>
    </r>
  </si>
  <si>
    <t>Cost Category</t>
  </si>
  <si>
    <t>Core Function</t>
  </si>
  <si>
    <t>Activity</t>
  </si>
  <si>
    <t>Category</t>
  </si>
  <si>
    <t>Institution Type</t>
  </si>
  <si>
    <t>Institution</t>
  </si>
  <si>
    <t>Organization Type</t>
  </si>
  <si>
    <t>Partnership Role</t>
  </si>
  <si>
    <t>Year</t>
  </si>
  <si>
    <t>Cost</t>
  </si>
  <si>
    <t>Updated Cost</t>
  </si>
  <si>
    <t>Difference between Revised &amp; Original</t>
  </si>
  <si>
    <t>Description - Also note any high level changes or rationale</t>
  </si>
  <si>
    <t>A, B. 2,5,6 Salaries and Wages (Faculty/Staff)</t>
  </si>
  <si>
    <t>Other Ecosystem Building</t>
  </si>
  <si>
    <t>EB-2</t>
  </si>
  <si>
    <t>Ecosystem Building</t>
  </si>
  <si>
    <t>Subaward</t>
  </si>
  <si>
    <t>[subaward-1 institution name]</t>
  </si>
  <si>
    <t>VC or start up incubator</t>
  </si>
  <si>
    <t>Formal Partner</t>
  </si>
  <si>
    <t>Year 2</t>
  </si>
  <si>
    <t>{Subaward-1 version of all items}</t>
  </si>
  <si>
    <t>EB-3</t>
  </si>
  <si>
    <t>EB-4</t>
  </si>
  <si>
    <t>EB-5</t>
  </si>
  <si>
    <t>Use-inspired R/D</t>
  </si>
  <si>
    <t>R/D-1</t>
  </si>
  <si>
    <t>Project</t>
  </si>
  <si>
    <t>Lead</t>
  </si>
  <si>
    <t>[lead institution name]</t>
  </si>
  <si>
    <t>University (granting doctoral or master's degrees)</t>
  </si>
  <si>
    <t>Year 1</t>
  </si>
  <si>
    <t>{All faculty/staff personnel devoted to R/D and Activity 1 summarized here}</t>
  </si>
  <si>
    <t>[subaward-2 institution name]</t>
  </si>
  <si>
    <t>Non-profit/philanthropy</t>
  </si>
  <si>
    <t>Informal Partner</t>
  </si>
  <si>
    <t>{Subaward-2 version of all items}</t>
  </si>
  <si>
    <t>R/D-3</t>
  </si>
  <si>
    <t>{year 2 versions of all items}</t>
  </si>
  <si>
    <t>R/D-5</t>
  </si>
  <si>
    <t>Translation Innovations to Practice</t>
  </si>
  <si>
    <t>TR-1</t>
  </si>
  <si>
    <t>{All faculty/staff personnel devoted to Translation &amp; Activity 3 summarized here}</t>
  </si>
  <si>
    <t>TR-2</t>
  </si>
  <si>
    <t>TR-4</t>
  </si>
  <si>
    <t>TR-5</t>
  </si>
  <si>
    <t>Workforce Development</t>
  </si>
  <si>
    <t>WD-1</t>
  </si>
  <si>
    <t>{All faculty/staff personnel devoted to Workforce Development &amp; Activity 2 summarized here}</t>
  </si>
  <si>
    <t>WD-2</t>
  </si>
  <si>
    <t>WD-3</t>
  </si>
  <si>
    <t>WD-4</t>
  </si>
  <si>
    <t>WD-5</t>
  </si>
  <si>
    <t>Governance and Management</t>
  </si>
  <si>
    <t>N/A</t>
  </si>
  <si>
    <t>{All faculty/staff personnel devoted to Governance summarized here}</t>
  </si>
  <si>
    <r>
      <rPr>
        <b/>
        <sz val="10"/>
        <color theme="1"/>
        <rFont val="Open Sans"/>
        <family val="2"/>
      </rPr>
      <t>[example: reduction in revised]</t>
    </r>
    <r>
      <rPr>
        <sz val="10"/>
        <color theme="1"/>
        <rFont val="Open Sans"/>
      </rPr>
      <t>{ Describe suggested red</t>
    </r>
    <r>
      <rPr>
        <sz val="10"/>
        <color theme="1"/>
        <rFont val="Open Sans"/>
        <family val="2"/>
      </rPr>
      <t>uction in Governance personnel budget}</t>
    </r>
  </si>
  <si>
    <r>
      <rPr>
        <b/>
        <sz val="10"/>
        <color theme="1"/>
        <rFont val="Open Sans"/>
        <family val="2"/>
      </rPr>
      <t>[example: adding a position specifically for DEIA]</t>
    </r>
    <r>
      <rPr>
        <sz val="10"/>
        <color theme="1"/>
        <rFont val="Open Sans"/>
      </rPr>
      <t>{ Describe change</t>
    </r>
    <r>
      <rPr>
        <sz val="10"/>
        <color theme="1"/>
        <rFont val="Open Sans"/>
        <family val="2"/>
      </rPr>
      <t xml:space="preserve"> in Governance personnel budget}</t>
    </r>
  </si>
  <si>
    <t>B.1,3,4 Other Personnel (Postdocs/Students/etc)</t>
  </si>
  <si>
    <t>R/D-2</t>
  </si>
  <si>
    <t>R/D-4</t>
  </si>
  <si>
    <t>{All postdocs/students/other personnel devoted to Translation &amp; Activity 3 summarized here}</t>
  </si>
  <si>
    <t>{All postdocs/students/other personnel devoted to Workforce Development &amp; Activity 2 summarized here}</t>
  </si>
  <si>
    <t>C. Fringe &amp; I. Indirect</t>
  </si>
  <si>
    <t>For IDC and Fringe keep revised amount the same as original budget amount</t>
  </si>
  <si>
    <t>D. Equipment</t>
  </si>
  <si>
    <t>EB-1</t>
  </si>
  <si>
    <r>
      <rPr>
        <b/>
        <sz val="10"/>
        <color theme="1"/>
        <rFont val="Open Sans"/>
      </rPr>
      <t>[example: reduction in revised]</t>
    </r>
    <r>
      <rPr>
        <sz val="10"/>
        <color theme="1"/>
        <rFont val="Open Sans"/>
        <family val="2"/>
      </rPr>
      <t xml:space="preserve"> {Describe equipment and relation to activity} e.g. Analytical instruments, field instruments, specialized biological and engineering equipment.</t>
    </r>
  </si>
  <si>
    <t>{Description of equipment related to R/D and Activity 2}</t>
  </si>
  <si>
    <t>{Description of equipment related to R/D and Activity 3}</t>
  </si>
  <si>
    <t>{Describe equipment and relation to activity} e.g. Analytical instruments, field instruments, specialized biological and engineering equipment.</t>
  </si>
  <si>
    <t>TR-3</t>
  </si>
  <si>
    <t>{Description of equipment related to Translation and Activity 3}</t>
  </si>
  <si>
    <t>{Description of equipment related to Translation and Activity 2}</t>
  </si>
  <si>
    <t>{Description of equipment related to Translation and Activity 4}</t>
  </si>
  <si>
    <t>E. Travel</t>
  </si>
  <si>
    <t xml:space="preserve">Domestic travel for Engine and NSF events, meetings, conferences; updated budget reduced due to… </t>
  </si>
  <si>
    <t>G. 1. Materials and Supplies</t>
  </si>
  <si>
    <t>Office supplies, consumables, computer hardware, printing, postage, lab equipment, and construction personal protective equipment.</t>
  </si>
  <si>
    <t>G. 3. Consultant Services</t>
  </si>
  <si>
    <t>License for access to ~100 digital twins of factories; reduction in updated due to…</t>
  </si>
  <si>
    <t>University of XYZ, pending; reduction in updated due to…</t>
  </si>
  <si>
    <t>G. 4. Computer Services</t>
  </si>
  <si>
    <t>{description of Computer services related to R/D and Activity 1}</t>
  </si>
  <si>
    <t>G. 5. Other</t>
  </si>
  <si>
    <t>Seed grants</t>
  </si>
  <si>
    <t>Infrastructure Construction</t>
  </si>
  <si>
    <t xml:space="preserve">ACME Solutions Group to install real-time sensing equipment for data collection, factory benchmarking and providing factory productivity expertise. 500 hours total </t>
  </si>
  <si>
    <t>Factory installation and data acquisition</t>
  </si>
  <si>
    <r>
      <t xml:space="preserve">Details entered below are provided as illustrative examples only. </t>
    </r>
    <r>
      <rPr>
        <b/>
        <sz val="11"/>
        <color rgb="FFC00000"/>
        <rFont val="Open Sans"/>
      </rPr>
      <t xml:space="preserve">Please delete examples and add in your own Existing and New Resources, as defined in the BAA and outlined in your proposal, and align them with the relevant Functional Group. </t>
    </r>
    <r>
      <rPr>
        <sz val="11"/>
        <color rgb="FFC00000"/>
        <rFont val="Open Sans"/>
      </rPr>
      <t>There should be one line for each resource.</t>
    </r>
    <r>
      <rPr>
        <sz val="11"/>
        <color rgb="FFC00000"/>
        <rFont val="Open Sans"/>
        <family val="2"/>
      </rPr>
      <t xml:space="preserve"> Please be succinct in the detail field.</t>
    </r>
  </si>
  <si>
    <t>Original Existing and New Resources in the relevant Core Functional Group</t>
  </si>
  <si>
    <t>New/Existing</t>
  </si>
  <si>
    <t>Resource Value</t>
  </si>
  <si>
    <t>Resource Value (updated)</t>
  </si>
  <si>
    <t>% Available to Engine (original)</t>
  </si>
  <si>
    <t>% Available to Engine (updated)</t>
  </si>
  <si>
    <t>Resource Type</t>
  </si>
  <si>
    <t>Resource Detail</t>
  </si>
  <si>
    <t>New</t>
  </si>
  <si>
    <t>University of XYZ</t>
  </si>
  <si>
    <t>High (&gt;$750k)</t>
  </si>
  <si>
    <t>Dedicated office space</t>
  </si>
  <si>
    <t>Existing</t>
  </si>
  <si>
    <t>ACME Science &amp; Technology Corporation</t>
  </si>
  <si>
    <t>Low ($0-250k)</t>
  </si>
  <si>
    <t>Manufacturing research facilities and equipment</t>
  </si>
  <si>
    <t>Medium ($250-750k)</t>
  </si>
  <si>
    <t>Lab Space</t>
  </si>
  <si>
    <t>Lab space for execution of Engine project and student projects</t>
  </si>
  <si>
    <t>Large facility oufitted  with advanced prototyping and manufacturing equipment; lead us-inspired R&amp;D</t>
  </si>
  <si>
    <t>ABC University</t>
  </si>
  <si>
    <t>Dedicated lab space</t>
  </si>
  <si>
    <t>LMN University</t>
  </si>
  <si>
    <t>Facilitate technology transfer efforts; Support for venture funding pipelines and commercialization</t>
  </si>
  <si>
    <t>Center for translating new technologies into real-world products</t>
  </si>
  <si>
    <t>Personnel</t>
  </si>
  <si>
    <t>Partnership coordination; Workforce training initiatives</t>
  </si>
  <si>
    <t>Large population of underserved students;  Lead outreach with partners; develop workforce training programs</t>
  </si>
  <si>
    <t>Postdoctoral researcher mentoring program</t>
  </si>
  <si>
    <t>Lead student entrepeneur programs</t>
  </si>
  <si>
    <t>Training students to be ready to enter the workforce</t>
  </si>
  <si>
    <t>Lead outreach with partners within the state</t>
  </si>
  <si>
    <t>Dedicated office space; access to conference and meeting facilities; updated includes additional dedicated</t>
  </si>
  <si>
    <t>Dedicated office space; access to conference and meeting facilities</t>
  </si>
  <si>
    <t>Use this sheet to create a glossary of any acronyms used in the summary descriptions in either the Budget or Existing &amp; New Resources tabs.</t>
  </si>
  <si>
    <t>Also, please briefly list the primary planned activities for your proposed Engine that correspond to the activities you will be presenting in sessions 4-6. Note R&amp;D activities as R/D-1, R/D-2, etc.; translation activities as TR-1, TR-2, etc.; workforce development activities as WD-1, WD-2, etc., ecosystem building activities as EB-1, EB-2, etc.</t>
  </si>
  <si>
    <t>Acronym or term</t>
  </si>
  <si>
    <t>Spelled out or explanation</t>
  </si>
  <si>
    <t>Activity Detail</t>
  </si>
  <si>
    <r>
      <rPr>
        <b/>
        <sz val="12"/>
        <color rgb="FF000000"/>
        <rFont val="Calibri"/>
      </rPr>
      <t xml:space="preserve">a. Ecosystem Building: </t>
    </r>
    <r>
      <rPr>
        <sz val="12"/>
        <color rgb="FF000000"/>
        <rFont val="Calibri"/>
      </rPr>
      <t>ecosystem building helps grow, build, support, and nurture the development of an inclusive, sustainable innovation ecosystem. This includes activities, research, initiatives, or efforts that engage entrepreneurs, policymakers, philanthropists, and other regional and community stakeholders to better understand, transform, or support the development of a system-wide approach to foster innovation and a culture of DEIA. Ecosystem Building Projects are distinct from use-inspired R&amp;D projects, translation of innovation to practice projects, and workforce development project.</t>
    </r>
  </si>
  <si>
    <r>
      <rPr>
        <b/>
        <sz val="10"/>
        <color rgb="FF000000"/>
        <rFont val="Open Sans"/>
      </rPr>
      <t xml:space="preserve">b. Engine Core Functions: </t>
    </r>
    <r>
      <rPr>
        <sz val="10"/>
        <color rgb="FF000000"/>
        <rFont val="Open Sans"/>
      </rPr>
      <t>Engine efforts that fall with Use-Inspired R&amp;D, Translation of Innovations to Impact, Workforce Development, Ecosystem Building, or Governance and Management</t>
    </r>
  </si>
  <si>
    <r>
      <rPr>
        <b/>
        <sz val="12"/>
        <color rgb="FF000000"/>
        <rFont val="Calibri"/>
      </rPr>
      <t xml:space="preserve">c. Existing and New Resources: </t>
    </r>
    <r>
      <rPr>
        <sz val="12"/>
        <color rgb="FF000000"/>
        <rFont val="Calibri"/>
      </rPr>
      <t>Tangible</t>
    </r>
    <r>
      <rPr>
        <b/>
        <sz val="12"/>
        <color rgb="FF000000"/>
        <rFont val="Calibri"/>
      </rPr>
      <t xml:space="preserve"> </t>
    </r>
    <r>
      <rPr>
        <sz val="12"/>
        <color rgb="FF000000"/>
        <rFont val="Calibri"/>
      </rPr>
      <t>resource contributions (</t>
    </r>
    <r>
      <rPr>
        <i/>
        <sz val="12"/>
        <color rgb="FF000000"/>
        <rFont val="Calibri"/>
      </rPr>
      <t>e.g.</t>
    </r>
    <r>
      <rPr>
        <sz val="12"/>
        <color rgb="FF000000"/>
        <rFont val="Calibri"/>
      </rPr>
      <t>, funding, facilities, equipment, human capital, datasets) that will support and advance the Engine’s strategic goals and that are directly applicable to the proposed Engine in its first two years of operation, should it be funded. Per the BAA, only those existing resources that have a letter of collaboration included with the original proposal submission should be included. </t>
    </r>
  </si>
  <si>
    <r>
      <rPr>
        <b/>
        <sz val="12"/>
        <color rgb="FF000000"/>
        <rFont val="Calibri"/>
      </rPr>
      <t>d. Formal Partner: </t>
    </r>
    <r>
      <rPr>
        <sz val="12"/>
        <color rgb="FF000000"/>
        <rFont val="Calibri"/>
      </rPr>
      <t>a partner organization that has a signed NSF Engines partnership agreement</t>
    </r>
  </si>
  <si>
    <r>
      <t xml:space="preserve">e. Governance and Management: </t>
    </r>
    <r>
      <rPr>
        <sz val="12"/>
        <rFont val="Calibri"/>
        <family val="2"/>
      </rPr>
      <t xml:space="preserve">Costs related to oversight of all aspects of the Engine, management of the Engine core functions, finances, contracts, subawards, evaluation, and all reporting requirements. This should also include costs associated with </t>
    </r>
    <r>
      <rPr>
        <u/>
        <sz val="12"/>
        <rFont val="Calibri"/>
        <family val="2"/>
      </rPr>
      <t>all positions</t>
    </r>
    <r>
      <rPr>
        <sz val="12"/>
        <rFont val="Calibri"/>
        <family val="2"/>
      </rPr>
      <t xml:space="preserve"> designated as part of the leadership team, as defined in the broad agency announcement (BAA).   </t>
    </r>
  </si>
  <si>
    <r>
      <rPr>
        <b/>
        <sz val="12"/>
        <color rgb="FF000000"/>
        <rFont val="Calibri"/>
      </rPr>
      <t>f. Informal Partners:</t>
    </r>
    <r>
      <rPr>
        <sz val="12"/>
        <color rgb="FF000000"/>
        <rFont val="Calibri"/>
      </rPr>
      <t> a partner organization that does not have a signed NSF Engines partnership agreement</t>
    </r>
  </si>
  <si>
    <r>
      <rPr>
        <b/>
        <sz val="12"/>
        <color rgb="FF000000"/>
        <rFont val="Calibri"/>
      </rPr>
      <t xml:space="preserve">g. Infrastructure Construction: </t>
    </r>
    <r>
      <rPr>
        <sz val="12"/>
        <color rgb="FF000000"/>
        <rFont val="Calibri"/>
      </rPr>
      <t>Costs covering all building construction as well as design and engineering services, and on-site costs, e.g., prep costs including cleanup, legal services, etc., should be included. Space outfitting items for existing or new spaces, such as furniture, should also be included. </t>
    </r>
  </si>
  <si>
    <r>
      <rPr>
        <b/>
        <sz val="12"/>
        <color rgb="FF000000"/>
        <rFont val="Calibri"/>
      </rPr>
      <t>h. Lead</t>
    </r>
    <r>
      <rPr>
        <b/>
        <sz val="11"/>
        <color rgb="FF000000"/>
        <rFont val="Calibri"/>
      </rPr>
      <t xml:space="preserve"> </t>
    </r>
    <r>
      <rPr>
        <b/>
        <sz val="12"/>
        <color rgb="FF000000"/>
        <rFont val="Calibri"/>
      </rPr>
      <t>Organization: </t>
    </r>
    <r>
      <rPr>
        <sz val="12"/>
        <color rgb="FF000000"/>
        <rFont val="Calibri"/>
      </rPr>
      <t>Per BAA, the NSF Engine award recipient is the lead organization and has full responsibility for the conduct of the Engine activities supported under the NSF award and for the results achieved. The lead organization is responsible for oversight of all aspects of the Engine, including the Engine core functions, finances, contracts, subawards, evaluation, and all reporting requirements. The lead organization must have a significant presence and vested interest in the region of service. </t>
    </r>
  </si>
  <si>
    <r>
      <rPr>
        <b/>
        <sz val="12"/>
        <color rgb="FF000000"/>
        <rFont val="Calibri"/>
      </rPr>
      <t>i. Other Ecosystem Building Project:</t>
    </r>
    <r>
      <rPr>
        <sz val="12"/>
        <color rgb="FF000000"/>
        <rFont val="Calibri"/>
      </rPr>
      <t xml:space="preserve"> An Ecosystem Building Project that crosses more than one programmatic category (R&amp;D, Translation, or Workforce Development) or is in support of the Engine at large. For example, a project that involves developing the financial sustainability across the Engine, inclusive engagement efforts for the Engine at large, and some governance and management efforts.</t>
    </r>
  </si>
  <si>
    <r>
      <rPr>
        <b/>
        <sz val="12"/>
        <color rgb="FF000000"/>
        <rFont val="Calibri"/>
      </rPr>
      <t xml:space="preserve">j. Partner Organization: </t>
    </r>
    <r>
      <rPr>
        <sz val="12"/>
        <color rgb="FF000000"/>
        <rFont val="Calibri"/>
      </rPr>
      <t xml:space="preserve">An organization that actively participates or is involved in one or more NSF Engine projects; and provides an NSF Engine with monetary or in-kind contributions. Fee-for-service work, where there is no active participation and collaboration, will not be regarded as an Engines partnership.  </t>
    </r>
  </si>
  <si>
    <r>
      <rPr>
        <b/>
        <sz val="12"/>
        <color rgb="FF000000"/>
        <rFont val="Calibri"/>
      </rPr>
      <t>k. Project:</t>
    </r>
    <r>
      <rPr>
        <sz val="12"/>
        <color rgb="FF000000"/>
        <rFont val="Calibri"/>
      </rPr>
      <t xml:space="preserve"> An operational, time-limited project with an identified end state in support of an Engine making progress towards meeting NSF Engines programmatic goals or individual Engine goals. </t>
    </r>
  </si>
  <si>
    <r>
      <rPr>
        <b/>
        <sz val="12"/>
        <color rgb="FF000000"/>
        <rFont val="Calibri"/>
      </rPr>
      <t xml:space="preserve">l. Technology research level (TRL): </t>
    </r>
    <r>
      <rPr>
        <sz val="12"/>
        <color rgb="FF000000"/>
        <rFont val="Calibri"/>
      </rPr>
      <t xml:space="preserve">A framework that measures the maturity level of a technology throughout its research, development, and deployment phase progression. The TRL scale ranges from 1 to 9, with 9 being the most mature technology. </t>
    </r>
  </si>
  <si>
    <r>
      <rPr>
        <b/>
        <sz val="12"/>
        <color rgb="FF000000"/>
        <rFont val="Calibri"/>
      </rPr>
      <t>m. Translation of Innovations to Practice Activity:</t>
    </r>
    <r>
      <rPr>
        <sz val="12"/>
        <color rgb="FF000000"/>
        <rFont val="Calibri"/>
      </rPr>
      <t xml:space="preserve"> support development of products, technologies, or bringing services to market (whether through commercialization or open-source mechanisms), that are currently within the Technology Readiness Levels (TRLs) 6-9. In addition to specific translation projects, activities include ecosystem building efforts in support of translation. For example, development of startups, the processes, structure, and expertise required to support continuous and timely identification and implementation of translation opportunities, and ongoing stakeholder engagement.</t>
    </r>
  </si>
  <si>
    <r>
      <rPr>
        <b/>
        <sz val="12"/>
        <color rgb="FF000000"/>
        <rFont val="Calibri"/>
      </rPr>
      <t>n. Translation of Innovations to Practice projects:</t>
    </r>
    <r>
      <rPr>
        <sz val="12"/>
        <color rgb="FF000000"/>
        <rFont val="Calibri"/>
      </rPr>
      <t xml:space="preserve"> </t>
    </r>
    <r>
      <rPr>
        <sz val="11"/>
        <color rgb="FF000000"/>
        <rFont val="Calibri"/>
      </rPr>
      <t>development of a specific product, technology, or bringing a service to market (whether through commercialization or open source) that currently falls into TRL 6-9 and with the aim to advance  further along the TRL spectrum.</t>
    </r>
  </si>
  <si>
    <r>
      <rPr>
        <b/>
        <sz val="12"/>
        <color rgb="FF000000"/>
        <rFont val="Calibri"/>
      </rPr>
      <t>o. Use-inspired R/D Activity</t>
    </r>
    <r>
      <rPr>
        <sz val="12"/>
        <color rgb="FF000000"/>
        <rFont val="Calibri"/>
      </rPr>
      <t>: support the development of products, technologies, or bringing services to market (whether through commercialization or open-source mechanisms), that are currently within the Technology Readiness Levels (TRLs) 1-5. Activities must be inspired by the current regional demands (i.e., market or societal “pull”) and/or future forecasts of needs in industry and/or for end users. In addition to specific R&amp;D projects, activities include ecosystem building efforts in support of R&amp;D. For example, customer discovery and other stakeholder engagement, development of R&amp;D funding calls, and development of testbed infrastructure.</t>
    </r>
  </si>
  <si>
    <r>
      <rPr>
        <b/>
        <sz val="10"/>
        <color rgb="FF000000"/>
        <rFont val="Open Sans"/>
      </rPr>
      <t xml:space="preserve">p. Use-inspired R&amp;D projects: </t>
    </r>
    <r>
      <rPr>
        <sz val="10"/>
        <color rgb="FF000000"/>
        <rFont val="Open Sans"/>
      </rPr>
      <t>development of a specific product, technology, or bringing a service to market (whether through commercialization or open source) that currently falls into TRL 1-5 and with the aim to advance  further along the TRL spectrum.</t>
    </r>
  </si>
  <si>
    <r>
      <rPr>
        <b/>
        <sz val="12"/>
        <color rgb="FF000000"/>
        <rFont val="Calibri"/>
      </rPr>
      <t xml:space="preserve">q. Workforce Development Activity: </t>
    </r>
    <r>
      <rPr>
        <sz val="12"/>
        <color rgb="FF000000"/>
        <rFont val="Calibri"/>
      </rPr>
      <t xml:space="preserve">A workforce development activity is one that supports the creation and implementation of recruitment, education, training, retention, and workforce development programs at all levels relevant to an Engine’s key industries and/or technology focus areas. In addition to specific workforce development projects, activities include, for example, ecosystem building efforts in support of workforce development. </t>
    </r>
  </si>
  <si>
    <r>
      <rPr>
        <b/>
        <sz val="12"/>
        <color rgb="FF000000"/>
        <rFont val="Calibri"/>
      </rPr>
      <t>r. Workforce Development projects:</t>
    </r>
    <r>
      <rPr>
        <sz val="11"/>
        <color rgb="FF000000"/>
        <rFont val="Calibri"/>
      </rPr>
      <t xml:space="preserve"> specific job training, development opportunities, and/or education opportunities along with social services and community supports to position individuals for long-term success in the workforce related to an Engine’s key industries and/or technology focus area.</t>
    </r>
  </si>
  <si>
    <r>
      <t>Click the Data menu title then Refresh All</t>
    </r>
    <r>
      <rPr>
        <sz val="11"/>
        <color rgb="FFC00000"/>
        <rFont val="Open Sans"/>
        <family val="2"/>
      </rPr>
      <t>, for tables to update with details from the Budget tab</t>
    </r>
  </si>
  <si>
    <t>Amended Budget as of April 1, 2024</t>
  </si>
  <si>
    <t>Updated Budget</t>
  </si>
  <si>
    <t>Delta Budget Rolled up</t>
  </si>
  <si>
    <t>(Updated budget - Original Budget)</t>
  </si>
  <si>
    <t>(blank)</t>
  </si>
  <si>
    <t>Total #</t>
  </si>
  <si>
    <t>Total %</t>
  </si>
  <si>
    <t>#</t>
  </si>
  <si>
    <t>%</t>
  </si>
  <si>
    <t>Grand Total</t>
  </si>
  <si>
    <t>Budget as Originally Proposed (broken down by Organization)</t>
  </si>
  <si>
    <t>Budget with Team's Suggested Updates  (broken down by Organization)</t>
  </si>
  <si>
    <t>Delta Budget Detail</t>
  </si>
  <si>
    <t>All data together with each option viewed one at a time by selecting buttons…</t>
  </si>
  <si>
    <t>Use Buttons To Select what shows in the table</t>
  </si>
  <si>
    <t>Existing and New Resources Summary</t>
  </si>
  <si>
    <t>Resource Source</t>
  </si>
  <si>
    <t>List of Partner Organizations in Updated Budget</t>
  </si>
  <si>
    <t>Updated List of Partner Organizations in Resources</t>
  </si>
  <si>
    <t>Green buttons update all tables related to budget</t>
  </si>
  <si>
    <t>Count of Resource Value (updated)</t>
  </si>
  <si>
    <t>Sum of Updated Cost</t>
  </si>
  <si>
    <t>Blue buttons update all tables related to resources</t>
  </si>
  <si>
    <t>Use buttons to filter tables on Core Function and Institution</t>
  </si>
  <si>
    <t>Budgets</t>
  </si>
  <si>
    <t>Resources</t>
  </si>
  <si>
    <t>Data reflects Team's suggested updates to their budget</t>
  </si>
  <si>
    <t>Data reflects Team's suggested updates to their resources</t>
  </si>
  <si>
    <t>To see the full set of resources see the Summary Resources tab</t>
  </si>
  <si>
    <t>Budgets per Activity (Using Updated Budget)</t>
  </si>
  <si>
    <t>Resources per Activity (Using Updated Resources)</t>
  </si>
  <si>
    <t>Use buttons to filter tables on Core Function and Activity</t>
  </si>
  <si>
    <t>Updated Resources</t>
  </si>
  <si>
    <t>Budgets per Organization (Using Updated Budget)</t>
  </si>
  <si>
    <t>Resources per Organization (Using Updated Resources)</t>
  </si>
  <si>
    <t>Row Labels</t>
  </si>
  <si>
    <t>Value</t>
  </si>
  <si>
    <t>Non-profit</t>
  </si>
  <si>
    <t>US Industry</t>
  </si>
  <si>
    <t>Other</t>
  </si>
  <si>
    <t>Venture Capitalist</t>
  </si>
  <si>
    <t>State or local government</t>
  </si>
  <si>
    <t>F. Participant Support</t>
  </si>
  <si>
    <t>Federal Government</t>
  </si>
  <si>
    <t>Private Foundation</t>
  </si>
  <si>
    <t>Incubator/Accelerator</t>
  </si>
  <si>
    <t>US College (e.g. community, technical)</t>
  </si>
  <si>
    <t>Tribal College</t>
  </si>
  <si>
    <t>Tribal Nation</t>
  </si>
  <si>
    <t>National Lab or FFRDC (Federally Funded R&amp;D Center)</t>
  </si>
  <si>
    <t>Angel Investor</t>
  </si>
  <si>
    <t>Quasi Government</t>
  </si>
  <si>
    <t>Industry Association</t>
  </si>
  <si>
    <t>Foreign Industry</t>
  </si>
  <si>
    <t>Foreign Institution of HIgher Education</t>
  </si>
  <si>
    <t>Foreign Government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</si>
</sst>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6" formatCode="&quot;$&quot;#,##0_);[Red]\(&quot;$&quot;#,##0\)"/>
    <numFmt numFmtId="44" formatCode="_(&quot;$&quot;* #,##0.00_);_(&quot;$&quot;* \(#,##0.00\);_(&quot;$&quot;* &quot;-&quot;??_);_(@_)"/>
    <numFmt numFmtId="164" formatCode="_(&quot;$&quot;* #,##0_);_(&quot;$&quot;* \(#,##0\);_(&quot;$&quot;* &quot;-&quot;??_);_(@_)"/>
    <numFmt numFmtId="165" formatCode="&quot;$&quot;#,##0"/>
  </numFmts>
  <fonts count="33" x14ac:knownFonts="1">
    <font>
      <sz val="10"/>
      <color theme="1"/>
      <name val="Open Sans"/>
      <family val="2"/>
    </font>
    <font>
      <sz val="10"/>
      <color theme="1"/>
      <name val="Open Sans"/>
      <family val="2"/>
    </font>
    <font>
      <b/>
      <sz val="10"/>
      <color theme="1"/>
      <name val="Open Sans"/>
    </font>
    <font>
      <sz val="8"/>
      <name val="Open Sans"/>
      <family val="2"/>
    </font>
    <font>
      <sz val="10"/>
      <color rgb="FFFF0000"/>
      <name val="Open Sans"/>
      <family val="2"/>
    </font>
    <font>
      <sz val="10"/>
      <color theme="1"/>
      <name val="Open Sans"/>
    </font>
    <font>
      <sz val="11"/>
      <color rgb="FFC00000"/>
      <name val="Open Sans"/>
      <family val="2"/>
    </font>
    <font>
      <b/>
      <sz val="11"/>
      <color rgb="FFC00000"/>
      <name val="Open Sans"/>
    </font>
    <font>
      <sz val="11"/>
      <color rgb="FFC00000"/>
      <name val="Open Sans"/>
    </font>
    <font>
      <b/>
      <sz val="12"/>
      <color theme="1"/>
      <name val="Open Sans"/>
    </font>
    <font>
      <b/>
      <sz val="10"/>
      <color theme="1"/>
      <name val="Open Sans"/>
      <family val="2"/>
    </font>
    <font>
      <sz val="10"/>
      <name val="Open Sans"/>
      <family val="2"/>
    </font>
    <font>
      <sz val="10"/>
      <name val="Open Sans"/>
    </font>
    <font>
      <sz val="10"/>
      <color theme="0"/>
      <name val="Open Sans"/>
    </font>
    <font>
      <i/>
      <sz val="12"/>
      <color rgb="FFC00000"/>
      <name val="Open Sans"/>
    </font>
    <font>
      <sz val="10"/>
      <color theme="0"/>
      <name val="Open Sans"/>
      <family val="2"/>
    </font>
    <font>
      <sz val="12"/>
      <color rgb="FFC00000"/>
      <name val="Open Sans"/>
      <family val="2"/>
    </font>
    <font>
      <sz val="10"/>
      <color rgb="FF000000"/>
      <name val="Open Sans"/>
      <family val="2"/>
    </font>
    <font>
      <b/>
      <sz val="10"/>
      <color rgb="FFC00000"/>
      <name val="Open Sans"/>
    </font>
    <font>
      <sz val="11"/>
      <color theme="1"/>
      <name val="Open Sans"/>
    </font>
    <font>
      <sz val="10"/>
      <color rgb="FFC00000"/>
      <name val="Open Sans"/>
    </font>
    <font>
      <i/>
      <sz val="10"/>
      <color theme="1"/>
      <name val="Open Sans"/>
    </font>
    <font>
      <b/>
      <sz val="11"/>
      <color theme="1"/>
      <name val="Open Sans"/>
    </font>
    <font>
      <sz val="12"/>
      <name val="Calibri"/>
      <family val="2"/>
    </font>
    <font>
      <b/>
      <sz val="12"/>
      <name val="Calibri"/>
      <family val="2"/>
    </font>
    <font>
      <u/>
      <sz val="12"/>
      <name val="Calibri"/>
      <family val="2"/>
    </font>
    <font>
      <sz val="10"/>
      <color rgb="FF000000"/>
      <name val="Open Sans"/>
    </font>
    <font>
      <b/>
      <sz val="10"/>
      <color rgb="FF000000"/>
      <name val="Open Sans"/>
    </font>
    <font>
      <b/>
      <sz val="12"/>
      <color rgb="FF000000"/>
      <name val="Calibri"/>
    </font>
    <font>
      <sz val="12"/>
      <color rgb="FF000000"/>
      <name val="Calibri"/>
    </font>
    <font>
      <i/>
      <sz val="12"/>
      <color rgb="FF000000"/>
      <name val="Calibri"/>
    </font>
    <font>
      <b/>
      <sz val="11"/>
      <color rgb="FF000000"/>
      <name val="Calibri"/>
    </font>
    <font>
      <sz val="11"/>
      <color rgb="FF000000"/>
      <name val="Calibri"/>
    </font>
  </fonts>
  <fills count="2">
    <fill>
      <patternFill patternType="none"/>
    </fill>
    <fill>
      <patternFill patternType="gray125"/>
    </fill>
  </fills>
  <borders count="1">
    <border>
      <left/>
      <right/>
      <top/>
      <bottom/>
      <diagonal/>
    </border>
  </borders>
  <cellStyleXfs count="2">
    <xf numFmtId="0" fontId="0" fillId="0" borderId="0"/>
    <xf numFmtId="44" fontId="1" fillId="0" borderId="0" applyFont="0" applyFill="0" applyBorder="0" applyAlignment="0" applyProtection="0"/>
  </cellStyleXfs>
  <cellXfs count="51">
    <xf numFmtId="0" fontId="0" fillId="0" borderId="0" xfId="0"/>
    <xf numFmtId="0" fontId="2" fillId="0" borderId="0" xfId="0" applyFont="1"/>
    <xf numFmtId="164" fontId="0" fillId="0" borderId="0" xfId="1" applyNumberFormat="1" applyFont="1"/>
    <xf numFmtId="0" fontId="0" fillId="0" borderId="0" xfId="0" applyAlignment="1">
      <alignment horizontal="left"/>
    </xf>
    <xf numFmtId="0" fontId="0" fillId="0" borderId="0" xfId="0" applyAlignment="1">
      <alignment horizontal="left" indent="1"/>
    </xf>
    <xf numFmtId="165" fontId="0" fillId="0" borderId="0" xfId="0" applyNumberFormat="1"/>
    <xf numFmtId="9" fontId="0" fillId="0" borderId="0" xfId="0" applyNumberFormat="1"/>
    <xf numFmtId="0" fontId="0" fillId="0" borderId="0" xfId="0" applyAlignment="1">
      <alignment horizontal="center"/>
    </xf>
    <xf numFmtId="0" fontId="0" fillId="0" borderId="0" xfId="0" applyAlignment="1">
      <alignment horizontal="center" wrapText="1"/>
    </xf>
    <xf numFmtId="0" fontId="0" fillId="0" borderId="0" xfId="0" applyAlignment="1">
      <alignment horizontal="left" indent="2"/>
    </xf>
    <xf numFmtId="0" fontId="5" fillId="0" borderId="0" xfId="0" applyFont="1"/>
    <xf numFmtId="0" fontId="4" fillId="0" borderId="0" xfId="0" applyFont="1" applyAlignment="1">
      <alignment horizontal="left"/>
    </xf>
    <xf numFmtId="0" fontId="8" fillId="0" borderId="0" xfId="0" applyFont="1" applyAlignment="1">
      <alignment horizontal="center" vertical="center" wrapText="1"/>
    </xf>
    <xf numFmtId="0" fontId="9" fillId="0" borderId="0" xfId="0" applyFont="1"/>
    <xf numFmtId="6" fontId="0" fillId="0" borderId="0" xfId="0" applyNumberFormat="1"/>
    <xf numFmtId="0" fontId="0" fillId="0" borderId="0" xfId="0" pivotButton="1"/>
    <xf numFmtId="0" fontId="0" fillId="0" borderId="0" xfId="0" applyAlignment="1">
      <alignment vertical="center"/>
    </xf>
    <xf numFmtId="0" fontId="11" fillId="0" borderId="0" xfId="0" applyFont="1" applyAlignment="1">
      <alignment vertical="center" wrapText="1"/>
    </xf>
    <xf numFmtId="0" fontId="0" fillId="0" borderId="0" xfId="0" applyAlignment="1">
      <alignment vertical="center" wrapText="1"/>
    </xf>
    <xf numFmtId="0" fontId="11" fillId="0" borderId="0" xfId="0" applyFont="1" applyAlignment="1">
      <alignment vertical="center"/>
    </xf>
    <xf numFmtId="0" fontId="12" fillId="0" borderId="0" xfId="0" applyFont="1" applyAlignment="1">
      <alignment vertical="center" wrapText="1"/>
    </xf>
    <xf numFmtId="0" fontId="12" fillId="0" borderId="0" xfId="0" applyFont="1" applyAlignment="1">
      <alignment vertical="center"/>
    </xf>
    <xf numFmtId="0" fontId="2" fillId="0" borderId="0" xfId="0" applyFont="1" applyAlignment="1">
      <alignment vertical="center" wrapText="1"/>
    </xf>
    <xf numFmtId="0" fontId="9" fillId="0" borderId="0" xfId="0" applyFont="1" applyAlignment="1">
      <alignment vertical="center"/>
    </xf>
    <xf numFmtId="0" fontId="6" fillId="0" borderId="0" xfId="0" applyFont="1" applyAlignment="1">
      <alignment vertical="center" wrapText="1"/>
    </xf>
    <xf numFmtId="0" fontId="9" fillId="0" borderId="0" xfId="0" applyFont="1" applyAlignment="1">
      <alignment horizontal="center" vertical="center" wrapText="1"/>
    </xf>
    <xf numFmtId="0" fontId="14" fillId="0" borderId="0" xfId="0" applyFont="1"/>
    <xf numFmtId="10" fontId="0" fillId="0" borderId="0" xfId="0" applyNumberFormat="1"/>
    <xf numFmtId="9" fontId="12" fillId="0" borderId="0" xfId="0" applyNumberFormat="1" applyFont="1" applyAlignment="1">
      <alignment vertical="center"/>
    </xf>
    <xf numFmtId="0" fontId="13" fillId="0" borderId="0" xfId="0" applyFont="1" applyAlignment="1">
      <alignment vertical="center" wrapText="1"/>
    </xf>
    <xf numFmtId="0" fontId="15" fillId="0" borderId="0" xfId="0" applyFont="1" applyAlignment="1">
      <alignment vertical="center" wrapText="1"/>
    </xf>
    <xf numFmtId="0" fontId="14" fillId="0" borderId="0" xfId="0" applyFont="1" applyAlignment="1">
      <alignment horizontal="right"/>
    </xf>
    <xf numFmtId="0" fontId="0" fillId="0" borderId="0" xfId="0" pivotButton="1" applyAlignment="1">
      <alignment wrapText="1"/>
    </xf>
    <xf numFmtId="0" fontId="16" fillId="0" borderId="0" xfId="0" applyFont="1"/>
    <xf numFmtId="0" fontId="17" fillId="0" borderId="0" xfId="0" applyFont="1"/>
    <xf numFmtId="0" fontId="0" fillId="0" borderId="0" xfId="0" applyAlignment="1">
      <alignment wrapText="1"/>
    </xf>
    <xf numFmtId="0" fontId="18" fillId="0" borderId="0" xfId="0" applyFont="1"/>
    <xf numFmtId="0" fontId="18" fillId="0" borderId="0" xfId="0" applyFont="1" applyAlignment="1">
      <alignment wrapText="1"/>
    </xf>
    <xf numFmtId="0" fontId="19" fillId="0" borderId="0" xfId="0" applyFont="1"/>
    <xf numFmtId="0" fontId="20" fillId="0" borderId="0" xfId="0" applyFont="1" applyAlignment="1">
      <alignment wrapText="1"/>
    </xf>
    <xf numFmtId="0" fontId="21" fillId="0" borderId="0" xfId="0" applyFont="1"/>
    <xf numFmtId="0" fontId="22" fillId="0" borderId="0" xfId="0" applyFont="1"/>
    <xf numFmtId="0" fontId="24" fillId="0" borderId="0" xfId="0" applyFont="1" applyAlignment="1">
      <alignment horizontal="left" vertical="center" wrapText="1"/>
    </xf>
    <xf numFmtId="0" fontId="26" fillId="0" borderId="0" xfId="0" applyFont="1" applyAlignment="1">
      <alignment horizontal="left" vertical="center" wrapText="1"/>
    </xf>
    <xf numFmtId="0" fontId="29" fillId="0" borderId="0" xfId="0" applyFont="1" applyAlignment="1">
      <alignment horizontal="left" vertical="center" wrapText="1"/>
    </xf>
    <xf numFmtId="0" fontId="28" fillId="0" borderId="0" xfId="0" applyFont="1" applyAlignment="1">
      <alignment horizontal="left" vertical="center" wrapText="1"/>
    </xf>
    <xf numFmtId="0" fontId="27" fillId="0" borderId="0" xfId="0" applyFont="1" applyAlignment="1">
      <alignment wrapText="1"/>
    </xf>
    <xf numFmtId="0" fontId="29" fillId="0" borderId="0" xfId="0" applyFont="1" applyAlignment="1">
      <alignment wrapText="1"/>
    </xf>
    <xf numFmtId="0" fontId="8" fillId="0" borderId="0" xfId="0" applyFont="1" applyAlignment="1">
      <alignment horizontal="left" vertical="center" wrapText="1"/>
    </xf>
    <xf numFmtId="0" fontId="6" fillId="0" borderId="0" xfId="0" applyFont="1" applyAlignment="1">
      <alignment horizontal="left" vertical="center" wrapText="1"/>
    </xf>
    <xf numFmtId="0" fontId="16" fillId="0" borderId="0" xfId="0" applyFont="1" applyAlignment="1">
      <alignment horizontal="left" vertical="center" wrapText="1"/>
    </xf>
  </cellXfs>
  <cellStyles count="2">
    <cellStyle name="Currency" xfId="1" builtinId="4"/>
    <cellStyle name="Normal" xfId="0" builtinId="0"/>
  </cellStyles>
  <dxfs count="128">
    <dxf>
      <numFmt numFmtId="165" formatCode="&quot;$&quot;#,##0"/>
    </dxf>
    <dxf>
      <numFmt numFmtId="13" formatCode="0%"/>
    </dxf>
    <dxf>
      <numFmt numFmtId="165" formatCode="&quot;$&quot;#,##0"/>
    </dxf>
    <dxf>
      <numFmt numFmtId="13" formatCode="0%"/>
    </dxf>
    <dxf>
      <numFmt numFmtId="165" formatCode="&quot;$&quot;#,##0"/>
    </dxf>
    <dxf>
      <numFmt numFmtId="13" formatCode="0%"/>
    </dxf>
    <dxf>
      <numFmt numFmtId="165" formatCode="&quot;$&quot;#,##0"/>
    </dxf>
    <dxf>
      <numFmt numFmtId="13" formatCode="0%"/>
    </dxf>
    <dxf>
      <alignment wrapText="1"/>
    </dxf>
    <dxf>
      <alignment horizontal="center"/>
    </dxf>
    <dxf>
      <numFmt numFmtId="165" formatCode="&quot;$&quot;#,##0"/>
    </dxf>
    <dxf>
      <numFmt numFmtId="13" formatCode="0%"/>
    </dxf>
    <dxf>
      <alignment wrapText="1"/>
    </dxf>
    <dxf>
      <alignment horizontal="center"/>
    </dxf>
    <dxf>
      <numFmt numFmtId="165" formatCode="&quot;$&quot;#,##0"/>
    </dxf>
    <dxf>
      <numFmt numFmtId="13" formatCode="0%"/>
    </dxf>
    <dxf>
      <alignment wrapText="1"/>
    </dxf>
    <dxf>
      <alignment horizontal="center"/>
    </dxf>
    <dxf>
      <numFmt numFmtId="165" formatCode="&quot;$&quot;#,##0"/>
    </dxf>
    <dxf>
      <numFmt numFmtId="13" formatCode="0%"/>
    </dxf>
    <dxf>
      <alignment wrapText="1"/>
    </dxf>
    <dxf>
      <alignment horizontal="center"/>
    </dxf>
    <dxf>
      <numFmt numFmtId="165" formatCode="&quot;$&quot;#,##0"/>
    </dxf>
    <dxf>
      <numFmt numFmtId="14" formatCode="0.00%"/>
    </dxf>
    <dxf>
      <alignment wrapText="1"/>
    </dxf>
    <dxf>
      <alignment horizontal="center"/>
    </dxf>
    <dxf>
      <numFmt numFmtId="10" formatCode="&quot;$&quot;#,##0_);[Red]\(&quot;$&quot;#,##0\)"/>
    </dxf>
    <dxf>
      <numFmt numFmtId="13" formatCode="0%"/>
    </dxf>
    <dxf>
      <alignment wrapText="1"/>
    </dxf>
    <dxf>
      <alignment horizontal="center"/>
    </dxf>
    <dxf>
      <numFmt numFmtId="10" formatCode="&quot;$&quot;#,##0_);[Red]\(&quot;$&quot;#,##0\)"/>
    </dxf>
    <dxf>
      <numFmt numFmtId="13" formatCode="0%"/>
    </dxf>
    <dxf>
      <font>
        <color auto="1"/>
      </font>
      <fill>
        <patternFill>
          <bgColor theme="9" tint="0.79998168889431442"/>
        </patternFill>
      </fill>
    </dxf>
    <dxf>
      <font>
        <color auto="1"/>
      </font>
      <fill>
        <patternFill>
          <bgColor theme="8" tint="0.79998168889431442"/>
        </patternFill>
      </fill>
    </dxf>
    <dxf>
      <font>
        <color auto="1"/>
      </font>
      <fill>
        <patternFill>
          <bgColor theme="7" tint="0.79998168889431442"/>
        </patternFill>
      </fill>
    </dxf>
    <dxf>
      <font>
        <color auto="1"/>
      </font>
      <fill>
        <patternFill>
          <bgColor theme="6" tint="0.89996032593768116"/>
        </patternFill>
      </fill>
    </dxf>
    <dxf>
      <font>
        <b/>
        <i val="0"/>
        <color theme="4"/>
      </font>
    </dxf>
    <dxf>
      <font>
        <b/>
        <i val="0"/>
        <color theme="9" tint="-0.24994659260841701"/>
      </font>
    </dxf>
    <dxf>
      <font>
        <color auto="1"/>
      </font>
      <fill>
        <patternFill>
          <bgColor theme="9" tint="0.79998168889431442"/>
        </patternFill>
      </fill>
    </dxf>
    <dxf>
      <font>
        <color auto="1"/>
      </font>
      <fill>
        <patternFill>
          <bgColor theme="8" tint="0.79998168889431442"/>
        </patternFill>
      </fill>
    </dxf>
    <dxf>
      <font>
        <color auto="1"/>
      </font>
      <fill>
        <patternFill>
          <bgColor theme="7" tint="0.79998168889431442"/>
        </patternFill>
      </fill>
    </dxf>
    <dxf>
      <font>
        <color auto="1"/>
      </font>
      <fill>
        <patternFill>
          <bgColor theme="6" tint="0.89996032593768116"/>
        </patternFill>
      </fill>
    </dxf>
    <dxf>
      <font>
        <color rgb="FF00B050"/>
      </font>
    </dxf>
    <dxf>
      <font>
        <color rgb="FFFF0000"/>
      </font>
    </dxf>
    <dxf>
      <font>
        <color auto="1"/>
      </font>
      <fill>
        <patternFill>
          <bgColor theme="9" tint="0.79998168889431442"/>
        </patternFill>
      </fill>
    </dxf>
    <dxf>
      <font>
        <color auto="1"/>
      </font>
      <fill>
        <patternFill>
          <bgColor theme="8" tint="0.79998168889431442"/>
        </patternFill>
      </fill>
    </dxf>
    <dxf>
      <font>
        <color auto="1"/>
      </font>
      <fill>
        <patternFill>
          <bgColor theme="7" tint="0.79998168889431442"/>
        </patternFill>
      </fill>
    </dxf>
    <dxf>
      <font>
        <color auto="1"/>
      </font>
      <fill>
        <patternFill>
          <bgColor theme="6" tint="0.89996032593768116"/>
        </patternFill>
      </fill>
    </dxf>
    <dxf>
      <fill>
        <patternFill>
          <bgColor theme="8" tint="0.39994506668294322"/>
        </patternFill>
      </fill>
    </dxf>
    <dxf>
      <fill>
        <patternFill>
          <bgColor theme="7" tint="0.39994506668294322"/>
        </patternFill>
      </fill>
    </dxf>
    <dxf>
      <fill>
        <patternFill>
          <bgColor theme="9" tint="0.39994506668294322"/>
        </patternFill>
      </fill>
    </dxf>
    <dxf>
      <fill>
        <patternFill>
          <bgColor theme="5" tint="0.39994506668294322"/>
        </patternFill>
      </fill>
    </dxf>
    <dxf>
      <fill>
        <patternFill>
          <bgColor theme="3" tint="0.39994506668294322"/>
        </patternFill>
      </fill>
    </dxf>
    <dxf>
      <fill>
        <patternFill>
          <bgColor theme="9" tint="-0.24994659260841701"/>
        </patternFill>
      </fill>
    </dxf>
    <dxf>
      <font>
        <color theme="0"/>
      </font>
      <fill>
        <patternFill>
          <bgColor theme="1" tint="0.499984740745262"/>
        </patternFill>
      </fill>
    </dxf>
    <dxf>
      <font>
        <color auto="1"/>
      </font>
      <fill>
        <patternFill>
          <bgColor theme="2" tint="-9.9948118533890809E-2"/>
        </patternFill>
      </fill>
    </dxf>
    <dxf>
      <fill>
        <patternFill>
          <bgColor theme="8" tint="0.59996337778862885"/>
        </patternFill>
      </fill>
    </dxf>
    <dxf>
      <fill>
        <patternFill>
          <bgColor theme="5" tint="0.59996337778862885"/>
        </patternFill>
      </fill>
    </dxf>
    <dxf>
      <font>
        <b/>
        <i val="0"/>
        <strike val="0"/>
        <condense val="0"/>
        <extend val="0"/>
        <outline val="0"/>
        <shadow val="0"/>
        <u val="none"/>
        <vertAlign val="baseline"/>
        <sz val="10"/>
        <color theme="1"/>
        <name val="Open Sans"/>
        <scheme val="none"/>
      </font>
    </dxf>
    <dxf>
      <font>
        <b/>
        <i val="0"/>
        <strike val="0"/>
        <condense val="0"/>
        <extend val="0"/>
        <outline val="0"/>
        <shadow val="0"/>
        <u val="none"/>
        <vertAlign val="baseline"/>
        <sz val="10"/>
        <color theme="1"/>
        <name val="Open Sans"/>
        <scheme val="none"/>
      </font>
    </dxf>
    <dxf>
      <font>
        <b/>
        <i val="0"/>
        <strike val="0"/>
        <condense val="0"/>
        <extend val="0"/>
        <outline val="0"/>
        <shadow val="0"/>
        <u val="none"/>
        <vertAlign val="baseline"/>
        <sz val="10"/>
        <color theme="1"/>
        <name val="Open Sans"/>
        <scheme val="none"/>
      </font>
    </dxf>
    <dxf>
      <numFmt numFmtId="13" formatCode="0%"/>
    </dxf>
    <dxf>
      <numFmt numFmtId="165" formatCode="&quot;$&quot;#,##0"/>
    </dxf>
    <dxf>
      <numFmt numFmtId="13" formatCode="0%"/>
    </dxf>
    <dxf>
      <numFmt numFmtId="165" formatCode="&quot;$&quot;#,##0"/>
    </dxf>
    <dxf>
      <numFmt numFmtId="13" formatCode="0%"/>
    </dxf>
    <dxf>
      <numFmt numFmtId="165" formatCode="&quot;$&quot;#,##0"/>
    </dxf>
    <dxf>
      <numFmt numFmtId="13" formatCode="0%"/>
    </dxf>
    <dxf>
      <numFmt numFmtId="165" formatCode="&quot;$&quot;#,##0"/>
    </dxf>
    <dxf>
      <alignment wrapText="1"/>
    </dxf>
    <dxf>
      <alignment wrapText="1"/>
    </dxf>
    <dxf>
      <alignment wrapText="1"/>
    </dxf>
    <dxf>
      <alignment wrapText="1"/>
    </dxf>
    <dxf>
      <alignment wrapText="1"/>
    </dxf>
    <dxf>
      <alignment wrapText="1"/>
    </dxf>
    <dxf>
      <numFmt numFmtId="13" formatCode="0%"/>
    </dxf>
    <dxf>
      <numFmt numFmtId="10" formatCode="&quot;$&quot;#,##0_);[Red]\(&quot;$&quot;#,##0\)"/>
    </dxf>
    <dxf>
      <alignment horizontal="center"/>
    </dxf>
    <dxf>
      <alignment wrapText="1"/>
    </dxf>
    <dxf>
      <numFmt numFmtId="13" formatCode="0%"/>
    </dxf>
    <dxf>
      <numFmt numFmtId="10" formatCode="&quot;$&quot;#,##0_);[Red]\(&quot;$&quot;#,##0\)"/>
    </dxf>
    <dxf>
      <alignment horizontal="center"/>
    </dxf>
    <dxf>
      <alignment wrapText="1"/>
    </dxf>
    <dxf>
      <numFmt numFmtId="14" formatCode="0.00%"/>
    </dxf>
    <dxf>
      <numFmt numFmtId="165" formatCode="&quot;$&quot;#,##0"/>
    </dxf>
    <dxf>
      <alignment horizontal="center"/>
    </dxf>
    <dxf>
      <alignment wrapText="1"/>
    </dxf>
    <dxf>
      <numFmt numFmtId="13" formatCode="0%"/>
    </dxf>
    <dxf>
      <numFmt numFmtId="165" formatCode="&quot;$&quot;#,##0"/>
    </dxf>
    <dxf>
      <alignment horizontal="center"/>
    </dxf>
    <dxf>
      <alignment wrapText="1"/>
    </dxf>
    <dxf>
      <numFmt numFmtId="13" formatCode="0%"/>
    </dxf>
    <dxf>
      <numFmt numFmtId="165" formatCode="&quot;$&quot;#,##0"/>
    </dxf>
    <dxf>
      <alignment horizontal="center"/>
    </dxf>
    <dxf>
      <alignment wrapText="1"/>
    </dxf>
    <dxf>
      <numFmt numFmtId="13" formatCode="0%"/>
    </dxf>
    <dxf>
      <numFmt numFmtId="165" formatCode="&quot;$&quot;#,##0"/>
    </dxf>
    <dxf>
      <alignment horizontal="center"/>
    </dxf>
    <dxf>
      <alignment wrapText="1"/>
    </dxf>
    <dxf>
      <font>
        <b val="0"/>
        <i val="0"/>
        <strike val="0"/>
        <condense val="0"/>
        <extend val="0"/>
        <outline val="0"/>
        <shadow val="0"/>
        <u val="none"/>
        <vertAlign val="baseline"/>
        <sz val="10"/>
        <color auto="1"/>
        <name val="Open Sans"/>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Open Sans"/>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Open Sans"/>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Open Sans"/>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Open Sans"/>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Open Sans"/>
        <scheme val="none"/>
      </font>
      <fill>
        <patternFill patternType="none">
          <fgColor indexed="64"/>
          <bgColor indexed="65"/>
        </patternFill>
      </fill>
      <alignment vertical="center" textRotation="0" indent="0" justifyLastLine="0" shrinkToFit="0" readingOrder="0"/>
    </dxf>
    <dxf>
      <font>
        <b val="0"/>
        <i val="0"/>
        <strike val="0"/>
        <condense val="0"/>
        <extend val="0"/>
        <outline val="0"/>
        <shadow val="0"/>
        <u val="none"/>
        <vertAlign val="baseline"/>
        <sz val="10"/>
        <color auto="1"/>
        <name val="Open Sans"/>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Open Sans"/>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Open Sans"/>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Open Sans"/>
        <scheme val="none"/>
      </font>
      <fill>
        <patternFill patternType="none">
          <fgColor indexed="64"/>
          <bgColor indexed="65"/>
        </patternFill>
      </fill>
      <alignment vertical="center" textRotation="0" indent="0" justifyLastLine="0" shrinkToFit="0" readingOrder="0"/>
    </dxf>
    <dxf>
      <font>
        <b val="0"/>
        <i val="0"/>
        <strike val="0"/>
        <condense val="0"/>
        <extend val="0"/>
        <outline val="0"/>
        <shadow val="0"/>
        <u val="none"/>
        <vertAlign val="baseline"/>
        <sz val="10"/>
        <color auto="1"/>
        <name val="Open Sans"/>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Open Sans"/>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Open Sans"/>
        <scheme val="none"/>
      </font>
      <fill>
        <patternFill patternType="none">
          <fgColor indexed="64"/>
          <bgColor indexed="65"/>
        </patternFill>
      </fill>
      <alignment vertical="center" textRotation="0" indent="0" justifyLastLine="0" shrinkToFit="0" readingOrder="0"/>
    </dxf>
    <dxf>
      <font>
        <b val="0"/>
        <i val="0"/>
        <strike val="0"/>
        <condense val="0"/>
        <extend val="0"/>
        <outline val="0"/>
        <shadow val="0"/>
        <u val="none"/>
        <vertAlign val="baseline"/>
        <sz val="10"/>
        <color auto="1"/>
        <name val="Open Sans"/>
        <scheme val="none"/>
      </font>
      <fill>
        <patternFill patternType="none">
          <fgColor indexed="64"/>
          <bgColor indexed="65"/>
        </patternFill>
      </fill>
      <alignment vertical="center" textRotation="0" indent="0" justifyLastLine="0" shrinkToFit="0" readingOrder="0"/>
    </dxf>
    <dxf>
      <font>
        <b val="0"/>
        <i val="0"/>
        <strike val="0"/>
        <condense val="0"/>
        <extend val="0"/>
        <outline val="0"/>
        <shadow val="0"/>
        <u val="none"/>
        <vertAlign val="baseline"/>
        <sz val="10"/>
        <color theme="0"/>
        <name val="Open Sans"/>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0"/>
        <color theme="1"/>
        <name val="Open Sans"/>
        <family val="2"/>
        <scheme val="none"/>
      </font>
      <numFmt numFmtId="164" formatCode="_(&quot;$&quot;* #,##0_);_(&quot;$&quot;* \(#,##0\);_(&quot;$&quot;* &quot;-&quot;??_);_(@_)"/>
    </dxf>
    <dxf>
      <font>
        <b val="0"/>
        <i val="0"/>
        <strike val="0"/>
        <condense val="0"/>
        <extend val="0"/>
        <outline val="0"/>
        <shadow val="0"/>
        <u val="none"/>
        <vertAlign val="baseline"/>
        <sz val="10"/>
        <color theme="1"/>
        <name val="Open Sans"/>
        <family val="2"/>
        <scheme val="none"/>
      </font>
      <numFmt numFmtId="164" formatCode="_(&quot;$&quot;* #,##0_);_(&quot;$&quot;* \(#,##0\);_(&quot;$&quot;* &quot;-&quot;??_);_(@_)"/>
    </dxf>
    <dxf>
      <font>
        <b val="0"/>
        <i val="0"/>
        <strike val="0"/>
        <condense val="0"/>
        <extend val="0"/>
        <outline val="0"/>
        <shadow val="0"/>
        <u val="none"/>
        <vertAlign val="baseline"/>
        <sz val="10"/>
        <color theme="1"/>
        <name val="Open Sans"/>
        <family val="2"/>
        <scheme val="none"/>
      </font>
      <numFmt numFmtId="164" formatCode="_(&quot;$&quot;* #,##0_);_(&quot;$&quot;* \(#,##0\);_(&quot;$&quot;* &quot;-&quot;??_);_(@_)"/>
    </dxf>
    <dxf>
      <font>
        <b val="0"/>
        <i val="0"/>
        <strike val="0"/>
        <condense val="0"/>
        <extend val="0"/>
        <outline val="0"/>
        <shadow val="0"/>
        <u val="none"/>
        <vertAlign val="baseline"/>
        <sz val="10"/>
        <color theme="1"/>
        <name val="Open Sans"/>
        <family val="2"/>
        <scheme val="none"/>
      </font>
      <numFmt numFmtId="164" formatCode="_(&quot;$&quot;* #,##0_);_(&quot;$&quot;* \(#,##0\);_(&quot;$&quot;* &quot;-&quot;??_);_(@_)"/>
    </dxf>
    <dxf>
      <font>
        <b val="0"/>
        <i val="0"/>
        <strike val="0"/>
        <condense val="0"/>
        <extend val="0"/>
        <outline val="0"/>
        <shadow val="0"/>
        <u val="none"/>
        <vertAlign val="baseline"/>
        <sz val="10"/>
        <color theme="1"/>
        <name val="Open Sans"/>
        <family val="2"/>
        <scheme val="none"/>
      </font>
      <numFmt numFmtId="164" formatCode="_(&quot;$&quot;* #,##0_);_(&quot;$&quot;* \(#,##0\);_(&quot;$&quot;* &quot;-&quot;??_);_(@_)"/>
    </dxf>
    <dxf>
      <font>
        <b val="0"/>
        <i val="0"/>
        <strike val="0"/>
        <condense val="0"/>
        <extend val="0"/>
        <outline val="0"/>
        <shadow val="0"/>
        <u val="none"/>
        <vertAlign val="baseline"/>
        <sz val="10"/>
        <color theme="1"/>
        <name val="Open Sans"/>
        <family val="2"/>
        <scheme val="none"/>
      </font>
      <numFmt numFmtId="164" formatCode="_(&quot;$&quot;* #,##0_);_(&quot;$&quot;* \(#,##0\);_(&quot;$&quot;* &quot;-&quot;??_);_(@_)"/>
    </dxf>
    <dxf>
      <fill>
        <patternFill>
          <bgColor theme="5" tint="0.39994506668294322"/>
        </patternFill>
      </fill>
    </dxf>
    <dxf>
      <fill>
        <patternFill patternType="solid">
          <fgColor theme="5" tint="0.59999389629810485"/>
          <bgColor theme="5" tint="0.59999389629810485"/>
        </patternFill>
      </fill>
    </dxf>
    <dxf>
      <fill>
        <patternFill patternType="solid">
          <fgColor theme="5" tint="0.59999389629810485"/>
          <bgColor theme="5" tint="0.59999389629810485"/>
        </patternFill>
      </fill>
    </dxf>
    <dxf>
      <font>
        <b/>
        <color theme="0"/>
      </font>
      <fill>
        <patternFill patternType="solid">
          <fgColor theme="5"/>
          <bgColor theme="5"/>
        </patternFill>
      </fill>
    </dxf>
    <dxf>
      <font>
        <b/>
        <color theme="0"/>
      </font>
      <fill>
        <patternFill patternType="solid">
          <fgColor theme="5"/>
          <bgColor theme="5"/>
        </patternFill>
      </fill>
    </dxf>
    <dxf>
      <font>
        <b/>
        <color theme="0"/>
      </font>
      <fill>
        <patternFill patternType="solid">
          <fgColor theme="5"/>
          <bgColor theme="5"/>
        </patternFill>
      </fill>
      <border>
        <top style="thick">
          <color theme="0"/>
        </top>
      </border>
    </dxf>
    <dxf>
      <font>
        <b/>
        <color theme="0"/>
      </font>
      <fill>
        <patternFill patternType="solid">
          <fgColor theme="5"/>
          <bgColor theme="5"/>
        </patternFill>
      </fill>
      <border>
        <bottom style="thick">
          <color theme="0"/>
        </bottom>
      </border>
    </dxf>
    <dxf>
      <font>
        <color theme="1"/>
      </font>
      <fill>
        <patternFill patternType="solid">
          <fgColor theme="5" tint="0.79998168889431442"/>
          <bgColor theme="5" tint="0.79998168889431442"/>
        </patternFill>
      </fill>
      <border>
        <vertical style="thin">
          <color theme="0"/>
        </vertical>
        <horizontal style="thin">
          <color theme="0"/>
        </horizontal>
      </border>
    </dxf>
  </dxfs>
  <tableStyles count="2" defaultTableStyle="TableStyleMedium2" defaultPivotStyle="PivotStyleLight16">
    <tableStyle name="Custom_TableStyleMedium10 2" pivot="0" count="7" xr9:uid="{719984DA-FA6D-4DD4-850F-0A1DDFB1A430}">
      <tableStyleElement type="wholeTable" dxfId="127"/>
      <tableStyleElement type="headerRow" dxfId="126"/>
      <tableStyleElement type="totalRow" dxfId="125"/>
      <tableStyleElement type="firstColumn" dxfId="124"/>
      <tableStyleElement type="lastColumn" dxfId="123"/>
      <tableStyleElement type="firstRowStripe" dxfId="122"/>
      <tableStyleElement type="firstColumnStripe" dxfId="121"/>
    </tableStyle>
    <tableStyle name="Table Style 1" pivot="0" count="1" xr9:uid="{EEA40CCC-6732-4144-B949-A3BE05B499A2}">
      <tableStyleElement type="secondColumnStripe" dxfId="12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26" Type="http://schemas.microsoft.com/office/2007/relationships/slicerCache" Target="slicerCaches/slicerCache14.xml"/><Relationship Id="rId3" Type="http://schemas.openxmlformats.org/officeDocument/2006/relationships/worksheet" Target="worksheets/sheet3.xml"/><Relationship Id="rId21" Type="http://schemas.microsoft.com/office/2007/relationships/slicerCache" Target="slicerCaches/slicerCache9.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microsoft.com/office/2007/relationships/slicerCache" Target="slicerCaches/slicerCache5.xml"/><Relationship Id="rId25" Type="http://schemas.microsoft.com/office/2007/relationships/slicerCache" Target="slicerCaches/slicerCache13.xml"/><Relationship Id="rId33" Type="http://schemas.openxmlformats.org/officeDocument/2006/relationships/calcChain" Target="calcChain.xml"/><Relationship Id="rId2" Type="http://schemas.openxmlformats.org/officeDocument/2006/relationships/worksheet" Target="worksheets/sheet2.xml"/><Relationship Id="rId16" Type="http://schemas.microsoft.com/office/2007/relationships/slicerCache" Target="slicerCaches/slicerCache4.xml"/><Relationship Id="rId20" Type="http://schemas.microsoft.com/office/2007/relationships/slicerCache" Target="slicerCaches/slicerCache8.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24" Type="http://schemas.microsoft.com/office/2007/relationships/slicerCache" Target="slicerCaches/slicerCache12.xml"/><Relationship Id="rId32" Type="http://schemas.openxmlformats.org/officeDocument/2006/relationships/sheetMetadata" Target="metadata.xml"/><Relationship Id="rId5" Type="http://schemas.openxmlformats.org/officeDocument/2006/relationships/worksheet" Target="worksheets/sheet5.xml"/><Relationship Id="rId15" Type="http://schemas.microsoft.com/office/2007/relationships/slicerCache" Target="slicerCaches/slicerCache3.xml"/><Relationship Id="rId23" Type="http://schemas.microsoft.com/office/2007/relationships/slicerCache" Target="slicerCaches/slicerCache11.xml"/><Relationship Id="rId28" Type="http://schemas.microsoft.com/office/2007/relationships/slicerCache" Target="slicerCaches/slicerCache16.xml"/><Relationship Id="rId36" Type="http://schemas.openxmlformats.org/officeDocument/2006/relationships/customXml" Target="../customXml/item3.xml"/><Relationship Id="rId10" Type="http://schemas.openxmlformats.org/officeDocument/2006/relationships/worksheet" Target="worksheets/sheet10.xml"/><Relationship Id="rId19" Type="http://schemas.microsoft.com/office/2007/relationships/slicerCache" Target="slicerCaches/slicerCache7.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 Id="rId22" Type="http://schemas.microsoft.com/office/2007/relationships/slicerCache" Target="slicerCaches/slicerCache10.xml"/><Relationship Id="rId27" Type="http://schemas.microsoft.com/office/2007/relationships/slicerCache" Target="slicerCaches/slicerCache15.xml"/><Relationship Id="rId30" Type="http://schemas.openxmlformats.org/officeDocument/2006/relationships/styles" Target="styles.xml"/><Relationship Id="rId35" Type="http://schemas.openxmlformats.org/officeDocument/2006/relationships/customXml" Target="../customXml/item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100965</xdr:colOff>
      <xdr:row>0</xdr:row>
      <xdr:rowOff>190500</xdr:rowOff>
    </xdr:from>
    <xdr:to>
      <xdr:col>16</xdr:col>
      <xdr:colOff>1322068</xdr:colOff>
      <xdr:row>27</xdr:row>
      <xdr:rowOff>85725</xdr:rowOff>
    </xdr:to>
    <xdr:sp macro="" textlink="">
      <xdr:nvSpPr>
        <xdr:cNvPr id="5" name="TextBox 4">
          <a:extLst>
            <a:ext uri="{FF2B5EF4-FFF2-40B4-BE49-F238E27FC236}">
              <a16:creationId xmlns:a16="http://schemas.microsoft.com/office/drawing/2014/main" id="{53C296CA-4CC9-496C-A7B0-1C7CF6425664}"/>
            </a:ext>
          </a:extLst>
        </xdr:cNvPr>
        <xdr:cNvSpPr txBox="1"/>
      </xdr:nvSpPr>
      <xdr:spPr>
        <a:xfrm>
          <a:off x="14293215" y="190500"/>
          <a:ext cx="6488428" cy="630555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200" b="1">
              <a:solidFill>
                <a:schemeClr val="dk1"/>
              </a:solidFill>
              <a:latin typeface="+mn-lt"/>
              <a:ea typeface="+mn-lt"/>
              <a:cs typeface="+mn-lt"/>
            </a:rPr>
            <a:t>BAA Language </a:t>
          </a:r>
          <a:r>
            <a:rPr lang="en-US" sz="1000" b="1">
              <a:solidFill>
                <a:schemeClr val="dk1"/>
              </a:solidFill>
              <a:latin typeface="+mn-lt"/>
              <a:ea typeface="+mn-lt"/>
              <a:cs typeface="+mn-lt"/>
            </a:rPr>
            <a:t>(</a:t>
          </a:r>
          <a:r>
            <a:rPr lang="en-US" sz="1000" b="1">
              <a:solidFill>
                <a:srgbClr val="FF0000"/>
              </a:solidFill>
              <a:latin typeface="+mn-lt"/>
              <a:ea typeface="+mn-lt"/>
              <a:cs typeface="+mn-lt"/>
            </a:rPr>
            <a:t>emphasis added</a:t>
          </a:r>
          <a:r>
            <a:rPr lang="en-US" sz="1000" b="1">
              <a:solidFill>
                <a:schemeClr val="dk1"/>
              </a:solidFill>
              <a:latin typeface="+mn-lt"/>
              <a:ea typeface="+mn-lt"/>
              <a:cs typeface="+mn-lt"/>
            </a:rPr>
            <a:t>)</a:t>
          </a:r>
        </a:p>
        <a:p>
          <a:pPr marL="0" indent="0"/>
          <a:r>
            <a:rPr lang="en-US" sz="1000" b="1">
              <a:solidFill>
                <a:schemeClr val="dk1"/>
              </a:solidFill>
              <a:latin typeface="+mn-lt"/>
              <a:ea typeface="+mn-lt"/>
              <a:cs typeface="+mn-lt"/>
            </a:rPr>
            <a:t>A.3.7. Existing and New Resources to be Made Available for the Project (up to three pages):</a:t>
          </a:r>
          <a:endParaRPr lang="en-US" sz="1000">
            <a:solidFill>
              <a:schemeClr val="dk1"/>
            </a:solidFill>
            <a:latin typeface="+mn-lt"/>
            <a:ea typeface="+mn-lt"/>
            <a:cs typeface="+mn-lt"/>
          </a:endParaRPr>
        </a:p>
        <a:p>
          <a:pPr marL="0" indent="0"/>
          <a:r>
            <a:rPr lang="en-US" sz="1000">
              <a:solidFill>
                <a:schemeClr val="dk1"/>
              </a:solidFill>
              <a:latin typeface="+mn-lt"/>
              <a:ea typeface="+mn-lt"/>
              <a:cs typeface="+mn-lt"/>
            </a:rPr>
            <a:t>This section is used to assess how the proposed Engine will leverage existing and new resources for the project. Proposers should describe only </a:t>
          </a:r>
          <a:r>
            <a:rPr lang="en-US" sz="1000" b="1">
              <a:solidFill>
                <a:srgbClr val="FF0000"/>
              </a:solidFill>
              <a:latin typeface="+mn-lt"/>
              <a:ea typeface="+mn-lt"/>
              <a:cs typeface="+mn-lt"/>
            </a:rPr>
            <a:t>those tangible resources </a:t>
          </a:r>
          <a:r>
            <a:rPr lang="en-US" sz="1000">
              <a:solidFill>
                <a:schemeClr val="dk1"/>
              </a:solidFill>
              <a:latin typeface="+mn-lt"/>
              <a:ea typeface="+mn-lt"/>
              <a:cs typeface="+mn-lt"/>
            </a:rPr>
            <a:t>(e.g., funding, facilities, equipment, human capital, datasets) that are </a:t>
          </a:r>
          <a:r>
            <a:rPr lang="en-US" sz="1000" b="1">
              <a:solidFill>
                <a:srgbClr val="FF0000"/>
              </a:solidFill>
              <a:latin typeface="+mn-lt"/>
              <a:ea typeface="+mn-lt"/>
              <a:cs typeface="+mn-lt"/>
            </a:rPr>
            <a:t>directly applicable to the proposed Engine in its </a:t>
          </a:r>
          <a:r>
            <a:rPr lang="en-US" sz="1000" b="1" u="sng">
              <a:solidFill>
                <a:srgbClr val="FF0000"/>
              </a:solidFill>
              <a:latin typeface="+mn-lt"/>
              <a:ea typeface="+mn-lt"/>
              <a:cs typeface="+mn-lt"/>
            </a:rPr>
            <a:t>first two years </a:t>
          </a:r>
          <a:r>
            <a:rPr lang="en-US" sz="1000">
              <a:solidFill>
                <a:schemeClr val="dk1"/>
              </a:solidFill>
              <a:latin typeface="+mn-lt"/>
              <a:ea typeface="+mn-lt"/>
              <a:cs typeface="+mn-lt"/>
            </a:rPr>
            <a:t>of operation, should it be funded. Such information must be provided in this section, and not in other parts of the proposal (e.g., Budget Justification, Project Description).</a:t>
          </a:r>
        </a:p>
        <a:p>
          <a:pPr marL="0" indent="0"/>
          <a:r>
            <a:rPr lang="en-US" sz="1000">
              <a:solidFill>
                <a:schemeClr val="dk1"/>
              </a:solidFill>
              <a:latin typeface="+mn-lt"/>
              <a:ea typeface="+mn-lt"/>
              <a:cs typeface="+mn-lt"/>
            </a:rPr>
            <a:t> </a:t>
          </a:r>
        </a:p>
        <a:p>
          <a:pPr marL="0" indent="0"/>
          <a:r>
            <a:rPr lang="en-US" sz="1000">
              <a:solidFill>
                <a:schemeClr val="dk1"/>
              </a:solidFill>
              <a:latin typeface="+mn-lt"/>
              <a:ea typeface="+mn-lt"/>
              <a:cs typeface="+mn-lt"/>
            </a:rPr>
            <a:t>Although the resources described are not voluntary committed cost sharing as defined in 2 CFR §200.1, the Foundation does expect that the resources identified in this section </a:t>
          </a:r>
          <a:r>
            <a:rPr lang="en-US" sz="1000" b="1">
              <a:solidFill>
                <a:srgbClr val="FF0000"/>
              </a:solidFill>
              <a:latin typeface="+mn-lt"/>
              <a:ea typeface="+mn-lt"/>
              <a:cs typeface="+mn-lt"/>
            </a:rPr>
            <a:t>will be provided, or made available</a:t>
          </a:r>
          <a:r>
            <a:rPr lang="en-US" sz="1000">
              <a:solidFill>
                <a:schemeClr val="dk1"/>
              </a:solidFill>
              <a:latin typeface="+mn-lt"/>
              <a:ea typeface="+mn-lt"/>
              <a:cs typeface="+mn-lt"/>
            </a:rPr>
            <a:t>, should the proposal be funded. PAPPG Chapter VII.B.1 specifies procedures for use by the recipient when there are post award changes to objectives, scope, or methods/procedures.</a:t>
          </a:r>
        </a:p>
        <a:p>
          <a:pPr marL="0" indent="0"/>
          <a:r>
            <a:rPr lang="en-US" sz="1000">
              <a:solidFill>
                <a:schemeClr val="dk1"/>
              </a:solidFill>
              <a:latin typeface="+mn-lt"/>
              <a:ea typeface="+mn-lt"/>
              <a:cs typeface="+mn-lt"/>
            </a:rPr>
            <a:t> </a:t>
          </a:r>
        </a:p>
        <a:p>
          <a:pPr marL="0" indent="0"/>
          <a:r>
            <a:rPr lang="en-US" sz="1000">
              <a:solidFill>
                <a:schemeClr val="dk1"/>
              </a:solidFill>
              <a:latin typeface="+mn-lt"/>
              <a:ea typeface="+mn-lt"/>
              <a:cs typeface="+mn-lt"/>
            </a:rPr>
            <a:t>Within this section, proposers should describe the resources in the following </a:t>
          </a:r>
          <a:r>
            <a:rPr lang="en-US" sz="1000" b="1">
              <a:solidFill>
                <a:srgbClr val="FF0000"/>
              </a:solidFill>
              <a:latin typeface="+mn-lt"/>
              <a:ea typeface="+mn-lt"/>
              <a:cs typeface="+mn-lt"/>
            </a:rPr>
            <a:t>two distinctly labeled</a:t>
          </a:r>
        </a:p>
        <a:p>
          <a:pPr marL="0" indent="0"/>
          <a:r>
            <a:rPr lang="en-US" sz="1000" b="1">
              <a:solidFill>
                <a:srgbClr val="FF0000"/>
              </a:solidFill>
              <a:latin typeface="+mn-lt"/>
              <a:ea typeface="+mn-lt"/>
              <a:cs typeface="+mn-lt"/>
            </a:rPr>
            <a:t>categories</a:t>
          </a:r>
          <a:r>
            <a:rPr lang="en-US" sz="1000">
              <a:solidFill>
                <a:schemeClr val="dk1"/>
              </a:solidFill>
              <a:latin typeface="+mn-lt"/>
              <a:ea typeface="+mn-lt"/>
              <a:cs typeface="+mn-lt"/>
            </a:rPr>
            <a:t>. In both categories, include only those resource contributions (e.g., funding, facilities, equipment, human capital, datasets) that will support and advance the Engine’s strategic goals.</a:t>
          </a:r>
        </a:p>
        <a:p>
          <a:pPr marL="0" indent="0"/>
          <a:r>
            <a:rPr lang="en-US" sz="1000">
              <a:solidFill>
                <a:schemeClr val="dk1"/>
              </a:solidFill>
              <a:latin typeface="+mn-lt"/>
              <a:ea typeface="+mn-lt"/>
              <a:cs typeface="+mn-lt"/>
            </a:rPr>
            <a:t> </a:t>
          </a:r>
        </a:p>
        <a:p>
          <a:pPr marL="0" indent="0"/>
          <a:r>
            <a:rPr lang="en-US" sz="1000">
              <a:solidFill>
                <a:schemeClr val="dk1"/>
              </a:solidFill>
              <a:latin typeface="+mn-lt"/>
              <a:ea typeface="+mn-lt"/>
              <a:cs typeface="+mn-lt"/>
            </a:rPr>
            <a:t>1. </a:t>
          </a:r>
          <a:r>
            <a:rPr lang="en-US" sz="1000" b="1">
              <a:solidFill>
                <a:schemeClr val="dk1"/>
              </a:solidFill>
              <a:latin typeface="+mn-lt"/>
              <a:ea typeface="+mn-lt"/>
              <a:cs typeface="+mn-lt"/>
            </a:rPr>
            <a:t>Currently Available Resources: </a:t>
          </a:r>
          <a:r>
            <a:rPr lang="en-US" sz="1000">
              <a:solidFill>
                <a:schemeClr val="dk1"/>
              </a:solidFill>
              <a:latin typeface="+mn-lt"/>
              <a:ea typeface="+mn-lt"/>
              <a:cs typeface="+mn-lt"/>
            </a:rPr>
            <a:t>Provide information on the relevant currently existing resources</a:t>
          </a:r>
        </a:p>
        <a:p>
          <a:pPr marL="0" indent="0"/>
          <a:r>
            <a:rPr lang="en-US" sz="1000">
              <a:solidFill>
                <a:schemeClr val="dk1"/>
              </a:solidFill>
              <a:latin typeface="+mn-lt"/>
              <a:ea typeface="+mn-lt"/>
              <a:cs typeface="+mn-lt"/>
            </a:rPr>
            <a:t>available to the proposing team from internal and external sources, including all partner organizations. </a:t>
          </a:r>
          <a:r>
            <a:rPr lang="en-US" sz="1000" b="1">
              <a:solidFill>
                <a:srgbClr val="FF0000"/>
              </a:solidFill>
              <a:latin typeface="+mn-lt"/>
              <a:ea typeface="+mn-lt"/>
              <a:cs typeface="+mn-lt"/>
            </a:rPr>
            <a:t>If a resource has already been contributed to an ongoing collaboration among a subset of the Engine’s participating organization and partners, describe what percentage of that resource will be available for the Engine’s activities. </a:t>
          </a:r>
          <a:r>
            <a:rPr lang="en-US" sz="1000">
              <a:solidFill>
                <a:schemeClr val="dk1"/>
              </a:solidFill>
              <a:latin typeface="+mn-lt"/>
              <a:ea typeface="+mn-lt"/>
              <a:cs typeface="+mn-lt"/>
            </a:rPr>
            <a:t>Proposers should briefly summarize how these resources will be allocated to specific activities described in the Project Description.</a:t>
          </a:r>
        </a:p>
        <a:p>
          <a:pPr marL="0" indent="0"/>
          <a:r>
            <a:rPr lang="en-US" sz="1000">
              <a:solidFill>
                <a:schemeClr val="dk1"/>
              </a:solidFill>
              <a:latin typeface="+mn-lt"/>
              <a:ea typeface="+mn-lt"/>
              <a:cs typeface="+mn-lt"/>
            </a:rPr>
            <a:t> </a:t>
          </a:r>
        </a:p>
        <a:p>
          <a:pPr marL="0" indent="0"/>
          <a:r>
            <a:rPr lang="en-US" sz="1000">
              <a:solidFill>
                <a:schemeClr val="dk1"/>
              </a:solidFill>
              <a:latin typeface="+mn-lt"/>
              <a:ea typeface="+mn-lt"/>
              <a:cs typeface="+mn-lt"/>
            </a:rPr>
            <a:t>2. </a:t>
          </a:r>
          <a:r>
            <a:rPr lang="en-US" sz="1000" b="1">
              <a:solidFill>
                <a:schemeClr val="dk1"/>
              </a:solidFill>
              <a:latin typeface="+mn-lt"/>
              <a:ea typeface="+mn-lt"/>
              <a:cs typeface="+mn-lt"/>
            </a:rPr>
            <a:t>New Resource Contributions: </a:t>
          </a:r>
          <a:r>
            <a:rPr lang="en-US" sz="1000">
              <a:solidFill>
                <a:schemeClr val="dk1"/>
              </a:solidFill>
              <a:latin typeface="+mn-lt"/>
              <a:ea typeface="+mn-lt"/>
              <a:cs typeface="+mn-lt"/>
            </a:rPr>
            <a:t>Provide information on new resource contributions currently committed by external sources, </a:t>
          </a:r>
          <a:r>
            <a:rPr lang="en-US" sz="1000" b="1">
              <a:solidFill>
                <a:srgbClr val="FF0000"/>
              </a:solidFill>
              <a:latin typeface="+mn-lt"/>
              <a:ea typeface="+mn-lt"/>
              <a:cs typeface="+mn-lt"/>
            </a:rPr>
            <a:t>as stated in their letters of collaboration </a:t>
          </a:r>
          <a:r>
            <a:rPr lang="en-US" sz="1000">
              <a:solidFill>
                <a:schemeClr val="dk1"/>
              </a:solidFill>
              <a:latin typeface="+mn-lt"/>
              <a:ea typeface="+mn-lt"/>
              <a:cs typeface="+mn-lt"/>
            </a:rPr>
            <a:t>(see Section V.A.5.1). New resource contributions that are not documented in a letter of collaboration should not be included here. Proposers should briefly summarize how these new resources will contribute to activities described in the Project Description. </a:t>
          </a:r>
          <a:r>
            <a:rPr lang="en-US" sz="1000" b="1">
              <a:solidFill>
                <a:srgbClr val="FF0000"/>
              </a:solidFill>
              <a:latin typeface="+mn-lt"/>
              <a:ea typeface="+mn-lt"/>
              <a:cs typeface="+mn-lt"/>
            </a:rPr>
            <a:t>Proposers will be asked to provide a detailed set of actual contributions prior to receiving an award</a:t>
          </a:r>
          <a:r>
            <a:rPr lang="en-US" sz="1000">
              <a:solidFill>
                <a:schemeClr val="dk1"/>
              </a:solidFill>
              <a:latin typeface="+mn-lt"/>
              <a:ea typeface="+mn-lt"/>
              <a:cs typeface="+mn-lt"/>
            </a:rPr>
            <a:t>.</a:t>
          </a:r>
        </a:p>
        <a:p>
          <a:pPr marL="0" indent="0"/>
          <a:r>
            <a:rPr lang="en-US" sz="1000">
              <a:solidFill>
                <a:schemeClr val="dk1"/>
              </a:solidFill>
              <a:latin typeface="+mn-lt"/>
              <a:ea typeface="+mn-lt"/>
              <a:cs typeface="+mn-lt"/>
            </a:rPr>
            <a:t> </a:t>
          </a:r>
        </a:p>
        <a:p>
          <a:pPr marL="0" indent="0"/>
          <a:r>
            <a:rPr lang="en-US" sz="1000">
              <a:solidFill>
                <a:schemeClr val="dk1"/>
              </a:solidFill>
              <a:latin typeface="+mn-lt"/>
              <a:ea typeface="+mn-lt"/>
              <a:cs typeface="+mn-lt"/>
            </a:rPr>
            <a:t>NSF expects that the internal and external resources provided to the Engine will increase over the duration of the award thereby demonstrating increased partnership engagement and commitment to the long-term sustainability of the Engine, and continued growth of the innovation ecosystem. The availability and utilization of these resources will be assessed during the post-award evaluation process.</a:t>
          </a:r>
          <a:endParaRPr lang="en-US" sz="1100">
            <a:solidFill>
              <a:schemeClr val="dk1"/>
            </a:solidFill>
            <a:latin typeface="+mn-lt"/>
            <a:ea typeface="+mn-lt"/>
            <a:cs typeface="+mn-lt"/>
          </a:endParaRPr>
        </a:p>
        <a:p>
          <a:pPr marL="0" indent="0"/>
          <a:endParaRPr lang="en-US" sz="1100">
            <a:solidFill>
              <a:schemeClr val="dk1"/>
            </a:solidFill>
            <a:latin typeface="+mn-lt"/>
            <a:ea typeface="+mn-lt"/>
            <a:cs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95251</xdr:colOff>
      <xdr:row>0</xdr:row>
      <xdr:rowOff>47625</xdr:rowOff>
    </xdr:from>
    <xdr:to>
      <xdr:col>3</xdr:col>
      <xdr:colOff>172721</xdr:colOff>
      <xdr:row>0</xdr:row>
      <xdr:rowOff>1006962</xdr:rowOff>
    </xdr:to>
    <xdr:pic>
      <xdr:nvPicPr>
        <xdr:cNvPr id="2" name="Picture 1">
          <a:extLst>
            <a:ext uri="{FF2B5EF4-FFF2-40B4-BE49-F238E27FC236}">
              <a16:creationId xmlns:a16="http://schemas.microsoft.com/office/drawing/2014/main" id="{75F88B75-6C97-A4FD-1708-590E62F1A6CA}"/>
            </a:ext>
          </a:extLst>
        </xdr:cNvPr>
        <xdr:cNvPicPr>
          <a:picLocks noChangeAspect="1"/>
        </xdr:cNvPicPr>
      </xdr:nvPicPr>
      <xdr:blipFill>
        <a:blip xmlns:r="http://schemas.openxmlformats.org/officeDocument/2006/relationships" r:embed="rId1"/>
        <a:stretch>
          <a:fillRect/>
        </a:stretch>
      </xdr:blipFill>
      <xdr:spPr>
        <a:xfrm>
          <a:off x="3505201" y="47625"/>
          <a:ext cx="1447800" cy="95552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95252</xdr:rowOff>
    </xdr:from>
    <xdr:to>
      <xdr:col>1</xdr:col>
      <xdr:colOff>0</xdr:colOff>
      <xdr:row>10</xdr:row>
      <xdr:rowOff>66040</xdr:rowOff>
    </xdr:to>
    <mc:AlternateContent xmlns:mc="http://schemas.openxmlformats.org/markup-compatibility/2006" xmlns:a14="http://schemas.microsoft.com/office/drawing/2010/main">
      <mc:Choice Requires="a14">
        <xdr:graphicFrame macro="">
          <xdr:nvGraphicFramePr>
            <xdr:cNvPr id="5" name="Core Function 1">
              <a:extLst>
                <a:ext uri="{FF2B5EF4-FFF2-40B4-BE49-F238E27FC236}">
                  <a16:creationId xmlns:a16="http://schemas.microsoft.com/office/drawing/2014/main" id="{8EB723B3-10CA-44C5-BDD3-03B4EE8169A7}"/>
                </a:ext>
              </a:extLst>
            </xdr:cNvPr>
            <xdr:cNvGraphicFramePr/>
          </xdr:nvGraphicFramePr>
          <xdr:xfrm>
            <a:off x="0" y="0"/>
            <a:ext cx="0" cy="0"/>
          </xdr:xfrm>
          <a:graphic>
            <a:graphicData uri="http://schemas.microsoft.com/office/drawing/2010/slicer">
              <sle:slicer xmlns:sle="http://schemas.microsoft.com/office/drawing/2010/slicer" name="Core Function 1"/>
            </a:graphicData>
          </a:graphic>
        </xdr:graphicFrame>
      </mc:Choice>
      <mc:Fallback xmlns="">
        <xdr:sp macro="" textlink="">
          <xdr:nvSpPr>
            <xdr:cNvPr id="0" name=""/>
            <xdr:cNvSpPr>
              <a:spLocks noTextEdit="1"/>
            </xdr:cNvSpPr>
          </xdr:nvSpPr>
          <xdr:spPr>
            <a:xfrm>
              <a:off x="0" y="1257302"/>
              <a:ext cx="2350769" cy="164020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55245</xdr:colOff>
      <xdr:row>11</xdr:row>
      <xdr:rowOff>15240</xdr:rowOff>
    </xdr:from>
    <xdr:to>
      <xdr:col>0</xdr:col>
      <xdr:colOff>1543050</xdr:colOff>
      <xdr:row>29</xdr:row>
      <xdr:rowOff>161290</xdr:rowOff>
    </xdr:to>
    <mc:AlternateContent xmlns:mc="http://schemas.openxmlformats.org/markup-compatibility/2006" xmlns:a14="http://schemas.microsoft.com/office/drawing/2010/main">
      <mc:Choice Requires="a14">
        <xdr:graphicFrame macro="">
          <xdr:nvGraphicFramePr>
            <xdr:cNvPr id="2" name="Activity">
              <a:extLst>
                <a:ext uri="{FF2B5EF4-FFF2-40B4-BE49-F238E27FC236}">
                  <a16:creationId xmlns:a16="http://schemas.microsoft.com/office/drawing/2014/main" id="{1F684D65-A2E2-992E-D1E2-DD53AB0CCFE7}"/>
                </a:ext>
              </a:extLst>
            </xdr:cNvPr>
            <xdr:cNvGraphicFramePr/>
          </xdr:nvGraphicFramePr>
          <xdr:xfrm>
            <a:off x="0" y="0"/>
            <a:ext cx="0" cy="0"/>
          </xdr:xfrm>
          <a:graphic>
            <a:graphicData uri="http://schemas.microsoft.com/office/drawing/2010/slicer">
              <sle:slicer xmlns:sle="http://schemas.microsoft.com/office/drawing/2010/slicer" name="Activity"/>
            </a:graphicData>
          </a:graphic>
        </xdr:graphicFrame>
      </mc:Choice>
      <mc:Fallback xmlns="">
        <xdr:sp macro="" textlink="">
          <xdr:nvSpPr>
            <xdr:cNvPr id="0" name=""/>
            <xdr:cNvSpPr>
              <a:spLocks noTextEdit="1"/>
            </xdr:cNvSpPr>
          </xdr:nvSpPr>
          <xdr:spPr>
            <a:xfrm>
              <a:off x="64770" y="3046096"/>
              <a:ext cx="1480185" cy="1828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83184</xdr:colOff>
      <xdr:row>2</xdr:row>
      <xdr:rowOff>59056</xdr:rowOff>
    </xdr:from>
    <xdr:to>
      <xdr:col>0</xdr:col>
      <xdr:colOff>2560955</xdr:colOff>
      <xdr:row>11</xdr:row>
      <xdr:rowOff>82550</xdr:rowOff>
    </xdr:to>
    <mc:AlternateContent xmlns:mc="http://schemas.openxmlformats.org/markup-compatibility/2006" xmlns:a14="http://schemas.microsoft.com/office/drawing/2010/main">
      <mc:Choice Requires="a14">
        <xdr:graphicFrame macro="">
          <xdr:nvGraphicFramePr>
            <xdr:cNvPr id="5" name="Core Function 5">
              <a:extLst>
                <a:ext uri="{FF2B5EF4-FFF2-40B4-BE49-F238E27FC236}">
                  <a16:creationId xmlns:a16="http://schemas.microsoft.com/office/drawing/2014/main" id="{2E9B61E5-2669-CA20-B42A-C3DA11E22D2F}"/>
                </a:ext>
              </a:extLst>
            </xdr:cNvPr>
            <xdr:cNvGraphicFramePr/>
          </xdr:nvGraphicFramePr>
          <xdr:xfrm>
            <a:off x="0" y="0"/>
            <a:ext cx="0" cy="0"/>
          </xdr:xfrm>
          <a:graphic>
            <a:graphicData uri="http://schemas.microsoft.com/office/drawing/2010/slicer">
              <sle:slicer xmlns:sle="http://schemas.microsoft.com/office/drawing/2010/slicer" name="Core Function 5"/>
            </a:graphicData>
          </a:graphic>
        </xdr:graphicFrame>
      </mc:Choice>
      <mc:Fallback xmlns="">
        <xdr:sp macro="" textlink="">
          <xdr:nvSpPr>
            <xdr:cNvPr id="0" name=""/>
            <xdr:cNvSpPr>
              <a:spLocks noTextEdit="1"/>
            </xdr:cNvSpPr>
          </xdr:nvSpPr>
          <xdr:spPr>
            <a:xfrm>
              <a:off x="80009" y="845821"/>
              <a:ext cx="2487931" cy="191833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83819</xdr:colOff>
      <xdr:row>13</xdr:row>
      <xdr:rowOff>113031</xdr:rowOff>
    </xdr:from>
    <xdr:to>
      <xdr:col>0</xdr:col>
      <xdr:colOff>2305049</xdr:colOff>
      <xdr:row>22</xdr:row>
      <xdr:rowOff>149226</xdr:rowOff>
    </xdr:to>
    <mc:AlternateContent xmlns:mc="http://schemas.openxmlformats.org/markup-compatibility/2006" xmlns:a14="http://schemas.microsoft.com/office/drawing/2010/main">
      <mc:Choice Requires="a14">
        <xdr:graphicFrame macro="">
          <xdr:nvGraphicFramePr>
            <xdr:cNvPr id="3" name="Core Function 6">
              <a:extLst>
                <a:ext uri="{FF2B5EF4-FFF2-40B4-BE49-F238E27FC236}">
                  <a16:creationId xmlns:a16="http://schemas.microsoft.com/office/drawing/2014/main" id="{0DB2CC26-183B-51A7-E4FC-18C66355E6E9}"/>
                </a:ext>
              </a:extLst>
            </xdr:cNvPr>
            <xdr:cNvGraphicFramePr/>
          </xdr:nvGraphicFramePr>
          <xdr:xfrm>
            <a:off x="0" y="0"/>
            <a:ext cx="0" cy="0"/>
          </xdr:xfrm>
          <a:graphic>
            <a:graphicData uri="http://schemas.microsoft.com/office/drawing/2010/slicer">
              <sle:slicer xmlns:sle="http://schemas.microsoft.com/office/drawing/2010/slicer" name="Core Function 6"/>
            </a:graphicData>
          </a:graphic>
        </xdr:graphicFrame>
      </mc:Choice>
      <mc:Fallback xmlns="">
        <xdr:sp macro="" textlink="">
          <xdr:nvSpPr>
            <xdr:cNvPr id="0" name=""/>
            <xdr:cNvSpPr>
              <a:spLocks noTextEdit="1"/>
            </xdr:cNvSpPr>
          </xdr:nvSpPr>
          <xdr:spPr>
            <a:xfrm>
              <a:off x="83819" y="3446781"/>
              <a:ext cx="2221230" cy="180784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72390</xdr:colOff>
      <xdr:row>3</xdr:row>
      <xdr:rowOff>40006</xdr:rowOff>
    </xdr:from>
    <xdr:to>
      <xdr:col>0</xdr:col>
      <xdr:colOff>2256790</xdr:colOff>
      <xdr:row>12</xdr:row>
      <xdr:rowOff>97155</xdr:rowOff>
    </xdr:to>
    <mc:AlternateContent xmlns:mc="http://schemas.openxmlformats.org/markup-compatibility/2006" xmlns:a14="http://schemas.microsoft.com/office/drawing/2010/main">
      <mc:Choice Requires="a14">
        <xdr:graphicFrame macro="">
          <xdr:nvGraphicFramePr>
            <xdr:cNvPr id="2" name="Core Function 4">
              <a:extLst>
                <a:ext uri="{FF2B5EF4-FFF2-40B4-BE49-F238E27FC236}">
                  <a16:creationId xmlns:a16="http://schemas.microsoft.com/office/drawing/2014/main" id="{DDD3D650-472C-4A79-9CE6-2D0D9B610072}"/>
                </a:ext>
              </a:extLst>
            </xdr:cNvPr>
            <xdr:cNvGraphicFramePr/>
          </xdr:nvGraphicFramePr>
          <xdr:xfrm>
            <a:off x="0" y="0"/>
            <a:ext cx="0" cy="0"/>
          </xdr:xfrm>
          <a:graphic>
            <a:graphicData uri="http://schemas.microsoft.com/office/drawing/2010/slicer">
              <sle:slicer xmlns:sle="http://schemas.microsoft.com/office/drawing/2010/slicer" name="Core Function 4"/>
            </a:graphicData>
          </a:graphic>
        </xdr:graphicFrame>
      </mc:Choice>
      <mc:Fallback xmlns="">
        <xdr:sp macro="" textlink="">
          <xdr:nvSpPr>
            <xdr:cNvPr id="0" name=""/>
            <xdr:cNvSpPr>
              <a:spLocks noTextEdit="1"/>
            </xdr:cNvSpPr>
          </xdr:nvSpPr>
          <xdr:spPr>
            <a:xfrm>
              <a:off x="72390" y="1087756"/>
              <a:ext cx="2346960" cy="163639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55246</xdr:colOff>
      <xdr:row>3</xdr:row>
      <xdr:rowOff>59055</xdr:rowOff>
    </xdr:from>
    <xdr:to>
      <xdr:col>5</xdr:col>
      <xdr:colOff>2180591</xdr:colOff>
      <xdr:row>12</xdr:row>
      <xdr:rowOff>46990</xdr:rowOff>
    </xdr:to>
    <mc:AlternateContent xmlns:mc="http://schemas.openxmlformats.org/markup-compatibility/2006" xmlns:a14="http://schemas.microsoft.com/office/drawing/2010/main">
      <mc:Choice Requires="a14">
        <xdr:graphicFrame macro="">
          <xdr:nvGraphicFramePr>
            <xdr:cNvPr id="4" name="Core Function 2">
              <a:extLst>
                <a:ext uri="{FF2B5EF4-FFF2-40B4-BE49-F238E27FC236}">
                  <a16:creationId xmlns:a16="http://schemas.microsoft.com/office/drawing/2014/main" id="{BFB9FD25-CFAC-4561-9A92-240B59175EB9}"/>
                </a:ext>
              </a:extLst>
            </xdr:cNvPr>
            <xdr:cNvGraphicFramePr/>
          </xdr:nvGraphicFramePr>
          <xdr:xfrm>
            <a:off x="0" y="0"/>
            <a:ext cx="0" cy="0"/>
          </xdr:xfrm>
          <a:graphic>
            <a:graphicData uri="http://schemas.microsoft.com/office/drawing/2010/slicer">
              <sle:slicer xmlns:sle="http://schemas.microsoft.com/office/drawing/2010/slicer" name="Core Function 2"/>
            </a:graphicData>
          </a:graphic>
        </xdr:graphicFrame>
      </mc:Choice>
      <mc:Fallback xmlns="">
        <xdr:sp macro="" textlink="">
          <xdr:nvSpPr>
            <xdr:cNvPr id="0" name=""/>
            <xdr:cNvSpPr>
              <a:spLocks noTextEdit="1"/>
            </xdr:cNvSpPr>
          </xdr:nvSpPr>
          <xdr:spPr>
            <a:xfrm>
              <a:off x="7888606" y="1102995"/>
              <a:ext cx="2356485" cy="188404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56515</xdr:colOff>
      <xdr:row>21</xdr:row>
      <xdr:rowOff>101600</xdr:rowOff>
    </xdr:from>
    <xdr:to>
      <xdr:col>0</xdr:col>
      <xdr:colOff>2244725</xdr:colOff>
      <xdr:row>34</xdr:row>
      <xdr:rowOff>20320</xdr:rowOff>
    </xdr:to>
    <mc:AlternateContent xmlns:mc="http://schemas.openxmlformats.org/markup-compatibility/2006" xmlns:a14="http://schemas.microsoft.com/office/drawing/2010/main">
      <mc:Choice Requires="a14">
        <xdr:graphicFrame macro="">
          <xdr:nvGraphicFramePr>
            <xdr:cNvPr id="23" name="Institution">
              <a:extLst>
                <a:ext uri="{FF2B5EF4-FFF2-40B4-BE49-F238E27FC236}">
                  <a16:creationId xmlns:a16="http://schemas.microsoft.com/office/drawing/2014/main" id="{86DDBB34-EB43-06CD-0882-4CE83A7D0AA9}"/>
                </a:ext>
                <a:ext uri="{147F2762-F138-4A5C-976F-8EAC2B608ADB}">
                  <a16:predDERef xmlns:a16="http://schemas.microsoft.com/office/drawing/2014/main" pred="{BFB9FD25-CFAC-4561-9A92-240B59175EB9}"/>
                </a:ext>
              </a:extLst>
            </xdr:cNvPr>
            <xdr:cNvGraphicFramePr/>
          </xdr:nvGraphicFramePr>
          <xdr:xfrm>
            <a:off x="0" y="0"/>
            <a:ext cx="0" cy="0"/>
          </xdr:xfrm>
          <a:graphic>
            <a:graphicData uri="http://schemas.microsoft.com/office/drawing/2010/slicer">
              <sle:slicer xmlns:sle="http://schemas.microsoft.com/office/drawing/2010/slicer" name="Institution"/>
            </a:graphicData>
          </a:graphic>
        </xdr:graphicFrame>
      </mc:Choice>
      <mc:Fallback xmlns="">
        <xdr:sp macro="" textlink="">
          <xdr:nvSpPr>
            <xdr:cNvPr id="0" name=""/>
            <xdr:cNvSpPr>
              <a:spLocks noTextEdit="1"/>
            </xdr:cNvSpPr>
          </xdr:nvSpPr>
          <xdr:spPr>
            <a:xfrm>
              <a:off x="56515" y="4711700"/>
              <a:ext cx="2188210" cy="247777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56516</xdr:colOff>
      <xdr:row>20</xdr:row>
      <xdr:rowOff>189230</xdr:rowOff>
    </xdr:from>
    <xdr:to>
      <xdr:col>5</xdr:col>
      <xdr:colOff>2187576</xdr:colOff>
      <xdr:row>34</xdr:row>
      <xdr:rowOff>19050</xdr:rowOff>
    </xdr:to>
    <mc:AlternateContent xmlns:mc="http://schemas.openxmlformats.org/markup-compatibility/2006" xmlns:a14="http://schemas.microsoft.com/office/drawing/2010/main">
      <mc:Choice Requires="a14">
        <xdr:graphicFrame macro="">
          <xdr:nvGraphicFramePr>
            <xdr:cNvPr id="8" name="Institution 1">
              <a:extLst>
                <a:ext uri="{FF2B5EF4-FFF2-40B4-BE49-F238E27FC236}">
                  <a16:creationId xmlns:a16="http://schemas.microsoft.com/office/drawing/2014/main" id="{FECA97A7-2AFC-5351-40CC-0D027BC307AA}"/>
                </a:ext>
              </a:extLst>
            </xdr:cNvPr>
            <xdr:cNvGraphicFramePr/>
          </xdr:nvGraphicFramePr>
          <xdr:xfrm>
            <a:off x="0" y="0"/>
            <a:ext cx="0" cy="0"/>
          </xdr:xfrm>
          <a:graphic>
            <a:graphicData uri="http://schemas.microsoft.com/office/drawing/2010/slicer">
              <sle:slicer xmlns:sle="http://schemas.microsoft.com/office/drawing/2010/slicer" name="Institution 1"/>
            </a:graphicData>
          </a:graphic>
        </xdr:graphicFrame>
      </mc:Choice>
      <mc:Fallback xmlns="">
        <xdr:sp macro="" textlink="">
          <xdr:nvSpPr>
            <xdr:cNvPr id="0" name=""/>
            <xdr:cNvSpPr>
              <a:spLocks noTextEdit="1"/>
            </xdr:cNvSpPr>
          </xdr:nvSpPr>
          <xdr:spPr>
            <a:xfrm>
              <a:off x="7238366" y="4602480"/>
              <a:ext cx="2150110" cy="258572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73025</xdr:colOff>
      <xdr:row>13</xdr:row>
      <xdr:rowOff>57152</xdr:rowOff>
    </xdr:from>
    <xdr:to>
      <xdr:col>1</xdr:col>
      <xdr:colOff>0</xdr:colOff>
      <xdr:row>20</xdr:row>
      <xdr:rowOff>82551</xdr:rowOff>
    </xdr:to>
    <mc:AlternateContent xmlns:mc="http://schemas.openxmlformats.org/markup-compatibility/2006" xmlns:a14="http://schemas.microsoft.com/office/drawing/2010/main">
      <mc:Choice Requires="a14">
        <xdr:graphicFrame macro="">
          <xdr:nvGraphicFramePr>
            <xdr:cNvPr id="3" name="Category">
              <a:extLst>
                <a:ext uri="{FF2B5EF4-FFF2-40B4-BE49-F238E27FC236}">
                  <a16:creationId xmlns:a16="http://schemas.microsoft.com/office/drawing/2014/main" id="{3171BB6E-0823-803D-7D5F-605BC3201B1B}"/>
                </a:ext>
              </a:extLst>
            </xdr:cNvPr>
            <xdr:cNvGraphicFramePr/>
          </xdr:nvGraphicFramePr>
          <xdr:xfrm>
            <a:off x="0" y="0"/>
            <a:ext cx="0" cy="0"/>
          </xdr:xfrm>
          <a:graphic>
            <a:graphicData uri="http://schemas.microsoft.com/office/drawing/2010/slicer">
              <sle:slicer xmlns:sle="http://schemas.microsoft.com/office/drawing/2010/slicer" name="Category"/>
            </a:graphicData>
          </a:graphic>
        </xdr:graphicFrame>
      </mc:Choice>
      <mc:Fallback xmlns="">
        <xdr:sp macro="" textlink="">
          <xdr:nvSpPr>
            <xdr:cNvPr id="0" name=""/>
            <xdr:cNvSpPr>
              <a:spLocks noTextEdit="1"/>
            </xdr:cNvSpPr>
          </xdr:nvSpPr>
          <xdr:spPr>
            <a:xfrm>
              <a:off x="73025" y="3041652"/>
              <a:ext cx="2203450" cy="14541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41274</xdr:colOff>
      <xdr:row>12</xdr:row>
      <xdr:rowOff>180975</xdr:rowOff>
    </xdr:from>
    <xdr:to>
      <xdr:col>5</xdr:col>
      <xdr:colOff>2168525</xdr:colOff>
      <xdr:row>20</xdr:row>
      <xdr:rowOff>34925</xdr:rowOff>
    </xdr:to>
    <mc:AlternateContent xmlns:mc="http://schemas.openxmlformats.org/markup-compatibility/2006" xmlns:a14="http://schemas.microsoft.com/office/drawing/2010/main">
      <mc:Choice Requires="a14">
        <xdr:graphicFrame macro="">
          <xdr:nvGraphicFramePr>
            <xdr:cNvPr id="5" name="Category 1">
              <a:extLst>
                <a:ext uri="{FF2B5EF4-FFF2-40B4-BE49-F238E27FC236}">
                  <a16:creationId xmlns:a16="http://schemas.microsoft.com/office/drawing/2014/main" id="{95D6AA64-2129-863A-1E4A-98F5AB9856F8}"/>
                </a:ext>
              </a:extLst>
            </xdr:cNvPr>
            <xdr:cNvGraphicFramePr/>
          </xdr:nvGraphicFramePr>
          <xdr:xfrm>
            <a:off x="0" y="0"/>
            <a:ext cx="0" cy="0"/>
          </xdr:xfrm>
          <a:graphic>
            <a:graphicData uri="http://schemas.microsoft.com/office/drawing/2010/slicer">
              <sle:slicer xmlns:sle="http://schemas.microsoft.com/office/drawing/2010/slicer" name="Category 1"/>
            </a:graphicData>
          </a:graphic>
        </xdr:graphicFrame>
      </mc:Choice>
      <mc:Fallback xmlns="">
        <xdr:sp macro="" textlink="">
          <xdr:nvSpPr>
            <xdr:cNvPr id="0" name=""/>
            <xdr:cNvSpPr>
              <a:spLocks noTextEdit="1"/>
            </xdr:cNvSpPr>
          </xdr:nvSpPr>
          <xdr:spPr>
            <a:xfrm>
              <a:off x="7223124" y="2968625"/>
              <a:ext cx="2127251" cy="147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91440</xdr:colOff>
      <xdr:row>2</xdr:row>
      <xdr:rowOff>43816</xdr:rowOff>
    </xdr:from>
    <xdr:to>
      <xdr:col>0</xdr:col>
      <xdr:colOff>2263775</xdr:colOff>
      <xdr:row>11</xdr:row>
      <xdr:rowOff>63500</xdr:rowOff>
    </xdr:to>
    <mc:AlternateContent xmlns:mc="http://schemas.openxmlformats.org/markup-compatibility/2006" xmlns:a14="http://schemas.microsoft.com/office/drawing/2010/main">
      <mc:Choice Requires="a14">
        <xdr:graphicFrame macro="">
          <xdr:nvGraphicFramePr>
            <xdr:cNvPr id="2" name="Core Function 3">
              <a:extLst>
                <a:ext uri="{FF2B5EF4-FFF2-40B4-BE49-F238E27FC236}">
                  <a16:creationId xmlns:a16="http://schemas.microsoft.com/office/drawing/2014/main" id="{3CCB5236-0014-4646-906C-9BE715025E23}"/>
                </a:ext>
              </a:extLst>
            </xdr:cNvPr>
            <xdr:cNvGraphicFramePr/>
          </xdr:nvGraphicFramePr>
          <xdr:xfrm>
            <a:off x="0" y="0"/>
            <a:ext cx="0" cy="0"/>
          </xdr:xfrm>
          <a:graphic>
            <a:graphicData uri="http://schemas.microsoft.com/office/drawing/2010/slicer">
              <sle:slicer xmlns:sle="http://schemas.microsoft.com/office/drawing/2010/slicer" name="Core Function 3"/>
            </a:graphicData>
          </a:graphic>
        </xdr:graphicFrame>
      </mc:Choice>
      <mc:Fallback xmlns="">
        <xdr:sp macro="" textlink="">
          <xdr:nvSpPr>
            <xdr:cNvPr id="0" name=""/>
            <xdr:cNvSpPr>
              <a:spLocks noTextEdit="1"/>
            </xdr:cNvSpPr>
          </xdr:nvSpPr>
          <xdr:spPr>
            <a:xfrm>
              <a:off x="95250" y="674371"/>
              <a:ext cx="2320290" cy="186118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135255</xdr:colOff>
      <xdr:row>20</xdr:row>
      <xdr:rowOff>12700</xdr:rowOff>
    </xdr:from>
    <xdr:to>
      <xdr:col>0</xdr:col>
      <xdr:colOff>2235200</xdr:colOff>
      <xdr:row>47</xdr:row>
      <xdr:rowOff>103505</xdr:rowOff>
    </xdr:to>
    <mc:AlternateContent xmlns:mc="http://schemas.openxmlformats.org/markup-compatibility/2006" xmlns:a14="http://schemas.microsoft.com/office/drawing/2010/main">
      <mc:Choice Requires="a14">
        <xdr:graphicFrame macro="">
          <xdr:nvGraphicFramePr>
            <xdr:cNvPr id="4" name="Activity 2">
              <a:extLst>
                <a:ext uri="{FF2B5EF4-FFF2-40B4-BE49-F238E27FC236}">
                  <a16:creationId xmlns:a16="http://schemas.microsoft.com/office/drawing/2014/main" id="{DADD1F0C-E53F-4857-B6D7-2BA534A92845}"/>
                </a:ext>
                <a:ext uri="{147F2762-F138-4A5C-976F-8EAC2B608ADB}">
                  <a16:predDERef xmlns:a16="http://schemas.microsoft.com/office/drawing/2014/main" pred="{3CCB5236-0014-4646-906C-9BE715025E23}"/>
                </a:ext>
              </a:extLst>
            </xdr:cNvPr>
            <xdr:cNvGraphicFramePr/>
          </xdr:nvGraphicFramePr>
          <xdr:xfrm>
            <a:off x="0" y="0"/>
            <a:ext cx="0" cy="0"/>
          </xdr:xfrm>
          <a:graphic>
            <a:graphicData uri="http://schemas.microsoft.com/office/drawing/2010/slicer">
              <sle:slicer xmlns:sle="http://schemas.microsoft.com/office/drawing/2010/slicer" name="Activity 2"/>
            </a:graphicData>
          </a:graphic>
        </xdr:graphicFrame>
      </mc:Choice>
      <mc:Fallback xmlns="">
        <xdr:sp macro="" textlink="">
          <xdr:nvSpPr>
            <xdr:cNvPr id="0" name=""/>
            <xdr:cNvSpPr>
              <a:spLocks noTextEdit="1"/>
            </xdr:cNvSpPr>
          </xdr:nvSpPr>
          <xdr:spPr>
            <a:xfrm>
              <a:off x="135255" y="4216400"/>
              <a:ext cx="2099945" cy="540575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34289</xdr:colOff>
      <xdr:row>2</xdr:row>
      <xdr:rowOff>53340</xdr:rowOff>
    </xdr:from>
    <xdr:to>
      <xdr:col>6</xdr:col>
      <xdr:colOff>10159</xdr:colOff>
      <xdr:row>11</xdr:row>
      <xdr:rowOff>171450</xdr:rowOff>
    </xdr:to>
    <mc:AlternateContent xmlns:mc="http://schemas.openxmlformats.org/markup-compatibility/2006" xmlns:a14="http://schemas.microsoft.com/office/drawing/2010/main">
      <mc:Choice Requires="a14">
        <xdr:graphicFrame macro="">
          <xdr:nvGraphicFramePr>
            <xdr:cNvPr id="3" name="Core Function">
              <a:extLst>
                <a:ext uri="{FF2B5EF4-FFF2-40B4-BE49-F238E27FC236}">
                  <a16:creationId xmlns:a16="http://schemas.microsoft.com/office/drawing/2014/main" id="{2550DA1E-DA39-65F9-B741-CFC8E620130B}"/>
                </a:ext>
              </a:extLst>
            </xdr:cNvPr>
            <xdr:cNvGraphicFramePr/>
          </xdr:nvGraphicFramePr>
          <xdr:xfrm>
            <a:off x="0" y="0"/>
            <a:ext cx="0" cy="0"/>
          </xdr:xfrm>
          <a:graphic>
            <a:graphicData uri="http://schemas.microsoft.com/office/drawing/2010/slicer">
              <sle:slicer xmlns:sle="http://schemas.microsoft.com/office/drawing/2010/slicer" name="Core Function"/>
            </a:graphicData>
          </a:graphic>
        </xdr:graphicFrame>
      </mc:Choice>
      <mc:Fallback xmlns="">
        <xdr:sp macro="" textlink="">
          <xdr:nvSpPr>
            <xdr:cNvPr id="0" name=""/>
            <xdr:cNvSpPr>
              <a:spLocks noTextEdit="1"/>
            </xdr:cNvSpPr>
          </xdr:nvSpPr>
          <xdr:spPr>
            <a:xfrm>
              <a:off x="8281034" y="685800"/>
              <a:ext cx="2348865" cy="199644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105198</xdr:colOff>
      <xdr:row>21</xdr:row>
      <xdr:rowOff>116417</xdr:rowOff>
    </xdr:from>
    <xdr:to>
      <xdr:col>5</xdr:col>
      <xdr:colOff>2127250</xdr:colOff>
      <xdr:row>45</xdr:row>
      <xdr:rowOff>25823</xdr:rowOff>
    </xdr:to>
    <mc:AlternateContent xmlns:mc="http://schemas.openxmlformats.org/markup-compatibility/2006" xmlns:a14="http://schemas.microsoft.com/office/drawing/2010/main">
      <mc:Choice Requires="a14">
        <xdr:graphicFrame macro="">
          <xdr:nvGraphicFramePr>
            <xdr:cNvPr id="5" name="Activity 1">
              <a:extLst>
                <a:ext uri="{FF2B5EF4-FFF2-40B4-BE49-F238E27FC236}">
                  <a16:creationId xmlns:a16="http://schemas.microsoft.com/office/drawing/2014/main" id="{C6DCE14D-8E5A-3498-DB48-29476644F4C6}"/>
                </a:ext>
              </a:extLst>
            </xdr:cNvPr>
            <xdr:cNvGraphicFramePr/>
          </xdr:nvGraphicFramePr>
          <xdr:xfrm>
            <a:off x="0" y="0"/>
            <a:ext cx="0" cy="0"/>
          </xdr:xfrm>
          <a:graphic>
            <a:graphicData uri="http://schemas.microsoft.com/office/drawing/2010/slicer">
              <sle:slicer xmlns:sle="http://schemas.microsoft.com/office/drawing/2010/slicer" name="Activity 1"/>
            </a:graphicData>
          </a:graphic>
        </xdr:graphicFrame>
      </mc:Choice>
      <mc:Fallback xmlns="">
        <xdr:sp macro="" textlink="">
          <xdr:nvSpPr>
            <xdr:cNvPr id="0" name=""/>
            <xdr:cNvSpPr>
              <a:spLocks noTextEdit="1"/>
            </xdr:cNvSpPr>
          </xdr:nvSpPr>
          <xdr:spPr>
            <a:xfrm>
              <a:off x="7674398" y="4516967"/>
              <a:ext cx="2022052" cy="463380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82550</xdr:colOff>
      <xdr:row>12</xdr:row>
      <xdr:rowOff>19050</xdr:rowOff>
    </xdr:from>
    <xdr:to>
      <xdr:col>1</xdr:col>
      <xdr:colOff>0</xdr:colOff>
      <xdr:row>19</xdr:row>
      <xdr:rowOff>101600</xdr:rowOff>
    </xdr:to>
    <mc:AlternateContent xmlns:mc="http://schemas.openxmlformats.org/markup-compatibility/2006" xmlns:a14="http://schemas.microsoft.com/office/drawing/2010/main">
      <mc:Choice Requires="a14">
        <xdr:graphicFrame macro="">
          <xdr:nvGraphicFramePr>
            <xdr:cNvPr id="6" name="Category 2">
              <a:extLst>
                <a:ext uri="{FF2B5EF4-FFF2-40B4-BE49-F238E27FC236}">
                  <a16:creationId xmlns:a16="http://schemas.microsoft.com/office/drawing/2014/main" id="{77FE39F3-3243-EEB0-E346-C28635E695F4}"/>
                </a:ext>
              </a:extLst>
            </xdr:cNvPr>
            <xdr:cNvGraphicFramePr/>
          </xdr:nvGraphicFramePr>
          <xdr:xfrm>
            <a:off x="0" y="0"/>
            <a:ext cx="0" cy="0"/>
          </xdr:xfrm>
          <a:graphic>
            <a:graphicData uri="http://schemas.microsoft.com/office/drawing/2010/slicer">
              <sle:slicer xmlns:sle="http://schemas.microsoft.com/office/drawing/2010/slicer" name="Category 2"/>
            </a:graphicData>
          </a:graphic>
        </xdr:graphicFrame>
      </mc:Choice>
      <mc:Fallback xmlns="">
        <xdr:sp macro="" textlink="">
          <xdr:nvSpPr>
            <xdr:cNvPr id="0" name=""/>
            <xdr:cNvSpPr>
              <a:spLocks noTextEdit="1"/>
            </xdr:cNvSpPr>
          </xdr:nvSpPr>
          <xdr:spPr>
            <a:xfrm>
              <a:off x="82550" y="2597150"/>
              <a:ext cx="2222500" cy="1511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63499</xdr:colOff>
      <xdr:row>12</xdr:row>
      <xdr:rowOff>114300</xdr:rowOff>
    </xdr:from>
    <xdr:to>
      <xdr:col>6</xdr:col>
      <xdr:colOff>1057</xdr:colOff>
      <xdr:row>21</xdr:row>
      <xdr:rowOff>10584</xdr:rowOff>
    </xdr:to>
    <mc:AlternateContent xmlns:mc="http://schemas.openxmlformats.org/markup-compatibility/2006" xmlns:a14="http://schemas.microsoft.com/office/drawing/2010/main">
      <mc:Choice Requires="a14">
        <xdr:graphicFrame macro="">
          <xdr:nvGraphicFramePr>
            <xdr:cNvPr id="7" name="Category 3">
              <a:extLst>
                <a:ext uri="{FF2B5EF4-FFF2-40B4-BE49-F238E27FC236}">
                  <a16:creationId xmlns:a16="http://schemas.microsoft.com/office/drawing/2014/main" id="{AAF5178B-D290-B519-ABA1-97573646CFD7}"/>
                </a:ext>
              </a:extLst>
            </xdr:cNvPr>
            <xdr:cNvGraphicFramePr/>
          </xdr:nvGraphicFramePr>
          <xdr:xfrm>
            <a:off x="0" y="0"/>
            <a:ext cx="0" cy="0"/>
          </xdr:xfrm>
          <a:graphic>
            <a:graphicData uri="http://schemas.microsoft.com/office/drawing/2010/slicer">
              <sle:slicer xmlns:sle="http://schemas.microsoft.com/office/drawing/2010/slicer" name="Category 3"/>
            </a:graphicData>
          </a:graphic>
        </xdr:graphicFrame>
      </mc:Choice>
      <mc:Fallback xmlns="">
        <xdr:sp macro="" textlink="">
          <xdr:nvSpPr>
            <xdr:cNvPr id="0" name=""/>
            <xdr:cNvSpPr>
              <a:spLocks noTextEdit="1"/>
            </xdr:cNvSpPr>
          </xdr:nvSpPr>
          <xdr:spPr>
            <a:xfrm>
              <a:off x="7632699" y="2692400"/>
              <a:ext cx="2233083" cy="171873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408.545779166663" createdVersion="8" refreshedVersion="8" minRefreshableVersion="3" recordCount="16" xr:uid="{97089DA6-F91D-4BDC-8F98-40F7A8C9BD93}">
  <cacheSource type="worksheet">
    <worksheetSource name="Resources"/>
  </cacheSource>
  <cacheFields count="13">
    <cacheField name="Core Function" numFmtId="0">
      <sharedItems containsBlank="1" count="7">
        <s v="Other Ecosystem Building"/>
        <s v="Use-inspired R/D"/>
        <s v="Translation Innovations to Practice"/>
        <s v="Workforce Development"/>
        <s v="Governance and Management"/>
        <s v="Ecosystem Building" u="1"/>
        <m u="1"/>
      </sharedItems>
    </cacheField>
    <cacheField name="Activity" numFmtId="0">
      <sharedItems containsBlank="1" count="19">
        <s v="EB-1"/>
        <s v="R/D-1"/>
        <s v="R/D-2"/>
        <s v="R/D-3"/>
        <s v="R/D-4"/>
        <s v="TR-1"/>
        <s v="TR-2"/>
        <s v="WD-1"/>
        <s v="WD-2"/>
        <s v="WD-3"/>
        <s v="WD-4"/>
        <m/>
        <s v="Activity 3" u="1"/>
        <s v="Activity 4" u="1"/>
        <s v="Translation-2" u="1"/>
        <s v="DEIA" u="1"/>
        <s v="Translation-1" u="1"/>
        <s v="Activity 1" u="1"/>
        <s v="Activity 2" u="1"/>
      </sharedItems>
    </cacheField>
    <cacheField name="Category" numFmtId="0">
      <sharedItems containsBlank="1" count="3">
        <s v="Ecosystem Building"/>
        <s v="Project"/>
        <m/>
      </sharedItems>
    </cacheField>
    <cacheField name="New/Existing" numFmtId="0">
      <sharedItems containsBlank="1" count="3">
        <s v="New"/>
        <s v="Existing"/>
        <m u="1"/>
      </sharedItems>
    </cacheField>
    <cacheField name="Institution" numFmtId="0">
      <sharedItems count="4">
        <s v="University of XYZ"/>
        <s v="ACME Science &amp; Technology Corporation"/>
        <s v="ABC University"/>
        <s v="LMN University"/>
      </sharedItems>
    </cacheField>
    <cacheField name="Organization Type" numFmtId="0">
      <sharedItems containsBlank="1" count="3">
        <s v="University (granting doctoral or master's degrees)"/>
        <s v="VC or start up incubator"/>
        <m u="1"/>
      </sharedItems>
    </cacheField>
    <cacheField name="Partnership Role" numFmtId="0">
      <sharedItems containsBlank="1" count="6">
        <s v="Formal Partner"/>
        <s v="Lead"/>
        <s v="Informal Partner"/>
        <s v="Core" u="1"/>
        <s v="Other/Regional Stakeholder" u="1"/>
        <m u="1"/>
      </sharedItems>
    </cacheField>
    <cacheField name="Resource Value" numFmtId="0">
      <sharedItems/>
    </cacheField>
    <cacheField name="Resource Value (updated)" numFmtId="0">
      <sharedItems containsBlank="1" count="4">
        <s v="High (&gt;$750k)"/>
        <s v="Low ($0-250k)"/>
        <s v="Medium ($250-750k)"/>
        <m u="1"/>
      </sharedItems>
    </cacheField>
    <cacheField name="% Available to Engine (original)" numFmtId="0">
      <sharedItems containsString="0" containsBlank="1" containsNumber="1" minValue="0.1" maxValue="0.1" count="2">
        <m/>
        <n v="0.1"/>
      </sharedItems>
    </cacheField>
    <cacheField name="% Available to Engine (updated)" numFmtId="0">
      <sharedItems containsString="0" containsBlank="1" containsNumber="1" minValue="0.2" maxValue="0.2" count="2">
        <m/>
        <n v="0.2"/>
      </sharedItems>
    </cacheField>
    <cacheField name="Resource Type" numFmtId="0">
      <sharedItems containsBlank="1" count="3">
        <m/>
        <s v="Lab Space"/>
        <s v="Personnel"/>
      </sharedItems>
    </cacheField>
    <cacheField name="Resource Detail" numFmtId="0">
      <sharedItems containsBlank="1" count="17">
        <s v="Dedicated office space"/>
        <s v="Manufacturing research facilities and equipment"/>
        <s v="Lab space for execution of Engine project and student projects"/>
        <s v="Large facility oufitted  with advanced prototyping and manufacturing equipment; lead us-inspired R&amp;D"/>
        <s v="Dedicated lab space"/>
        <s v="Facilitate technology transfer efforts; Support for venture funding pipelines and commercialization"/>
        <s v="Center for translating new technologies into real-world products"/>
        <s v="Partnership coordination; Workforce training initiatives"/>
        <s v="Large population of underserved students;  Lead outreach with partners; develop workforce training programs"/>
        <s v="Postdoctoral researcher mentoring program"/>
        <s v="Lead student entrepeneur programs"/>
        <s v="Training students to be ready to enter the workforce"/>
        <s v="Lead outreach with partners within the state"/>
        <s v="Dedicated office space; access to conference and meeting facilities; updated includes additional dedicated"/>
        <s v="Dedicated office space; access to conference and meeting facilities"/>
        <m u="1"/>
        <s v="Facilitate technology transfer efforts; _x000a_Support for venture funding pipelines and commercialization" u="1"/>
      </sharedItems>
    </cacheField>
  </cacheFields>
  <extLst>
    <ext xmlns:x14="http://schemas.microsoft.com/office/spreadsheetml/2009/9/main" uri="{725AE2AE-9491-48be-B2B4-4EB974FC3084}">
      <x14:pivotCacheDefinition pivotCacheId="30584090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Plimpton, Suzanne H." refreshedDate="45596.480503240738" createdVersion="8" refreshedVersion="8" minRefreshableVersion="3" recordCount="111" xr:uid="{B5B5F293-41A6-4851-8EE6-D58B5A48693C}">
  <cacheSource type="worksheet">
    <worksheetSource name="Budget"/>
  </cacheSource>
  <cacheFields count="13">
    <cacheField name="Cost Category" numFmtId="0">
      <sharedItems containsBlank="1" count="23">
        <s v="A, B. 2,5,6 Salaries and Wages (Faculty/Staff)"/>
        <s v="B.1,3,4 Other Personnel (Postdocs/Students/etc)"/>
        <s v="C. Fringe &amp; I. Indirect"/>
        <s v="D. Equipment"/>
        <s v="E. Travel"/>
        <s v="G. 1. Materials and Supplies"/>
        <s v="G. 3. Consultant Services"/>
        <s v="G. 4. Computer Services"/>
        <s v="G. 5. Other"/>
        <s v="Infrastructure Construction"/>
        <m u="1"/>
        <s v="Equipment" u="1"/>
        <s v="I. Indirect" u="1"/>
        <s v="Travel" u="1"/>
        <s v="IDC" u="1"/>
        <s v="A,B.2,5,6 Salaries and Wages (Faculty/Staff)" u="1"/>
        <s v="Salaries and Wages" u="1"/>
        <s v="Fringe" u="1"/>
        <s v="Materials and Supplies" u="1"/>
        <s v="Other" u="1"/>
        <s v="C. Fringe" u="1"/>
        <s v="Consultant Services" u="1"/>
        <s v="A. Salaries and Wages" u="1"/>
      </sharedItems>
    </cacheField>
    <cacheField name="Core Function" numFmtId="0">
      <sharedItems containsBlank="1" count="8">
        <s v="Other Ecosystem Building"/>
        <s v="Use-inspired R/D"/>
        <s v="Translation Innovations to Practice"/>
        <s v="Workforce Development"/>
        <s v="Governance and Management"/>
        <m/>
        <s v="Ecosystem Building" u="1"/>
        <s v="All" u="1"/>
      </sharedItems>
    </cacheField>
    <cacheField name="Activity" numFmtId="0">
      <sharedItems containsBlank="1" count="29">
        <s v="EB-2"/>
        <s v="EB-3"/>
        <s v="EB-4"/>
        <s v="EB-5"/>
        <s v="R/D-1"/>
        <s v="R/D-3"/>
        <s v="R/D-5"/>
        <s v="TR-1"/>
        <s v="TR-2"/>
        <s v="TR-4"/>
        <s v="TR-5"/>
        <s v="WD-1"/>
        <s v="WD-2"/>
        <s v="WD-3"/>
        <s v="WD-4"/>
        <s v="WD-5"/>
        <s v="N/A"/>
        <s v="R/D-2"/>
        <s v="R/D-4"/>
        <m/>
        <s v="EB-1"/>
        <s v="TR-3"/>
        <s v="Activity 3" u="1"/>
        <s v="Activity 4" u="1"/>
        <s v="Translation-2" u="1"/>
        <s v="Activity 5" u="1"/>
        <s v="Translation-1" u="1"/>
        <s v="Activity 1" u="1"/>
        <s v="Activity 2" u="1"/>
      </sharedItems>
    </cacheField>
    <cacheField name="Category" numFmtId="0">
      <sharedItems containsBlank="1" count="5">
        <s v="Ecosystem Building"/>
        <s v="Project"/>
        <s v="N/A"/>
        <m/>
        <s v="Other" u="1"/>
      </sharedItems>
    </cacheField>
    <cacheField name="Institution Type" numFmtId="0">
      <sharedItems containsBlank="1" count="3">
        <s v="Subaward"/>
        <s v="Lead"/>
        <m u="1"/>
      </sharedItems>
    </cacheField>
    <cacheField name="Institution" numFmtId="0">
      <sharedItems containsBlank="1" count="5">
        <s v="[subaward-1 institution name]"/>
        <s v="[lead institution name]"/>
        <s v="[subaward-2 institution name]"/>
        <m u="1"/>
        <s v="[subaward-3 institution name]" u="1"/>
      </sharedItems>
    </cacheField>
    <cacheField name="Organization Type" numFmtId="0">
      <sharedItems/>
    </cacheField>
    <cacheField name="Partnership Role" numFmtId="0">
      <sharedItems containsBlank="1" count="6">
        <s v="Formal Partner"/>
        <s v="Lead"/>
        <s v="Informal Partner"/>
        <s v="Core" u="1"/>
        <s v="Other/Regional Stakeholder" u="1"/>
        <m u="1"/>
      </sharedItems>
    </cacheField>
    <cacheField name="Year" numFmtId="0">
      <sharedItems/>
    </cacheField>
    <cacheField name="Cost" numFmtId="164">
      <sharedItems containsString="0" containsBlank="1" containsNumber="1" containsInteger="1" minValue="15000" maxValue="1000000"/>
    </cacheField>
    <cacheField name="Updated Cost" numFmtId="164">
      <sharedItems containsSemiMixedTypes="0" containsString="0" containsNumber="1" containsInteger="1" minValue="15000" maxValue="1000000"/>
    </cacheField>
    <cacheField name="Difference between Revised &amp; Original" numFmtId="164">
      <sharedItems containsSemiMixedTypes="0" containsString="0" containsNumber="1" containsInteger="1" minValue="-950000" maxValue="135000"/>
    </cacheField>
    <cacheField name="Description - Also note any high level changes or rationale" numFmtId="0">
      <sharedItems containsBlank="1"/>
    </cacheField>
  </cacheFields>
  <extLst>
    <ext xmlns:x14="http://schemas.microsoft.com/office/spreadsheetml/2009/9/main" uri="{725AE2AE-9491-48be-B2B4-4EB974FC3084}">
      <x14:pivotCacheDefinition pivotCacheId="44562452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
  <r>
    <x v="0"/>
    <x v="0"/>
    <x v="0"/>
    <x v="0"/>
    <x v="0"/>
    <x v="0"/>
    <x v="0"/>
    <s v="High (&gt;$750k)"/>
    <x v="0"/>
    <x v="0"/>
    <x v="0"/>
    <x v="0"/>
    <x v="0"/>
  </r>
  <r>
    <x v="1"/>
    <x v="1"/>
    <x v="1"/>
    <x v="1"/>
    <x v="1"/>
    <x v="1"/>
    <x v="1"/>
    <s v="Low ($0-250k)"/>
    <x v="1"/>
    <x v="0"/>
    <x v="0"/>
    <x v="0"/>
    <x v="1"/>
  </r>
  <r>
    <x v="1"/>
    <x v="2"/>
    <x v="0"/>
    <x v="0"/>
    <x v="0"/>
    <x v="0"/>
    <x v="0"/>
    <s v="Medium ($250-750k)"/>
    <x v="2"/>
    <x v="0"/>
    <x v="0"/>
    <x v="1"/>
    <x v="2"/>
  </r>
  <r>
    <x v="1"/>
    <x v="3"/>
    <x v="1"/>
    <x v="0"/>
    <x v="0"/>
    <x v="0"/>
    <x v="0"/>
    <s v="High (&gt;$750k)"/>
    <x v="0"/>
    <x v="0"/>
    <x v="0"/>
    <x v="0"/>
    <x v="3"/>
  </r>
  <r>
    <x v="1"/>
    <x v="4"/>
    <x v="1"/>
    <x v="0"/>
    <x v="2"/>
    <x v="0"/>
    <x v="2"/>
    <s v="Medium ($250-750k)"/>
    <x v="2"/>
    <x v="0"/>
    <x v="0"/>
    <x v="0"/>
    <x v="4"/>
  </r>
  <r>
    <x v="2"/>
    <x v="5"/>
    <x v="1"/>
    <x v="1"/>
    <x v="3"/>
    <x v="0"/>
    <x v="0"/>
    <s v="Low ($0-250k)"/>
    <x v="1"/>
    <x v="0"/>
    <x v="0"/>
    <x v="0"/>
    <x v="5"/>
  </r>
  <r>
    <x v="2"/>
    <x v="6"/>
    <x v="0"/>
    <x v="1"/>
    <x v="1"/>
    <x v="1"/>
    <x v="1"/>
    <s v="Low ($0-250k)"/>
    <x v="1"/>
    <x v="0"/>
    <x v="0"/>
    <x v="0"/>
    <x v="6"/>
  </r>
  <r>
    <x v="3"/>
    <x v="7"/>
    <x v="1"/>
    <x v="0"/>
    <x v="1"/>
    <x v="1"/>
    <x v="1"/>
    <s v="Low ($0-250k)"/>
    <x v="1"/>
    <x v="0"/>
    <x v="0"/>
    <x v="2"/>
    <x v="7"/>
  </r>
  <r>
    <x v="3"/>
    <x v="8"/>
    <x v="1"/>
    <x v="1"/>
    <x v="0"/>
    <x v="0"/>
    <x v="0"/>
    <s v="Medium ($250-750k)"/>
    <x v="2"/>
    <x v="0"/>
    <x v="0"/>
    <x v="0"/>
    <x v="8"/>
  </r>
  <r>
    <x v="3"/>
    <x v="8"/>
    <x v="1"/>
    <x v="0"/>
    <x v="0"/>
    <x v="0"/>
    <x v="0"/>
    <s v="High (&gt;$750k)"/>
    <x v="0"/>
    <x v="0"/>
    <x v="0"/>
    <x v="0"/>
    <x v="9"/>
  </r>
  <r>
    <x v="3"/>
    <x v="9"/>
    <x v="0"/>
    <x v="0"/>
    <x v="2"/>
    <x v="0"/>
    <x v="2"/>
    <s v="Medium ($250-750k)"/>
    <x v="2"/>
    <x v="0"/>
    <x v="0"/>
    <x v="0"/>
    <x v="10"/>
  </r>
  <r>
    <x v="3"/>
    <x v="10"/>
    <x v="0"/>
    <x v="1"/>
    <x v="3"/>
    <x v="0"/>
    <x v="0"/>
    <s v="Low ($0-250k)"/>
    <x v="1"/>
    <x v="0"/>
    <x v="0"/>
    <x v="0"/>
    <x v="11"/>
  </r>
  <r>
    <x v="4"/>
    <x v="11"/>
    <x v="2"/>
    <x v="0"/>
    <x v="0"/>
    <x v="0"/>
    <x v="0"/>
    <s v="Medium ($250-750k)"/>
    <x v="2"/>
    <x v="0"/>
    <x v="0"/>
    <x v="0"/>
    <x v="0"/>
  </r>
  <r>
    <x v="4"/>
    <x v="11"/>
    <x v="2"/>
    <x v="0"/>
    <x v="2"/>
    <x v="0"/>
    <x v="2"/>
    <s v="Medium ($250-750k)"/>
    <x v="2"/>
    <x v="0"/>
    <x v="0"/>
    <x v="0"/>
    <x v="12"/>
  </r>
  <r>
    <x v="4"/>
    <x v="11"/>
    <x v="2"/>
    <x v="1"/>
    <x v="3"/>
    <x v="0"/>
    <x v="0"/>
    <s v="Low ($0-250k)"/>
    <x v="2"/>
    <x v="1"/>
    <x v="1"/>
    <x v="0"/>
    <x v="13"/>
  </r>
  <r>
    <x v="4"/>
    <x v="11"/>
    <x v="2"/>
    <x v="1"/>
    <x v="3"/>
    <x v="0"/>
    <x v="0"/>
    <s v="Low ($0-250k)"/>
    <x v="1"/>
    <x v="0"/>
    <x v="0"/>
    <x v="0"/>
    <x v="1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1">
  <r>
    <x v="0"/>
    <x v="0"/>
    <x v="0"/>
    <x v="0"/>
    <x v="0"/>
    <x v="0"/>
    <s v="VC or start up incubator"/>
    <x v="0"/>
    <s v="Year 2"/>
    <n v="160000"/>
    <n v="160000"/>
    <n v="0"/>
    <s v="{Subaward-1 version of all items}"/>
  </r>
  <r>
    <x v="0"/>
    <x v="0"/>
    <x v="1"/>
    <x v="0"/>
    <x v="0"/>
    <x v="0"/>
    <s v="VC or start up incubator"/>
    <x v="0"/>
    <s v="Year 2"/>
    <n v="160000"/>
    <n v="160000"/>
    <n v="0"/>
    <s v="{Subaward-1 version of all items}"/>
  </r>
  <r>
    <x v="0"/>
    <x v="0"/>
    <x v="2"/>
    <x v="0"/>
    <x v="0"/>
    <x v="0"/>
    <s v="VC or start up incubator"/>
    <x v="0"/>
    <s v="Year 2"/>
    <n v="160000"/>
    <n v="160000"/>
    <n v="0"/>
    <s v="{Subaward-1 version of all items}"/>
  </r>
  <r>
    <x v="0"/>
    <x v="0"/>
    <x v="3"/>
    <x v="0"/>
    <x v="0"/>
    <x v="0"/>
    <s v="VC or start up incubator"/>
    <x v="0"/>
    <s v="Year 2"/>
    <n v="160000"/>
    <n v="160000"/>
    <n v="0"/>
    <s v="{Subaward-1 version of all items}"/>
  </r>
  <r>
    <x v="0"/>
    <x v="1"/>
    <x v="4"/>
    <x v="1"/>
    <x v="1"/>
    <x v="1"/>
    <s v="University (granting doctoral or master's degrees)"/>
    <x v="1"/>
    <s v="Year 1"/>
    <n v="150000"/>
    <n v="150000"/>
    <n v="0"/>
    <s v="{All faculty/staff personnel devoted to R/D and Activity 1 summarized here}"/>
  </r>
  <r>
    <x v="0"/>
    <x v="1"/>
    <x v="4"/>
    <x v="1"/>
    <x v="0"/>
    <x v="0"/>
    <s v="VC or start up incubator"/>
    <x v="0"/>
    <s v="Year 1"/>
    <n v="150000"/>
    <n v="150000"/>
    <n v="0"/>
    <s v="{Subaward-1 version of all items}"/>
  </r>
  <r>
    <x v="0"/>
    <x v="1"/>
    <x v="4"/>
    <x v="1"/>
    <x v="0"/>
    <x v="2"/>
    <s v="Non-profit/philanthropy"/>
    <x v="2"/>
    <s v="Year 1"/>
    <n v="150000"/>
    <n v="150000"/>
    <n v="0"/>
    <s v="{Subaward-2 version of all items}"/>
  </r>
  <r>
    <x v="0"/>
    <x v="1"/>
    <x v="4"/>
    <x v="1"/>
    <x v="0"/>
    <x v="0"/>
    <s v="VC or start up incubator"/>
    <x v="0"/>
    <s v="Year 2"/>
    <n v="160000"/>
    <n v="160000"/>
    <n v="0"/>
    <s v="{Subaward-1 version of all items}"/>
  </r>
  <r>
    <x v="0"/>
    <x v="1"/>
    <x v="5"/>
    <x v="1"/>
    <x v="1"/>
    <x v="1"/>
    <s v="University (granting doctoral or master's degrees)"/>
    <x v="1"/>
    <s v="Year 2"/>
    <n v="160000"/>
    <n v="160000"/>
    <n v="0"/>
    <s v="{year 2 versions of all items}"/>
  </r>
  <r>
    <x v="0"/>
    <x v="1"/>
    <x v="6"/>
    <x v="1"/>
    <x v="0"/>
    <x v="2"/>
    <s v="Non-profit/philanthropy"/>
    <x v="2"/>
    <s v="Year 2"/>
    <n v="160000"/>
    <n v="160000"/>
    <n v="0"/>
    <s v="{Subaward-2 version of all items}"/>
  </r>
  <r>
    <x v="0"/>
    <x v="2"/>
    <x v="7"/>
    <x v="1"/>
    <x v="1"/>
    <x v="1"/>
    <s v="University (granting doctoral or master's degrees)"/>
    <x v="1"/>
    <s v="Year 1"/>
    <n v="150000"/>
    <n v="150000"/>
    <n v="0"/>
    <s v="{All faculty/staff personnel devoted to Translation &amp; Activity 3 summarized here}"/>
  </r>
  <r>
    <x v="0"/>
    <x v="2"/>
    <x v="7"/>
    <x v="1"/>
    <x v="0"/>
    <x v="0"/>
    <s v="VC or start up incubator"/>
    <x v="0"/>
    <s v="Year 1"/>
    <n v="150000"/>
    <n v="150000"/>
    <n v="0"/>
    <s v="{Subaward-1 version of all items}"/>
  </r>
  <r>
    <x v="0"/>
    <x v="2"/>
    <x v="7"/>
    <x v="1"/>
    <x v="0"/>
    <x v="2"/>
    <s v="Non-profit/philanthropy"/>
    <x v="2"/>
    <s v="Year 2"/>
    <n v="160000"/>
    <n v="160000"/>
    <n v="0"/>
    <s v="{Subaward-2 version of all items}"/>
  </r>
  <r>
    <x v="0"/>
    <x v="2"/>
    <x v="8"/>
    <x v="0"/>
    <x v="1"/>
    <x v="1"/>
    <s v="University (granting doctoral or master's degrees)"/>
    <x v="1"/>
    <s v="Year 2"/>
    <n v="160000"/>
    <n v="160000"/>
    <n v="0"/>
    <s v="{year 2 versions of all items}"/>
  </r>
  <r>
    <x v="0"/>
    <x v="2"/>
    <x v="9"/>
    <x v="1"/>
    <x v="0"/>
    <x v="0"/>
    <s v="VC or start up incubator"/>
    <x v="0"/>
    <s v="Year 2"/>
    <n v="160000"/>
    <n v="160000"/>
    <n v="0"/>
    <s v="{Subaward-1 version of all items}"/>
  </r>
  <r>
    <x v="0"/>
    <x v="2"/>
    <x v="10"/>
    <x v="1"/>
    <x v="0"/>
    <x v="2"/>
    <s v="Non-profit/philanthropy"/>
    <x v="2"/>
    <s v="Year 1"/>
    <n v="150000"/>
    <n v="150000"/>
    <n v="0"/>
    <s v="{Subaward-2 version of all items}"/>
  </r>
  <r>
    <x v="0"/>
    <x v="3"/>
    <x v="11"/>
    <x v="1"/>
    <x v="1"/>
    <x v="1"/>
    <s v="University (granting doctoral or master's degrees)"/>
    <x v="1"/>
    <s v="Year 1"/>
    <n v="150000"/>
    <n v="150000"/>
    <n v="0"/>
    <s v="{All faculty/staff personnel devoted to Workforce Development &amp; Activity 2 summarized here}"/>
  </r>
  <r>
    <x v="0"/>
    <x v="3"/>
    <x v="11"/>
    <x v="1"/>
    <x v="0"/>
    <x v="2"/>
    <s v="Non-profit/philanthropy"/>
    <x v="2"/>
    <s v="Year 1"/>
    <n v="150000"/>
    <n v="150000"/>
    <n v="0"/>
    <s v="{Subaward-2 version of all items}"/>
  </r>
  <r>
    <x v="0"/>
    <x v="3"/>
    <x v="12"/>
    <x v="1"/>
    <x v="1"/>
    <x v="1"/>
    <s v="University (granting doctoral or master's degrees)"/>
    <x v="1"/>
    <s v="Year 2"/>
    <n v="160000"/>
    <n v="160000"/>
    <n v="0"/>
    <s v="{year 2 versions of all items}"/>
  </r>
  <r>
    <x v="0"/>
    <x v="3"/>
    <x v="13"/>
    <x v="0"/>
    <x v="1"/>
    <x v="1"/>
    <s v="University (granting doctoral or master's degrees)"/>
    <x v="1"/>
    <s v="Year 2"/>
    <n v="160000"/>
    <n v="160000"/>
    <n v="0"/>
    <s v="{year 2 versions of all items}"/>
  </r>
  <r>
    <x v="0"/>
    <x v="3"/>
    <x v="13"/>
    <x v="0"/>
    <x v="0"/>
    <x v="2"/>
    <s v="Non-profit/philanthropy"/>
    <x v="2"/>
    <s v="Year 2"/>
    <n v="160000"/>
    <n v="160000"/>
    <n v="0"/>
    <s v="{Subaward-2 version of all items}"/>
  </r>
  <r>
    <x v="0"/>
    <x v="3"/>
    <x v="13"/>
    <x v="0"/>
    <x v="0"/>
    <x v="2"/>
    <s v="Non-profit/philanthropy"/>
    <x v="2"/>
    <s v="Year 2"/>
    <n v="160000"/>
    <n v="160000"/>
    <n v="0"/>
    <s v="{Subaward-2 version of all items}"/>
  </r>
  <r>
    <x v="0"/>
    <x v="3"/>
    <x v="14"/>
    <x v="0"/>
    <x v="0"/>
    <x v="0"/>
    <s v="VC or start up incubator"/>
    <x v="0"/>
    <s v="Year 1"/>
    <n v="150000"/>
    <n v="150000"/>
    <n v="0"/>
    <s v="{Subaward-1 version of all items}"/>
  </r>
  <r>
    <x v="0"/>
    <x v="3"/>
    <x v="14"/>
    <x v="0"/>
    <x v="0"/>
    <x v="0"/>
    <s v="VC or start up incubator"/>
    <x v="0"/>
    <s v="Year 2"/>
    <n v="160000"/>
    <n v="160000"/>
    <n v="0"/>
    <s v="{Subaward-1 version of all items}"/>
  </r>
  <r>
    <x v="0"/>
    <x v="3"/>
    <x v="15"/>
    <x v="1"/>
    <x v="0"/>
    <x v="0"/>
    <s v="VC or start up incubator"/>
    <x v="0"/>
    <s v="Year 2"/>
    <n v="160000"/>
    <n v="160000"/>
    <n v="0"/>
    <s v="{Subaward-1 version of all items}"/>
  </r>
  <r>
    <x v="0"/>
    <x v="4"/>
    <x v="16"/>
    <x v="2"/>
    <x v="1"/>
    <x v="1"/>
    <s v="University (granting doctoral or master's degrees)"/>
    <x v="1"/>
    <s v="Year 1"/>
    <n v="250000"/>
    <n v="250000"/>
    <n v="0"/>
    <s v="{All faculty/staff personnel devoted to Governance summarized here}"/>
  </r>
  <r>
    <x v="0"/>
    <x v="4"/>
    <x v="16"/>
    <x v="2"/>
    <x v="1"/>
    <x v="1"/>
    <s v="University (granting doctoral or master's degrees)"/>
    <x v="1"/>
    <s v="Year 1"/>
    <n v="250000"/>
    <n v="125000"/>
    <n v="-125000"/>
    <s v="[example: reduction in revised]{ Describe suggested reduction in Governance personnel budget}"/>
  </r>
  <r>
    <x v="0"/>
    <x v="4"/>
    <x v="16"/>
    <x v="2"/>
    <x v="1"/>
    <x v="1"/>
    <s v="University (granting doctoral or master's degrees)"/>
    <x v="1"/>
    <s v="Year 1"/>
    <m/>
    <n v="125000"/>
    <n v="125000"/>
    <s v="[example: adding a position specifically for DEIA]{ Describe change in Governance personnel budget}"/>
  </r>
  <r>
    <x v="0"/>
    <x v="4"/>
    <x v="16"/>
    <x v="2"/>
    <x v="1"/>
    <x v="1"/>
    <s v="University (granting doctoral or master's degrees)"/>
    <x v="1"/>
    <s v="Year 2"/>
    <n v="275000"/>
    <n v="275000"/>
    <n v="0"/>
    <s v="{year 2 versions of all items}"/>
  </r>
  <r>
    <x v="0"/>
    <x v="4"/>
    <x v="16"/>
    <x v="2"/>
    <x v="1"/>
    <x v="1"/>
    <s v="University (granting doctoral or master's degrees)"/>
    <x v="1"/>
    <s v="Year 2"/>
    <n v="275000"/>
    <n v="135000"/>
    <n v="-140000"/>
    <s v="{year 2 versions of all items}"/>
  </r>
  <r>
    <x v="0"/>
    <x v="4"/>
    <x v="16"/>
    <x v="2"/>
    <x v="1"/>
    <x v="1"/>
    <s v="University (granting doctoral or master's degrees)"/>
    <x v="1"/>
    <s v="Year 2"/>
    <m/>
    <n v="135000"/>
    <n v="135000"/>
    <s v="{year 2 versions of all items}"/>
  </r>
  <r>
    <x v="0"/>
    <x v="4"/>
    <x v="16"/>
    <x v="2"/>
    <x v="0"/>
    <x v="0"/>
    <s v="VC or start up incubator"/>
    <x v="0"/>
    <s v="Year 1"/>
    <n v="250000"/>
    <n v="250000"/>
    <n v="0"/>
    <s v="{Subaward-1 version of all items}"/>
  </r>
  <r>
    <x v="0"/>
    <x v="4"/>
    <x v="16"/>
    <x v="2"/>
    <x v="0"/>
    <x v="2"/>
    <s v="Non-profit/philanthropy"/>
    <x v="2"/>
    <s v="Year 1"/>
    <n v="250000"/>
    <n v="250000"/>
    <n v="0"/>
    <s v="{Subaward-2 version of all items}"/>
  </r>
  <r>
    <x v="0"/>
    <x v="4"/>
    <x v="16"/>
    <x v="2"/>
    <x v="0"/>
    <x v="0"/>
    <s v="VC or start up incubator"/>
    <x v="0"/>
    <s v="Year 2"/>
    <n v="275000"/>
    <n v="275000"/>
    <n v="0"/>
    <s v="{Subaward-1 version of all items}"/>
  </r>
  <r>
    <x v="0"/>
    <x v="4"/>
    <x v="16"/>
    <x v="2"/>
    <x v="0"/>
    <x v="2"/>
    <s v="Non-profit/philanthropy"/>
    <x v="2"/>
    <s v="Year 2"/>
    <n v="275000"/>
    <n v="275000"/>
    <n v="0"/>
    <s v="{Subaward-2 version of all items}"/>
  </r>
  <r>
    <x v="1"/>
    <x v="1"/>
    <x v="4"/>
    <x v="1"/>
    <x v="0"/>
    <x v="0"/>
    <s v="VC or start up incubator"/>
    <x v="0"/>
    <s v="Year 1"/>
    <n v="50000"/>
    <n v="50000"/>
    <n v="0"/>
    <s v="{Subaward-1 version of all items}"/>
  </r>
  <r>
    <x v="1"/>
    <x v="1"/>
    <x v="4"/>
    <x v="1"/>
    <x v="0"/>
    <x v="2"/>
    <s v="Non-profit/philanthropy"/>
    <x v="2"/>
    <s v="Year 1"/>
    <n v="50000"/>
    <n v="50000"/>
    <n v="0"/>
    <s v="{Subaward-2 version of all items}"/>
  </r>
  <r>
    <x v="1"/>
    <x v="1"/>
    <x v="17"/>
    <x v="0"/>
    <x v="0"/>
    <x v="0"/>
    <s v="VC or start up incubator"/>
    <x v="0"/>
    <s v="Year 2"/>
    <n v="60000"/>
    <n v="60000"/>
    <n v="0"/>
    <s v="{Subaward-1 version of all items}"/>
  </r>
  <r>
    <x v="1"/>
    <x v="1"/>
    <x v="5"/>
    <x v="1"/>
    <x v="1"/>
    <x v="1"/>
    <s v="University (granting doctoral or master's degrees)"/>
    <x v="1"/>
    <s v="Year 1"/>
    <n v="75000"/>
    <n v="75000"/>
    <n v="0"/>
    <m/>
  </r>
  <r>
    <x v="1"/>
    <x v="1"/>
    <x v="18"/>
    <x v="1"/>
    <x v="1"/>
    <x v="1"/>
    <s v="University (granting doctoral or master's degrees)"/>
    <x v="1"/>
    <s v="Year 2"/>
    <n v="80000"/>
    <n v="80000"/>
    <n v="0"/>
    <s v="{year 2 versions of all items}"/>
  </r>
  <r>
    <x v="1"/>
    <x v="1"/>
    <x v="6"/>
    <x v="1"/>
    <x v="0"/>
    <x v="2"/>
    <s v="Non-profit/philanthropy"/>
    <x v="2"/>
    <s v="Year 2"/>
    <n v="60000"/>
    <n v="60000"/>
    <n v="0"/>
    <s v="{Subaward-2 version of all items}"/>
  </r>
  <r>
    <x v="1"/>
    <x v="2"/>
    <x v="7"/>
    <x v="1"/>
    <x v="1"/>
    <x v="1"/>
    <s v="University (granting doctoral or master's degrees)"/>
    <x v="1"/>
    <s v="Year 1"/>
    <n v="75000"/>
    <n v="75000"/>
    <n v="0"/>
    <s v="{All postdocs/students/other personnel devoted to Translation &amp; Activity 3 summarized here}"/>
  </r>
  <r>
    <x v="1"/>
    <x v="2"/>
    <x v="7"/>
    <x v="1"/>
    <x v="0"/>
    <x v="0"/>
    <s v="VC or start up incubator"/>
    <x v="0"/>
    <s v="Year 1"/>
    <n v="50000"/>
    <n v="50000"/>
    <n v="0"/>
    <s v="{Subaward-1 version of all items}"/>
  </r>
  <r>
    <x v="1"/>
    <x v="2"/>
    <x v="7"/>
    <x v="1"/>
    <x v="0"/>
    <x v="2"/>
    <s v="Non-profit/philanthropy"/>
    <x v="2"/>
    <s v="Year 2"/>
    <n v="60000"/>
    <n v="60000"/>
    <n v="0"/>
    <s v="{Subaward-2 version of all items}"/>
  </r>
  <r>
    <x v="1"/>
    <x v="2"/>
    <x v="8"/>
    <x v="0"/>
    <x v="1"/>
    <x v="1"/>
    <s v="University (granting doctoral or master's degrees)"/>
    <x v="1"/>
    <s v="Year 2"/>
    <n v="80000"/>
    <n v="80000"/>
    <n v="0"/>
    <s v="{year 2 versions of all items}"/>
  </r>
  <r>
    <x v="1"/>
    <x v="2"/>
    <x v="9"/>
    <x v="1"/>
    <x v="0"/>
    <x v="2"/>
    <s v="Non-profit/philanthropy"/>
    <x v="2"/>
    <s v="Year 1"/>
    <n v="50000"/>
    <n v="50000"/>
    <n v="0"/>
    <s v="{Subaward-2 version of all items}"/>
  </r>
  <r>
    <x v="1"/>
    <x v="2"/>
    <x v="9"/>
    <x v="1"/>
    <x v="0"/>
    <x v="0"/>
    <s v="VC or start up incubator"/>
    <x v="0"/>
    <s v="Year 2"/>
    <n v="60000"/>
    <n v="60000"/>
    <n v="0"/>
    <s v="{Subaward-1 version of all items}"/>
  </r>
  <r>
    <x v="1"/>
    <x v="3"/>
    <x v="11"/>
    <x v="1"/>
    <x v="0"/>
    <x v="0"/>
    <s v="VC or start up incubator"/>
    <x v="0"/>
    <s v="Year 2"/>
    <n v="60000"/>
    <n v="60000"/>
    <n v="0"/>
    <s v="{Subaward-1 version of all items}"/>
  </r>
  <r>
    <x v="1"/>
    <x v="3"/>
    <x v="12"/>
    <x v="1"/>
    <x v="1"/>
    <x v="1"/>
    <s v="University (granting doctoral or master's degrees)"/>
    <x v="1"/>
    <s v="Year 1"/>
    <n v="75000"/>
    <n v="75000"/>
    <n v="0"/>
    <s v="{All postdocs/students/other personnel devoted to Workforce Development &amp; Activity 2 summarized here}"/>
  </r>
  <r>
    <x v="1"/>
    <x v="3"/>
    <x v="12"/>
    <x v="1"/>
    <x v="0"/>
    <x v="2"/>
    <s v="Non-profit/philanthropy"/>
    <x v="2"/>
    <s v="Year 1"/>
    <n v="50000"/>
    <n v="50000"/>
    <n v="0"/>
    <s v="{Subaward-2 version of all items}"/>
  </r>
  <r>
    <x v="1"/>
    <x v="3"/>
    <x v="12"/>
    <x v="1"/>
    <x v="0"/>
    <x v="2"/>
    <s v="Non-profit/philanthropy"/>
    <x v="2"/>
    <s v="Year 1"/>
    <n v="50000"/>
    <n v="50000"/>
    <n v="0"/>
    <s v="{Subaward-2 version of all items}"/>
  </r>
  <r>
    <x v="1"/>
    <x v="3"/>
    <x v="13"/>
    <x v="0"/>
    <x v="1"/>
    <x v="1"/>
    <s v="University (granting doctoral or master's degrees)"/>
    <x v="1"/>
    <s v="Year 2"/>
    <n v="80000"/>
    <n v="80000"/>
    <n v="0"/>
    <s v="{year 2 versions of all items}"/>
  </r>
  <r>
    <x v="1"/>
    <x v="3"/>
    <x v="14"/>
    <x v="0"/>
    <x v="0"/>
    <x v="0"/>
    <s v="VC or start up incubator"/>
    <x v="0"/>
    <s v="Year 1"/>
    <n v="50000"/>
    <n v="50000"/>
    <n v="0"/>
    <s v="{Subaward-1 version of all items}"/>
  </r>
  <r>
    <x v="1"/>
    <x v="3"/>
    <x v="14"/>
    <x v="0"/>
    <x v="0"/>
    <x v="2"/>
    <s v="Non-profit/philanthropy"/>
    <x v="2"/>
    <s v="Year 2"/>
    <n v="60000"/>
    <n v="60000"/>
    <n v="0"/>
    <s v="{Subaward-2 version of all items}"/>
  </r>
  <r>
    <x v="1"/>
    <x v="3"/>
    <x v="15"/>
    <x v="1"/>
    <x v="0"/>
    <x v="0"/>
    <s v="VC or start up incubator"/>
    <x v="0"/>
    <s v="Year 1"/>
    <n v="50000"/>
    <n v="50000"/>
    <n v="0"/>
    <s v="{Subaward-1 version of all items}"/>
  </r>
  <r>
    <x v="2"/>
    <x v="5"/>
    <x v="19"/>
    <x v="3"/>
    <x v="1"/>
    <x v="1"/>
    <s v="University (granting doctoral or master's degrees)"/>
    <x v="1"/>
    <s v="Year 1"/>
    <n v="300000"/>
    <n v="300000"/>
    <n v="0"/>
    <s v="For IDC and Fringe keep revised amount the same as original budget amount"/>
  </r>
  <r>
    <x v="2"/>
    <x v="5"/>
    <x v="19"/>
    <x v="3"/>
    <x v="1"/>
    <x v="1"/>
    <s v="University (granting doctoral or master's degrees)"/>
    <x v="1"/>
    <s v="Year 2"/>
    <n v="300000"/>
    <n v="300000"/>
    <n v="0"/>
    <s v="For IDC and Fringe keep revised amount the same as original budget amount"/>
  </r>
  <r>
    <x v="3"/>
    <x v="0"/>
    <x v="20"/>
    <x v="0"/>
    <x v="0"/>
    <x v="2"/>
    <s v="Non-profit/philanthropy"/>
    <x v="2"/>
    <s v="Year 2"/>
    <n v="25000"/>
    <n v="25000"/>
    <n v="0"/>
    <s v="{Subaward-2 version of all items}"/>
  </r>
  <r>
    <x v="3"/>
    <x v="1"/>
    <x v="4"/>
    <x v="1"/>
    <x v="1"/>
    <x v="1"/>
    <s v="University (granting doctoral or master's degrees)"/>
    <x v="1"/>
    <s v="Year 1"/>
    <n v="100000"/>
    <n v="50000"/>
    <n v="-50000"/>
    <s v="[example: reduction in revised] {Describe equipment and relation to activity} e.g. Analytical instruments, field instruments, specialized biological and engineering equipment."/>
  </r>
  <r>
    <x v="3"/>
    <x v="1"/>
    <x v="17"/>
    <x v="0"/>
    <x v="1"/>
    <x v="1"/>
    <s v="University (granting doctoral or master's degrees)"/>
    <x v="1"/>
    <s v="Year 1"/>
    <n v="25000"/>
    <n v="25000"/>
    <n v="0"/>
    <s v="{Description of equipment related to R/D and Activity 2}"/>
  </r>
  <r>
    <x v="3"/>
    <x v="1"/>
    <x v="17"/>
    <x v="0"/>
    <x v="1"/>
    <x v="1"/>
    <s v="University (granting doctoral or master's degrees)"/>
    <x v="1"/>
    <s v="Year 2"/>
    <n v="30000"/>
    <n v="30000"/>
    <n v="0"/>
    <s v="{year 2 versions of all items}"/>
  </r>
  <r>
    <x v="3"/>
    <x v="1"/>
    <x v="5"/>
    <x v="1"/>
    <x v="1"/>
    <x v="1"/>
    <s v="University (granting doctoral or master's degrees)"/>
    <x v="1"/>
    <s v="Year 1"/>
    <n v="25000"/>
    <n v="25000"/>
    <n v="0"/>
    <s v="{Description of equipment related to R/D and Activity 3}"/>
  </r>
  <r>
    <x v="3"/>
    <x v="1"/>
    <x v="5"/>
    <x v="1"/>
    <x v="1"/>
    <x v="1"/>
    <s v="University (granting doctoral or master's degrees)"/>
    <x v="1"/>
    <s v="Year 2"/>
    <n v="30000"/>
    <n v="30000"/>
    <n v="0"/>
    <s v="{year 2 versions of all items}"/>
  </r>
  <r>
    <x v="3"/>
    <x v="1"/>
    <x v="5"/>
    <x v="1"/>
    <x v="0"/>
    <x v="0"/>
    <s v="VC or start up incubator"/>
    <x v="0"/>
    <s v="Year 1"/>
    <n v="20000"/>
    <n v="20000"/>
    <n v="0"/>
    <s v="{Subaward-1 version of all items}"/>
  </r>
  <r>
    <x v="3"/>
    <x v="1"/>
    <x v="5"/>
    <x v="1"/>
    <x v="0"/>
    <x v="0"/>
    <s v="VC or start up incubator"/>
    <x v="0"/>
    <s v="Year 2"/>
    <n v="25000"/>
    <n v="25000"/>
    <n v="0"/>
    <s v="{Subaward-1 version of all items}"/>
  </r>
  <r>
    <x v="3"/>
    <x v="1"/>
    <x v="5"/>
    <x v="1"/>
    <x v="0"/>
    <x v="2"/>
    <s v="Non-profit/philanthropy"/>
    <x v="2"/>
    <s v="Year 2"/>
    <n v="25000"/>
    <n v="25000"/>
    <n v="0"/>
    <s v="{Subaward-2 version of all items}"/>
  </r>
  <r>
    <x v="3"/>
    <x v="1"/>
    <x v="18"/>
    <x v="1"/>
    <x v="1"/>
    <x v="1"/>
    <s v="University (granting doctoral or master's degrees)"/>
    <x v="1"/>
    <s v="Year 2"/>
    <n v="30000"/>
    <n v="30000"/>
    <n v="0"/>
    <s v="{year 2 versions of all items}"/>
  </r>
  <r>
    <x v="3"/>
    <x v="1"/>
    <x v="18"/>
    <x v="1"/>
    <x v="0"/>
    <x v="0"/>
    <s v="VC or start up incubator"/>
    <x v="0"/>
    <s v="Year 1"/>
    <n v="20000"/>
    <n v="20000"/>
    <n v="0"/>
    <s v="{Subaward-1 version of all items}"/>
  </r>
  <r>
    <x v="3"/>
    <x v="1"/>
    <x v="6"/>
    <x v="1"/>
    <x v="1"/>
    <x v="1"/>
    <s v="University (granting doctoral or master's degrees)"/>
    <x v="1"/>
    <s v="Year 2"/>
    <n v="30000"/>
    <n v="30000"/>
    <n v="0"/>
    <s v="{year 2 versions of all items}"/>
  </r>
  <r>
    <x v="3"/>
    <x v="2"/>
    <x v="7"/>
    <x v="1"/>
    <x v="1"/>
    <x v="1"/>
    <s v="University (granting doctoral or master's degrees)"/>
    <x v="1"/>
    <s v="Year 2"/>
    <n v="100000"/>
    <n v="50000"/>
    <n v="-50000"/>
    <s v="{Describe equipment and relation to activity} e.g. Analytical instruments, field instruments, specialized biological and engineering equipment."/>
  </r>
  <r>
    <x v="3"/>
    <x v="2"/>
    <x v="21"/>
    <x v="0"/>
    <x v="1"/>
    <x v="1"/>
    <s v="University (granting doctoral or master's degrees)"/>
    <x v="1"/>
    <s v="Year 2"/>
    <n v="20000"/>
    <n v="20000"/>
    <n v="0"/>
    <s v="{Description of equipment related to Translation and Activity 3}"/>
  </r>
  <r>
    <x v="3"/>
    <x v="2"/>
    <x v="21"/>
    <x v="0"/>
    <x v="0"/>
    <x v="0"/>
    <s v="VC or start up incubator"/>
    <x v="0"/>
    <s v="Year 2"/>
    <n v="15000"/>
    <n v="15000"/>
    <n v="0"/>
    <s v="{Subaward-1 version of all items}"/>
  </r>
  <r>
    <x v="3"/>
    <x v="2"/>
    <x v="21"/>
    <x v="0"/>
    <x v="0"/>
    <x v="0"/>
    <s v="VC or start up incubator"/>
    <x v="0"/>
    <s v="Year 2"/>
    <n v="15000"/>
    <n v="15000"/>
    <n v="0"/>
    <s v="{Subaward-1 version of all items}"/>
  </r>
  <r>
    <x v="3"/>
    <x v="2"/>
    <x v="21"/>
    <x v="0"/>
    <x v="0"/>
    <x v="2"/>
    <s v="Non-profit/philanthropy"/>
    <x v="2"/>
    <s v="Year 2"/>
    <n v="15000"/>
    <n v="15000"/>
    <n v="0"/>
    <s v="{Subaward-2 version of all items}"/>
  </r>
  <r>
    <x v="3"/>
    <x v="2"/>
    <x v="9"/>
    <x v="1"/>
    <x v="1"/>
    <x v="1"/>
    <s v="University (granting doctoral or master's degrees)"/>
    <x v="1"/>
    <s v="Year 2"/>
    <n v="20000"/>
    <n v="20000"/>
    <n v="0"/>
    <s v="{Description of equipment related to Translation and Activity 2}"/>
  </r>
  <r>
    <x v="3"/>
    <x v="2"/>
    <x v="9"/>
    <x v="1"/>
    <x v="1"/>
    <x v="1"/>
    <s v="University (granting doctoral or master's degrees)"/>
    <x v="1"/>
    <s v="Year 2"/>
    <n v="20000"/>
    <n v="20000"/>
    <n v="0"/>
    <s v="{Description of equipment related to Translation and Activity 4}"/>
  </r>
  <r>
    <x v="3"/>
    <x v="2"/>
    <x v="9"/>
    <x v="1"/>
    <x v="0"/>
    <x v="0"/>
    <s v="VC or start up incubator"/>
    <x v="0"/>
    <s v="Year 2"/>
    <n v="15000"/>
    <n v="15000"/>
    <n v="0"/>
    <s v="{Subaward-1 version of all items}"/>
  </r>
  <r>
    <x v="3"/>
    <x v="2"/>
    <x v="9"/>
    <x v="1"/>
    <x v="0"/>
    <x v="2"/>
    <s v="Non-profit/philanthropy"/>
    <x v="2"/>
    <s v="Year 2"/>
    <n v="15000"/>
    <n v="15000"/>
    <n v="0"/>
    <s v="{Subaward-2 version of all items}"/>
  </r>
  <r>
    <x v="4"/>
    <x v="4"/>
    <x v="16"/>
    <x v="2"/>
    <x v="1"/>
    <x v="1"/>
    <s v="University (granting doctoral or master's degrees)"/>
    <x v="1"/>
    <s v="Year 1"/>
    <n v="75000"/>
    <n v="50000"/>
    <n v="-25000"/>
    <s v="Domestic travel for Engine and NSF events, meetings, conferences; updated budget reduced due to… "/>
  </r>
  <r>
    <x v="4"/>
    <x v="4"/>
    <x v="16"/>
    <x v="2"/>
    <x v="1"/>
    <x v="1"/>
    <s v="University (granting doctoral or master's degrees)"/>
    <x v="1"/>
    <s v="Year 2"/>
    <n v="85000"/>
    <n v="85000"/>
    <n v="0"/>
    <s v="{year 2 versions of all items}"/>
  </r>
  <r>
    <x v="4"/>
    <x v="4"/>
    <x v="16"/>
    <x v="2"/>
    <x v="0"/>
    <x v="0"/>
    <s v="VC or start up incubator"/>
    <x v="0"/>
    <s v="Year 1"/>
    <n v="75000"/>
    <n v="75000"/>
    <n v="0"/>
    <s v="{Subaward-1 version of all items}"/>
  </r>
  <r>
    <x v="5"/>
    <x v="1"/>
    <x v="4"/>
    <x v="1"/>
    <x v="1"/>
    <x v="1"/>
    <s v="University (granting doctoral or master's degrees)"/>
    <x v="1"/>
    <s v="Year 1"/>
    <n v="55000"/>
    <n v="55000"/>
    <n v="0"/>
    <s v="Office supplies, consumables, computer hardware, printing, postage, lab equipment, and construction personal protective equipment."/>
  </r>
  <r>
    <x v="5"/>
    <x v="1"/>
    <x v="4"/>
    <x v="1"/>
    <x v="1"/>
    <x v="1"/>
    <s v="University (granting doctoral or master's degrees)"/>
    <x v="1"/>
    <s v="Year 2"/>
    <n v="65000"/>
    <n v="65000"/>
    <n v="0"/>
    <s v="{year 2 versions of all items}"/>
  </r>
  <r>
    <x v="5"/>
    <x v="1"/>
    <x v="4"/>
    <x v="1"/>
    <x v="0"/>
    <x v="2"/>
    <s v="Non-profit/philanthropy"/>
    <x v="2"/>
    <s v="Year 2"/>
    <n v="65000"/>
    <n v="65000"/>
    <n v="0"/>
    <s v="{Subaward-2 version of all items}"/>
  </r>
  <r>
    <x v="5"/>
    <x v="1"/>
    <x v="18"/>
    <x v="1"/>
    <x v="0"/>
    <x v="0"/>
    <s v="VC or start up incubator"/>
    <x v="0"/>
    <s v="Year 2"/>
    <n v="65000"/>
    <n v="65000"/>
    <n v="0"/>
    <s v="{Subaward-1 version of all items}"/>
  </r>
  <r>
    <x v="5"/>
    <x v="1"/>
    <x v="6"/>
    <x v="1"/>
    <x v="0"/>
    <x v="0"/>
    <s v="VC or start up incubator"/>
    <x v="0"/>
    <s v="Year 1"/>
    <n v="55000"/>
    <n v="55000"/>
    <n v="0"/>
    <s v="{Subaward-1 version of all items}"/>
  </r>
  <r>
    <x v="5"/>
    <x v="1"/>
    <x v="6"/>
    <x v="1"/>
    <x v="0"/>
    <x v="2"/>
    <s v="Non-profit/philanthropy"/>
    <x v="2"/>
    <s v="Year 1"/>
    <n v="55000"/>
    <n v="55000"/>
    <n v="0"/>
    <s v="{Subaward-2 version of all items}"/>
  </r>
  <r>
    <x v="6"/>
    <x v="2"/>
    <x v="7"/>
    <x v="1"/>
    <x v="1"/>
    <x v="1"/>
    <s v="University (granting doctoral or master's degrees)"/>
    <x v="1"/>
    <s v="Year 1"/>
    <n v="975000"/>
    <n v="25000"/>
    <n v="-950000"/>
    <s v="License for access to ~100 digital twins of factories; reduction in updated due to…"/>
  </r>
  <r>
    <x v="6"/>
    <x v="2"/>
    <x v="8"/>
    <x v="0"/>
    <x v="0"/>
    <x v="0"/>
    <s v="VC or start up incubator"/>
    <x v="0"/>
    <s v="Year 1"/>
    <n v="400000"/>
    <n v="400000"/>
    <n v="0"/>
    <s v="{Subaward-1 version of all items}"/>
  </r>
  <r>
    <x v="6"/>
    <x v="2"/>
    <x v="10"/>
    <x v="1"/>
    <x v="1"/>
    <x v="1"/>
    <s v="University (granting doctoral or master's degrees)"/>
    <x v="1"/>
    <s v="Year 2"/>
    <n v="500000"/>
    <n v="500000"/>
    <n v="0"/>
    <s v="{year 2 versions of all items}"/>
  </r>
  <r>
    <x v="6"/>
    <x v="2"/>
    <x v="10"/>
    <x v="1"/>
    <x v="0"/>
    <x v="0"/>
    <s v="VC or start up incubator"/>
    <x v="0"/>
    <s v="Year 2"/>
    <n v="100000"/>
    <n v="100000"/>
    <n v="0"/>
    <s v="{Subaward-1 version of all items}"/>
  </r>
  <r>
    <x v="6"/>
    <x v="3"/>
    <x v="11"/>
    <x v="1"/>
    <x v="0"/>
    <x v="0"/>
    <s v="VC or start up incubator"/>
    <x v="0"/>
    <s v="Year 2"/>
    <n v="150000"/>
    <n v="150000"/>
    <n v="0"/>
    <s v="{Subaward-1 version of all items}"/>
  </r>
  <r>
    <x v="6"/>
    <x v="3"/>
    <x v="12"/>
    <x v="1"/>
    <x v="1"/>
    <x v="1"/>
    <s v="University (granting doctoral or master's degrees)"/>
    <x v="1"/>
    <s v="Year 1"/>
    <n v="595000"/>
    <n v="250000"/>
    <n v="-345000"/>
    <s v="University of XYZ, pending; reduction in updated due to…"/>
  </r>
  <r>
    <x v="6"/>
    <x v="3"/>
    <x v="13"/>
    <x v="0"/>
    <x v="1"/>
    <x v="1"/>
    <s v="University (granting doctoral or master's degrees)"/>
    <x v="1"/>
    <s v="Year 2"/>
    <n v="350000"/>
    <n v="350000"/>
    <n v="0"/>
    <s v="{year 2 versions of all items}"/>
  </r>
  <r>
    <x v="6"/>
    <x v="3"/>
    <x v="15"/>
    <x v="1"/>
    <x v="0"/>
    <x v="0"/>
    <s v="VC or start up incubator"/>
    <x v="0"/>
    <s v="Year 1"/>
    <n v="595000"/>
    <n v="595000"/>
    <n v="0"/>
    <s v="{Subaward-1 version of all items}"/>
  </r>
  <r>
    <x v="7"/>
    <x v="1"/>
    <x v="4"/>
    <x v="1"/>
    <x v="1"/>
    <x v="1"/>
    <s v="University (granting doctoral or master's degrees)"/>
    <x v="1"/>
    <s v="Year 1"/>
    <n v="55000"/>
    <n v="55000"/>
    <n v="0"/>
    <s v="{description of Computer services related to R/D and Activity 1}"/>
  </r>
  <r>
    <x v="7"/>
    <x v="1"/>
    <x v="17"/>
    <x v="0"/>
    <x v="1"/>
    <x v="1"/>
    <s v="University (granting doctoral or master's degrees)"/>
    <x v="1"/>
    <s v="Year 2"/>
    <n v="75000"/>
    <n v="75000"/>
    <n v="0"/>
    <s v="{year 2 versions of all items}"/>
  </r>
  <r>
    <x v="7"/>
    <x v="1"/>
    <x v="5"/>
    <x v="1"/>
    <x v="0"/>
    <x v="2"/>
    <s v="Non-profit/philanthropy"/>
    <x v="2"/>
    <s v="Year 2"/>
    <n v="65000"/>
    <n v="65000"/>
    <n v="0"/>
    <s v="{Subaward-2 version of all items}"/>
  </r>
  <r>
    <x v="7"/>
    <x v="1"/>
    <x v="18"/>
    <x v="1"/>
    <x v="0"/>
    <x v="0"/>
    <s v="VC or start up incubator"/>
    <x v="0"/>
    <s v="Year 2"/>
    <n v="55000"/>
    <n v="55000"/>
    <n v="0"/>
    <s v="{Subaward-1 version of all items}"/>
  </r>
  <r>
    <x v="7"/>
    <x v="1"/>
    <x v="6"/>
    <x v="1"/>
    <x v="0"/>
    <x v="0"/>
    <s v="VC or start up incubator"/>
    <x v="0"/>
    <s v="Year 1"/>
    <n v="55000"/>
    <n v="55000"/>
    <n v="0"/>
    <s v="{Subaward-1 version of all items}"/>
  </r>
  <r>
    <x v="8"/>
    <x v="1"/>
    <x v="17"/>
    <x v="0"/>
    <x v="1"/>
    <x v="1"/>
    <s v="University (granting doctoral or master's degrees)"/>
    <x v="1"/>
    <s v="Year 1"/>
    <n v="1000000"/>
    <n v="1000000"/>
    <n v="0"/>
    <s v="Seed grants"/>
  </r>
  <r>
    <x v="8"/>
    <x v="2"/>
    <x v="8"/>
    <x v="0"/>
    <x v="1"/>
    <x v="1"/>
    <s v="University (granting doctoral or master's degrees)"/>
    <x v="1"/>
    <s v="Year 1"/>
    <n v="500000"/>
    <n v="500000"/>
    <n v="0"/>
    <s v="Seed grants"/>
  </r>
  <r>
    <x v="9"/>
    <x v="2"/>
    <x v="7"/>
    <x v="1"/>
    <x v="1"/>
    <x v="1"/>
    <s v="University (granting doctoral or master's degrees)"/>
    <x v="1"/>
    <s v="Year 1"/>
    <n v="175000"/>
    <n v="175000"/>
    <n v="0"/>
    <s v="ACME Solutions Group to install real-time sensing equipment for data collection, factory benchmarking and providing factory productivity expertise. 500 hours total "/>
  </r>
  <r>
    <x v="9"/>
    <x v="2"/>
    <x v="7"/>
    <x v="1"/>
    <x v="1"/>
    <x v="1"/>
    <s v="University (granting doctoral or master's degrees)"/>
    <x v="1"/>
    <s v="Year 2"/>
    <n v="100000"/>
    <n v="100000"/>
    <n v="0"/>
    <s v="{year 2 versions of all items}"/>
  </r>
  <r>
    <x v="9"/>
    <x v="2"/>
    <x v="7"/>
    <x v="1"/>
    <x v="1"/>
    <x v="1"/>
    <s v="University (granting doctoral or master's degrees)"/>
    <x v="1"/>
    <s v="Year 2"/>
    <n v="75000"/>
    <n v="75000"/>
    <n v="0"/>
    <s v="{year 2 versions of all items}"/>
  </r>
  <r>
    <x v="9"/>
    <x v="2"/>
    <x v="7"/>
    <x v="1"/>
    <x v="0"/>
    <x v="0"/>
    <s v="VC or start up incubator"/>
    <x v="0"/>
    <s v="Year 1"/>
    <n v="150000"/>
    <n v="150000"/>
    <n v="0"/>
    <s v="{Subaward-1 version of all items}"/>
  </r>
  <r>
    <x v="9"/>
    <x v="2"/>
    <x v="7"/>
    <x v="1"/>
    <x v="0"/>
    <x v="2"/>
    <s v="Non-profit/philanthropy"/>
    <x v="2"/>
    <s v="Year 2"/>
    <n v="75000"/>
    <n v="75000"/>
    <n v="0"/>
    <s v="{Subaward-2 version of all items}"/>
  </r>
  <r>
    <x v="9"/>
    <x v="2"/>
    <x v="8"/>
    <x v="0"/>
    <x v="1"/>
    <x v="1"/>
    <s v="University (granting doctoral or master's degrees)"/>
    <x v="1"/>
    <s v="Year 1"/>
    <n v="150000"/>
    <n v="150000"/>
    <n v="0"/>
    <s v="Factory installation and data acquisition"/>
  </r>
  <r>
    <x v="9"/>
    <x v="2"/>
    <x v="8"/>
    <x v="0"/>
    <x v="0"/>
    <x v="2"/>
    <s v="Non-profit/philanthropy"/>
    <x v="2"/>
    <s v="Year 1"/>
    <n v="150000"/>
    <n v="150000"/>
    <n v="0"/>
    <s v="{Subaward-2 version of all items}"/>
  </r>
  <r>
    <x v="9"/>
    <x v="2"/>
    <x v="10"/>
    <x v="1"/>
    <x v="0"/>
    <x v="0"/>
    <s v="VC or start up incubator"/>
    <x v="0"/>
    <s v="Year 2"/>
    <n v="100000"/>
    <n v="100000"/>
    <n v="0"/>
    <s v="{Subaward-1 version of all items}"/>
  </r>
  <r>
    <x v="9"/>
    <x v="2"/>
    <x v="10"/>
    <x v="1"/>
    <x v="0"/>
    <x v="0"/>
    <s v="VC or start up incubator"/>
    <x v="0"/>
    <s v="Year 2"/>
    <n v="75000"/>
    <n v="75000"/>
    <n v="0"/>
    <s v="{Subaward-1 version of all item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DB7DA34-19FB-4314-A9D7-7AB1041CDB5E}" name="PivotTable6" cacheId="11"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AG21:AU75" firstHeaderRow="0" firstDataRow="2" firstDataCol="1"/>
  <pivotFields count="13">
    <pivotField axis="axisRow" showAll="0" sortType="ascending">
      <items count="24">
        <item x="0"/>
        <item m="1" x="15"/>
        <item m="1" x="22"/>
        <item x="1"/>
        <item m="1" x="20"/>
        <item x="2"/>
        <item m="1" x="21"/>
        <item x="3"/>
        <item x="4"/>
        <item m="1" x="11"/>
        <item m="1" x="17"/>
        <item x="5"/>
        <item x="6"/>
        <item x="7"/>
        <item x="8"/>
        <item m="1" x="12"/>
        <item m="1" x="14"/>
        <item x="9"/>
        <item m="1" x="18"/>
        <item m="1" x="19"/>
        <item m="1" x="16"/>
        <item m="1" x="13"/>
        <item m="1" x="10"/>
        <item t="default"/>
      </items>
    </pivotField>
    <pivotField axis="axisCol" showAll="0">
      <items count="9">
        <item m="1" x="7"/>
        <item x="3"/>
        <item x="1"/>
        <item x="2"/>
        <item x="4"/>
        <item x="5"/>
        <item m="1" x="6"/>
        <item x="0"/>
        <item t="default"/>
      </items>
    </pivotField>
    <pivotField showAll="0"/>
    <pivotField showAll="0"/>
    <pivotField axis="axisRow" showAll="0">
      <items count="4">
        <item x="1"/>
        <item x="0"/>
        <item m="1" x="2"/>
        <item t="default"/>
      </items>
    </pivotField>
    <pivotField axis="axisRow" showAll="0">
      <items count="6">
        <item x="1"/>
        <item x="0"/>
        <item x="2"/>
        <item m="1" x="4"/>
        <item m="1" x="3"/>
        <item t="default"/>
      </items>
    </pivotField>
    <pivotField showAll="0"/>
    <pivotField showAll="0"/>
    <pivotField showAll="0"/>
    <pivotField numFmtId="164" showAll="0"/>
    <pivotField numFmtId="164" showAll="0"/>
    <pivotField dataField="1" numFmtId="164" showAll="0"/>
    <pivotField showAll="0"/>
  </pivotFields>
  <rowFields count="3">
    <field x="0"/>
    <field x="4"/>
    <field x="5"/>
  </rowFields>
  <rowItems count="53">
    <i>
      <x/>
    </i>
    <i r="1">
      <x/>
    </i>
    <i r="2">
      <x/>
    </i>
    <i r="1">
      <x v="1"/>
    </i>
    <i r="2">
      <x v="1"/>
    </i>
    <i r="2">
      <x v="2"/>
    </i>
    <i>
      <x v="3"/>
    </i>
    <i r="1">
      <x/>
    </i>
    <i r="2">
      <x/>
    </i>
    <i r="1">
      <x v="1"/>
    </i>
    <i r="2">
      <x v="1"/>
    </i>
    <i r="2">
      <x v="2"/>
    </i>
    <i>
      <x v="5"/>
    </i>
    <i r="1">
      <x/>
    </i>
    <i r="2">
      <x/>
    </i>
    <i>
      <x v="7"/>
    </i>
    <i r="1">
      <x/>
    </i>
    <i r="2">
      <x/>
    </i>
    <i r="1">
      <x v="1"/>
    </i>
    <i r="2">
      <x v="1"/>
    </i>
    <i r="2">
      <x v="2"/>
    </i>
    <i>
      <x v="8"/>
    </i>
    <i r="1">
      <x/>
    </i>
    <i r="2">
      <x/>
    </i>
    <i r="1">
      <x v="1"/>
    </i>
    <i r="2">
      <x v="1"/>
    </i>
    <i>
      <x v="11"/>
    </i>
    <i r="1">
      <x/>
    </i>
    <i r="2">
      <x/>
    </i>
    <i r="1">
      <x v="1"/>
    </i>
    <i r="2">
      <x v="1"/>
    </i>
    <i r="2">
      <x v="2"/>
    </i>
    <i>
      <x v="12"/>
    </i>
    <i r="1">
      <x/>
    </i>
    <i r="2">
      <x/>
    </i>
    <i r="1">
      <x v="1"/>
    </i>
    <i r="2">
      <x v="1"/>
    </i>
    <i>
      <x v="13"/>
    </i>
    <i r="1">
      <x/>
    </i>
    <i r="2">
      <x/>
    </i>
    <i r="1">
      <x v="1"/>
    </i>
    <i r="2">
      <x v="1"/>
    </i>
    <i r="2">
      <x v="2"/>
    </i>
    <i>
      <x v="14"/>
    </i>
    <i r="1">
      <x/>
    </i>
    <i r="2">
      <x/>
    </i>
    <i>
      <x v="17"/>
    </i>
    <i r="1">
      <x/>
    </i>
    <i r="2">
      <x/>
    </i>
    <i r="1">
      <x v="1"/>
    </i>
    <i r="2">
      <x v="1"/>
    </i>
    <i r="2">
      <x v="2"/>
    </i>
    <i t="grand">
      <x/>
    </i>
  </rowItems>
  <colFields count="2">
    <field x="1"/>
    <field x="-2"/>
  </colFields>
  <colItems count="14">
    <i>
      <x v="1"/>
      <x/>
    </i>
    <i r="1" i="1">
      <x v="1"/>
    </i>
    <i>
      <x v="2"/>
      <x/>
    </i>
    <i r="1" i="1">
      <x v="1"/>
    </i>
    <i>
      <x v="3"/>
      <x/>
    </i>
    <i r="1" i="1">
      <x v="1"/>
    </i>
    <i>
      <x v="4"/>
      <x/>
    </i>
    <i r="1" i="1">
      <x v="1"/>
    </i>
    <i>
      <x v="5"/>
      <x/>
    </i>
    <i r="1" i="1">
      <x v="1"/>
    </i>
    <i>
      <x v="7"/>
      <x/>
    </i>
    <i r="1" i="1">
      <x v="1"/>
    </i>
    <i t="grand">
      <x/>
    </i>
    <i t="grand" i="1">
      <x/>
    </i>
  </colItems>
  <dataFields count="2">
    <dataField name="#" fld="11" baseField="0" baseItem="0" numFmtId="6"/>
    <dataField name="%" fld="11" showDataAs="percentOfTotal" baseField="0" baseItem="0" numFmtId="9"/>
  </dataFields>
  <formats count="4">
    <format dxfId="78">
      <pivotArea dataOnly="0" labelOnly="1" fieldPosition="0">
        <references count="1">
          <reference field="1" count="4">
            <x v="1"/>
            <x v="2"/>
            <x v="3"/>
            <x v="4"/>
          </reference>
        </references>
      </pivotArea>
    </format>
    <format dxfId="77">
      <pivotArea dataOnly="0" labelOnly="1" fieldPosition="0">
        <references count="1">
          <reference field="1" count="0"/>
        </references>
      </pivotArea>
    </format>
    <format dxfId="76">
      <pivotArea outline="0" fieldPosition="0">
        <references count="1">
          <reference field="4294967294" count="1">
            <x v="0"/>
          </reference>
        </references>
      </pivotArea>
    </format>
    <format dxfId="75">
      <pivotArea outline="0" fieldPosition="0">
        <references count="1">
          <reference field="4294967294" count="1">
            <x v="1"/>
          </reference>
        </references>
      </pivotArea>
    </format>
  </formats>
  <pivotTableStyleInfo name="PivotStyleLight1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98C5EC8-364F-46A3-9389-216C98D8D081}" name="PivotTable1" cacheId="11"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B4:D15" firstHeaderRow="0" firstDataRow="1" firstDataCol="1"/>
  <pivotFields count="13">
    <pivotField axis="axisRow" showAll="0" sortType="ascending">
      <items count="24">
        <item x="0"/>
        <item m="1" x="15"/>
        <item m="1" x="22"/>
        <item x="1"/>
        <item m="1" x="20"/>
        <item x="2"/>
        <item m="1" x="21"/>
        <item x="3"/>
        <item x="4"/>
        <item m="1" x="11"/>
        <item m="1" x="17"/>
        <item x="5"/>
        <item x="6"/>
        <item x="7"/>
        <item x="8"/>
        <item m="1" x="12"/>
        <item m="1" x="14"/>
        <item x="9"/>
        <item m="1" x="18"/>
        <item m="1" x="19"/>
        <item m="1" x="16"/>
        <item m="1" x="13"/>
        <item m="1" x="10"/>
        <item t="default"/>
      </items>
    </pivotField>
    <pivotField showAll="0">
      <items count="9">
        <item m="1" x="7"/>
        <item m="1" x="6"/>
        <item x="4"/>
        <item x="0"/>
        <item x="2"/>
        <item x="1"/>
        <item x="3"/>
        <item x="5"/>
        <item t="default"/>
      </items>
    </pivotField>
    <pivotField showAll="0"/>
    <pivotField showAll="0">
      <items count="6">
        <item x="0"/>
        <item x="2"/>
        <item m="1" x="4"/>
        <item x="1"/>
        <item x="3"/>
        <item t="default"/>
      </items>
    </pivotField>
    <pivotField showAll="0"/>
    <pivotField showAll="0">
      <items count="6">
        <item x="1"/>
        <item x="0"/>
        <item x="2"/>
        <item m="1" x="4"/>
        <item m="1" x="3"/>
        <item t="default"/>
      </items>
    </pivotField>
    <pivotField showAll="0"/>
    <pivotField showAll="0"/>
    <pivotField showAll="0"/>
    <pivotField numFmtId="164" showAll="0"/>
    <pivotField dataField="1" numFmtId="164" showAll="0"/>
    <pivotField numFmtId="164" showAll="0"/>
    <pivotField showAll="0"/>
  </pivotFields>
  <rowFields count="1">
    <field x="0"/>
  </rowFields>
  <rowItems count="11">
    <i>
      <x/>
    </i>
    <i>
      <x v="3"/>
    </i>
    <i>
      <x v="5"/>
    </i>
    <i>
      <x v="7"/>
    </i>
    <i>
      <x v="8"/>
    </i>
    <i>
      <x v="11"/>
    </i>
    <i>
      <x v="12"/>
    </i>
    <i>
      <x v="13"/>
    </i>
    <i>
      <x v="14"/>
    </i>
    <i>
      <x v="17"/>
    </i>
    <i t="grand">
      <x/>
    </i>
  </rowItems>
  <colFields count="1">
    <field x="-2"/>
  </colFields>
  <colItems count="2">
    <i>
      <x/>
    </i>
    <i i="1">
      <x v="1"/>
    </i>
  </colItems>
  <dataFields count="2">
    <dataField name="#" fld="10" baseField="0" baseItem="13" numFmtId="165"/>
    <dataField name="%" fld="10" showDataAs="percentOfTotal" baseField="0" baseItem="13" numFmtId="9"/>
  </dataFields>
  <formats count="2">
    <format dxfId="66">
      <pivotArea outline="0" fieldPosition="0">
        <references count="1">
          <reference field="4294967294" count="1">
            <x v="0"/>
          </reference>
        </references>
      </pivotArea>
    </format>
    <format dxfId="65">
      <pivotArea outline="0" fieldPosition="0">
        <references count="1">
          <reference field="4294967294" count="1">
            <x v="1"/>
          </reference>
        </references>
      </pivotArea>
    </format>
  </format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7402AA26-75C7-4EC5-AB23-5ED54B73B203}" name="PivotTable3" cacheId="11"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B20:D104" firstHeaderRow="0" firstDataRow="1" firstDataCol="1"/>
  <pivotFields count="13">
    <pivotField axis="axisRow" showAll="0" sortType="ascending">
      <items count="24">
        <item x="0"/>
        <item m="1" x="15"/>
        <item m="1" x="22"/>
        <item x="1"/>
        <item m="1" x="20"/>
        <item x="2"/>
        <item m="1" x="21"/>
        <item x="3"/>
        <item x="4"/>
        <item m="1" x="11"/>
        <item m="1" x="17"/>
        <item x="5"/>
        <item x="6"/>
        <item x="7"/>
        <item x="8"/>
        <item m="1" x="12"/>
        <item m="1" x="14"/>
        <item x="9"/>
        <item m="1" x="18"/>
        <item m="1" x="19"/>
        <item m="1" x="16"/>
        <item m="1" x="13"/>
        <item m="1" x="10"/>
        <item t="default"/>
      </items>
    </pivotField>
    <pivotField showAll="0">
      <items count="9">
        <item m="1" x="7"/>
        <item m="1" x="6"/>
        <item x="4"/>
        <item x="0"/>
        <item x="2"/>
        <item x="1"/>
        <item x="3"/>
        <item x="5"/>
        <item t="default"/>
      </items>
    </pivotField>
    <pivotField axis="axisRow" showAll="0">
      <items count="30">
        <item m="1" x="27"/>
        <item m="1" x="28"/>
        <item m="1" x="22"/>
        <item m="1" x="23"/>
        <item m="1" x="25"/>
        <item x="4"/>
        <item x="17"/>
        <item x="5"/>
        <item x="18"/>
        <item x="6"/>
        <item x="7"/>
        <item x="8"/>
        <item x="21"/>
        <item x="9"/>
        <item x="10"/>
        <item m="1" x="26"/>
        <item m="1" x="24"/>
        <item x="11"/>
        <item x="12"/>
        <item x="13"/>
        <item x="14"/>
        <item x="15"/>
        <item x="19"/>
        <item x="0"/>
        <item x="1"/>
        <item x="2"/>
        <item x="3"/>
        <item x="20"/>
        <item x="16"/>
        <item t="default"/>
      </items>
    </pivotField>
    <pivotField showAll="0">
      <items count="6">
        <item x="0"/>
        <item x="2"/>
        <item m="1" x="4"/>
        <item x="1"/>
        <item x="3"/>
        <item t="default"/>
      </items>
    </pivotField>
    <pivotField showAll="0"/>
    <pivotField showAll="0">
      <items count="6">
        <item x="1"/>
        <item x="0"/>
        <item x="2"/>
        <item m="1" x="4"/>
        <item m="1" x="3"/>
        <item t="default"/>
      </items>
    </pivotField>
    <pivotField showAll="0"/>
    <pivotField showAll="0"/>
    <pivotField showAll="0"/>
    <pivotField numFmtId="164" showAll="0"/>
    <pivotField dataField="1" numFmtId="164" showAll="0"/>
    <pivotField numFmtId="164" showAll="0"/>
    <pivotField showAll="0"/>
  </pivotFields>
  <rowFields count="2">
    <field x="2"/>
    <field x="0"/>
  </rowFields>
  <rowItems count="84">
    <i>
      <x v="5"/>
    </i>
    <i r="1">
      <x/>
    </i>
    <i r="1">
      <x v="3"/>
    </i>
    <i r="1">
      <x v="7"/>
    </i>
    <i r="1">
      <x v="11"/>
    </i>
    <i r="1">
      <x v="13"/>
    </i>
    <i>
      <x v="6"/>
    </i>
    <i r="1">
      <x v="3"/>
    </i>
    <i r="1">
      <x v="7"/>
    </i>
    <i r="1">
      <x v="13"/>
    </i>
    <i r="1">
      <x v="14"/>
    </i>
    <i>
      <x v="7"/>
    </i>
    <i r="1">
      <x/>
    </i>
    <i r="1">
      <x v="3"/>
    </i>
    <i r="1">
      <x v="7"/>
    </i>
    <i r="1">
      <x v="13"/>
    </i>
    <i>
      <x v="8"/>
    </i>
    <i r="1">
      <x v="3"/>
    </i>
    <i r="1">
      <x v="7"/>
    </i>
    <i r="1">
      <x v="11"/>
    </i>
    <i r="1">
      <x v="13"/>
    </i>
    <i>
      <x v="9"/>
    </i>
    <i r="1">
      <x/>
    </i>
    <i r="1">
      <x v="3"/>
    </i>
    <i r="1">
      <x v="7"/>
    </i>
    <i r="1">
      <x v="11"/>
    </i>
    <i r="1">
      <x v="13"/>
    </i>
    <i>
      <x v="10"/>
    </i>
    <i r="1">
      <x/>
    </i>
    <i r="1">
      <x v="3"/>
    </i>
    <i r="1">
      <x v="7"/>
    </i>
    <i r="1">
      <x v="12"/>
    </i>
    <i r="1">
      <x v="17"/>
    </i>
    <i>
      <x v="11"/>
    </i>
    <i r="1">
      <x/>
    </i>
    <i r="1">
      <x v="3"/>
    </i>
    <i r="1">
      <x v="12"/>
    </i>
    <i r="1">
      <x v="14"/>
    </i>
    <i r="1">
      <x v="17"/>
    </i>
    <i>
      <x v="12"/>
    </i>
    <i r="1">
      <x v="7"/>
    </i>
    <i>
      <x v="13"/>
    </i>
    <i r="1">
      <x/>
    </i>
    <i r="1">
      <x v="3"/>
    </i>
    <i r="1">
      <x v="7"/>
    </i>
    <i>
      <x v="14"/>
    </i>
    <i r="1">
      <x/>
    </i>
    <i r="1">
      <x v="12"/>
    </i>
    <i r="1">
      <x v="17"/>
    </i>
    <i>
      <x v="17"/>
    </i>
    <i r="1">
      <x/>
    </i>
    <i r="1">
      <x v="3"/>
    </i>
    <i r="1">
      <x v="12"/>
    </i>
    <i>
      <x v="18"/>
    </i>
    <i r="1">
      <x/>
    </i>
    <i r="1">
      <x v="3"/>
    </i>
    <i r="1">
      <x v="12"/>
    </i>
    <i>
      <x v="19"/>
    </i>
    <i r="1">
      <x/>
    </i>
    <i r="1">
      <x v="3"/>
    </i>
    <i r="1">
      <x v="12"/>
    </i>
    <i>
      <x v="20"/>
    </i>
    <i r="1">
      <x/>
    </i>
    <i r="1">
      <x v="3"/>
    </i>
    <i>
      <x v="21"/>
    </i>
    <i r="1">
      <x/>
    </i>
    <i r="1">
      <x v="3"/>
    </i>
    <i r="1">
      <x v="12"/>
    </i>
    <i>
      <x v="22"/>
    </i>
    <i r="1">
      <x v="5"/>
    </i>
    <i>
      <x v="23"/>
    </i>
    <i r="1">
      <x/>
    </i>
    <i>
      <x v="24"/>
    </i>
    <i r="1">
      <x/>
    </i>
    <i>
      <x v="25"/>
    </i>
    <i r="1">
      <x/>
    </i>
    <i>
      <x v="26"/>
    </i>
    <i r="1">
      <x/>
    </i>
    <i>
      <x v="27"/>
    </i>
    <i r="1">
      <x v="7"/>
    </i>
    <i>
      <x v="28"/>
    </i>
    <i r="1">
      <x/>
    </i>
    <i r="1">
      <x v="8"/>
    </i>
    <i t="grand">
      <x/>
    </i>
  </rowItems>
  <colFields count="1">
    <field x="-2"/>
  </colFields>
  <colItems count="2">
    <i>
      <x/>
    </i>
    <i i="1">
      <x v="1"/>
    </i>
  </colItems>
  <dataFields count="2">
    <dataField name="#" fld="10" baseField="8" baseItem="17" numFmtId="165"/>
    <dataField name="%" fld="10" showDataAs="percentOfTotal" baseField="8" baseItem="17" numFmtId="9"/>
  </dataFields>
  <formats count="2">
    <format dxfId="68">
      <pivotArea outline="0" fieldPosition="0">
        <references count="1">
          <reference field="4294967294" count="1">
            <x v="0"/>
          </reference>
        </references>
      </pivotArea>
    </format>
    <format dxfId="67">
      <pivotArea outline="0" fieldPosition="0">
        <references count="1">
          <reference field="4294967294" count="1">
            <x v="1"/>
          </reference>
        </references>
      </pivotArea>
    </format>
  </format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8BEFB204-6606-4B70-B9F9-31016EB35276}" name="PivotTable6" cacheId="0"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G20:G60" firstHeaderRow="0" firstDataRow="0" firstDataCol="1"/>
  <pivotFields count="13">
    <pivotField showAll="0">
      <items count="8">
        <item m="1" x="5"/>
        <item x="4"/>
        <item x="0"/>
        <item x="2"/>
        <item x="1"/>
        <item x="3"/>
        <item m="1" x="6"/>
        <item t="default"/>
      </items>
    </pivotField>
    <pivotField axis="axisRow" showAll="0">
      <items count="20">
        <item m="1" x="17"/>
        <item m="1" x="18"/>
        <item m="1" x="12"/>
        <item m="1" x="13"/>
        <item m="1" x="15"/>
        <item x="1"/>
        <item x="2"/>
        <item x="3"/>
        <item x="4"/>
        <item x="5"/>
        <item x="6"/>
        <item m="1" x="16"/>
        <item m="1" x="14"/>
        <item x="7"/>
        <item x="8"/>
        <item x="9"/>
        <item x="10"/>
        <item x="11"/>
        <item x="0"/>
        <item t="default"/>
      </items>
    </pivotField>
    <pivotField showAll="0">
      <items count="4">
        <item x="0"/>
        <item x="1"/>
        <item x="2"/>
        <item t="default"/>
      </items>
    </pivotField>
    <pivotField showAll="0"/>
    <pivotField showAll="0">
      <items count="5">
        <item x="2"/>
        <item x="1"/>
        <item x="3"/>
        <item x="0"/>
        <item t="default"/>
      </items>
    </pivotField>
    <pivotField showAll="0"/>
    <pivotField showAll="0"/>
    <pivotField showAll="0"/>
    <pivotField showAll="0"/>
    <pivotField showAll="0"/>
    <pivotField showAll="0"/>
    <pivotField axis="axisRow" showAll="0">
      <items count="4">
        <item x="1"/>
        <item x="2"/>
        <item x="0"/>
        <item t="default"/>
      </items>
    </pivotField>
    <pivotField axis="axisRow" showAll="0">
      <items count="18">
        <item x="6"/>
        <item x="4"/>
        <item x="0"/>
        <item x="14"/>
        <item x="13"/>
        <item m="1" x="16"/>
        <item x="5"/>
        <item x="2"/>
        <item x="3"/>
        <item x="8"/>
        <item x="12"/>
        <item x="10"/>
        <item x="1"/>
        <item x="7"/>
        <item x="9"/>
        <item x="11"/>
        <item m="1" x="15"/>
        <item t="default"/>
      </items>
    </pivotField>
  </pivotFields>
  <rowFields count="3">
    <field x="1"/>
    <field x="11"/>
    <field x="12"/>
  </rowFields>
  <rowItems count="41">
    <i>
      <x v="5"/>
    </i>
    <i r="1">
      <x v="2"/>
    </i>
    <i r="2">
      <x v="12"/>
    </i>
    <i>
      <x v="6"/>
    </i>
    <i r="1">
      <x/>
    </i>
    <i r="2">
      <x v="7"/>
    </i>
    <i>
      <x v="7"/>
    </i>
    <i r="1">
      <x v="2"/>
    </i>
    <i r="2">
      <x v="8"/>
    </i>
    <i>
      <x v="8"/>
    </i>
    <i r="1">
      <x v="2"/>
    </i>
    <i r="2">
      <x v="1"/>
    </i>
    <i>
      <x v="9"/>
    </i>
    <i r="1">
      <x v="2"/>
    </i>
    <i r="2">
      <x v="6"/>
    </i>
    <i>
      <x v="10"/>
    </i>
    <i r="1">
      <x v="2"/>
    </i>
    <i r="2">
      <x/>
    </i>
    <i>
      <x v="13"/>
    </i>
    <i r="1">
      <x v="1"/>
    </i>
    <i r="2">
      <x v="13"/>
    </i>
    <i>
      <x v="14"/>
    </i>
    <i r="1">
      <x v="2"/>
    </i>
    <i r="2">
      <x v="9"/>
    </i>
    <i r="2">
      <x v="14"/>
    </i>
    <i>
      <x v="15"/>
    </i>
    <i r="1">
      <x v="2"/>
    </i>
    <i r="2">
      <x v="11"/>
    </i>
    <i>
      <x v="16"/>
    </i>
    <i r="1">
      <x v="2"/>
    </i>
    <i r="2">
      <x v="15"/>
    </i>
    <i>
      <x v="17"/>
    </i>
    <i r="1">
      <x v="2"/>
    </i>
    <i r="2">
      <x v="2"/>
    </i>
    <i r="2">
      <x v="3"/>
    </i>
    <i r="2">
      <x v="4"/>
    </i>
    <i r="2">
      <x v="10"/>
    </i>
    <i>
      <x v="18"/>
    </i>
    <i r="1">
      <x v="2"/>
    </i>
    <i r="2">
      <x v="2"/>
    </i>
    <i t="grand">
      <x/>
    </i>
  </rowItems>
  <colItems count="1">
    <i/>
  </colItem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FA799E61-F69A-4607-B759-8415662DEC89}" name="PivotTable1" cacheId="11"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B4:D15" firstHeaderRow="0" firstDataRow="1" firstDataCol="1"/>
  <pivotFields count="13">
    <pivotField axis="axisRow" showAll="0" sortType="ascending">
      <items count="24">
        <item x="0"/>
        <item m="1" x="15"/>
        <item m="1" x="22"/>
        <item x="1"/>
        <item m="1" x="20"/>
        <item x="2"/>
        <item m="1" x="21"/>
        <item x="3"/>
        <item x="4"/>
        <item m="1" x="11"/>
        <item m="1" x="17"/>
        <item x="5"/>
        <item x="6"/>
        <item x="7"/>
        <item x="8"/>
        <item m="1" x="12"/>
        <item m="1" x="14"/>
        <item x="9"/>
        <item m="1" x="18"/>
        <item m="1" x="19"/>
        <item m="1" x="16"/>
        <item m="1" x="13"/>
        <item m="1" x="10"/>
        <item t="default"/>
      </items>
    </pivotField>
    <pivotField showAll="0">
      <items count="9">
        <item m="1" x="7"/>
        <item m="1" x="6"/>
        <item x="4"/>
        <item x="0"/>
        <item x="2"/>
        <item x="1"/>
        <item x="3"/>
        <item x="5"/>
        <item t="default"/>
      </items>
    </pivotField>
    <pivotField showAll="0">
      <items count="30">
        <item m="1" x="27"/>
        <item m="1" x="28"/>
        <item m="1" x="22"/>
        <item m="1" x="23"/>
        <item m="1" x="25"/>
        <item x="20"/>
        <item x="0"/>
        <item x="1"/>
        <item x="2"/>
        <item x="3"/>
        <item x="16"/>
        <item x="4"/>
        <item x="17"/>
        <item x="5"/>
        <item x="18"/>
        <item x="6"/>
        <item x="7"/>
        <item x="8"/>
        <item x="21"/>
        <item x="9"/>
        <item x="10"/>
        <item m="1" x="26"/>
        <item m="1" x="24"/>
        <item x="11"/>
        <item x="12"/>
        <item x="13"/>
        <item x="14"/>
        <item x="15"/>
        <item x="19"/>
        <item t="default"/>
      </items>
    </pivotField>
    <pivotField showAll="0">
      <items count="6">
        <item x="0"/>
        <item x="2"/>
        <item m="1" x="4"/>
        <item x="1"/>
        <item x="3"/>
        <item t="default"/>
      </items>
    </pivotField>
    <pivotField showAll="0"/>
    <pivotField showAll="0"/>
    <pivotField showAll="0"/>
    <pivotField showAll="0"/>
    <pivotField showAll="0"/>
    <pivotField numFmtId="164" showAll="0"/>
    <pivotField dataField="1" numFmtId="164" showAll="0"/>
    <pivotField numFmtId="164" showAll="0"/>
    <pivotField showAll="0"/>
  </pivotFields>
  <rowFields count="1">
    <field x="0"/>
  </rowFields>
  <rowItems count="11">
    <i>
      <x/>
    </i>
    <i>
      <x v="3"/>
    </i>
    <i>
      <x v="5"/>
    </i>
    <i>
      <x v="7"/>
    </i>
    <i>
      <x v="8"/>
    </i>
    <i>
      <x v="11"/>
    </i>
    <i>
      <x v="12"/>
    </i>
    <i>
      <x v="13"/>
    </i>
    <i>
      <x v="14"/>
    </i>
    <i>
      <x v="17"/>
    </i>
    <i t="grand">
      <x/>
    </i>
  </rowItems>
  <colFields count="1">
    <field x="-2"/>
  </colFields>
  <colItems count="2">
    <i>
      <x/>
    </i>
    <i i="1">
      <x v="1"/>
    </i>
  </colItems>
  <dataFields count="2">
    <dataField name="#" fld="10" baseField="0" baseItem="13" numFmtId="165"/>
    <dataField name="%" fld="10" showDataAs="percentOfTotal" baseField="0" baseItem="13" numFmtId="9"/>
  </dataFields>
  <formats count="2">
    <format dxfId="62">
      <pivotArea outline="0" fieldPosition="0">
        <references count="1">
          <reference field="4294967294" count="1">
            <x v="0"/>
          </reference>
        </references>
      </pivotArea>
    </format>
    <format dxfId="61">
      <pivotArea outline="0" fieldPosition="0">
        <references count="1">
          <reference field="4294967294" count="1">
            <x v="1"/>
          </reference>
        </references>
      </pivotArea>
    </format>
  </format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D7833B2D-81A3-489B-9438-154801D9F6B8}" name="PivotTable5" cacheId="0" applyNumberFormats="0" applyBorderFormats="0" applyFontFormats="0" applyPatternFormats="0" applyAlignmentFormats="0" applyWidthHeightFormats="1" dataCaption="Values" updatedVersion="8" minRefreshableVersion="3" itemPrintTitles="1" createdVersion="8" indent="0" outline="1" outlineData="1" multipleFieldFilters="0">
  <location ref="G20:G46" firstHeaderRow="1" firstDataRow="1" firstDataCol="1"/>
  <pivotFields count="13">
    <pivotField showAll="0">
      <items count="8">
        <item m="1" x="5"/>
        <item x="4"/>
        <item x="0"/>
        <item x="2"/>
        <item x="1"/>
        <item x="3"/>
        <item m="1" x="6"/>
        <item t="default"/>
      </items>
    </pivotField>
    <pivotField showAll="0">
      <items count="20">
        <item m="1" x="17"/>
        <item m="1" x="18"/>
        <item m="1" x="12"/>
        <item m="1" x="13"/>
        <item m="1" x="15"/>
        <item x="0"/>
        <item x="1"/>
        <item x="2"/>
        <item x="3"/>
        <item x="4"/>
        <item x="5"/>
        <item x="6"/>
        <item m="1" x="16"/>
        <item m="1" x="14"/>
        <item x="7"/>
        <item x="8"/>
        <item x="9"/>
        <item x="10"/>
        <item x="11"/>
        <item t="default"/>
      </items>
    </pivotField>
    <pivotField showAll="0">
      <items count="4">
        <item x="0"/>
        <item x="1"/>
        <item x="2"/>
        <item t="default"/>
      </items>
    </pivotField>
    <pivotField showAll="0"/>
    <pivotField axis="axisRow" showAll="0">
      <items count="5">
        <item x="2"/>
        <item x="1"/>
        <item x="3"/>
        <item x="0"/>
        <item t="default"/>
      </items>
    </pivotField>
    <pivotField showAll="0"/>
    <pivotField showAll="0"/>
    <pivotField showAll="0"/>
    <pivotField showAll="0"/>
    <pivotField showAll="0"/>
    <pivotField showAll="0"/>
    <pivotField axis="axisRow" showAll="0">
      <items count="4">
        <item x="1"/>
        <item x="2"/>
        <item x="0"/>
        <item t="default"/>
      </items>
    </pivotField>
    <pivotField axis="axisRow" showAll="0">
      <items count="18">
        <item x="6"/>
        <item x="4"/>
        <item x="0"/>
        <item x="14"/>
        <item x="13"/>
        <item m="1" x="16"/>
        <item x="5"/>
        <item x="2"/>
        <item x="3"/>
        <item x="8"/>
        <item x="12"/>
        <item x="10"/>
        <item x="1"/>
        <item x="7"/>
        <item x="9"/>
        <item x="11"/>
        <item m="1" x="15"/>
        <item t="default"/>
      </items>
    </pivotField>
  </pivotFields>
  <rowFields count="3">
    <field x="4"/>
    <field x="11"/>
    <field x="12"/>
  </rowFields>
  <rowItems count="26">
    <i>
      <x/>
    </i>
    <i r="1">
      <x v="2"/>
    </i>
    <i r="2">
      <x v="1"/>
    </i>
    <i r="2">
      <x v="10"/>
    </i>
    <i r="2">
      <x v="11"/>
    </i>
    <i>
      <x v="1"/>
    </i>
    <i r="1">
      <x v="1"/>
    </i>
    <i r="2">
      <x v="13"/>
    </i>
    <i r="1">
      <x v="2"/>
    </i>
    <i r="2">
      <x/>
    </i>
    <i r="2">
      <x v="12"/>
    </i>
    <i>
      <x v="2"/>
    </i>
    <i r="1">
      <x v="2"/>
    </i>
    <i r="2">
      <x v="3"/>
    </i>
    <i r="2">
      <x v="4"/>
    </i>
    <i r="2">
      <x v="6"/>
    </i>
    <i r="2">
      <x v="15"/>
    </i>
    <i>
      <x v="3"/>
    </i>
    <i r="1">
      <x/>
    </i>
    <i r="2">
      <x v="7"/>
    </i>
    <i r="1">
      <x v="2"/>
    </i>
    <i r="2">
      <x v="2"/>
    </i>
    <i r="2">
      <x v="8"/>
    </i>
    <i r="2">
      <x v="9"/>
    </i>
    <i r="2">
      <x v="14"/>
    </i>
    <i t="grand">
      <x/>
    </i>
  </rowItems>
  <colItems count="1">
    <i/>
  </colItem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492DE8FA-1F7C-4167-A02A-8C00DD5F99AE}" name="PivotTable3" cacheId="11"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B20:D73" firstHeaderRow="0" firstDataRow="1" firstDataCol="1"/>
  <pivotFields count="13">
    <pivotField axis="axisRow" showAll="0" sortType="ascending">
      <items count="24">
        <item x="0"/>
        <item m="1" x="15"/>
        <item m="1" x="22"/>
        <item x="1"/>
        <item m="1" x="20"/>
        <item x="2"/>
        <item m="1" x="21"/>
        <item x="3"/>
        <item x="4"/>
        <item m="1" x="11"/>
        <item m="1" x="17"/>
        <item x="5"/>
        <item x="6"/>
        <item x="7"/>
        <item x="8"/>
        <item m="1" x="12"/>
        <item m="1" x="14"/>
        <item x="9"/>
        <item m="1" x="18"/>
        <item m="1" x="19"/>
        <item m="1" x="16"/>
        <item m="1" x="13"/>
        <item m="1" x="10"/>
        <item t="default"/>
      </items>
    </pivotField>
    <pivotField showAll="0">
      <items count="9">
        <item m="1" x="7"/>
        <item m="1" x="6"/>
        <item x="4"/>
        <item x="0"/>
        <item x="2"/>
        <item x="1"/>
        <item x="3"/>
        <item x="5"/>
        <item t="default"/>
      </items>
    </pivotField>
    <pivotField showAll="0">
      <items count="30">
        <item m="1" x="27"/>
        <item m="1" x="28"/>
        <item m="1" x="22"/>
        <item m="1" x="23"/>
        <item m="1" x="25"/>
        <item x="20"/>
        <item x="0"/>
        <item x="1"/>
        <item x="2"/>
        <item x="3"/>
        <item x="16"/>
        <item x="4"/>
        <item x="17"/>
        <item x="5"/>
        <item x="18"/>
        <item x="6"/>
        <item x="7"/>
        <item x="8"/>
        <item x="21"/>
        <item x="9"/>
        <item x="10"/>
        <item m="1" x="26"/>
        <item m="1" x="24"/>
        <item x="11"/>
        <item x="12"/>
        <item x="13"/>
        <item x="14"/>
        <item x="15"/>
        <item x="19"/>
        <item t="default"/>
      </items>
    </pivotField>
    <pivotField showAll="0">
      <items count="6">
        <item x="0"/>
        <item x="2"/>
        <item m="1" x="4"/>
        <item x="1"/>
        <item x="3"/>
        <item t="default"/>
      </items>
    </pivotField>
    <pivotField axis="axisRow" showAll="0">
      <items count="4">
        <item x="1"/>
        <item x="0"/>
        <item m="1" x="2"/>
        <item t="default"/>
      </items>
    </pivotField>
    <pivotField axis="axisRow" showAll="0">
      <items count="6">
        <item x="1"/>
        <item x="0"/>
        <item x="2"/>
        <item m="1" x="4"/>
        <item m="1" x="3"/>
        <item t="default"/>
      </items>
    </pivotField>
    <pivotField showAll="0"/>
    <pivotField showAll="0"/>
    <pivotField showAll="0"/>
    <pivotField numFmtId="164" showAll="0"/>
    <pivotField dataField="1" numFmtId="164" showAll="0"/>
    <pivotField numFmtId="164" showAll="0"/>
    <pivotField showAll="0"/>
  </pivotFields>
  <rowFields count="3">
    <field x="0"/>
    <field x="4"/>
    <field x="5"/>
  </rowFields>
  <rowItems count="53">
    <i>
      <x/>
    </i>
    <i r="1">
      <x/>
    </i>
    <i r="2">
      <x/>
    </i>
    <i r="1">
      <x v="1"/>
    </i>
    <i r="2">
      <x v="1"/>
    </i>
    <i r="2">
      <x v="2"/>
    </i>
    <i>
      <x v="3"/>
    </i>
    <i r="1">
      <x/>
    </i>
    <i r="2">
      <x/>
    </i>
    <i r="1">
      <x v="1"/>
    </i>
    <i r="2">
      <x v="1"/>
    </i>
    <i r="2">
      <x v="2"/>
    </i>
    <i>
      <x v="5"/>
    </i>
    <i r="1">
      <x/>
    </i>
    <i r="2">
      <x/>
    </i>
    <i>
      <x v="7"/>
    </i>
    <i r="1">
      <x/>
    </i>
    <i r="2">
      <x/>
    </i>
    <i r="1">
      <x v="1"/>
    </i>
    <i r="2">
      <x v="1"/>
    </i>
    <i r="2">
      <x v="2"/>
    </i>
    <i>
      <x v="8"/>
    </i>
    <i r="1">
      <x/>
    </i>
    <i r="2">
      <x/>
    </i>
    <i r="1">
      <x v="1"/>
    </i>
    <i r="2">
      <x v="1"/>
    </i>
    <i>
      <x v="11"/>
    </i>
    <i r="1">
      <x/>
    </i>
    <i r="2">
      <x/>
    </i>
    <i r="1">
      <x v="1"/>
    </i>
    <i r="2">
      <x v="1"/>
    </i>
    <i r="2">
      <x v="2"/>
    </i>
    <i>
      <x v="12"/>
    </i>
    <i r="1">
      <x/>
    </i>
    <i r="2">
      <x/>
    </i>
    <i r="1">
      <x v="1"/>
    </i>
    <i r="2">
      <x v="1"/>
    </i>
    <i>
      <x v="13"/>
    </i>
    <i r="1">
      <x/>
    </i>
    <i r="2">
      <x/>
    </i>
    <i r="1">
      <x v="1"/>
    </i>
    <i r="2">
      <x v="1"/>
    </i>
    <i r="2">
      <x v="2"/>
    </i>
    <i>
      <x v="14"/>
    </i>
    <i r="1">
      <x/>
    </i>
    <i r="2">
      <x/>
    </i>
    <i>
      <x v="17"/>
    </i>
    <i r="1">
      <x/>
    </i>
    <i r="2">
      <x/>
    </i>
    <i r="1">
      <x v="1"/>
    </i>
    <i r="2">
      <x v="1"/>
    </i>
    <i r="2">
      <x v="2"/>
    </i>
    <i t="grand">
      <x/>
    </i>
  </rowItems>
  <colFields count="1">
    <field x="-2"/>
  </colFields>
  <colItems count="2">
    <i>
      <x/>
    </i>
    <i i="1">
      <x v="1"/>
    </i>
  </colItems>
  <dataFields count="2">
    <dataField name="#" fld="10" baseField="8" baseItem="17" numFmtId="165"/>
    <dataField name="%" fld="10" showDataAs="percentOfTotal" baseField="8" baseItem="17" numFmtId="9"/>
  </dataFields>
  <formats count="2">
    <format dxfId="64">
      <pivotArea outline="0" fieldPosition="0">
        <references count="1">
          <reference field="4294967294" count="1">
            <x v="0"/>
          </reference>
        </references>
      </pivotArea>
    </format>
    <format dxfId="63">
      <pivotArea outline="0" fieldPosition="0">
        <references count="1">
          <reference field="4294967294" count="1">
            <x v="1"/>
          </reference>
        </references>
      </pivotArea>
    </format>
  </format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4FD94E3-975A-460E-98D0-C2EBE677339F}" name="PivotTable5" cacheId="11"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AG4:AU16" firstHeaderRow="0" firstDataRow="2" firstDataCol="1"/>
  <pivotFields count="13">
    <pivotField axis="axisRow" showAll="0" sortType="ascending">
      <items count="24">
        <item x="0"/>
        <item m="1" x="15"/>
        <item m="1" x="22"/>
        <item x="1"/>
        <item m="1" x="20"/>
        <item x="2"/>
        <item m="1" x="21"/>
        <item x="3"/>
        <item x="4"/>
        <item m="1" x="11"/>
        <item m="1" x="17"/>
        <item x="5"/>
        <item x="6"/>
        <item x="7"/>
        <item x="8"/>
        <item m="1" x="12"/>
        <item m="1" x="14"/>
        <item x="9"/>
        <item m="1" x="18"/>
        <item m="1" x="19"/>
        <item m="1" x="16"/>
        <item m="1" x="13"/>
        <item m="1" x="10"/>
        <item t="default"/>
      </items>
    </pivotField>
    <pivotField axis="axisCol" showAll="0">
      <items count="9">
        <item m="1" x="7"/>
        <item x="3"/>
        <item x="1"/>
        <item x="2"/>
        <item x="4"/>
        <item x="5"/>
        <item m="1" x="6"/>
        <item x="0"/>
        <item t="default"/>
      </items>
    </pivotField>
    <pivotField showAll="0"/>
    <pivotField showAll="0"/>
    <pivotField showAll="0"/>
    <pivotField showAll="0"/>
    <pivotField showAll="0"/>
    <pivotField showAll="0"/>
    <pivotField showAll="0"/>
    <pivotField numFmtId="164" showAll="0"/>
    <pivotField numFmtId="164" showAll="0"/>
    <pivotField dataField="1" numFmtId="164" showAll="0"/>
    <pivotField showAll="0"/>
  </pivotFields>
  <rowFields count="1">
    <field x="0"/>
  </rowFields>
  <rowItems count="11">
    <i>
      <x/>
    </i>
    <i>
      <x v="3"/>
    </i>
    <i>
      <x v="5"/>
    </i>
    <i>
      <x v="7"/>
    </i>
    <i>
      <x v="8"/>
    </i>
    <i>
      <x v="11"/>
    </i>
    <i>
      <x v="12"/>
    </i>
    <i>
      <x v="13"/>
    </i>
    <i>
      <x v="14"/>
    </i>
    <i>
      <x v="17"/>
    </i>
    <i t="grand">
      <x/>
    </i>
  </rowItems>
  <colFields count="2">
    <field x="1"/>
    <field x="-2"/>
  </colFields>
  <colItems count="14">
    <i>
      <x v="1"/>
      <x/>
    </i>
    <i r="1" i="1">
      <x v="1"/>
    </i>
    <i>
      <x v="2"/>
      <x/>
    </i>
    <i r="1" i="1">
      <x v="1"/>
    </i>
    <i>
      <x v="3"/>
      <x/>
    </i>
    <i r="1" i="1">
      <x v="1"/>
    </i>
    <i>
      <x v="4"/>
      <x/>
    </i>
    <i r="1" i="1">
      <x v="1"/>
    </i>
    <i>
      <x v="5"/>
      <x/>
    </i>
    <i r="1" i="1">
      <x v="1"/>
    </i>
    <i>
      <x v="7"/>
      <x/>
    </i>
    <i r="1" i="1">
      <x v="1"/>
    </i>
    <i t="grand">
      <x/>
    </i>
    <i t="grand" i="1">
      <x/>
    </i>
  </colItems>
  <dataFields count="2">
    <dataField name="#" fld="11" baseField="0" baseItem="0" numFmtId="6"/>
    <dataField name="%" fld="11" showDataAs="percentOfTotal" baseField="0" baseItem="0" numFmtId="9"/>
  </dataFields>
  <formats count="4">
    <format dxfId="82">
      <pivotArea dataOnly="0" labelOnly="1" fieldPosition="0">
        <references count="1">
          <reference field="1" count="4">
            <x v="1"/>
            <x v="2"/>
            <x v="3"/>
            <x v="4"/>
          </reference>
        </references>
      </pivotArea>
    </format>
    <format dxfId="81">
      <pivotArea dataOnly="0" labelOnly="1" fieldPosition="0">
        <references count="1">
          <reference field="1" count="0"/>
        </references>
      </pivotArea>
    </format>
    <format dxfId="80">
      <pivotArea outline="0" fieldPosition="0">
        <references count="1">
          <reference field="4294967294" count="1">
            <x v="0"/>
          </reference>
        </references>
      </pivotArea>
    </format>
    <format dxfId="79">
      <pivotArea outline="0" fieldPosition="0">
        <references count="1">
          <reference field="4294967294" count="1">
            <x v="1"/>
          </reference>
        </references>
      </pivotArea>
    </format>
  </formats>
  <pivotTableStyleInfo name="PivotStyleLight1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D1B3625-4FF3-4E7E-B390-D60B6DDB5F22}" name="PivotTable3" cacheId="11"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Q21:AE75" firstHeaderRow="0" firstDataRow="2" firstDataCol="1"/>
  <pivotFields count="13">
    <pivotField axis="axisRow" showAll="0" sortType="ascending">
      <items count="24">
        <item x="0"/>
        <item m="1" x="15"/>
        <item m="1" x="22"/>
        <item x="1"/>
        <item m="1" x="20"/>
        <item x="2"/>
        <item m="1" x="21"/>
        <item x="3"/>
        <item x="4"/>
        <item m="1" x="11"/>
        <item m="1" x="17"/>
        <item x="5"/>
        <item x="6"/>
        <item x="7"/>
        <item x="8"/>
        <item m="1" x="12"/>
        <item m="1" x="14"/>
        <item x="9"/>
        <item m="1" x="18"/>
        <item m="1" x="19"/>
        <item m="1" x="16"/>
        <item m="1" x="13"/>
        <item m="1" x="10"/>
        <item t="default"/>
      </items>
    </pivotField>
    <pivotField axis="axisCol" showAll="0">
      <items count="9">
        <item m="1" x="7"/>
        <item x="3"/>
        <item x="1"/>
        <item x="2"/>
        <item x="4"/>
        <item x="5"/>
        <item m="1" x="6"/>
        <item x="0"/>
        <item t="default"/>
      </items>
    </pivotField>
    <pivotField showAll="0"/>
    <pivotField showAll="0"/>
    <pivotField axis="axisRow" showAll="0">
      <items count="4">
        <item x="1"/>
        <item x="0"/>
        <item m="1" x="2"/>
        <item t="default"/>
      </items>
    </pivotField>
    <pivotField axis="axisRow" showAll="0">
      <items count="6">
        <item x="1"/>
        <item x="0"/>
        <item x="2"/>
        <item m="1" x="4"/>
        <item m="1" x="3"/>
        <item t="default"/>
      </items>
    </pivotField>
    <pivotField showAll="0"/>
    <pivotField showAll="0"/>
    <pivotField showAll="0"/>
    <pivotField numFmtId="164" showAll="0"/>
    <pivotField dataField="1" numFmtId="164" showAll="0"/>
    <pivotField numFmtId="164" showAll="0"/>
    <pivotField showAll="0"/>
  </pivotFields>
  <rowFields count="3">
    <field x="0"/>
    <field x="4"/>
    <field x="5"/>
  </rowFields>
  <rowItems count="53">
    <i>
      <x/>
    </i>
    <i r="1">
      <x/>
    </i>
    <i r="2">
      <x/>
    </i>
    <i r="1">
      <x v="1"/>
    </i>
    <i r="2">
      <x v="1"/>
    </i>
    <i r="2">
      <x v="2"/>
    </i>
    <i>
      <x v="3"/>
    </i>
    <i r="1">
      <x/>
    </i>
    <i r="2">
      <x/>
    </i>
    <i r="1">
      <x v="1"/>
    </i>
    <i r="2">
      <x v="1"/>
    </i>
    <i r="2">
      <x v="2"/>
    </i>
    <i>
      <x v="5"/>
    </i>
    <i r="1">
      <x/>
    </i>
    <i r="2">
      <x/>
    </i>
    <i>
      <x v="7"/>
    </i>
    <i r="1">
      <x/>
    </i>
    <i r="2">
      <x/>
    </i>
    <i r="1">
      <x v="1"/>
    </i>
    <i r="2">
      <x v="1"/>
    </i>
    <i r="2">
      <x v="2"/>
    </i>
    <i>
      <x v="8"/>
    </i>
    <i r="1">
      <x/>
    </i>
    <i r="2">
      <x/>
    </i>
    <i r="1">
      <x v="1"/>
    </i>
    <i r="2">
      <x v="1"/>
    </i>
    <i>
      <x v="11"/>
    </i>
    <i r="1">
      <x/>
    </i>
    <i r="2">
      <x/>
    </i>
    <i r="1">
      <x v="1"/>
    </i>
    <i r="2">
      <x v="1"/>
    </i>
    <i r="2">
      <x v="2"/>
    </i>
    <i>
      <x v="12"/>
    </i>
    <i r="1">
      <x/>
    </i>
    <i r="2">
      <x/>
    </i>
    <i r="1">
      <x v="1"/>
    </i>
    <i r="2">
      <x v="1"/>
    </i>
    <i>
      <x v="13"/>
    </i>
    <i r="1">
      <x/>
    </i>
    <i r="2">
      <x/>
    </i>
    <i r="1">
      <x v="1"/>
    </i>
    <i r="2">
      <x v="1"/>
    </i>
    <i r="2">
      <x v="2"/>
    </i>
    <i>
      <x v="14"/>
    </i>
    <i r="1">
      <x/>
    </i>
    <i r="2">
      <x/>
    </i>
    <i>
      <x v="17"/>
    </i>
    <i r="1">
      <x/>
    </i>
    <i r="2">
      <x/>
    </i>
    <i r="1">
      <x v="1"/>
    </i>
    <i r="2">
      <x v="1"/>
    </i>
    <i r="2">
      <x v="2"/>
    </i>
    <i t="grand">
      <x/>
    </i>
  </rowItems>
  <colFields count="2">
    <field x="1"/>
    <field x="-2"/>
  </colFields>
  <colItems count="14">
    <i>
      <x v="1"/>
      <x/>
    </i>
    <i r="1" i="1">
      <x v="1"/>
    </i>
    <i>
      <x v="2"/>
      <x/>
    </i>
    <i r="1" i="1">
      <x v="1"/>
    </i>
    <i>
      <x v="3"/>
      <x/>
    </i>
    <i r="1" i="1">
      <x v="1"/>
    </i>
    <i>
      <x v="4"/>
      <x/>
    </i>
    <i r="1" i="1">
      <x v="1"/>
    </i>
    <i>
      <x v="5"/>
      <x/>
    </i>
    <i r="1" i="1">
      <x v="1"/>
    </i>
    <i>
      <x v="7"/>
      <x/>
    </i>
    <i r="1" i="1">
      <x v="1"/>
    </i>
    <i t="grand">
      <x/>
    </i>
    <i t="grand" i="1">
      <x/>
    </i>
  </colItems>
  <dataFields count="2">
    <dataField name="#" fld="10" baseField="8" baseItem="17" numFmtId="165"/>
    <dataField name="%" fld="10" showDataAs="percentOfTotal" baseField="8" baseItem="17" numFmtId="10"/>
  </dataFields>
  <formats count="4">
    <format dxfId="86">
      <pivotArea dataOnly="0" labelOnly="1" fieldPosition="0">
        <references count="1">
          <reference field="1" count="4">
            <x v="1"/>
            <x v="2"/>
            <x v="3"/>
            <x v="4"/>
          </reference>
        </references>
      </pivotArea>
    </format>
    <format dxfId="85">
      <pivotArea dataOnly="0" labelOnly="1" fieldPosition="0">
        <references count="1">
          <reference field="1" count="0"/>
        </references>
      </pivotArea>
    </format>
    <format dxfId="84">
      <pivotArea outline="0" fieldPosition="0">
        <references count="1">
          <reference field="4294967294" count="1">
            <x v="0"/>
          </reference>
        </references>
      </pivotArea>
    </format>
    <format dxfId="83">
      <pivotArea outline="0" fieldPosition="0">
        <references count="1">
          <reference field="4294967294" count="1">
            <x v="1"/>
          </reference>
        </references>
      </pivotArea>
    </format>
  </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656CC3C-A44F-4F7F-BA6F-808EA7C69BC7}" name="PivotTable4" cacheId="11" applyNumberFormats="0" applyBorderFormats="0" applyFontFormats="0" applyPatternFormats="0" applyAlignmentFormats="0" applyWidthHeightFormats="1" dataCaption="Values" showMissing="0" updatedVersion="8" minRefreshableVersion="3" itemPrintTitles="1" createdVersion="8" indent="0" showHeaders="0" outline="1" outlineData="1" multipleFieldFilters="0">
  <location ref="A21:O75" firstHeaderRow="0" firstDataRow="2" firstDataCol="1"/>
  <pivotFields count="13">
    <pivotField axis="axisRow" showAll="0" sortType="ascending">
      <items count="24">
        <item x="0"/>
        <item m="1" x="15"/>
        <item m="1" x="22"/>
        <item x="1"/>
        <item m="1" x="20"/>
        <item x="2"/>
        <item m="1" x="21"/>
        <item x="3"/>
        <item x="4"/>
        <item m="1" x="11"/>
        <item m="1" x="17"/>
        <item x="5"/>
        <item x="6"/>
        <item x="7"/>
        <item x="8"/>
        <item m="1" x="12"/>
        <item m="1" x="14"/>
        <item x="9"/>
        <item m="1" x="18"/>
        <item m="1" x="19"/>
        <item m="1" x="16"/>
        <item m="1" x="13"/>
        <item m="1" x="10"/>
        <item t="default"/>
      </items>
    </pivotField>
    <pivotField axis="axisCol" showAll="0">
      <items count="9">
        <item m="1" x="7"/>
        <item x="3"/>
        <item x="1"/>
        <item x="2"/>
        <item x="4"/>
        <item x="5"/>
        <item m="1" x="6"/>
        <item x="0"/>
        <item t="default"/>
      </items>
    </pivotField>
    <pivotField showAll="0"/>
    <pivotField showAll="0"/>
    <pivotField axis="axisRow" showAll="0">
      <items count="4">
        <item x="1"/>
        <item x="0"/>
        <item m="1" x="2"/>
        <item t="default"/>
      </items>
    </pivotField>
    <pivotField axis="axisRow" showAll="0">
      <items count="6">
        <item x="1"/>
        <item x="0"/>
        <item x="2"/>
        <item m="1" x="4"/>
        <item m="1" x="3"/>
        <item t="default"/>
      </items>
    </pivotField>
    <pivotField showAll="0"/>
    <pivotField showAll="0"/>
    <pivotField showAll="0"/>
    <pivotField dataField="1" numFmtId="164" showAll="0"/>
    <pivotField numFmtId="164" showAll="0"/>
    <pivotField numFmtId="164" showAll="0"/>
    <pivotField showAll="0"/>
  </pivotFields>
  <rowFields count="3">
    <field x="0"/>
    <field x="4"/>
    <field x="5"/>
  </rowFields>
  <rowItems count="53">
    <i>
      <x/>
    </i>
    <i r="1">
      <x/>
    </i>
    <i r="2">
      <x/>
    </i>
    <i r="1">
      <x v="1"/>
    </i>
    <i r="2">
      <x v="1"/>
    </i>
    <i r="2">
      <x v="2"/>
    </i>
    <i>
      <x v="3"/>
    </i>
    <i r="1">
      <x/>
    </i>
    <i r="2">
      <x/>
    </i>
    <i r="1">
      <x v="1"/>
    </i>
    <i r="2">
      <x v="1"/>
    </i>
    <i r="2">
      <x v="2"/>
    </i>
    <i>
      <x v="5"/>
    </i>
    <i r="1">
      <x/>
    </i>
    <i r="2">
      <x/>
    </i>
    <i>
      <x v="7"/>
    </i>
    <i r="1">
      <x/>
    </i>
    <i r="2">
      <x/>
    </i>
    <i r="1">
      <x v="1"/>
    </i>
    <i r="2">
      <x v="1"/>
    </i>
    <i r="2">
      <x v="2"/>
    </i>
    <i>
      <x v="8"/>
    </i>
    <i r="1">
      <x/>
    </i>
    <i r="2">
      <x/>
    </i>
    <i r="1">
      <x v="1"/>
    </i>
    <i r="2">
      <x v="1"/>
    </i>
    <i>
      <x v="11"/>
    </i>
    <i r="1">
      <x/>
    </i>
    <i r="2">
      <x/>
    </i>
    <i r="1">
      <x v="1"/>
    </i>
    <i r="2">
      <x v="1"/>
    </i>
    <i r="2">
      <x v="2"/>
    </i>
    <i>
      <x v="12"/>
    </i>
    <i r="1">
      <x/>
    </i>
    <i r="2">
      <x/>
    </i>
    <i r="1">
      <x v="1"/>
    </i>
    <i r="2">
      <x v="1"/>
    </i>
    <i>
      <x v="13"/>
    </i>
    <i r="1">
      <x/>
    </i>
    <i r="2">
      <x/>
    </i>
    <i r="1">
      <x v="1"/>
    </i>
    <i r="2">
      <x v="1"/>
    </i>
    <i r="2">
      <x v="2"/>
    </i>
    <i>
      <x v="14"/>
    </i>
    <i r="1">
      <x/>
    </i>
    <i r="2">
      <x/>
    </i>
    <i>
      <x v="17"/>
    </i>
    <i r="1">
      <x/>
    </i>
    <i r="2">
      <x/>
    </i>
    <i r="1">
      <x v="1"/>
    </i>
    <i r="2">
      <x v="1"/>
    </i>
    <i r="2">
      <x v="2"/>
    </i>
    <i t="grand">
      <x/>
    </i>
  </rowItems>
  <colFields count="2">
    <field x="1"/>
    <field x="-2"/>
  </colFields>
  <colItems count="14">
    <i>
      <x v="1"/>
      <x/>
    </i>
    <i r="1" i="1">
      <x v="1"/>
    </i>
    <i>
      <x v="2"/>
      <x/>
    </i>
    <i r="1" i="1">
      <x v="1"/>
    </i>
    <i>
      <x v="3"/>
      <x/>
    </i>
    <i r="1" i="1">
      <x v="1"/>
    </i>
    <i>
      <x v="4"/>
      <x/>
    </i>
    <i r="1" i="1">
      <x v="1"/>
    </i>
    <i>
      <x v="5"/>
      <x/>
    </i>
    <i r="1" i="1">
      <x v="1"/>
    </i>
    <i>
      <x v="7"/>
      <x/>
    </i>
    <i r="1" i="1">
      <x v="1"/>
    </i>
    <i t="grand">
      <x/>
    </i>
    <i t="grand" i="1">
      <x/>
    </i>
  </colItems>
  <dataFields count="2">
    <dataField name="#" fld="9" baseField="0" baseItem="8" numFmtId="165"/>
    <dataField name="%" fld="9" showDataAs="percentOfTotal" baseField="0" baseItem="8" numFmtId="9"/>
  </dataFields>
  <formats count="4">
    <format dxfId="90">
      <pivotArea dataOnly="0" labelOnly="1" fieldPosition="0">
        <references count="1">
          <reference field="1" count="4">
            <x v="1"/>
            <x v="2"/>
            <x v="3"/>
            <x v="4"/>
          </reference>
        </references>
      </pivotArea>
    </format>
    <format dxfId="89">
      <pivotArea dataOnly="0" labelOnly="1" fieldPosition="0">
        <references count="1">
          <reference field="1" count="0"/>
        </references>
      </pivotArea>
    </format>
    <format dxfId="88">
      <pivotArea outline="0" fieldPosition="0">
        <references count="1">
          <reference field="4294967294" count="1">
            <x v="0"/>
          </reference>
        </references>
      </pivotArea>
    </format>
    <format dxfId="87">
      <pivotArea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A9F75B8-2AA0-43E8-B972-6C99E04DD82F}" name="PivotTable2" cacheId="11"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A4:O16" firstHeaderRow="0" firstDataRow="2" firstDataCol="1"/>
  <pivotFields count="13">
    <pivotField axis="axisRow" showAll="0" sortType="ascending">
      <items count="24">
        <item x="0"/>
        <item m="1" x="15"/>
        <item m="1" x="22"/>
        <item x="1"/>
        <item m="1" x="20"/>
        <item x="2"/>
        <item m="1" x="21"/>
        <item x="3"/>
        <item x="4"/>
        <item m="1" x="11"/>
        <item m="1" x="17"/>
        <item x="5"/>
        <item x="6"/>
        <item x="7"/>
        <item x="8"/>
        <item m="1" x="12"/>
        <item m="1" x="14"/>
        <item x="9"/>
        <item m="1" x="18"/>
        <item m="1" x="19"/>
        <item m="1" x="16"/>
        <item m="1" x="13"/>
        <item m="1" x="10"/>
        <item t="default"/>
      </items>
    </pivotField>
    <pivotField axis="axisCol" showAll="0">
      <items count="9">
        <item m="1" x="7"/>
        <item x="3"/>
        <item x="1"/>
        <item x="2"/>
        <item x="4"/>
        <item x="5"/>
        <item m="1" x="6"/>
        <item x="0"/>
        <item t="default"/>
      </items>
    </pivotField>
    <pivotField showAll="0"/>
    <pivotField showAll="0"/>
    <pivotField showAll="0"/>
    <pivotField showAll="0"/>
    <pivotField showAll="0"/>
    <pivotField showAll="0"/>
    <pivotField showAll="0"/>
    <pivotField dataField="1" numFmtId="164" showAll="0"/>
    <pivotField numFmtId="164" showAll="0"/>
    <pivotField numFmtId="164" showAll="0"/>
    <pivotField showAll="0"/>
  </pivotFields>
  <rowFields count="1">
    <field x="0"/>
  </rowFields>
  <rowItems count="11">
    <i>
      <x/>
    </i>
    <i>
      <x v="3"/>
    </i>
    <i>
      <x v="5"/>
    </i>
    <i>
      <x v="7"/>
    </i>
    <i>
      <x v="8"/>
    </i>
    <i>
      <x v="11"/>
    </i>
    <i>
      <x v="12"/>
    </i>
    <i>
      <x v="13"/>
    </i>
    <i>
      <x v="14"/>
    </i>
    <i>
      <x v="17"/>
    </i>
    <i t="grand">
      <x/>
    </i>
  </rowItems>
  <colFields count="2">
    <field x="1"/>
    <field x="-2"/>
  </colFields>
  <colItems count="14">
    <i>
      <x v="1"/>
      <x/>
    </i>
    <i r="1" i="1">
      <x v="1"/>
    </i>
    <i>
      <x v="2"/>
      <x/>
    </i>
    <i r="1" i="1">
      <x v="1"/>
    </i>
    <i>
      <x v="3"/>
      <x/>
    </i>
    <i r="1" i="1">
      <x v="1"/>
    </i>
    <i>
      <x v="4"/>
      <x/>
    </i>
    <i r="1" i="1">
      <x v="1"/>
    </i>
    <i>
      <x v="5"/>
      <x/>
    </i>
    <i r="1" i="1">
      <x v="1"/>
    </i>
    <i>
      <x v="7"/>
      <x/>
    </i>
    <i r="1" i="1">
      <x v="1"/>
    </i>
    <i t="grand">
      <x/>
    </i>
    <i t="grand" i="1">
      <x/>
    </i>
  </colItems>
  <dataFields count="2">
    <dataField name="#" fld="9" baseField="0" baseItem="13" numFmtId="165"/>
    <dataField name="%" fld="9" showDataAs="percentOfTotal" baseField="0" baseItem="13" numFmtId="9"/>
  </dataFields>
  <formats count="4">
    <format dxfId="94">
      <pivotArea dataOnly="0" labelOnly="1" fieldPosition="0">
        <references count="1">
          <reference field="1" count="4">
            <x v="1"/>
            <x v="2"/>
            <x v="3"/>
            <x v="4"/>
          </reference>
        </references>
      </pivotArea>
    </format>
    <format dxfId="93">
      <pivotArea dataOnly="0" labelOnly="1" fieldPosition="0">
        <references count="1">
          <reference field="1" count="0"/>
        </references>
      </pivotArea>
    </format>
    <format dxfId="92">
      <pivotArea outline="0" fieldPosition="0">
        <references count="1">
          <reference field="4294967294" count="1">
            <x v="0"/>
          </reference>
        </references>
      </pivotArea>
    </format>
    <format dxfId="91">
      <pivotArea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B79383C-0FFC-4056-B3CC-591F5BBFDC43}" name="PivotTable1" cacheId="11"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Q4:AE16" firstHeaderRow="0" firstDataRow="2" firstDataCol="1"/>
  <pivotFields count="13">
    <pivotField axis="axisRow" showAll="0" sortType="ascending">
      <items count="24">
        <item x="0"/>
        <item m="1" x="15"/>
        <item m="1" x="22"/>
        <item x="1"/>
        <item m="1" x="20"/>
        <item x="2"/>
        <item m="1" x="21"/>
        <item x="3"/>
        <item x="4"/>
        <item m="1" x="11"/>
        <item m="1" x="17"/>
        <item x="5"/>
        <item x="6"/>
        <item x="7"/>
        <item x="8"/>
        <item m="1" x="12"/>
        <item m="1" x="14"/>
        <item x="9"/>
        <item m="1" x="18"/>
        <item m="1" x="19"/>
        <item m="1" x="16"/>
        <item m="1" x="13"/>
        <item m="1" x="10"/>
        <item t="default"/>
      </items>
    </pivotField>
    <pivotField axis="axisCol" showAll="0">
      <items count="9">
        <item m="1" x="7"/>
        <item x="3"/>
        <item x="1"/>
        <item x="2"/>
        <item x="4"/>
        <item x="5"/>
        <item m="1" x="6"/>
        <item x="0"/>
        <item t="default"/>
      </items>
    </pivotField>
    <pivotField showAll="0"/>
    <pivotField showAll="0"/>
    <pivotField showAll="0"/>
    <pivotField showAll="0"/>
    <pivotField showAll="0"/>
    <pivotField showAll="0"/>
    <pivotField showAll="0"/>
    <pivotField numFmtId="164" showAll="0"/>
    <pivotField dataField="1" numFmtId="164" showAll="0"/>
    <pivotField numFmtId="164" showAll="0"/>
    <pivotField showAll="0"/>
  </pivotFields>
  <rowFields count="1">
    <field x="0"/>
  </rowFields>
  <rowItems count="11">
    <i>
      <x/>
    </i>
    <i>
      <x v="3"/>
    </i>
    <i>
      <x v="5"/>
    </i>
    <i>
      <x v="7"/>
    </i>
    <i>
      <x v="8"/>
    </i>
    <i>
      <x v="11"/>
    </i>
    <i>
      <x v="12"/>
    </i>
    <i>
      <x v="13"/>
    </i>
    <i>
      <x v="14"/>
    </i>
    <i>
      <x v="17"/>
    </i>
    <i t="grand">
      <x/>
    </i>
  </rowItems>
  <colFields count="2">
    <field x="1"/>
    <field x="-2"/>
  </colFields>
  <colItems count="14">
    <i>
      <x v="1"/>
      <x/>
    </i>
    <i r="1" i="1">
      <x v="1"/>
    </i>
    <i>
      <x v="2"/>
      <x/>
    </i>
    <i r="1" i="1">
      <x v="1"/>
    </i>
    <i>
      <x v="3"/>
      <x/>
    </i>
    <i r="1" i="1">
      <x v="1"/>
    </i>
    <i>
      <x v="4"/>
      <x/>
    </i>
    <i r="1" i="1">
      <x v="1"/>
    </i>
    <i>
      <x v="5"/>
      <x/>
    </i>
    <i r="1" i="1">
      <x v="1"/>
    </i>
    <i>
      <x v="7"/>
      <x/>
    </i>
    <i r="1" i="1">
      <x v="1"/>
    </i>
    <i t="grand">
      <x/>
    </i>
    <i t="grand" i="1">
      <x/>
    </i>
  </colItems>
  <dataFields count="2">
    <dataField name="#" fld="10" baseField="0" baseItem="13" numFmtId="165"/>
    <dataField name="%" fld="10" showDataAs="percentOfTotal" baseField="0" baseItem="13" numFmtId="9"/>
  </dataFields>
  <formats count="4">
    <format dxfId="98">
      <pivotArea dataOnly="0" labelOnly="1" fieldPosition="0">
        <references count="1">
          <reference field="1" count="4">
            <x v="1"/>
            <x v="2"/>
            <x v="3"/>
            <x v="4"/>
          </reference>
        </references>
      </pivotArea>
    </format>
    <format dxfId="97">
      <pivotArea dataOnly="0" labelOnly="1" fieldPosition="0">
        <references count="1">
          <reference field="1" count="0"/>
        </references>
      </pivotArea>
    </format>
    <format dxfId="96">
      <pivotArea outline="0" fieldPosition="0">
        <references count="1">
          <reference field="4294967294" count="1">
            <x v="0"/>
          </reference>
        </references>
      </pivotArea>
    </format>
    <format dxfId="95">
      <pivotArea outline="0" fieldPosition="0">
        <references count="1">
          <reference field="4294967294" count="1">
            <x v="1"/>
          </reference>
        </references>
      </pivotArea>
    </format>
  </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E78CD87-D844-4FAE-B899-4E638A7E03FE}" name="PivotTable4" cacheId="0" applyNumberFormats="0" applyBorderFormats="0" applyFontFormats="0" applyPatternFormats="0" applyAlignmentFormats="0" applyWidthHeightFormats="1" dataCaption="Values" updatedVersion="8" minRefreshableVersion="3" showDrill="0" rowGrandTotals="0" colGrandTotals="0" itemPrintTitles="1" createdVersion="8" indent="0" outline="1" outlineData="1" multipleFieldFilters="0" rowHeaderCaption="Resource Source">
  <location ref="B5:G21" firstHeaderRow="1" firstDataRow="1" firstDataCol="6"/>
  <pivotFields count="13">
    <pivotField showAll="0">
      <items count="8">
        <item m="1" x="5"/>
        <item x="4"/>
        <item x="0"/>
        <item x="2"/>
        <item x="1"/>
        <item x="3"/>
        <item m="1" x="6"/>
        <item t="default"/>
      </items>
    </pivotField>
    <pivotField showAll="0">
      <items count="20">
        <item m="1" x="17"/>
        <item m="1" x="18"/>
        <item m="1" x="12"/>
        <item m="1" x="13"/>
        <item m="1" x="15"/>
        <item x="0"/>
        <item x="1"/>
        <item x="2"/>
        <item x="3"/>
        <item x="4"/>
        <item x="5"/>
        <item x="6"/>
        <item m="1" x="16"/>
        <item m="1" x="14"/>
        <item x="7"/>
        <item x="8"/>
        <item x="9"/>
        <item x="10"/>
        <item x="11"/>
        <item t="default"/>
      </items>
    </pivotField>
    <pivotField showAll="0"/>
    <pivotField axis="axisRow" outline="0" showAll="0" defaultSubtotal="0">
      <items count="3">
        <item x="1"/>
        <item x="0"/>
        <item m="1" x="2"/>
      </items>
    </pivotField>
    <pivotField axis="axisRow" outline="0" showAll="0" defaultSubtotal="0">
      <items count="4">
        <item x="2"/>
        <item x="1"/>
        <item x="3"/>
        <item x="0"/>
      </items>
    </pivotField>
    <pivotField axis="axisRow" outline="0" showAll="0" defaultSubtotal="0">
      <items count="3">
        <item m="1" x="2"/>
        <item x="1"/>
        <item x="0"/>
      </items>
    </pivotField>
    <pivotField showAll="0"/>
    <pivotField outline="0" showAll="0" defaultSubtotal="0">
      <extLst>
        <ext xmlns:x14="http://schemas.microsoft.com/office/spreadsheetml/2009/9/main" uri="{2946ED86-A175-432a-8AC1-64E0C546D7DE}">
          <x14:pivotField fillDownLabels="1"/>
        </ext>
      </extLst>
    </pivotField>
    <pivotField axis="axisRow" outline="0" showAll="0" defaultSubtotal="0">
      <items count="4">
        <item x="2"/>
        <item m="1" x="3"/>
        <item x="1"/>
        <item x="0"/>
      </items>
    </pivotField>
    <pivotField outline="0" showAll="0" defaultSubtotal="0">
      <items count="2">
        <item x="1"/>
        <item x="0"/>
      </items>
    </pivotField>
    <pivotField axis="axisRow" outline="0" showAll="0" defaultSubtotal="0">
      <items count="2">
        <item x="1"/>
        <item x="0"/>
      </items>
    </pivotField>
    <pivotField showAll="0"/>
    <pivotField axis="axisRow" outline="0" showAll="0">
      <items count="18">
        <item x="6"/>
        <item x="4"/>
        <item x="0"/>
        <item x="14"/>
        <item m="1" x="16"/>
        <item x="2"/>
        <item x="3"/>
        <item x="8"/>
        <item x="12"/>
        <item x="10"/>
        <item x="1"/>
        <item x="7"/>
        <item x="9"/>
        <item x="11"/>
        <item x="5"/>
        <item m="1" x="15"/>
        <item x="13"/>
        <item t="default"/>
      </items>
    </pivotField>
  </pivotFields>
  <rowFields count="6">
    <field x="4"/>
    <field x="5"/>
    <field x="3"/>
    <field x="8"/>
    <field x="10"/>
    <field x="12"/>
  </rowFields>
  <rowItems count="16">
    <i>
      <x/>
      <x v="2"/>
      <x v="1"/>
      <x/>
      <x v="1"/>
      <x v="1"/>
    </i>
    <i r="5">
      <x v="8"/>
    </i>
    <i r="5">
      <x v="9"/>
    </i>
    <i>
      <x v="1"/>
      <x v="1"/>
      <x/>
      <x v="2"/>
      <x v="1"/>
      <x/>
    </i>
    <i r="5">
      <x v="10"/>
    </i>
    <i r="2">
      <x v="1"/>
      <x v="2"/>
      <x v="1"/>
      <x v="11"/>
    </i>
    <i>
      <x v="2"/>
      <x v="2"/>
      <x/>
      <x/>
      <x/>
      <x v="16"/>
    </i>
    <i r="3">
      <x v="2"/>
      <x v="1"/>
      <x v="3"/>
    </i>
    <i r="5">
      <x v="13"/>
    </i>
    <i r="5">
      <x v="14"/>
    </i>
    <i>
      <x v="3"/>
      <x v="2"/>
      <x/>
      <x/>
      <x v="1"/>
      <x v="7"/>
    </i>
    <i r="2">
      <x v="1"/>
      <x/>
      <x v="1"/>
      <x v="2"/>
    </i>
    <i r="5">
      <x v="5"/>
    </i>
    <i r="3">
      <x v="3"/>
      <x v="1"/>
      <x v="2"/>
    </i>
    <i r="5">
      <x v="6"/>
    </i>
    <i r="5">
      <x v="12"/>
    </i>
  </rowItems>
  <colItems count="1">
    <i/>
  </colItems>
  <formats count="3">
    <format dxfId="74">
      <pivotArea field="8" type="button" dataOnly="0" labelOnly="1" outline="0" axis="axisRow" fieldPosition="3"/>
    </format>
    <format dxfId="73">
      <pivotArea field="9" type="button" dataOnly="0" labelOnly="1" outline="0"/>
    </format>
    <format dxfId="72">
      <pivotArea field="10" type="button" dataOnly="0" labelOnly="1" outline="0" axis="axisRow" fieldPosition="4"/>
    </format>
  </formats>
  <pivotTableStyleInfo name="PivotStyleLight17" showRowHeaders="0"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5CAED5E-9FAA-4BF1-AAC0-7EB5565B926A}" name="PivotTable5" cacheId="11"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B3:C10" firstHeaderRow="1" firstDataRow="1" firstDataCol="1"/>
  <pivotFields count="13">
    <pivotField showAll="0"/>
    <pivotField showAll="0">
      <items count="9">
        <item m="1" x="7"/>
        <item m="1" x="6"/>
        <item x="4"/>
        <item x="0"/>
        <item x="2"/>
        <item x="1"/>
        <item x="3"/>
        <item x="5"/>
        <item t="default"/>
      </items>
    </pivotField>
    <pivotField showAll="0"/>
    <pivotField showAll="0"/>
    <pivotField showAll="0"/>
    <pivotField axis="axisRow" showAll="0">
      <items count="6">
        <item x="1"/>
        <item x="0"/>
        <item x="2"/>
        <item m="1" x="4"/>
        <item m="1" x="3"/>
        <item t="default"/>
      </items>
    </pivotField>
    <pivotField showAll="0"/>
    <pivotField axis="axisRow" showAll="0">
      <items count="7">
        <item m="1" x="3"/>
        <item x="1"/>
        <item m="1" x="4"/>
        <item m="1" x="5"/>
        <item x="0"/>
        <item x="2"/>
        <item t="default"/>
      </items>
    </pivotField>
    <pivotField showAll="0"/>
    <pivotField showAll="0"/>
    <pivotField dataField="1" numFmtId="164" showAll="0"/>
    <pivotField showAll="0"/>
    <pivotField showAll="0"/>
  </pivotFields>
  <rowFields count="2">
    <field x="7"/>
    <field x="5"/>
  </rowFields>
  <rowItems count="7">
    <i>
      <x v="1"/>
    </i>
    <i r="1">
      <x/>
    </i>
    <i>
      <x v="4"/>
    </i>
    <i r="1">
      <x v="1"/>
    </i>
    <i>
      <x v="5"/>
    </i>
    <i r="1">
      <x v="2"/>
    </i>
    <i t="grand">
      <x/>
    </i>
  </rowItems>
  <colItems count="1">
    <i/>
  </colItems>
  <dataFields count="1">
    <dataField name="Sum of Updated Cost" fld="10" baseField="6" baseItem="2" numFmtId="165"/>
  </dataField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E2A4E986-F707-43DC-836E-F810EFF9C544}" name="PivotTable6" cacheId="0"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location ref="F2:J11" firstHeaderRow="1" firstDataRow="2" firstDataCol="1"/>
  <pivotFields count="13">
    <pivotField showAll="0">
      <items count="8">
        <item m="1" x="5"/>
        <item x="4"/>
        <item x="0"/>
        <item x="2"/>
        <item x="1"/>
        <item x="3"/>
        <item m="1" x="6"/>
        <item t="default"/>
      </items>
    </pivotField>
    <pivotField showAll="0"/>
    <pivotField showAll="0"/>
    <pivotField showAll="0"/>
    <pivotField axis="axisRow" showAll="0">
      <items count="5">
        <item x="2"/>
        <item x="1"/>
        <item x="3"/>
        <item x="0"/>
        <item t="default"/>
      </items>
    </pivotField>
    <pivotField showAll="0"/>
    <pivotField axis="axisRow" showAll="0">
      <items count="7">
        <item m="1" x="5"/>
        <item x="1"/>
        <item m="1" x="3"/>
        <item m="1" x="4"/>
        <item x="0"/>
        <item x="2"/>
        <item t="default"/>
      </items>
    </pivotField>
    <pivotField showAll="0"/>
    <pivotField axis="axisCol" dataField="1" showAll="0">
      <items count="5">
        <item x="1"/>
        <item x="2"/>
        <item m="1" x="3"/>
        <item x="0"/>
        <item t="default"/>
      </items>
    </pivotField>
    <pivotField showAll="0"/>
    <pivotField showAll="0"/>
    <pivotField showAll="0"/>
    <pivotField showAll="0"/>
  </pivotFields>
  <rowFields count="2">
    <field x="6"/>
    <field x="4"/>
  </rowFields>
  <rowItems count="8">
    <i>
      <x v="1"/>
    </i>
    <i r="1">
      <x v="1"/>
    </i>
    <i>
      <x v="4"/>
    </i>
    <i r="1">
      <x v="2"/>
    </i>
    <i r="1">
      <x v="3"/>
    </i>
    <i>
      <x v="5"/>
    </i>
    <i r="1">
      <x/>
    </i>
    <i t="grand">
      <x/>
    </i>
  </rowItems>
  <colFields count="1">
    <field x="8"/>
  </colFields>
  <colItems count="4">
    <i>
      <x/>
    </i>
    <i>
      <x v="1"/>
    </i>
    <i>
      <x v="3"/>
    </i>
    <i t="grand">
      <x/>
    </i>
  </colItems>
  <dataFields count="1">
    <dataField name="Count of Resource Value (updated)" fld="8" subtotal="count" baseField="0" baseItem="0"/>
  </dataFields>
  <formats count="3">
    <format dxfId="71">
      <pivotArea outline="0" collapsedLevelsAreSubtotals="1" fieldPosition="0">
        <references count="1">
          <reference field="8" count="0" selected="0"/>
        </references>
      </pivotArea>
    </format>
    <format dxfId="70">
      <pivotArea type="topRight" dataOnly="0" labelOnly="1" outline="0" fieldPosition="0"/>
    </format>
    <format dxfId="69">
      <pivotArea dataOnly="0" labelOnly="1" fieldPosition="0">
        <references count="1">
          <reference field="8" count="0"/>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re_Function1" xr10:uid="{B037C897-EFC7-4903-9AAC-60C3F90A9E33}" sourceName="Core Function">
  <pivotTables>
    <pivotTable tabId="7" name="PivotTable4"/>
  </pivotTables>
  <data>
    <tabular pivotCacheId="305840901" showMissing="0">
      <items count="7">
        <i x="4" s="1"/>
        <i x="0" s="1"/>
        <i x="2" s="1"/>
        <i x="1" s="1"/>
        <i x="3" s="1"/>
        <i x="5" s="1" nd="1"/>
        <i x="6" s="1"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re_Function3" xr10:uid="{731C1E2B-7B8F-4173-B367-C40E6A9B7FCD}" sourceName="Core Function">
  <pivotTables>
    <pivotTable tabId="10" name="PivotTable5"/>
  </pivotTables>
  <data>
    <tabular pivotCacheId="445624526">
      <items count="8">
        <i x="4" s="1"/>
        <i x="0" s="1"/>
        <i x="2" s="1"/>
        <i x="1" s="1"/>
        <i x="3" s="1"/>
        <i x="5" s="1"/>
        <i x="7" s="1" nd="1"/>
        <i x="6" s="1" nd="1"/>
      </items>
    </tabular>
  </data>
  <extLst>
    <x:ext xmlns:x15="http://schemas.microsoft.com/office/spreadsheetml/2010/11/main" uri="{470722E0-AACD-4C17-9CDC-17EF765DBC7E}">
      <x15:slicerCacheHideItemsWithNoData/>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re_Function4" xr10:uid="{B4C98B23-F086-428D-9C5E-7F66EF4A0C26}" sourceName="Core Function">
  <pivotTables>
    <pivotTable tabId="10" name="PivotTable6"/>
  </pivotTables>
  <data>
    <tabular pivotCacheId="305840901">
      <items count="7">
        <i x="4" s="1"/>
        <i x="0" s="1"/>
        <i x="2" s="1"/>
        <i x="1" s="1"/>
        <i x="3" s="1"/>
        <i x="5" s="1" nd="1"/>
        <i x="6" s="1" nd="1"/>
      </items>
    </tabular>
  </data>
  <extLst>
    <x:ext xmlns:x15="http://schemas.microsoft.com/office/spreadsheetml/2010/11/main" uri="{470722E0-AACD-4C17-9CDC-17EF765DBC7E}">
      <x15:slicerCacheHideItemsWithNoData/>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stitution1" xr10:uid="{E525ECF4-9E92-4D5E-B85B-0697AE4D03EA}" sourceName="Institution">
  <pivotTables>
    <pivotTable tabId="12" name="PivotTable6"/>
  </pivotTables>
  <data>
    <tabular pivotCacheId="305840901">
      <items count="4">
        <i x="2" s="1"/>
        <i x="1" s="1"/>
        <i x="3" s="1"/>
        <i x="0" s="1"/>
      </items>
    </tabular>
  </data>
  <extLst>
    <x:ext xmlns:x15="http://schemas.microsoft.com/office/spreadsheetml/2010/11/main" uri="{470722E0-AACD-4C17-9CDC-17EF765DBC7E}">
      <x15:slicerCacheHideItemsWithNoData/>
    </x:ext>
  </extLst>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egory" xr10:uid="{8230E50B-56A8-4B07-A637-8F99DF83460F}" sourceName="Category">
  <pivotTables>
    <pivotTable tabId="12" name="PivotTable1"/>
    <pivotTable tabId="12" name="PivotTable3"/>
  </pivotTables>
  <data>
    <tabular pivotCacheId="445624526">
      <items count="5">
        <i x="0" s="1"/>
        <i x="2" s="1"/>
        <i x="1" s="1"/>
        <i x="3" s="1"/>
        <i x="4" s="1"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egory1" xr10:uid="{885530C5-F38B-4E38-8BB7-BC1DAD96C1B2}" sourceName="Category">
  <pivotTables>
    <pivotTable tabId="12" name="PivotTable6"/>
  </pivotTables>
  <data>
    <tabular pivotCacheId="305840901">
      <items count="3">
        <i x="0" s="1"/>
        <i x="1" s="1"/>
        <i x="2" s="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egory2" xr10:uid="{9351C9EC-6B46-4A01-AE3F-1B202AFE5D66}" sourceName="Category">
  <pivotTables>
    <pivotTable tabId="11" name="PivotTable1"/>
    <pivotTable tabId="11" name="PivotTable3"/>
  </pivotTables>
  <data>
    <tabular pivotCacheId="445624526">
      <items count="5">
        <i x="0" s="1"/>
        <i x="2" s="1"/>
        <i x="1" s="1"/>
        <i x="3" s="1"/>
        <i x="4" s="1"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egory3" xr10:uid="{161EA0B0-88B5-4A32-B5BA-872847F394CE}" sourceName="Category">
  <pivotTables>
    <pivotTable tabId="11" name="PivotTable5"/>
  </pivotTables>
  <data>
    <tabular pivotCacheId="305840901">
      <items count="3">
        <i x="0" s="1"/>
        <i x="1" s="1"/>
        <i x="2"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tivity" xr10:uid="{2DA7E1AB-FFB2-404B-BBBC-9D2573B17A7C}" sourceName="Activity">
  <pivotTables>
    <pivotTable tabId="7" name="PivotTable4"/>
  </pivotTables>
  <data>
    <tabular pivotCacheId="305840901" showMissing="0">
      <items count="19">
        <i x="0" s="1"/>
        <i x="1" s="1"/>
        <i x="2" s="1"/>
        <i x="3" s="1"/>
        <i x="4" s="1"/>
        <i x="5" s="1"/>
        <i x="6" s="1"/>
        <i x="7" s="1"/>
        <i x="8" s="1"/>
        <i x="9" s="1"/>
        <i x="10" s="1"/>
        <i x="11" s="1"/>
        <i x="17" s="1" nd="1"/>
        <i x="18" s="1" nd="1"/>
        <i x="12" s="1" nd="1"/>
        <i x="13" s="1" nd="1"/>
        <i x="15" s="1" nd="1"/>
        <i x="16" s="1" nd="1"/>
        <i x="14"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re_Function21" xr10:uid="{45410AAA-A3D9-418C-A13B-BE2E60486AE2}" sourceName="Core Function">
  <pivotTables>
    <pivotTable tabId="11" name="PivotTable1"/>
    <pivotTable tabId="11" name="PivotTable3"/>
  </pivotTables>
  <data>
    <tabular pivotCacheId="445624526">
      <items count="8">
        <i x="4" s="1"/>
        <i x="0" s="1"/>
        <i x="2" s="1"/>
        <i x="1" s="1"/>
        <i x="3" s="1"/>
        <i x="5" s="1"/>
        <i x="7" s="1" nd="1"/>
        <i x="6"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tivity11" xr10:uid="{A57A6C20-3018-4DD1-B1F9-B41168C8926D}" sourceName="Activity">
  <pivotTables>
    <pivotTable tabId="11" name="PivotTable1"/>
    <pivotTable tabId="11" name="PivotTable3"/>
  </pivotTables>
  <data>
    <tabular pivotCacheId="445624526">
      <items count="29">
        <i x="20" s="1"/>
        <i x="0" s="1"/>
        <i x="1" s="1"/>
        <i x="2" s="1"/>
        <i x="3" s="1"/>
        <i x="16" s="1"/>
        <i x="4" s="1"/>
        <i x="17" s="1"/>
        <i x="5" s="1"/>
        <i x="18" s="1"/>
        <i x="6" s="1"/>
        <i x="7" s="1"/>
        <i x="8" s="1"/>
        <i x="21" s="1"/>
        <i x="9" s="1"/>
        <i x="10" s="1"/>
        <i x="11" s="1"/>
        <i x="12" s="1"/>
        <i x="13" s="1"/>
        <i x="14" s="1"/>
        <i x="15" s="1"/>
        <i x="19" s="1"/>
        <i x="27" s="1" nd="1"/>
        <i x="28" s="1" nd="1"/>
        <i x="22" s="1" nd="1"/>
        <i x="23" s="1" nd="1"/>
        <i x="25" s="1" nd="1"/>
        <i x="26" s="1" nd="1"/>
        <i x="24" s="1"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re_Function" xr10:uid="{24B99508-DAFB-4887-8C7C-FAB9D5703F14}" sourceName="Core Function">
  <pivotTables>
    <pivotTable tabId="11" name="PivotTable5"/>
  </pivotTables>
  <data>
    <tabular pivotCacheId="305840901">
      <items count="7">
        <i x="4" s="1"/>
        <i x="0" s="1"/>
        <i x="2" s="1"/>
        <i x="1" s="1"/>
        <i x="3" s="1"/>
        <i x="5" s="1" nd="1"/>
        <i x="6" s="1" nd="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tivity1" xr10:uid="{7BFAC4D0-6FD3-4BC1-9D09-2908AA216F2F}" sourceName="Activity">
  <pivotTables>
    <pivotTable tabId="11" name="PivotTable5"/>
  </pivotTables>
  <data>
    <tabular pivotCacheId="305840901">
      <items count="19">
        <i x="0" s="1"/>
        <i x="1" s="1"/>
        <i x="2" s="1"/>
        <i x="3" s="1"/>
        <i x="4" s="1"/>
        <i x="5" s="1"/>
        <i x="6" s="1"/>
        <i x="7" s="1"/>
        <i x="8" s="1"/>
        <i x="9" s="1"/>
        <i x="10" s="1"/>
        <i x="11" s="1"/>
        <i x="17" s="1" nd="1"/>
        <i x="18" s="1" nd="1"/>
        <i x="12" s="1" nd="1"/>
        <i x="13" s="1" nd="1"/>
        <i x="15" s="1" nd="1"/>
        <i x="16" s="1" nd="1"/>
        <i x="14" s="1" nd="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re_Function211" xr10:uid="{C7B5E91F-DA53-4B76-B423-8D24591AA600}" sourceName="Core Function">
  <pivotTables>
    <pivotTable tabId="12" name="PivotTable1"/>
    <pivotTable tabId="12" name="PivotTable3"/>
  </pivotTables>
  <data>
    <tabular pivotCacheId="445624526">
      <items count="8">
        <i x="4" s="1"/>
        <i x="0" s="1"/>
        <i x="2" s="1"/>
        <i x="1" s="1"/>
        <i x="3" s="1"/>
        <i x="5" s="1"/>
        <i x="7" s="1" nd="1"/>
        <i x="6" s="1" nd="1"/>
      </items>
    </tabular>
  </data>
  <extLs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re_Function2" xr10:uid="{533A30D5-DF6D-4763-8213-82B3462EE133}" sourceName="Core Function">
  <pivotTables>
    <pivotTable tabId="12" name="PivotTable6"/>
  </pivotTables>
  <data>
    <tabular pivotCacheId="305840901">
      <items count="7">
        <i x="4" s="1"/>
        <i x="0" s="1"/>
        <i x="2" s="1"/>
        <i x="1" s="1"/>
        <i x="3" s="1"/>
        <i x="5" s="1" nd="1"/>
        <i x="6" s="1" nd="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stitution" xr10:uid="{4C99F305-AB32-4740-ABBD-E883421B8EF0}" sourceName="Institution">
  <pivotTables>
    <pivotTable tabId="12" name="PivotTable1"/>
    <pivotTable tabId="12" name="PivotTable3"/>
  </pivotTables>
  <data>
    <tabular pivotCacheId="445624526">
      <items count="5">
        <i x="1" s="1"/>
        <i x="0" s="1"/>
        <i x="2" s="1"/>
        <i x="4" s="1" nd="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re Function 1" xr10:uid="{5E618B18-04B0-4799-A31B-D90EA5F5B76F}" cache="Slicer_Core_Function1" caption="Core Function" style="SlicerStyleLight2" rowHeight="260350"/>
  <slicer name="Activity" xr10:uid="{F20CB800-2A4D-44BE-8D0C-AFF702984D0D}" cache="Slicer_Activity" caption="Activity" style="SlicerStyleLight2" rowHeight="2603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re Function 5" xr10:uid="{1C8A4636-3F87-444D-B148-0AE5CE4BB1F8}" cache="Slicer_Core_Function3" caption="Core Function" style="SlicerStyleLight6" rowHeight="260350"/>
  <slicer name="Core Function 6" xr10:uid="{36DFFFB0-8DEA-423A-9E28-E7642CA83EF8}" cache="Slicer_Core_Function4" caption="Core Function" style="SlicerStyleLight5" rowHeight="26035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re Function 4" xr10:uid="{5D204A2D-7BF0-4DB1-8900-3833EB47788C}" cache="Slicer_Core_Function211" caption="Core Function" style="SlicerStyleLight6" rowHeight="260350"/>
  <slicer name="Core Function 2" xr10:uid="{92574974-C034-46D9-A35F-ADDF5FC8DB3A}" cache="Slicer_Core_Function2" caption="Core Function" style="SlicerStyleLight5" rowHeight="260350"/>
  <slicer name="Institution" xr10:uid="{67BD5448-AE54-4DEE-AD9C-8222069B43B6}" cache="Slicer_Institution" caption="Institution" style="SlicerStyleLight6" rowHeight="260350"/>
  <slicer name="Institution 1" xr10:uid="{251C61F6-51E8-48B6-B75C-C8EC83F3FAF4}" cache="Slicer_Institution1" caption="Institution" style="SlicerStyleLight5" rowHeight="260350"/>
  <slicer name="Category" xr10:uid="{355CEE78-5159-4060-B6C2-FB3741C93EE3}" cache="Slicer_Category" caption="Category" style="SlicerStyleLight6" rowHeight="251883"/>
  <slicer name="Category 1" xr10:uid="{08D3A0FF-A6A2-438A-8FD5-748A7800C691}" cache="Slicer_Category1" caption="Category" style="SlicerStyleLight5" rowHeight="251883"/>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re Function 3" xr10:uid="{51D09542-7357-4597-A324-91CDF35E6720}" cache="Slicer_Core_Function21" caption="Core Function" style="SlicerStyleLight6" rowHeight="260350"/>
  <slicer name="Activity 2" xr10:uid="{9A6791C5-DE43-4706-8DA3-6303F42596CF}" cache="Slicer_Activity11" caption="Activity" style="SlicerStyleLight6" rowHeight="260350"/>
  <slicer name="Core Function" xr10:uid="{14332AE2-4C23-49CE-81F5-A532D5F6D6B3}" cache="Slicer_Core_Function" caption="Core Function" style="SlicerStyleLight5" rowHeight="260350"/>
  <slicer name="Activity 1" xr10:uid="{32244EAB-53EF-4AED-96BA-1DFB5D8F1DE2}" cache="Slicer_Activity1" caption="Activity" style="SlicerStyleLight5" rowHeight="260350"/>
  <slicer name="Category 2" xr10:uid="{D7238E3C-7405-4D8A-9705-7F5EFE8AEB9B}" cache="Slicer_Category2" caption="Category" style="SlicerStyleLight6" rowHeight="251883"/>
  <slicer name="Category 3" xr10:uid="{0B5E1307-2508-4641-A71D-92CF54AADD3B}" cache="Slicer_Category3" caption="Category" style="SlicerStyleLight5"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3ADE9B2-4FDE-41DC-84A4-BF7134014534}" name="Budget" displayName="Budget" ref="A2:M113" totalsRowShown="0">
  <autoFilter ref="A2:M113" xr:uid="{53ADE9B2-4FDE-41DC-84A4-BF7134014534}"/>
  <sortState xmlns:xlrd2="http://schemas.microsoft.com/office/spreadsheetml/2017/richdata2" ref="A3:M113">
    <sortCondition ref="A2:A113"/>
  </sortState>
  <tableColumns count="13">
    <tableColumn id="1" xr3:uid="{CF9DB0B4-AC3B-4286-9A5E-816095290B15}" name="Cost Category"/>
    <tableColumn id="2" xr3:uid="{B960109F-592B-4D66-9B9A-C2812CD185AD}" name="Core Function"/>
    <tableColumn id="12" xr3:uid="{1874C218-6BBD-43BB-AA0A-1BE2D8DFE933}" name="Activity"/>
    <tableColumn id="14" xr3:uid="{5024B0A2-7575-4DB5-A9C2-B65EBEB4150B}" name="Category"/>
    <tableColumn id="3" xr3:uid="{13410943-DCCE-4221-A624-659E89F970C2}" name="Institution Type"/>
    <tableColumn id="4" xr3:uid="{0D4C85F3-C822-45D0-B8F1-784499B3FD91}" name="Institution"/>
    <tableColumn id="11" xr3:uid="{EE0722D2-DAB4-48BA-B50F-65DB22BFDDAC}" name="Organization Type"/>
    <tableColumn id="10" xr3:uid="{71C8918F-9023-426A-86D2-BC3BDC2A3FE2}" name="Partnership Role"/>
    <tableColumn id="8" xr3:uid="{FA654D4D-EEC1-4D71-9BEF-C03259881C55}" name="Year"/>
    <tableColumn id="5" xr3:uid="{33DE7B8E-594D-4458-AF5A-8BBEE955D749}" name="Cost" dataDxfId="119" totalsRowDxfId="118" dataCellStyle="Currency"/>
    <tableColumn id="6" xr3:uid="{904242EA-75D7-4F23-8B96-D09D52A546E4}" name="Updated Cost" dataDxfId="117" totalsRowDxfId="116" dataCellStyle="Currency"/>
    <tableColumn id="9" xr3:uid="{40E263B7-F4FF-4979-96B0-7F7C5B03BFF6}" name="Difference between Revised &amp; Original" dataDxfId="115" totalsRowDxfId="114" dataCellStyle="Currency">
      <calculatedColumnFormula>Budget[[#This Row],[Updated Cost]]-Budget[[#This Row],[Cost]]</calculatedColumnFormula>
    </tableColumn>
    <tableColumn id="7" xr3:uid="{248BEC57-11EB-4FBB-869C-F1DBDB70ECD7}" name="Description - Also note any high level changes or rationale"/>
  </tableColumns>
  <tableStyleInfo name="TableStyleMedium20"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754E226-D2E9-4602-880F-F3A413E6F174}" name="Lookup_partner" displayName="Lookup_partner" ref="P2:P5" totalsRowShown="0">
  <autoFilter ref="P2:P5" xr:uid="{6754E226-D2E9-4602-880F-F3A413E6F174}"/>
  <tableColumns count="1">
    <tableColumn id="1" xr3:uid="{DE9434BE-BA27-4728-AF0C-064855AB2F80}" name="Partnership Role"/>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03FBE88-573B-4D08-A285-E6CD0FCA5B05}" name="Lookup_act" displayName="Lookup_act" ref="R2:R23" totalsRowShown="0">
  <autoFilter ref="R2:R23" xr:uid="{603FBE88-573B-4D08-A285-E6CD0FCA5B05}"/>
  <tableColumns count="1">
    <tableColumn id="1" xr3:uid="{002545AA-9461-4E84-8D72-3D8BDDCD9035}" name="Activity"/>
  </tableColumns>
  <tableStyleInfo name="TableStyleMedium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8C6C718-1F04-44C3-8384-C42E8CD58E71}" name="Lookup_category" displayName="Lookup_category" ref="T2:T6" totalsRowShown="0">
  <autoFilter ref="T2:T6" xr:uid="{18C6C718-1F04-44C3-8384-C42E8CD58E71}"/>
  <tableColumns count="1">
    <tableColumn id="1" xr3:uid="{28A33EBB-6505-44CE-8884-EDD0148ED390}" name="Category"/>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9CC7D8A-047F-4372-AA14-C37515D109B7}" name="Resources" displayName="Resources" ref="A3:M19" totalsRowShown="0" headerRowDxfId="113" dataDxfId="112">
  <autoFilter ref="A3:M19" xr:uid="{49CC7D8A-047F-4372-AA14-C37515D109B7}"/>
  <sortState xmlns:xlrd2="http://schemas.microsoft.com/office/spreadsheetml/2017/richdata2" ref="A4:M19">
    <sortCondition ref="B3:B19"/>
  </sortState>
  <tableColumns count="13">
    <tableColumn id="2" xr3:uid="{6B2522A5-625B-4F85-AB12-B99C792E277C}" name="Core Function" dataDxfId="111"/>
    <tableColumn id="12" xr3:uid="{1A2A50F3-B7DD-4BFF-A9FA-814732A47000}" name="Activity" dataDxfId="110"/>
    <tableColumn id="14" xr3:uid="{9C29AA29-5D0E-4732-BEB6-42BA06D1B39E}" name="Category" dataDxfId="109"/>
    <tableColumn id="1" xr3:uid="{00194695-C46A-49B0-A4D2-F2D3973C0655}" name="New/Existing" dataDxfId="108"/>
    <tableColumn id="3" xr3:uid="{3F9D7DFA-3737-4FB8-954E-1736880A9DC7}" name="Institution" dataDxfId="107"/>
    <tableColumn id="7" xr3:uid="{C1B873A7-3F6C-4D95-8012-B82F729D5ECC}" name="Organization Type" dataDxfId="106"/>
    <tableColumn id="11" xr3:uid="{E823E979-2244-4575-9562-C62BE5B7A7D9}" name="Partnership Role" dataDxfId="105"/>
    <tableColumn id="4" xr3:uid="{3555AD56-C0B3-4FB2-99EE-8172C64839EB}" name="Resource Value" dataDxfId="104"/>
    <tableColumn id="9" xr3:uid="{ED570A6C-B9F3-4D5A-BE8E-442AE5D3A435}" name="Resource Value (updated)" dataDxfId="103"/>
    <tableColumn id="8" xr3:uid="{8C9AC31D-FCAD-4F9B-9A42-2936F696C4D4}" name="% Available to Engine (original)" dataDxfId="102"/>
    <tableColumn id="10" xr3:uid="{8D7AC516-CA68-4BE4-BA52-0B2B6A7AB8A7}" name="% Available to Engine (updated)" dataDxfId="101"/>
    <tableColumn id="6" xr3:uid="{1FA8DE2A-89A6-4CA3-8349-343CD2E198B6}" name="Resource Type" dataDxfId="100"/>
    <tableColumn id="5" xr3:uid="{A9B3C37C-2391-4BF0-A1CF-FDBFF84318D8}" name="Resource Detail" dataDxfId="99"/>
  </tableColumns>
  <tableStyleInfo name="TableStyleMedium1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EBC4B5-F1ED-430C-A190-1629B11AD3EC}" name="Lookup_cost" displayName="Lookup_cost" ref="B2:B13" totalsRowShown="0" headerRowDxfId="60">
  <autoFilter ref="B2:B13" xr:uid="{36EBC4B5-F1ED-430C-A190-1629B11AD3EC}"/>
  <sortState xmlns:xlrd2="http://schemas.microsoft.com/office/spreadsheetml/2017/richdata2" ref="B3:B13">
    <sortCondition ref="B2:B13"/>
  </sortState>
  <tableColumns count="1">
    <tableColumn id="1" xr3:uid="{D5D05C08-846E-4979-9FB6-31A677593954}" name="Cost Category"/>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D899A2F-F9EF-421A-9403-FF67FF4E8024}" name="Lookup_inst" displayName="Lookup_inst" ref="D2:D4" totalsRowShown="0" headerRowDxfId="59">
  <autoFilter ref="D2:D4" xr:uid="{2D899A2F-F9EF-421A-9403-FF67FF4E8024}"/>
  <tableColumns count="1">
    <tableColumn id="1" xr3:uid="{7F034A54-96E5-4BF1-B88B-40A151FCF2BF}" name="Institution Type"/>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39124A-ABB2-4CA6-9BDB-DCD239BA66A2}" name="Lookup_function" displayName="Lookup_function" ref="F2:F7" totalsRowShown="0" headerRowDxfId="58">
  <autoFilter ref="F2:F7" xr:uid="{8D39124A-ABB2-4CA6-9BDB-DCD239BA66A2}"/>
  <tableColumns count="1">
    <tableColumn id="1" xr3:uid="{4C839EF3-9214-43ED-9AED-DE24722CDD3C}" name="Core Function"/>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42DAAD2-5807-4781-AF7C-D2862F3A8F3B}" name="Lookup_year" displayName="Lookup_year" ref="H2:H4" totalsRowShown="0">
  <autoFilter ref="H2:H4" xr:uid="{F42DAAD2-5807-4781-AF7C-D2862F3A8F3B}"/>
  <tableColumns count="1">
    <tableColumn id="1" xr3:uid="{64BE7DBD-A2C1-453F-B766-6E3C0B1A4E05}" name="Year"/>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7AB2EB3-DF21-4269-82F7-606CF9905DA1}" name="Lookup_resource" displayName="Lookup_resource" ref="J2:J4" totalsRowShown="0">
  <autoFilter ref="J2:J4" xr:uid="{97AB2EB3-DF21-4269-82F7-606CF9905DA1}"/>
  <tableColumns count="1">
    <tableColumn id="1" xr3:uid="{1115CBB2-E7A7-45B2-923F-DC55FD2CB17D}" name="Resources"/>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1148D92-02E2-449E-BE63-C2CBC6D4C020}" name="Lookup_value" displayName="Lookup_value" ref="L2:L5" totalsRowShown="0">
  <autoFilter ref="L2:L5" xr:uid="{A1148D92-02E2-449E-BE63-C2CBC6D4C020}"/>
  <tableColumns count="1">
    <tableColumn id="1" xr3:uid="{5578178E-0FD8-4263-82E7-ECDA066EC94E}" name="Value"/>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75BDAA0-DAFA-4B76-9D64-52272DD19C58}" name="Lookup_org" displayName="Lookup_org" ref="N2:N21" totalsRowShown="0">
  <autoFilter ref="N2:N21" xr:uid="{375BDAA0-DAFA-4B76-9D64-52272DD19C58}"/>
  <tableColumns count="1">
    <tableColumn id="1" xr3:uid="{7452A0E3-6952-41FD-923D-180E63FA6D5E}" name="Organization Type"/>
  </tableColumns>
  <tableStyleInfo name="TableStyleMedium1" showFirstColumn="0" showLastColumn="0" showRowStripes="1" showColumnStripes="0"/>
</table>
</file>

<file path=xl/theme/theme1.xml><?xml version="1.0" encoding="utf-8"?>
<a:theme xmlns:a="http://schemas.openxmlformats.org/drawingml/2006/main" name="NSF font-color">
  <a:themeElements>
    <a:clrScheme name="NSF Colors">
      <a:dk1>
        <a:sysClr val="windowText" lastClr="000000"/>
      </a:dk1>
      <a:lt1>
        <a:sysClr val="window" lastClr="FFFFFF"/>
      </a:lt1>
      <a:dk2>
        <a:srgbClr val="1F497D"/>
      </a:dk2>
      <a:lt2>
        <a:srgbClr val="EEECE1"/>
      </a:lt2>
      <a:accent1>
        <a:srgbClr val="005699"/>
      </a:accent1>
      <a:accent2>
        <a:srgbClr val="D3B34E"/>
      </a:accent2>
      <a:accent3>
        <a:srgbClr val="002554"/>
      </a:accent3>
      <a:accent4>
        <a:srgbClr val="473B70"/>
      </a:accent4>
      <a:accent5>
        <a:srgbClr val="00758D"/>
      </a:accent5>
      <a:accent6>
        <a:srgbClr val="00C37E"/>
      </a:accent6>
      <a:hlink>
        <a:srgbClr val="0000FF"/>
      </a:hlink>
      <a:folHlink>
        <a:srgbClr val="800080"/>
      </a:folHlink>
    </a:clrScheme>
    <a:fontScheme name="Custom 3">
      <a:majorFont>
        <a:latin typeface="Open Sans Condensed"/>
        <a:ea typeface=""/>
        <a:cs typeface=""/>
      </a:majorFont>
      <a:minorFont>
        <a:latin typeface="Open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0.bin"/><Relationship Id="rId6" Type="http://schemas.openxmlformats.org/officeDocument/2006/relationships/table" Target="../tables/table7.xml"/><Relationship Id="rId11" Type="http://schemas.openxmlformats.org/officeDocument/2006/relationships/table" Target="../tables/table12.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pivotTable" Target="../pivotTables/pivotTable3.xml"/><Relationship Id="rId7"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ivotTable" Target="../pivotTables/pivotTable7.xml"/><Relationship Id="rId4" Type="http://schemas.microsoft.com/office/2007/relationships/slicer" Target="../slicers/slicer1.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9.xml"/><Relationship Id="rId1" Type="http://schemas.openxmlformats.org/officeDocument/2006/relationships/pivotTable" Target="../pivotTables/pivotTable8.xml"/><Relationship Id="rId5" Type="http://schemas.microsoft.com/office/2007/relationships/slicer" Target="../slicers/slicer2.xml"/><Relationship Id="rId4"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12.xml"/><Relationship Id="rId2" Type="http://schemas.openxmlformats.org/officeDocument/2006/relationships/pivotTable" Target="../pivotTables/pivotTable11.xml"/><Relationship Id="rId1" Type="http://schemas.openxmlformats.org/officeDocument/2006/relationships/pivotTable" Target="../pivotTables/pivotTable10.xml"/><Relationship Id="rId6" Type="http://schemas.microsoft.com/office/2007/relationships/slicer" Target="../slicers/slicer3.xml"/><Relationship Id="rId5" Type="http://schemas.openxmlformats.org/officeDocument/2006/relationships/drawing" Target="../drawings/drawing5.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ivotTable" Target="../pivotTables/pivotTable15.xml"/><Relationship Id="rId2" Type="http://schemas.openxmlformats.org/officeDocument/2006/relationships/pivotTable" Target="../pivotTables/pivotTable14.xml"/><Relationship Id="rId1" Type="http://schemas.openxmlformats.org/officeDocument/2006/relationships/pivotTable" Target="../pivotTables/pivotTable13.xml"/><Relationship Id="rId6" Type="http://schemas.microsoft.com/office/2007/relationships/slicer" Target="../slicers/slicer4.xml"/><Relationship Id="rId5" Type="http://schemas.openxmlformats.org/officeDocument/2006/relationships/drawing" Target="../drawings/drawing6.x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ECF78-7F56-4DDC-AC2E-10191C4B83D1}">
  <sheetPr>
    <tabColor theme="9"/>
  </sheetPr>
  <dimension ref="A1:M113"/>
  <sheetViews>
    <sheetView zoomScaleNormal="100" workbookViewId="0">
      <selection activeCell="E41" sqref="E41"/>
    </sheetView>
  </sheetViews>
  <sheetFormatPr defaultRowHeight="15" customHeight="1" x14ac:dyDescent="0.35"/>
  <cols>
    <col min="1" max="1" width="30.140625" customWidth="1"/>
    <col min="2" max="2" width="29.140625" customWidth="1"/>
    <col min="3" max="3" width="9.42578125" bestFit="1" customWidth="1"/>
    <col min="4" max="4" width="18.28515625" customWidth="1"/>
    <col min="5" max="5" width="11.7109375" customWidth="1"/>
    <col min="6" max="6" width="19.42578125" customWidth="1"/>
    <col min="7" max="7" width="17.42578125" customWidth="1"/>
    <col min="8" max="8" width="12.42578125" customWidth="1"/>
    <col min="9" max="9" width="6.85546875" bestFit="1" customWidth="1"/>
    <col min="10" max="10" width="10.7109375" style="2" bestFit="1" customWidth="1"/>
    <col min="11" max="11" width="14" style="2" customWidth="1"/>
    <col min="12" max="12" width="11.42578125" customWidth="1"/>
    <col min="13" max="13" width="61.42578125" customWidth="1"/>
  </cols>
  <sheetData>
    <row r="1" spans="1:13" ht="78.599999999999994" customHeight="1" x14ac:dyDescent="0.35">
      <c r="A1" s="48" t="s">
        <v>0</v>
      </c>
      <c r="B1" s="49"/>
      <c r="C1" s="49"/>
      <c r="D1" s="49"/>
      <c r="E1" s="49"/>
      <c r="F1" s="49"/>
      <c r="G1" s="49"/>
      <c r="H1" s="49"/>
      <c r="I1" s="49"/>
      <c r="J1" s="49"/>
      <c r="K1" s="49"/>
      <c r="L1" s="49"/>
      <c r="M1" s="49"/>
    </row>
    <row r="2" spans="1:13" ht="16.5" x14ac:dyDescent="0.35">
      <c r="A2" t="s">
        <v>1</v>
      </c>
      <c r="B2" t="s">
        <v>2</v>
      </c>
      <c r="C2" t="s">
        <v>3</v>
      </c>
      <c r="D2" t="s">
        <v>4</v>
      </c>
      <c r="E2" t="s">
        <v>5</v>
      </c>
      <c r="F2" t="s">
        <v>6</v>
      </c>
      <c r="G2" t="s">
        <v>7</v>
      </c>
      <c r="H2" t="s">
        <v>8</v>
      </c>
      <c r="I2" t="s">
        <v>9</v>
      </c>
      <c r="J2" s="2" t="s">
        <v>10</v>
      </c>
      <c r="K2" s="2" t="s">
        <v>11</v>
      </c>
      <c r="L2" s="2" t="s">
        <v>12</v>
      </c>
      <c r="M2" t="s">
        <v>13</v>
      </c>
    </row>
    <row r="3" spans="1:13" ht="16.5" x14ac:dyDescent="0.35">
      <c r="A3" t="s">
        <v>14</v>
      </c>
      <c r="B3" t="s">
        <v>15</v>
      </c>
      <c r="C3" t="s">
        <v>16</v>
      </c>
      <c r="D3" t="s">
        <v>17</v>
      </c>
      <c r="E3" t="s">
        <v>18</v>
      </c>
      <c r="F3" t="s">
        <v>19</v>
      </c>
      <c r="G3" t="s">
        <v>20</v>
      </c>
      <c r="H3" t="s">
        <v>21</v>
      </c>
      <c r="I3" t="s">
        <v>22</v>
      </c>
      <c r="J3" s="2">
        <v>160000</v>
      </c>
      <c r="K3" s="2">
        <v>160000</v>
      </c>
      <c r="L3" s="2">
        <f>Budget[[#This Row],[Updated Cost]]-Budget[[#This Row],[Cost]]</f>
        <v>0</v>
      </c>
      <c r="M3" t="s">
        <v>23</v>
      </c>
    </row>
    <row r="4" spans="1:13" ht="16.5" x14ac:dyDescent="0.35">
      <c r="A4" t="s">
        <v>14</v>
      </c>
      <c r="B4" t="s">
        <v>15</v>
      </c>
      <c r="C4" t="s">
        <v>24</v>
      </c>
      <c r="D4" t="s">
        <v>17</v>
      </c>
      <c r="E4" t="s">
        <v>18</v>
      </c>
      <c r="F4" t="s">
        <v>19</v>
      </c>
      <c r="G4" t="s">
        <v>20</v>
      </c>
      <c r="H4" t="s">
        <v>21</v>
      </c>
      <c r="I4" t="s">
        <v>22</v>
      </c>
      <c r="J4" s="2">
        <v>160000</v>
      </c>
      <c r="K4" s="2">
        <v>160000</v>
      </c>
      <c r="L4" s="2">
        <f>Budget[[#This Row],[Updated Cost]]-Budget[[#This Row],[Cost]]</f>
        <v>0</v>
      </c>
      <c r="M4" t="s">
        <v>23</v>
      </c>
    </row>
    <row r="5" spans="1:13" ht="16.5" x14ac:dyDescent="0.35">
      <c r="A5" t="s">
        <v>14</v>
      </c>
      <c r="B5" t="s">
        <v>15</v>
      </c>
      <c r="C5" t="s">
        <v>25</v>
      </c>
      <c r="D5" t="s">
        <v>17</v>
      </c>
      <c r="E5" t="s">
        <v>18</v>
      </c>
      <c r="F5" t="s">
        <v>19</v>
      </c>
      <c r="G5" t="s">
        <v>20</v>
      </c>
      <c r="H5" t="s">
        <v>21</v>
      </c>
      <c r="I5" t="s">
        <v>22</v>
      </c>
      <c r="J5" s="2">
        <v>160000</v>
      </c>
      <c r="K5" s="2">
        <v>160000</v>
      </c>
      <c r="L5" s="2">
        <f>Budget[[#This Row],[Updated Cost]]-Budget[[#This Row],[Cost]]</f>
        <v>0</v>
      </c>
      <c r="M5" t="s">
        <v>23</v>
      </c>
    </row>
    <row r="6" spans="1:13" ht="16.5" x14ac:dyDescent="0.35">
      <c r="A6" t="s">
        <v>14</v>
      </c>
      <c r="B6" t="s">
        <v>15</v>
      </c>
      <c r="C6" t="s">
        <v>26</v>
      </c>
      <c r="D6" t="s">
        <v>17</v>
      </c>
      <c r="E6" t="s">
        <v>18</v>
      </c>
      <c r="F6" t="s">
        <v>19</v>
      </c>
      <c r="G6" t="s">
        <v>20</v>
      </c>
      <c r="H6" t="s">
        <v>21</v>
      </c>
      <c r="I6" t="s">
        <v>22</v>
      </c>
      <c r="J6" s="2">
        <v>160000</v>
      </c>
      <c r="K6" s="2">
        <v>160000</v>
      </c>
      <c r="L6" s="2">
        <f>Budget[[#This Row],[Updated Cost]]-Budget[[#This Row],[Cost]]</f>
        <v>0</v>
      </c>
      <c r="M6" t="s">
        <v>23</v>
      </c>
    </row>
    <row r="7" spans="1:13" ht="16.5" x14ac:dyDescent="0.35">
      <c r="A7" t="s">
        <v>14</v>
      </c>
      <c r="B7" t="s">
        <v>27</v>
      </c>
      <c r="C7" t="s">
        <v>28</v>
      </c>
      <c r="D7" t="s">
        <v>29</v>
      </c>
      <c r="E7" t="s">
        <v>30</v>
      </c>
      <c r="F7" t="s">
        <v>31</v>
      </c>
      <c r="G7" t="s">
        <v>32</v>
      </c>
      <c r="H7" t="s">
        <v>30</v>
      </c>
      <c r="I7" t="s">
        <v>33</v>
      </c>
      <c r="J7" s="2">
        <v>150000</v>
      </c>
      <c r="K7" s="2">
        <v>150000</v>
      </c>
      <c r="L7" s="2">
        <f>Budget[[#This Row],[Updated Cost]]-Budget[[#This Row],[Cost]]</f>
        <v>0</v>
      </c>
      <c r="M7" t="s">
        <v>34</v>
      </c>
    </row>
    <row r="8" spans="1:13" ht="16.5" x14ac:dyDescent="0.35">
      <c r="A8" t="s">
        <v>14</v>
      </c>
      <c r="B8" t="s">
        <v>27</v>
      </c>
      <c r="C8" t="s">
        <v>28</v>
      </c>
      <c r="D8" t="s">
        <v>29</v>
      </c>
      <c r="E8" t="s">
        <v>18</v>
      </c>
      <c r="F8" t="s">
        <v>19</v>
      </c>
      <c r="G8" t="s">
        <v>20</v>
      </c>
      <c r="H8" t="s">
        <v>21</v>
      </c>
      <c r="I8" t="s">
        <v>33</v>
      </c>
      <c r="J8" s="2">
        <v>150000</v>
      </c>
      <c r="K8" s="2">
        <v>150000</v>
      </c>
      <c r="L8" s="2">
        <f>Budget[[#This Row],[Updated Cost]]-Budget[[#This Row],[Cost]]</f>
        <v>0</v>
      </c>
      <c r="M8" t="s">
        <v>23</v>
      </c>
    </row>
    <row r="9" spans="1:13" ht="16.5" x14ac:dyDescent="0.35">
      <c r="A9" t="s">
        <v>14</v>
      </c>
      <c r="B9" t="s">
        <v>27</v>
      </c>
      <c r="C9" t="s">
        <v>28</v>
      </c>
      <c r="D9" t="s">
        <v>29</v>
      </c>
      <c r="E9" t="s">
        <v>18</v>
      </c>
      <c r="F9" t="s">
        <v>35</v>
      </c>
      <c r="G9" t="s">
        <v>36</v>
      </c>
      <c r="H9" t="s">
        <v>37</v>
      </c>
      <c r="I9" t="s">
        <v>33</v>
      </c>
      <c r="J9" s="2">
        <v>150000</v>
      </c>
      <c r="K9" s="2">
        <v>150000</v>
      </c>
      <c r="L9" s="2">
        <f>Budget[[#This Row],[Updated Cost]]-Budget[[#This Row],[Cost]]</f>
        <v>0</v>
      </c>
      <c r="M9" t="s">
        <v>38</v>
      </c>
    </row>
    <row r="10" spans="1:13" ht="16.5" x14ac:dyDescent="0.35">
      <c r="A10" t="s">
        <v>14</v>
      </c>
      <c r="B10" t="s">
        <v>27</v>
      </c>
      <c r="C10" t="s">
        <v>28</v>
      </c>
      <c r="D10" t="s">
        <v>29</v>
      </c>
      <c r="E10" t="s">
        <v>18</v>
      </c>
      <c r="F10" t="s">
        <v>19</v>
      </c>
      <c r="G10" t="s">
        <v>20</v>
      </c>
      <c r="H10" t="s">
        <v>21</v>
      </c>
      <c r="I10" t="s">
        <v>22</v>
      </c>
      <c r="J10" s="2">
        <v>160000</v>
      </c>
      <c r="K10" s="2">
        <v>160000</v>
      </c>
      <c r="L10" s="2">
        <f>Budget[[#This Row],[Updated Cost]]-Budget[[#This Row],[Cost]]</f>
        <v>0</v>
      </c>
      <c r="M10" t="s">
        <v>23</v>
      </c>
    </row>
    <row r="11" spans="1:13" ht="16.5" x14ac:dyDescent="0.35">
      <c r="A11" t="s">
        <v>14</v>
      </c>
      <c r="B11" t="s">
        <v>27</v>
      </c>
      <c r="C11" t="s">
        <v>39</v>
      </c>
      <c r="D11" t="s">
        <v>29</v>
      </c>
      <c r="E11" t="s">
        <v>30</v>
      </c>
      <c r="F11" t="s">
        <v>31</v>
      </c>
      <c r="G11" t="s">
        <v>32</v>
      </c>
      <c r="H11" t="s">
        <v>30</v>
      </c>
      <c r="I11" t="s">
        <v>22</v>
      </c>
      <c r="J11" s="2">
        <v>160000</v>
      </c>
      <c r="K11" s="2">
        <v>160000</v>
      </c>
      <c r="L11" s="2">
        <f>Budget[[#This Row],[Updated Cost]]-Budget[[#This Row],[Cost]]</f>
        <v>0</v>
      </c>
      <c r="M11" t="s">
        <v>40</v>
      </c>
    </row>
    <row r="12" spans="1:13" ht="16.5" x14ac:dyDescent="0.35">
      <c r="A12" t="s">
        <v>14</v>
      </c>
      <c r="B12" t="s">
        <v>27</v>
      </c>
      <c r="C12" t="s">
        <v>41</v>
      </c>
      <c r="D12" t="s">
        <v>29</v>
      </c>
      <c r="E12" t="s">
        <v>18</v>
      </c>
      <c r="F12" t="s">
        <v>35</v>
      </c>
      <c r="G12" t="s">
        <v>36</v>
      </c>
      <c r="H12" t="s">
        <v>37</v>
      </c>
      <c r="I12" t="s">
        <v>22</v>
      </c>
      <c r="J12" s="2">
        <v>160000</v>
      </c>
      <c r="K12" s="2">
        <v>160000</v>
      </c>
      <c r="L12" s="2">
        <f>Budget[[#This Row],[Updated Cost]]-Budget[[#This Row],[Cost]]</f>
        <v>0</v>
      </c>
      <c r="M12" t="s">
        <v>38</v>
      </c>
    </row>
    <row r="13" spans="1:13" ht="16.5" x14ac:dyDescent="0.35">
      <c r="A13" t="s">
        <v>14</v>
      </c>
      <c r="B13" t="s">
        <v>42</v>
      </c>
      <c r="C13" t="s">
        <v>43</v>
      </c>
      <c r="D13" t="s">
        <v>29</v>
      </c>
      <c r="E13" t="s">
        <v>30</v>
      </c>
      <c r="F13" t="s">
        <v>31</v>
      </c>
      <c r="G13" t="s">
        <v>32</v>
      </c>
      <c r="H13" t="s">
        <v>30</v>
      </c>
      <c r="I13" t="s">
        <v>33</v>
      </c>
      <c r="J13" s="2">
        <v>150000</v>
      </c>
      <c r="K13" s="2">
        <v>150000</v>
      </c>
      <c r="L13" s="2">
        <f>Budget[[#This Row],[Updated Cost]]-Budget[[#This Row],[Cost]]</f>
        <v>0</v>
      </c>
      <c r="M13" t="s">
        <v>44</v>
      </c>
    </row>
    <row r="14" spans="1:13" ht="16.5" x14ac:dyDescent="0.35">
      <c r="A14" t="s">
        <v>14</v>
      </c>
      <c r="B14" t="s">
        <v>42</v>
      </c>
      <c r="C14" t="s">
        <v>43</v>
      </c>
      <c r="D14" t="s">
        <v>29</v>
      </c>
      <c r="E14" t="s">
        <v>18</v>
      </c>
      <c r="F14" t="s">
        <v>19</v>
      </c>
      <c r="G14" t="s">
        <v>20</v>
      </c>
      <c r="H14" t="s">
        <v>21</v>
      </c>
      <c r="I14" t="s">
        <v>33</v>
      </c>
      <c r="J14" s="2">
        <v>150000</v>
      </c>
      <c r="K14" s="2">
        <v>150000</v>
      </c>
      <c r="L14" s="2">
        <f>Budget[[#This Row],[Updated Cost]]-Budget[[#This Row],[Cost]]</f>
        <v>0</v>
      </c>
      <c r="M14" t="s">
        <v>23</v>
      </c>
    </row>
    <row r="15" spans="1:13" ht="16.5" x14ac:dyDescent="0.35">
      <c r="A15" t="s">
        <v>14</v>
      </c>
      <c r="B15" t="s">
        <v>42</v>
      </c>
      <c r="C15" t="s">
        <v>43</v>
      </c>
      <c r="D15" t="s">
        <v>29</v>
      </c>
      <c r="E15" t="s">
        <v>18</v>
      </c>
      <c r="F15" t="s">
        <v>35</v>
      </c>
      <c r="G15" t="s">
        <v>36</v>
      </c>
      <c r="H15" t="s">
        <v>37</v>
      </c>
      <c r="I15" t="s">
        <v>22</v>
      </c>
      <c r="J15" s="2">
        <v>160000</v>
      </c>
      <c r="K15" s="2">
        <v>160000</v>
      </c>
      <c r="L15" s="2">
        <f>Budget[[#This Row],[Updated Cost]]-Budget[[#This Row],[Cost]]</f>
        <v>0</v>
      </c>
      <c r="M15" t="s">
        <v>38</v>
      </c>
    </row>
    <row r="16" spans="1:13" ht="16.5" x14ac:dyDescent="0.35">
      <c r="A16" t="s">
        <v>14</v>
      </c>
      <c r="B16" t="s">
        <v>42</v>
      </c>
      <c r="C16" t="s">
        <v>45</v>
      </c>
      <c r="D16" t="s">
        <v>17</v>
      </c>
      <c r="E16" t="s">
        <v>30</v>
      </c>
      <c r="F16" t="s">
        <v>31</v>
      </c>
      <c r="G16" t="s">
        <v>32</v>
      </c>
      <c r="H16" t="s">
        <v>30</v>
      </c>
      <c r="I16" t="s">
        <v>22</v>
      </c>
      <c r="J16" s="2">
        <v>160000</v>
      </c>
      <c r="K16" s="2">
        <v>160000</v>
      </c>
      <c r="L16" s="2">
        <f>Budget[[#This Row],[Updated Cost]]-Budget[[#This Row],[Cost]]</f>
        <v>0</v>
      </c>
      <c r="M16" t="s">
        <v>40</v>
      </c>
    </row>
    <row r="17" spans="1:13" ht="16.5" x14ac:dyDescent="0.35">
      <c r="A17" t="s">
        <v>14</v>
      </c>
      <c r="B17" t="s">
        <v>42</v>
      </c>
      <c r="C17" t="s">
        <v>46</v>
      </c>
      <c r="D17" t="s">
        <v>29</v>
      </c>
      <c r="E17" t="s">
        <v>18</v>
      </c>
      <c r="F17" t="s">
        <v>19</v>
      </c>
      <c r="G17" t="s">
        <v>20</v>
      </c>
      <c r="H17" t="s">
        <v>21</v>
      </c>
      <c r="I17" t="s">
        <v>22</v>
      </c>
      <c r="J17" s="2">
        <v>160000</v>
      </c>
      <c r="K17" s="2">
        <v>160000</v>
      </c>
      <c r="L17" s="2">
        <f>Budget[[#This Row],[Updated Cost]]-Budget[[#This Row],[Cost]]</f>
        <v>0</v>
      </c>
      <c r="M17" t="s">
        <v>23</v>
      </c>
    </row>
    <row r="18" spans="1:13" ht="16.5" x14ac:dyDescent="0.35">
      <c r="A18" t="s">
        <v>14</v>
      </c>
      <c r="B18" t="s">
        <v>42</v>
      </c>
      <c r="C18" t="s">
        <v>47</v>
      </c>
      <c r="D18" t="s">
        <v>29</v>
      </c>
      <c r="E18" t="s">
        <v>18</v>
      </c>
      <c r="F18" t="s">
        <v>35</v>
      </c>
      <c r="G18" t="s">
        <v>36</v>
      </c>
      <c r="H18" t="s">
        <v>37</v>
      </c>
      <c r="I18" t="s">
        <v>33</v>
      </c>
      <c r="J18" s="2">
        <v>150000</v>
      </c>
      <c r="K18" s="2">
        <v>150000</v>
      </c>
      <c r="L18" s="2">
        <f>Budget[[#This Row],[Updated Cost]]-Budget[[#This Row],[Cost]]</f>
        <v>0</v>
      </c>
      <c r="M18" t="s">
        <v>38</v>
      </c>
    </row>
    <row r="19" spans="1:13" ht="16.5" x14ac:dyDescent="0.35">
      <c r="A19" t="s">
        <v>14</v>
      </c>
      <c r="B19" t="s">
        <v>48</v>
      </c>
      <c r="C19" t="s">
        <v>49</v>
      </c>
      <c r="D19" t="s">
        <v>29</v>
      </c>
      <c r="E19" t="s">
        <v>30</v>
      </c>
      <c r="F19" t="s">
        <v>31</v>
      </c>
      <c r="G19" t="s">
        <v>32</v>
      </c>
      <c r="H19" t="s">
        <v>30</v>
      </c>
      <c r="I19" t="s">
        <v>33</v>
      </c>
      <c r="J19" s="2">
        <v>150000</v>
      </c>
      <c r="K19" s="2">
        <v>150000</v>
      </c>
      <c r="L19" s="2">
        <f>Budget[[#This Row],[Updated Cost]]-Budget[[#This Row],[Cost]]</f>
        <v>0</v>
      </c>
      <c r="M19" t="s">
        <v>50</v>
      </c>
    </row>
    <row r="20" spans="1:13" ht="16.5" x14ac:dyDescent="0.35">
      <c r="A20" t="s">
        <v>14</v>
      </c>
      <c r="B20" t="s">
        <v>48</v>
      </c>
      <c r="C20" t="s">
        <v>49</v>
      </c>
      <c r="D20" t="s">
        <v>29</v>
      </c>
      <c r="E20" t="s">
        <v>18</v>
      </c>
      <c r="F20" t="s">
        <v>35</v>
      </c>
      <c r="G20" t="s">
        <v>36</v>
      </c>
      <c r="H20" t="s">
        <v>37</v>
      </c>
      <c r="I20" t="s">
        <v>33</v>
      </c>
      <c r="J20" s="2">
        <v>150000</v>
      </c>
      <c r="K20" s="2">
        <v>150000</v>
      </c>
      <c r="L20" s="2">
        <f>Budget[[#This Row],[Updated Cost]]-Budget[[#This Row],[Cost]]</f>
        <v>0</v>
      </c>
      <c r="M20" t="s">
        <v>38</v>
      </c>
    </row>
    <row r="21" spans="1:13" ht="16.5" x14ac:dyDescent="0.35">
      <c r="A21" t="s">
        <v>14</v>
      </c>
      <c r="B21" t="s">
        <v>48</v>
      </c>
      <c r="C21" t="s">
        <v>51</v>
      </c>
      <c r="D21" t="s">
        <v>29</v>
      </c>
      <c r="E21" t="s">
        <v>30</v>
      </c>
      <c r="F21" t="s">
        <v>31</v>
      </c>
      <c r="G21" t="s">
        <v>32</v>
      </c>
      <c r="H21" t="s">
        <v>30</v>
      </c>
      <c r="I21" t="s">
        <v>22</v>
      </c>
      <c r="J21" s="2">
        <v>160000</v>
      </c>
      <c r="K21" s="2">
        <v>160000</v>
      </c>
      <c r="L21" s="2">
        <f>Budget[[#This Row],[Updated Cost]]-Budget[[#This Row],[Cost]]</f>
        <v>0</v>
      </c>
      <c r="M21" t="s">
        <v>40</v>
      </c>
    </row>
    <row r="22" spans="1:13" ht="16.5" x14ac:dyDescent="0.35">
      <c r="A22" t="s">
        <v>14</v>
      </c>
      <c r="B22" t="s">
        <v>48</v>
      </c>
      <c r="C22" t="s">
        <v>52</v>
      </c>
      <c r="D22" t="s">
        <v>17</v>
      </c>
      <c r="E22" t="s">
        <v>30</v>
      </c>
      <c r="F22" t="s">
        <v>31</v>
      </c>
      <c r="G22" t="s">
        <v>32</v>
      </c>
      <c r="H22" t="s">
        <v>30</v>
      </c>
      <c r="I22" t="s">
        <v>22</v>
      </c>
      <c r="J22" s="2">
        <v>160000</v>
      </c>
      <c r="K22" s="2">
        <v>160000</v>
      </c>
      <c r="L22" s="2">
        <f>Budget[[#This Row],[Updated Cost]]-Budget[[#This Row],[Cost]]</f>
        <v>0</v>
      </c>
      <c r="M22" t="s">
        <v>40</v>
      </c>
    </row>
    <row r="23" spans="1:13" ht="16.5" x14ac:dyDescent="0.35">
      <c r="A23" t="s">
        <v>14</v>
      </c>
      <c r="B23" t="s">
        <v>48</v>
      </c>
      <c r="C23" t="s">
        <v>52</v>
      </c>
      <c r="D23" t="s">
        <v>17</v>
      </c>
      <c r="E23" t="s">
        <v>18</v>
      </c>
      <c r="F23" t="s">
        <v>35</v>
      </c>
      <c r="G23" t="s">
        <v>36</v>
      </c>
      <c r="H23" t="s">
        <v>37</v>
      </c>
      <c r="I23" t="s">
        <v>22</v>
      </c>
      <c r="J23" s="2">
        <v>160000</v>
      </c>
      <c r="K23" s="2">
        <v>160000</v>
      </c>
      <c r="L23" s="2">
        <f>Budget[[#This Row],[Updated Cost]]-Budget[[#This Row],[Cost]]</f>
        <v>0</v>
      </c>
      <c r="M23" t="s">
        <v>38</v>
      </c>
    </row>
    <row r="24" spans="1:13" ht="16.5" x14ac:dyDescent="0.35">
      <c r="A24" t="s">
        <v>14</v>
      </c>
      <c r="B24" t="s">
        <v>48</v>
      </c>
      <c r="C24" t="s">
        <v>52</v>
      </c>
      <c r="D24" t="s">
        <v>17</v>
      </c>
      <c r="E24" t="s">
        <v>18</v>
      </c>
      <c r="F24" t="s">
        <v>35</v>
      </c>
      <c r="G24" t="s">
        <v>36</v>
      </c>
      <c r="H24" t="s">
        <v>37</v>
      </c>
      <c r="I24" t="s">
        <v>22</v>
      </c>
      <c r="J24" s="2">
        <v>160000</v>
      </c>
      <c r="K24" s="2">
        <v>160000</v>
      </c>
      <c r="L24" s="2">
        <f>Budget[[#This Row],[Updated Cost]]-Budget[[#This Row],[Cost]]</f>
        <v>0</v>
      </c>
      <c r="M24" t="s">
        <v>38</v>
      </c>
    </row>
    <row r="25" spans="1:13" ht="16.5" x14ac:dyDescent="0.35">
      <c r="A25" t="s">
        <v>14</v>
      </c>
      <c r="B25" t="s">
        <v>48</v>
      </c>
      <c r="C25" t="s">
        <v>53</v>
      </c>
      <c r="D25" t="s">
        <v>17</v>
      </c>
      <c r="E25" t="s">
        <v>18</v>
      </c>
      <c r="F25" t="s">
        <v>19</v>
      </c>
      <c r="G25" t="s">
        <v>20</v>
      </c>
      <c r="H25" t="s">
        <v>21</v>
      </c>
      <c r="I25" t="s">
        <v>33</v>
      </c>
      <c r="J25" s="2">
        <v>150000</v>
      </c>
      <c r="K25" s="2">
        <v>150000</v>
      </c>
      <c r="L25" s="2">
        <f>Budget[[#This Row],[Updated Cost]]-Budget[[#This Row],[Cost]]</f>
        <v>0</v>
      </c>
      <c r="M25" t="s">
        <v>23</v>
      </c>
    </row>
    <row r="26" spans="1:13" ht="16.5" x14ac:dyDescent="0.35">
      <c r="A26" t="s">
        <v>14</v>
      </c>
      <c r="B26" t="s">
        <v>48</v>
      </c>
      <c r="C26" t="s">
        <v>53</v>
      </c>
      <c r="D26" t="s">
        <v>17</v>
      </c>
      <c r="E26" t="s">
        <v>18</v>
      </c>
      <c r="F26" t="s">
        <v>19</v>
      </c>
      <c r="G26" t="s">
        <v>20</v>
      </c>
      <c r="H26" t="s">
        <v>21</v>
      </c>
      <c r="I26" t="s">
        <v>22</v>
      </c>
      <c r="J26" s="2">
        <v>160000</v>
      </c>
      <c r="K26" s="2">
        <v>160000</v>
      </c>
      <c r="L26" s="2">
        <f>Budget[[#This Row],[Updated Cost]]-Budget[[#This Row],[Cost]]</f>
        <v>0</v>
      </c>
      <c r="M26" t="s">
        <v>23</v>
      </c>
    </row>
    <row r="27" spans="1:13" ht="16.5" x14ac:dyDescent="0.35">
      <c r="A27" t="s">
        <v>14</v>
      </c>
      <c r="B27" t="s">
        <v>48</v>
      </c>
      <c r="C27" t="s">
        <v>54</v>
      </c>
      <c r="D27" t="s">
        <v>29</v>
      </c>
      <c r="E27" t="s">
        <v>18</v>
      </c>
      <c r="F27" t="s">
        <v>19</v>
      </c>
      <c r="G27" t="s">
        <v>20</v>
      </c>
      <c r="H27" t="s">
        <v>21</v>
      </c>
      <c r="I27" t="s">
        <v>22</v>
      </c>
      <c r="J27" s="2">
        <v>160000</v>
      </c>
      <c r="K27" s="2">
        <v>160000</v>
      </c>
      <c r="L27" s="2">
        <f>Budget[[#This Row],[Updated Cost]]-Budget[[#This Row],[Cost]]</f>
        <v>0</v>
      </c>
      <c r="M27" t="s">
        <v>23</v>
      </c>
    </row>
    <row r="28" spans="1:13" ht="16.5" x14ac:dyDescent="0.35">
      <c r="A28" t="s">
        <v>14</v>
      </c>
      <c r="B28" t="s">
        <v>55</v>
      </c>
      <c r="C28" t="s">
        <v>56</v>
      </c>
      <c r="D28" t="s">
        <v>56</v>
      </c>
      <c r="E28" t="s">
        <v>30</v>
      </c>
      <c r="F28" t="s">
        <v>31</v>
      </c>
      <c r="G28" t="s">
        <v>32</v>
      </c>
      <c r="H28" t="s">
        <v>30</v>
      </c>
      <c r="I28" t="s">
        <v>33</v>
      </c>
      <c r="J28" s="2">
        <v>250000</v>
      </c>
      <c r="K28" s="2">
        <v>250000</v>
      </c>
      <c r="L28" s="2">
        <f>Budget[[#This Row],[Updated Cost]]-Budget[[#This Row],[Cost]]</f>
        <v>0</v>
      </c>
      <c r="M28" t="s">
        <v>57</v>
      </c>
    </row>
    <row r="29" spans="1:13" ht="16.5" x14ac:dyDescent="0.35">
      <c r="A29" t="s">
        <v>14</v>
      </c>
      <c r="B29" t="s">
        <v>55</v>
      </c>
      <c r="C29" t="s">
        <v>56</v>
      </c>
      <c r="D29" t="s">
        <v>56</v>
      </c>
      <c r="E29" t="s">
        <v>30</v>
      </c>
      <c r="F29" t="s">
        <v>31</v>
      </c>
      <c r="G29" t="s">
        <v>32</v>
      </c>
      <c r="H29" t="s">
        <v>30</v>
      </c>
      <c r="I29" t="s">
        <v>33</v>
      </c>
      <c r="J29" s="2">
        <v>250000</v>
      </c>
      <c r="K29" s="2">
        <v>125000</v>
      </c>
      <c r="L29" s="2">
        <f>Budget[[#This Row],[Updated Cost]]-Budget[[#This Row],[Cost]]</f>
        <v>-125000</v>
      </c>
      <c r="M29" t="s">
        <v>58</v>
      </c>
    </row>
    <row r="30" spans="1:13" ht="16.5" x14ac:dyDescent="0.35">
      <c r="A30" t="s">
        <v>14</v>
      </c>
      <c r="B30" t="s">
        <v>55</v>
      </c>
      <c r="C30" t="s">
        <v>56</v>
      </c>
      <c r="D30" t="s">
        <v>56</v>
      </c>
      <c r="E30" t="s">
        <v>30</v>
      </c>
      <c r="F30" t="s">
        <v>31</v>
      </c>
      <c r="G30" t="s">
        <v>32</v>
      </c>
      <c r="H30" t="s">
        <v>30</v>
      </c>
      <c r="I30" t="s">
        <v>33</v>
      </c>
      <c r="K30" s="2">
        <v>125000</v>
      </c>
      <c r="L30" s="2">
        <f>Budget[[#This Row],[Updated Cost]]-Budget[[#This Row],[Cost]]</f>
        <v>125000</v>
      </c>
      <c r="M30" t="s">
        <v>59</v>
      </c>
    </row>
    <row r="31" spans="1:13" ht="16.5" x14ac:dyDescent="0.35">
      <c r="A31" t="s">
        <v>14</v>
      </c>
      <c r="B31" t="s">
        <v>55</v>
      </c>
      <c r="C31" t="s">
        <v>56</v>
      </c>
      <c r="D31" t="s">
        <v>56</v>
      </c>
      <c r="E31" t="s">
        <v>30</v>
      </c>
      <c r="F31" t="s">
        <v>31</v>
      </c>
      <c r="G31" t="s">
        <v>32</v>
      </c>
      <c r="H31" t="s">
        <v>30</v>
      </c>
      <c r="I31" t="s">
        <v>22</v>
      </c>
      <c r="J31" s="2">
        <v>275000</v>
      </c>
      <c r="K31" s="2">
        <v>275000</v>
      </c>
      <c r="L31" s="2">
        <f>Budget[[#This Row],[Updated Cost]]-Budget[[#This Row],[Cost]]</f>
        <v>0</v>
      </c>
      <c r="M31" t="s">
        <v>40</v>
      </c>
    </row>
    <row r="32" spans="1:13" ht="16.5" x14ac:dyDescent="0.35">
      <c r="A32" t="s">
        <v>14</v>
      </c>
      <c r="B32" t="s">
        <v>55</v>
      </c>
      <c r="C32" t="s">
        <v>56</v>
      </c>
      <c r="D32" t="s">
        <v>56</v>
      </c>
      <c r="E32" t="s">
        <v>30</v>
      </c>
      <c r="F32" t="s">
        <v>31</v>
      </c>
      <c r="G32" t="s">
        <v>32</v>
      </c>
      <c r="H32" t="s">
        <v>30</v>
      </c>
      <c r="I32" t="s">
        <v>22</v>
      </c>
      <c r="J32" s="2">
        <v>275000</v>
      </c>
      <c r="K32" s="2">
        <v>135000</v>
      </c>
      <c r="L32" s="2">
        <f>Budget[[#This Row],[Updated Cost]]-Budget[[#This Row],[Cost]]</f>
        <v>-140000</v>
      </c>
      <c r="M32" t="s">
        <v>40</v>
      </c>
    </row>
    <row r="33" spans="1:13" ht="16.5" x14ac:dyDescent="0.35">
      <c r="A33" t="s">
        <v>14</v>
      </c>
      <c r="B33" t="s">
        <v>55</v>
      </c>
      <c r="C33" t="s">
        <v>56</v>
      </c>
      <c r="D33" t="s">
        <v>56</v>
      </c>
      <c r="E33" t="s">
        <v>30</v>
      </c>
      <c r="F33" t="s">
        <v>31</v>
      </c>
      <c r="G33" t="s">
        <v>32</v>
      </c>
      <c r="H33" t="s">
        <v>30</v>
      </c>
      <c r="I33" t="s">
        <v>22</v>
      </c>
      <c r="K33" s="2">
        <v>135000</v>
      </c>
      <c r="L33" s="2">
        <f>Budget[[#This Row],[Updated Cost]]-Budget[[#This Row],[Cost]]</f>
        <v>135000</v>
      </c>
      <c r="M33" t="s">
        <v>40</v>
      </c>
    </row>
    <row r="34" spans="1:13" ht="16.5" x14ac:dyDescent="0.35">
      <c r="A34" t="s">
        <v>14</v>
      </c>
      <c r="B34" t="s">
        <v>55</v>
      </c>
      <c r="C34" t="s">
        <v>56</v>
      </c>
      <c r="D34" t="s">
        <v>56</v>
      </c>
      <c r="E34" t="s">
        <v>18</v>
      </c>
      <c r="F34" t="s">
        <v>19</v>
      </c>
      <c r="G34" t="s">
        <v>20</v>
      </c>
      <c r="H34" t="s">
        <v>21</v>
      </c>
      <c r="I34" t="s">
        <v>33</v>
      </c>
      <c r="J34" s="2">
        <v>250000</v>
      </c>
      <c r="K34" s="2">
        <v>250000</v>
      </c>
      <c r="L34" s="2">
        <f>Budget[[#This Row],[Updated Cost]]-Budget[[#This Row],[Cost]]</f>
        <v>0</v>
      </c>
      <c r="M34" t="s">
        <v>23</v>
      </c>
    </row>
    <row r="35" spans="1:13" ht="16.5" x14ac:dyDescent="0.35">
      <c r="A35" t="s">
        <v>14</v>
      </c>
      <c r="B35" t="s">
        <v>55</v>
      </c>
      <c r="C35" t="s">
        <v>56</v>
      </c>
      <c r="D35" t="s">
        <v>56</v>
      </c>
      <c r="E35" t="s">
        <v>18</v>
      </c>
      <c r="F35" t="s">
        <v>35</v>
      </c>
      <c r="G35" t="s">
        <v>36</v>
      </c>
      <c r="H35" t="s">
        <v>37</v>
      </c>
      <c r="I35" t="s">
        <v>33</v>
      </c>
      <c r="J35" s="2">
        <v>250000</v>
      </c>
      <c r="K35" s="2">
        <v>250000</v>
      </c>
      <c r="L35" s="2">
        <f>Budget[[#This Row],[Updated Cost]]-Budget[[#This Row],[Cost]]</f>
        <v>0</v>
      </c>
      <c r="M35" t="s">
        <v>38</v>
      </c>
    </row>
    <row r="36" spans="1:13" ht="16.5" x14ac:dyDescent="0.35">
      <c r="A36" t="s">
        <v>14</v>
      </c>
      <c r="B36" t="s">
        <v>55</v>
      </c>
      <c r="C36" t="s">
        <v>56</v>
      </c>
      <c r="D36" t="s">
        <v>56</v>
      </c>
      <c r="E36" t="s">
        <v>18</v>
      </c>
      <c r="F36" t="s">
        <v>19</v>
      </c>
      <c r="G36" t="s">
        <v>20</v>
      </c>
      <c r="H36" t="s">
        <v>21</v>
      </c>
      <c r="I36" t="s">
        <v>22</v>
      </c>
      <c r="J36" s="2">
        <v>275000</v>
      </c>
      <c r="K36" s="2">
        <v>275000</v>
      </c>
      <c r="L36" s="2">
        <f>Budget[[#This Row],[Updated Cost]]-Budget[[#This Row],[Cost]]</f>
        <v>0</v>
      </c>
      <c r="M36" t="s">
        <v>23</v>
      </c>
    </row>
    <row r="37" spans="1:13" ht="16.5" x14ac:dyDescent="0.35">
      <c r="A37" t="s">
        <v>14</v>
      </c>
      <c r="B37" t="s">
        <v>55</v>
      </c>
      <c r="C37" t="s">
        <v>56</v>
      </c>
      <c r="D37" t="s">
        <v>56</v>
      </c>
      <c r="E37" t="s">
        <v>18</v>
      </c>
      <c r="F37" t="s">
        <v>35</v>
      </c>
      <c r="G37" t="s">
        <v>36</v>
      </c>
      <c r="H37" t="s">
        <v>37</v>
      </c>
      <c r="I37" t="s">
        <v>22</v>
      </c>
      <c r="J37" s="2">
        <v>275000</v>
      </c>
      <c r="K37" s="2">
        <v>275000</v>
      </c>
      <c r="L37" s="2">
        <f>Budget[[#This Row],[Updated Cost]]-Budget[[#This Row],[Cost]]</f>
        <v>0</v>
      </c>
      <c r="M37" t="s">
        <v>38</v>
      </c>
    </row>
    <row r="38" spans="1:13" ht="16.5" x14ac:dyDescent="0.35">
      <c r="A38" t="s">
        <v>60</v>
      </c>
      <c r="B38" t="s">
        <v>27</v>
      </c>
      <c r="C38" t="s">
        <v>28</v>
      </c>
      <c r="D38" t="s">
        <v>29</v>
      </c>
      <c r="E38" t="s">
        <v>18</v>
      </c>
      <c r="F38" t="s">
        <v>19</v>
      </c>
      <c r="G38" t="s">
        <v>20</v>
      </c>
      <c r="H38" t="s">
        <v>21</v>
      </c>
      <c r="I38" t="s">
        <v>33</v>
      </c>
      <c r="J38" s="2">
        <v>50000</v>
      </c>
      <c r="K38" s="2">
        <v>50000</v>
      </c>
      <c r="L38" s="2">
        <f>Budget[[#This Row],[Updated Cost]]-Budget[[#This Row],[Cost]]</f>
        <v>0</v>
      </c>
      <c r="M38" t="s">
        <v>23</v>
      </c>
    </row>
    <row r="39" spans="1:13" ht="16.5" x14ac:dyDescent="0.35">
      <c r="A39" t="s">
        <v>60</v>
      </c>
      <c r="B39" t="s">
        <v>27</v>
      </c>
      <c r="C39" t="s">
        <v>28</v>
      </c>
      <c r="D39" t="s">
        <v>29</v>
      </c>
      <c r="E39" t="s">
        <v>18</v>
      </c>
      <c r="F39" t="s">
        <v>35</v>
      </c>
      <c r="G39" t="s">
        <v>36</v>
      </c>
      <c r="H39" t="s">
        <v>37</v>
      </c>
      <c r="I39" t="s">
        <v>33</v>
      </c>
      <c r="J39" s="2">
        <v>50000</v>
      </c>
      <c r="K39" s="2">
        <v>50000</v>
      </c>
      <c r="L39" s="2">
        <f>Budget[[#This Row],[Updated Cost]]-Budget[[#This Row],[Cost]]</f>
        <v>0</v>
      </c>
      <c r="M39" t="s">
        <v>38</v>
      </c>
    </row>
    <row r="40" spans="1:13" ht="16.5" x14ac:dyDescent="0.35">
      <c r="A40" t="s">
        <v>60</v>
      </c>
      <c r="B40" t="s">
        <v>27</v>
      </c>
      <c r="C40" t="s">
        <v>61</v>
      </c>
      <c r="D40" t="s">
        <v>17</v>
      </c>
      <c r="E40" t="s">
        <v>18</v>
      </c>
      <c r="F40" t="s">
        <v>19</v>
      </c>
      <c r="G40" t="s">
        <v>20</v>
      </c>
      <c r="H40" t="s">
        <v>21</v>
      </c>
      <c r="I40" t="s">
        <v>22</v>
      </c>
      <c r="J40" s="2">
        <v>60000</v>
      </c>
      <c r="K40" s="2">
        <v>60000</v>
      </c>
      <c r="L40" s="2">
        <f>Budget[[#This Row],[Updated Cost]]-Budget[[#This Row],[Cost]]</f>
        <v>0</v>
      </c>
      <c r="M40" t="s">
        <v>23</v>
      </c>
    </row>
    <row r="41" spans="1:13" ht="16.5" x14ac:dyDescent="0.35">
      <c r="A41" t="s">
        <v>60</v>
      </c>
      <c r="B41" t="s">
        <v>27</v>
      </c>
      <c r="C41" t="s">
        <v>39</v>
      </c>
      <c r="D41" t="s">
        <v>29</v>
      </c>
      <c r="E41" t="s">
        <v>30</v>
      </c>
      <c r="F41" t="s">
        <v>31</v>
      </c>
      <c r="G41" t="s">
        <v>32</v>
      </c>
      <c r="H41" t="s">
        <v>30</v>
      </c>
      <c r="I41" t="s">
        <v>33</v>
      </c>
      <c r="J41" s="2">
        <v>75000</v>
      </c>
      <c r="K41" s="2">
        <v>75000</v>
      </c>
      <c r="L41" s="2">
        <f>Budget[[#This Row],[Updated Cost]]-Budget[[#This Row],[Cost]]</f>
        <v>0</v>
      </c>
    </row>
    <row r="42" spans="1:13" ht="16.5" x14ac:dyDescent="0.35">
      <c r="A42" t="s">
        <v>60</v>
      </c>
      <c r="B42" t="s">
        <v>27</v>
      </c>
      <c r="C42" t="s">
        <v>62</v>
      </c>
      <c r="D42" t="s">
        <v>29</v>
      </c>
      <c r="E42" t="s">
        <v>30</v>
      </c>
      <c r="F42" t="s">
        <v>31</v>
      </c>
      <c r="G42" t="s">
        <v>32</v>
      </c>
      <c r="H42" t="s">
        <v>30</v>
      </c>
      <c r="I42" t="s">
        <v>22</v>
      </c>
      <c r="J42" s="2">
        <v>80000</v>
      </c>
      <c r="K42" s="2">
        <v>80000</v>
      </c>
      <c r="L42" s="2">
        <f>Budget[[#This Row],[Updated Cost]]-Budget[[#This Row],[Cost]]</f>
        <v>0</v>
      </c>
      <c r="M42" t="s">
        <v>40</v>
      </c>
    </row>
    <row r="43" spans="1:13" ht="16.5" x14ac:dyDescent="0.35">
      <c r="A43" t="s">
        <v>60</v>
      </c>
      <c r="B43" t="s">
        <v>27</v>
      </c>
      <c r="C43" t="s">
        <v>41</v>
      </c>
      <c r="D43" t="s">
        <v>29</v>
      </c>
      <c r="E43" t="s">
        <v>18</v>
      </c>
      <c r="F43" t="s">
        <v>35</v>
      </c>
      <c r="G43" t="s">
        <v>36</v>
      </c>
      <c r="H43" t="s">
        <v>37</v>
      </c>
      <c r="I43" t="s">
        <v>22</v>
      </c>
      <c r="J43" s="2">
        <v>60000</v>
      </c>
      <c r="K43" s="2">
        <v>60000</v>
      </c>
      <c r="L43" s="2">
        <f>Budget[[#This Row],[Updated Cost]]-Budget[[#This Row],[Cost]]</f>
        <v>0</v>
      </c>
      <c r="M43" t="s">
        <v>38</v>
      </c>
    </row>
    <row r="44" spans="1:13" ht="16.5" x14ac:dyDescent="0.35">
      <c r="A44" t="s">
        <v>60</v>
      </c>
      <c r="B44" t="s">
        <v>42</v>
      </c>
      <c r="C44" t="s">
        <v>43</v>
      </c>
      <c r="D44" t="s">
        <v>29</v>
      </c>
      <c r="E44" t="s">
        <v>30</v>
      </c>
      <c r="F44" t="s">
        <v>31</v>
      </c>
      <c r="G44" t="s">
        <v>32</v>
      </c>
      <c r="H44" t="s">
        <v>30</v>
      </c>
      <c r="I44" t="s">
        <v>33</v>
      </c>
      <c r="J44" s="2">
        <v>75000</v>
      </c>
      <c r="K44" s="2">
        <v>75000</v>
      </c>
      <c r="L44" s="2">
        <f>Budget[[#This Row],[Updated Cost]]-Budget[[#This Row],[Cost]]</f>
        <v>0</v>
      </c>
      <c r="M44" t="s">
        <v>63</v>
      </c>
    </row>
    <row r="45" spans="1:13" ht="16.5" x14ac:dyDescent="0.35">
      <c r="A45" t="s">
        <v>60</v>
      </c>
      <c r="B45" t="s">
        <v>42</v>
      </c>
      <c r="C45" t="s">
        <v>43</v>
      </c>
      <c r="D45" t="s">
        <v>29</v>
      </c>
      <c r="E45" t="s">
        <v>18</v>
      </c>
      <c r="F45" t="s">
        <v>19</v>
      </c>
      <c r="G45" t="s">
        <v>20</v>
      </c>
      <c r="H45" t="s">
        <v>21</v>
      </c>
      <c r="I45" t="s">
        <v>33</v>
      </c>
      <c r="J45" s="2">
        <v>50000</v>
      </c>
      <c r="K45" s="2">
        <v>50000</v>
      </c>
      <c r="L45" s="2">
        <f>Budget[[#This Row],[Updated Cost]]-Budget[[#This Row],[Cost]]</f>
        <v>0</v>
      </c>
      <c r="M45" t="s">
        <v>23</v>
      </c>
    </row>
    <row r="46" spans="1:13" ht="16.5" x14ac:dyDescent="0.35">
      <c r="A46" t="s">
        <v>60</v>
      </c>
      <c r="B46" t="s">
        <v>42</v>
      </c>
      <c r="C46" t="s">
        <v>43</v>
      </c>
      <c r="D46" t="s">
        <v>29</v>
      </c>
      <c r="E46" t="s">
        <v>18</v>
      </c>
      <c r="F46" t="s">
        <v>35</v>
      </c>
      <c r="G46" t="s">
        <v>36</v>
      </c>
      <c r="H46" t="s">
        <v>37</v>
      </c>
      <c r="I46" t="s">
        <v>22</v>
      </c>
      <c r="J46" s="2">
        <v>60000</v>
      </c>
      <c r="K46" s="2">
        <v>60000</v>
      </c>
      <c r="L46" s="2">
        <f>Budget[[#This Row],[Updated Cost]]-Budget[[#This Row],[Cost]]</f>
        <v>0</v>
      </c>
      <c r="M46" t="s">
        <v>38</v>
      </c>
    </row>
    <row r="47" spans="1:13" ht="16.5" x14ac:dyDescent="0.35">
      <c r="A47" t="s">
        <v>60</v>
      </c>
      <c r="B47" t="s">
        <v>42</v>
      </c>
      <c r="C47" t="s">
        <v>45</v>
      </c>
      <c r="D47" t="s">
        <v>17</v>
      </c>
      <c r="E47" t="s">
        <v>30</v>
      </c>
      <c r="F47" t="s">
        <v>31</v>
      </c>
      <c r="G47" t="s">
        <v>32</v>
      </c>
      <c r="H47" t="s">
        <v>30</v>
      </c>
      <c r="I47" t="s">
        <v>22</v>
      </c>
      <c r="J47" s="2">
        <v>80000</v>
      </c>
      <c r="K47" s="2">
        <v>80000</v>
      </c>
      <c r="L47" s="2">
        <f>Budget[[#This Row],[Updated Cost]]-Budget[[#This Row],[Cost]]</f>
        <v>0</v>
      </c>
      <c r="M47" t="s">
        <v>40</v>
      </c>
    </row>
    <row r="48" spans="1:13" ht="16.5" x14ac:dyDescent="0.35">
      <c r="A48" t="s">
        <v>60</v>
      </c>
      <c r="B48" t="s">
        <v>42</v>
      </c>
      <c r="C48" t="s">
        <v>46</v>
      </c>
      <c r="D48" t="s">
        <v>29</v>
      </c>
      <c r="E48" t="s">
        <v>18</v>
      </c>
      <c r="F48" t="s">
        <v>35</v>
      </c>
      <c r="G48" t="s">
        <v>36</v>
      </c>
      <c r="H48" t="s">
        <v>37</v>
      </c>
      <c r="I48" t="s">
        <v>33</v>
      </c>
      <c r="J48" s="2">
        <v>50000</v>
      </c>
      <c r="K48" s="2">
        <v>50000</v>
      </c>
      <c r="L48" s="2">
        <f>Budget[[#This Row],[Updated Cost]]-Budget[[#This Row],[Cost]]</f>
        <v>0</v>
      </c>
      <c r="M48" t="s">
        <v>38</v>
      </c>
    </row>
    <row r="49" spans="1:13" ht="16.5" x14ac:dyDescent="0.35">
      <c r="A49" t="s">
        <v>60</v>
      </c>
      <c r="B49" t="s">
        <v>42</v>
      </c>
      <c r="C49" t="s">
        <v>46</v>
      </c>
      <c r="D49" t="s">
        <v>29</v>
      </c>
      <c r="E49" t="s">
        <v>18</v>
      </c>
      <c r="F49" t="s">
        <v>19</v>
      </c>
      <c r="G49" t="s">
        <v>20</v>
      </c>
      <c r="H49" t="s">
        <v>21</v>
      </c>
      <c r="I49" t="s">
        <v>22</v>
      </c>
      <c r="J49" s="2">
        <v>60000</v>
      </c>
      <c r="K49" s="2">
        <v>60000</v>
      </c>
      <c r="L49" s="2">
        <f>Budget[[#This Row],[Updated Cost]]-Budget[[#This Row],[Cost]]</f>
        <v>0</v>
      </c>
      <c r="M49" t="s">
        <v>23</v>
      </c>
    </row>
    <row r="50" spans="1:13" ht="16.5" x14ac:dyDescent="0.35">
      <c r="A50" t="s">
        <v>60</v>
      </c>
      <c r="B50" t="s">
        <v>48</v>
      </c>
      <c r="C50" t="s">
        <v>49</v>
      </c>
      <c r="D50" t="s">
        <v>29</v>
      </c>
      <c r="E50" t="s">
        <v>18</v>
      </c>
      <c r="F50" t="s">
        <v>19</v>
      </c>
      <c r="G50" t="s">
        <v>20</v>
      </c>
      <c r="H50" t="s">
        <v>21</v>
      </c>
      <c r="I50" t="s">
        <v>22</v>
      </c>
      <c r="J50" s="2">
        <v>60000</v>
      </c>
      <c r="K50" s="2">
        <v>60000</v>
      </c>
      <c r="L50" s="2">
        <f>Budget[[#This Row],[Updated Cost]]-Budget[[#This Row],[Cost]]</f>
        <v>0</v>
      </c>
      <c r="M50" t="s">
        <v>23</v>
      </c>
    </row>
    <row r="51" spans="1:13" ht="16.5" x14ac:dyDescent="0.35">
      <c r="A51" t="s">
        <v>60</v>
      </c>
      <c r="B51" t="s">
        <v>48</v>
      </c>
      <c r="C51" t="s">
        <v>51</v>
      </c>
      <c r="D51" t="s">
        <v>29</v>
      </c>
      <c r="E51" t="s">
        <v>30</v>
      </c>
      <c r="F51" t="s">
        <v>31</v>
      </c>
      <c r="G51" t="s">
        <v>32</v>
      </c>
      <c r="H51" t="s">
        <v>30</v>
      </c>
      <c r="I51" t="s">
        <v>33</v>
      </c>
      <c r="J51" s="2">
        <v>75000</v>
      </c>
      <c r="K51" s="2">
        <v>75000</v>
      </c>
      <c r="L51" s="2">
        <f>Budget[[#This Row],[Updated Cost]]-Budget[[#This Row],[Cost]]</f>
        <v>0</v>
      </c>
      <c r="M51" t="s">
        <v>64</v>
      </c>
    </row>
    <row r="52" spans="1:13" ht="16.5" x14ac:dyDescent="0.35">
      <c r="A52" t="s">
        <v>60</v>
      </c>
      <c r="B52" t="s">
        <v>48</v>
      </c>
      <c r="C52" t="s">
        <v>51</v>
      </c>
      <c r="D52" t="s">
        <v>29</v>
      </c>
      <c r="E52" t="s">
        <v>18</v>
      </c>
      <c r="F52" t="s">
        <v>35</v>
      </c>
      <c r="G52" t="s">
        <v>36</v>
      </c>
      <c r="H52" t="s">
        <v>37</v>
      </c>
      <c r="I52" t="s">
        <v>33</v>
      </c>
      <c r="J52" s="2">
        <v>50000</v>
      </c>
      <c r="K52" s="2">
        <v>50000</v>
      </c>
      <c r="L52" s="2">
        <f>Budget[[#This Row],[Updated Cost]]-Budget[[#This Row],[Cost]]</f>
        <v>0</v>
      </c>
      <c r="M52" t="s">
        <v>38</v>
      </c>
    </row>
    <row r="53" spans="1:13" ht="16.5" x14ac:dyDescent="0.35">
      <c r="A53" t="s">
        <v>60</v>
      </c>
      <c r="B53" t="s">
        <v>48</v>
      </c>
      <c r="C53" t="s">
        <v>51</v>
      </c>
      <c r="D53" t="s">
        <v>29</v>
      </c>
      <c r="E53" t="s">
        <v>18</v>
      </c>
      <c r="F53" t="s">
        <v>35</v>
      </c>
      <c r="G53" t="s">
        <v>36</v>
      </c>
      <c r="H53" t="s">
        <v>37</v>
      </c>
      <c r="I53" t="s">
        <v>33</v>
      </c>
      <c r="J53" s="2">
        <v>50000</v>
      </c>
      <c r="K53" s="2">
        <v>50000</v>
      </c>
      <c r="L53" s="2">
        <f>Budget[[#This Row],[Updated Cost]]-Budget[[#This Row],[Cost]]</f>
        <v>0</v>
      </c>
      <c r="M53" t="s">
        <v>38</v>
      </c>
    </row>
    <row r="54" spans="1:13" ht="16.5" x14ac:dyDescent="0.35">
      <c r="A54" t="s">
        <v>60</v>
      </c>
      <c r="B54" t="s">
        <v>48</v>
      </c>
      <c r="C54" t="s">
        <v>52</v>
      </c>
      <c r="D54" t="s">
        <v>17</v>
      </c>
      <c r="E54" t="s">
        <v>30</v>
      </c>
      <c r="F54" t="s">
        <v>31</v>
      </c>
      <c r="G54" t="s">
        <v>32</v>
      </c>
      <c r="H54" t="s">
        <v>30</v>
      </c>
      <c r="I54" t="s">
        <v>22</v>
      </c>
      <c r="J54" s="2">
        <v>80000</v>
      </c>
      <c r="K54" s="2">
        <v>80000</v>
      </c>
      <c r="L54" s="2">
        <f>Budget[[#This Row],[Updated Cost]]-Budget[[#This Row],[Cost]]</f>
        <v>0</v>
      </c>
      <c r="M54" t="s">
        <v>40</v>
      </c>
    </row>
    <row r="55" spans="1:13" ht="16.5" x14ac:dyDescent="0.35">
      <c r="A55" t="s">
        <v>60</v>
      </c>
      <c r="B55" t="s">
        <v>48</v>
      </c>
      <c r="C55" t="s">
        <v>53</v>
      </c>
      <c r="D55" t="s">
        <v>17</v>
      </c>
      <c r="E55" t="s">
        <v>18</v>
      </c>
      <c r="F55" t="s">
        <v>19</v>
      </c>
      <c r="G55" t="s">
        <v>20</v>
      </c>
      <c r="H55" t="s">
        <v>21</v>
      </c>
      <c r="I55" t="s">
        <v>33</v>
      </c>
      <c r="J55" s="2">
        <v>50000</v>
      </c>
      <c r="K55" s="2">
        <v>50000</v>
      </c>
      <c r="L55" s="2">
        <f>Budget[[#This Row],[Updated Cost]]-Budget[[#This Row],[Cost]]</f>
        <v>0</v>
      </c>
      <c r="M55" t="s">
        <v>23</v>
      </c>
    </row>
    <row r="56" spans="1:13" ht="16.5" x14ac:dyDescent="0.35">
      <c r="A56" t="s">
        <v>60</v>
      </c>
      <c r="B56" t="s">
        <v>48</v>
      </c>
      <c r="C56" t="s">
        <v>53</v>
      </c>
      <c r="D56" t="s">
        <v>17</v>
      </c>
      <c r="E56" t="s">
        <v>18</v>
      </c>
      <c r="F56" t="s">
        <v>35</v>
      </c>
      <c r="G56" t="s">
        <v>36</v>
      </c>
      <c r="H56" t="s">
        <v>37</v>
      </c>
      <c r="I56" t="s">
        <v>22</v>
      </c>
      <c r="J56" s="2">
        <v>60000</v>
      </c>
      <c r="K56" s="2">
        <v>60000</v>
      </c>
      <c r="L56" s="2">
        <f>Budget[[#This Row],[Updated Cost]]-Budget[[#This Row],[Cost]]</f>
        <v>0</v>
      </c>
      <c r="M56" t="s">
        <v>38</v>
      </c>
    </row>
    <row r="57" spans="1:13" ht="16.5" x14ac:dyDescent="0.35">
      <c r="A57" t="s">
        <v>60</v>
      </c>
      <c r="B57" t="s">
        <v>48</v>
      </c>
      <c r="C57" t="s">
        <v>54</v>
      </c>
      <c r="D57" t="s">
        <v>29</v>
      </c>
      <c r="E57" t="s">
        <v>18</v>
      </c>
      <c r="F57" t="s">
        <v>19</v>
      </c>
      <c r="G57" t="s">
        <v>20</v>
      </c>
      <c r="H57" t="s">
        <v>21</v>
      </c>
      <c r="I57" t="s">
        <v>33</v>
      </c>
      <c r="J57" s="2">
        <v>50000</v>
      </c>
      <c r="K57" s="2">
        <v>50000</v>
      </c>
      <c r="L57" s="2">
        <f>Budget[[#This Row],[Updated Cost]]-Budget[[#This Row],[Cost]]</f>
        <v>0</v>
      </c>
      <c r="M57" t="s">
        <v>23</v>
      </c>
    </row>
    <row r="58" spans="1:13" ht="16.5" x14ac:dyDescent="0.35">
      <c r="A58" t="s">
        <v>65</v>
      </c>
      <c r="E58" t="s">
        <v>30</v>
      </c>
      <c r="F58" t="s">
        <v>31</v>
      </c>
      <c r="G58" t="s">
        <v>32</v>
      </c>
      <c r="H58" t="s">
        <v>30</v>
      </c>
      <c r="I58" t="s">
        <v>33</v>
      </c>
      <c r="J58" s="2">
        <v>300000</v>
      </c>
      <c r="K58" s="2">
        <v>300000</v>
      </c>
      <c r="L58" s="2">
        <f>Budget[[#This Row],[Updated Cost]]-Budget[[#This Row],[Cost]]</f>
        <v>0</v>
      </c>
      <c r="M58" t="s">
        <v>66</v>
      </c>
    </row>
    <row r="59" spans="1:13" ht="16.5" x14ac:dyDescent="0.35">
      <c r="A59" t="s">
        <v>65</v>
      </c>
      <c r="E59" t="s">
        <v>30</v>
      </c>
      <c r="F59" t="s">
        <v>31</v>
      </c>
      <c r="G59" t="s">
        <v>32</v>
      </c>
      <c r="H59" t="s">
        <v>30</v>
      </c>
      <c r="I59" t="s">
        <v>22</v>
      </c>
      <c r="J59" s="2">
        <v>300000</v>
      </c>
      <c r="K59" s="2">
        <v>300000</v>
      </c>
      <c r="L59" s="2">
        <f>Budget[[#This Row],[Updated Cost]]-Budget[[#This Row],[Cost]]</f>
        <v>0</v>
      </c>
      <c r="M59" t="s">
        <v>66</v>
      </c>
    </row>
    <row r="60" spans="1:13" ht="16.5" x14ac:dyDescent="0.35">
      <c r="A60" t="s">
        <v>67</v>
      </c>
      <c r="B60" t="s">
        <v>15</v>
      </c>
      <c r="C60" t="s">
        <v>68</v>
      </c>
      <c r="D60" t="s">
        <v>17</v>
      </c>
      <c r="E60" t="s">
        <v>18</v>
      </c>
      <c r="F60" t="s">
        <v>35</v>
      </c>
      <c r="G60" t="s">
        <v>36</v>
      </c>
      <c r="H60" t="s">
        <v>37</v>
      </c>
      <c r="I60" t="s">
        <v>22</v>
      </c>
      <c r="J60" s="2">
        <v>25000</v>
      </c>
      <c r="K60" s="2">
        <v>25000</v>
      </c>
      <c r="L60" s="2">
        <f>Budget[[#This Row],[Updated Cost]]-Budget[[#This Row],[Cost]]</f>
        <v>0</v>
      </c>
      <c r="M60" t="s">
        <v>38</v>
      </c>
    </row>
    <row r="61" spans="1:13" ht="16.5" x14ac:dyDescent="0.35">
      <c r="A61" t="s">
        <v>67</v>
      </c>
      <c r="B61" t="s">
        <v>27</v>
      </c>
      <c r="C61" t="s">
        <v>28</v>
      </c>
      <c r="D61" t="s">
        <v>29</v>
      </c>
      <c r="E61" t="s">
        <v>30</v>
      </c>
      <c r="F61" t="s">
        <v>31</v>
      </c>
      <c r="G61" t="s">
        <v>32</v>
      </c>
      <c r="H61" t="s">
        <v>30</v>
      </c>
      <c r="I61" t="s">
        <v>33</v>
      </c>
      <c r="J61" s="2">
        <v>100000</v>
      </c>
      <c r="K61" s="2">
        <v>50000</v>
      </c>
      <c r="L61" s="2">
        <f>Budget[[#This Row],[Updated Cost]]-Budget[[#This Row],[Cost]]</f>
        <v>-50000</v>
      </c>
      <c r="M61" s="10" t="s">
        <v>69</v>
      </c>
    </row>
    <row r="62" spans="1:13" ht="16.5" x14ac:dyDescent="0.35">
      <c r="A62" t="s">
        <v>67</v>
      </c>
      <c r="B62" t="s">
        <v>27</v>
      </c>
      <c r="C62" t="s">
        <v>61</v>
      </c>
      <c r="D62" t="s">
        <v>17</v>
      </c>
      <c r="E62" t="s">
        <v>30</v>
      </c>
      <c r="F62" t="s">
        <v>31</v>
      </c>
      <c r="G62" t="s">
        <v>32</v>
      </c>
      <c r="H62" t="s">
        <v>30</v>
      </c>
      <c r="I62" t="s">
        <v>33</v>
      </c>
      <c r="J62" s="2">
        <v>25000</v>
      </c>
      <c r="K62" s="2">
        <v>25000</v>
      </c>
      <c r="L62" s="2">
        <f>Budget[[#This Row],[Updated Cost]]-Budget[[#This Row],[Cost]]</f>
        <v>0</v>
      </c>
      <c r="M62" t="s">
        <v>70</v>
      </c>
    </row>
    <row r="63" spans="1:13" ht="16.5" x14ac:dyDescent="0.35">
      <c r="A63" t="s">
        <v>67</v>
      </c>
      <c r="B63" t="s">
        <v>27</v>
      </c>
      <c r="C63" t="s">
        <v>61</v>
      </c>
      <c r="D63" t="s">
        <v>17</v>
      </c>
      <c r="E63" t="s">
        <v>30</v>
      </c>
      <c r="F63" t="s">
        <v>31</v>
      </c>
      <c r="G63" t="s">
        <v>32</v>
      </c>
      <c r="H63" t="s">
        <v>30</v>
      </c>
      <c r="I63" t="s">
        <v>22</v>
      </c>
      <c r="J63" s="2">
        <v>30000</v>
      </c>
      <c r="K63" s="2">
        <v>30000</v>
      </c>
      <c r="L63" s="2">
        <f>Budget[[#This Row],[Updated Cost]]-Budget[[#This Row],[Cost]]</f>
        <v>0</v>
      </c>
      <c r="M63" t="s">
        <v>40</v>
      </c>
    </row>
    <row r="64" spans="1:13" ht="16.5" x14ac:dyDescent="0.35">
      <c r="A64" t="s">
        <v>67</v>
      </c>
      <c r="B64" t="s">
        <v>27</v>
      </c>
      <c r="C64" t="s">
        <v>39</v>
      </c>
      <c r="D64" t="s">
        <v>29</v>
      </c>
      <c r="E64" t="s">
        <v>30</v>
      </c>
      <c r="F64" t="s">
        <v>31</v>
      </c>
      <c r="G64" t="s">
        <v>32</v>
      </c>
      <c r="H64" t="s">
        <v>30</v>
      </c>
      <c r="I64" t="s">
        <v>33</v>
      </c>
      <c r="J64" s="2">
        <v>25000</v>
      </c>
      <c r="K64" s="2">
        <v>25000</v>
      </c>
      <c r="L64" s="2">
        <f>Budget[[#This Row],[Updated Cost]]-Budget[[#This Row],[Cost]]</f>
        <v>0</v>
      </c>
      <c r="M64" t="s">
        <v>71</v>
      </c>
    </row>
    <row r="65" spans="1:13" ht="16.5" x14ac:dyDescent="0.35">
      <c r="A65" t="s">
        <v>67</v>
      </c>
      <c r="B65" t="s">
        <v>27</v>
      </c>
      <c r="C65" t="s">
        <v>39</v>
      </c>
      <c r="D65" t="s">
        <v>29</v>
      </c>
      <c r="E65" t="s">
        <v>30</v>
      </c>
      <c r="F65" t="s">
        <v>31</v>
      </c>
      <c r="G65" t="s">
        <v>32</v>
      </c>
      <c r="H65" t="s">
        <v>30</v>
      </c>
      <c r="I65" t="s">
        <v>22</v>
      </c>
      <c r="J65" s="2">
        <v>30000</v>
      </c>
      <c r="K65" s="2">
        <v>30000</v>
      </c>
      <c r="L65" s="2">
        <f>Budget[[#This Row],[Updated Cost]]-Budget[[#This Row],[Cost]]</f>
        <v>0</v>
      </c>
      <c r="M65" t="s">
        <v>40</v>
      </c>
    </row>
    <row r="66" spans="1:13" ht="16.5" x14ac:dyDescent="0.35">
      <c r="A66" t="s">
        <v>67</v>
      </c>
      <c r="B66" t="s">
        <v>27</v>
      </c>
      <c r="C66" t="s">
        <v>39</v>
      </c>
      <c r="D66" t="s">
        <v>29</v>
      </c>
      <c r="E66" t="s">
        <v>18</v>
      </c>
      <c r="F66" t="s">
        <v>19</v>
      </c>
      <c r="G66" t="s">
        <v>20</v>
      </c>
      <c r="H66" t="s">
        <v>21</v>
      </c>
      <c r="I66" t="s">
        <v>33</v>
      </c>
      <c r="J66" s="2">
        <v>20000</v>
      </c>
      <c r="K66" s="2">
        <v>20000</v>
      </c>
      <c r="L66" s="2">
        <f>Budget[[#This Row],[Updated Cost]]-Budget[[#This Row],[Cost]]</f>
        <v>0</v>
      </c>
      <c r="M66" t="s">
        <v>23</v>
      </c>
    </row>
    <row r="67" spans="1:13" ht="16.5" x14ac:dyDescent="0.35">
      <c r="A67" t="s">
        <v>67</v>
      </c>
      <c r="B67" t="s">
        <v>27</v>
      </c>
      <c r="C67" t="s">
        <v>39</v>
      </c>
      <c r="D67" t="s">
        <v>29</v>
      </c>
      <c r="E67" t="s">
        <v>18</v>
      </c>
      <c r="F67" t="s">
        <v>19</v>
      </c>
      <c r="G67" t="s">
        <v>20</v>
      </c>
      <c r="H67" t="s">
        <v>21</v>
      </c>
      <c r="I67" t="s">
        <v>22</v>
      </c>
      <c r="J67" s="2">
        <v>25000</v>
      </c>
      <c r="K67" s="2">
        <v>25000</v>
      </c>
      <c r="L67" s="2">
        <f>Budget[[#This Row],[Updated Cost]]-Budget[[#This Row],[Cost]]</f>
        <v>0</v>
      </c>
      <c r="M67" t="s">
        <v>23</v>
      </c>
    </row>
    <row r="68" spans="1:13" ht="16.5" x14ac:dyDescent="0.35">
      <c r="A68" t="s">
        <v>67</v>
      </c>
      <c r="B68" t="s">
        <v>27</v>
      </c>
      <c r="C68" t="s">
        <v>39</v>
      </c>
      <c r="D68" t="s">
        <v>29</v>
      </c>
      <c r="E68" t="s">
        <v>18</v>
      </c>
      <c r="F68" t="s">
        <v>35</v>
      </c>
      <c r="G68" t="s">
        <v>36</v>
      </c>
      <c r="H68" t="s">
        <v>37</v>
      </c>
      <c r="I68" t="s">
        <v>22</v>
      </c>
      <c r="J68" s="2">
        <v>25000</v>
      </c>
      <c r="K68" s="2">
        <v>25000</v>
      </c>
      <c r="L68" s="2">
        <f>Budget[[#This Row],[Updated Cost]]-Budget[[#This Row],[Cost]]</f>
        <v>0</v>
      </c>
      <c r="M68" t="s">
        <v>38</v>
      </c>
    </row>
    <row r="69" spans="1:13" ht="16.5" x14ac:dyDescent="0.35">
      <c r="A69" t="s">
        <v>67</v>
      </c>
      <c r="B69" t="s">
        <v>27</v>
      </c>
      <c r="C69" t="s">
        <v>62</v>
      </c>
      <c r="D69" t="s">
        <v>29</v>
      </c>
      <c r="E69" t="s">
        <v>30</v>
      </c>
      <c r="F69" t="s">
        <v>31</v>
      </c>
      <c r="G69" t="s">
        <v>32</v>
      </c>
      <c r="H69" t="s">
        <v>30</v>
      </c>
      <c r="I69" t="s">
        <v>22</v>
      </c>
      <c r="J69" s="2">
        <v>30000</v>
      </c>
      <c r="K69" s="2">
        <v>30000</v>
      </c>
      <c r="L69" s="2">
        <f>Budget[[#This Row],[Updated Cost]]-Budget[[#This Row],[Cost]]</f>
        <v>0</v>
      </c>
      <c r="M69" t="s">
        <v>40</v>
      </c>
    </row>
    <row r="70" spans="1:13" ht="16.5" x14ac:dyDescent="0.35">
      <c r="A70" t="s">
        <v>67</v>
      </c>
      <c r="B70" t="s">
        <v>27</v>
      </c>
      <c r="C70" t="s">
        <v>62</v>
      </c>
      <c r="D70" t="s">
        <v>29</v>
      </c>
      <c r="E70" t="s">
        <v>18</v>
      </c>
      <c r="F70" t="s">
        <v>19</v>
      </c>
      <c r="G70" t="s">
        <v>20</v>
      </c>
      <c r="H70" t="s">
        <v>21</v>
      </c>
      <c r="I70" t="s">
        <v>33</v>
      </c>
      <c r="J70" s="2">
        <v>20000</v>
      </c>
      <c r="K70" s="2">
        <v>20000</v>
      </c>
      <c r="L70" s="2">
        <f>Budget[[#This Row],[Updated Cost]]-Budget[[#This Row],[Cost]]</f>
        <v>0</v>
      </c>
      <c r="M70" t="s">
        <v>23</v>
      </c>
    </row>
    <row r="71" spans="1:13" ht="16.5" x14ac:dyDescent="0.35">
      <c r="A71" t="s">
        <v>67</v>
      </c>
      <c r="B71" t="s">
        <v>27</v>
      </c>
      <c r="C71" t="s">
        <v>41</v>
      </c>
      <c r="D71" t="s">
        <v>29</v>
      </c>
      <c r="E71" t="s">
        <v>30</v>
      </c>
      <c r="F71" t="s">
        <v>31</v>
      </c>
      <c r="G71" t="s">
        <v>32</v>
      </c>
      <c r="H71" t="s">
        <v>30</v>
      </c>
      <c r="I71" t="s">
        <v>22</v>
      </c>
      <c r="J71" s="2">
        <v>30000</v>
      </c>
      <c r="K71" s="2">
        <v>30000</v>
      </c>
      <c r="L71" s="2">
        <f>Budget[[#This Row],[Updated Cost]]-Budget[[#This Row],[Cost]]</f>
        <v>0</v>
      </c>
      <c r="M71" t="s">
        <v>40</v>
      </c>
    </row>
    <row r="72" spans="1:13" ht="16.5" x14ac:dyDescent="0.35">
      <c r="A72" t="s">
        <v>67</v>
      </c>
      <c r="B72" t="s">
        <v>42</v>
      </c>
      <c r="C72" t="s">
        <v>43</v>
      </c>
      <c r="D72" t="s">
        <v>29</v>
      </c>
      <c r="E72" t="s">
        <v>30</v>
      </c>
      <c r="F72" t="s">
        <v>31</v>
      </c>
      <c r="G72" t="s">
        <v>32</v>
      </c>
      <c r="H72" t="s">
        <v>30</v>
      </c>
      <c r="I72" t="s">
        <v>22</v>
      </c>
      <c r="J72" s="2">
        <v>100000</v>
      </c>
      <c r="K72" s="2">
        <v>50000</v>
      </c>
      <c r="L72" s="2">
        <f>Budget[[#This Row],[Updated Cost]]-Budget[[#This Row],[Cost]]</f>
        <v>-50000</v>
      </c>
      <c r="M72" t="s">
        <v>72</v>
      </c>
    </row>
    <row r="73" spans="1:13" ht="16.5" x14ac:dyDescent="0.35">
      <c r="A73" t="s">
        <v>67</v>
      </c>
      <c r="B73" t="s">
        <v>42</v>
      </c>
      <c r="C73" t="s">
        <v>73</v>
      </c>
      <c r="D73" t="s">
        <v>17</v>
      </c>
      <c r="E73" t="s">
        <v>30</v>
      </c>
      <c r="F73" t="s">
        <v>31</v>
      </c>
      <c r="G73" t="s">
        <v>32</v>
      </c>
      <c r="H73" t="s">
        <v>30</v>
      </c>
      <c r="I73" t="s">
        <v>22</v>
      </c>
      <c r="J73" s="2">
        <v>20000</v>
      </c>
      <c r="K73" s="2">
        <v>20000</v>
      </c>
      <c r="L73" s="2">
        <f>Budget[[#This Row],[Updated Cost]]-Budget[[#This Row],[Cost]]</f>
        <v>0</v>
      </c>
      <c r="M73" t="s">
        <v>74</v>
      </c>
    </row>
    <row r="74" spans="1:13" ht="16.5" x14ac:dyDescent="0.35">
      <c r="A74" t="s">
        <v>67</v>
      </c>
      <c r="B74" t="s">
        <v>42</v>
      </c>
      <c r="C74" t="s">
        <v>73</v>
      </c>
      <c r="D74" t="s">
        <v>17</v>
      </c>
      <c r="E74" t="s">
        <v>18</v>
      </c>
      <c r="F74" t="s">
        <v>19</v>
      </c>
      <c r="G74" t="s">
        <v>20</v>
      </c>
      <c r="H74" t="s">
        <v>21</v>
      </c>
      <c r="I74" t="s">
        <v>22</v>
      </c>
      <c r="J74" s="2">
        <v>15000</v>
      </c>
      <c r="K74" s="2">
        <v>15000</v>
      </c>
      <c r="L74" s="2">
        <f>Budget[[#This Row],[Updated Cost]]-Budget[[#This Row],[Cost]]</f>
        <v>0</v>
      </c>
      <c r="M74" t="s">
        <v>23</v>
      </c>
    </row>
    <row r="75" spans="1:13" ht="16.5" x14ac:dyDescent="0.35">
      <c r="A75" t="s">
        <v>67</v>
      </c>
      <c r="B75" t="s">
        <v>42</v>
      </c>
      <c r="C75" t="s">
        <v>73</v>
      </c>
      <c r="D75" t="s">
        <v>17</v>
      </c>
      <c r="E75" t="s">
        <v>18</v>
      </c>
      <c r="F75" t="s">
        <v>19</v>
      </c>
      <c r="G75" t="s">
        <v>20</v>
      </c>
      <c r="H75" t="s">
        <v>21</v>
      </c>
      <c r="I75" t="s">
        <v>22</v>
      </c>
      <c r="J75" s="2">
        <v>15000</v>
      </c>
      <c r="K75" s="2">
        <v>15000</v>
      </c>
      <c r="L75" s="2">
        <f>Budget[[#This Row],[Updated Cost]]-Budget[[#This Row],[Cost]]</f>
        <v>0</v>
      </c>
      <c r="M75" t="s">
        <v>23</v>
      </c>
    </row>
    <row r="76" spans="1:13" ht="16.5" x14ac:dyDescent="0.35">
      <c r="A76" t="s">
        <v>67</v>
      </c>
      <c r="B76" t="s">
        <v>42</v>
      </c>
      <c r="C76" t="s">
        <v>73</v>
      </c>
      <c r="D76" t="s">
        <v>17</v>
      </c>
      <c r="E76" t="s">
        <v>18</v>
      </c>
      <c r="F76" t="s">
        <v>35</v>
      </c>
      <c r="G76" t="s">
        <v>36</v>
      </c>
      <c r="H76" t="s">
        <v>37</v>
      </c>
      <c r="I76" t="s">
        <v>22</v>
      </c>
      <c r="J76" s="2">
        <v>15000</v>
      </c>
      <c r="K76" s="2">
        <v>15000</v>
      </c>
      <c r="L76" s="2">
        <f>Budget[[#This Row],[Updated Cost]]-Budget[[#This Row],[Cost]]</f>
        <v>0</v>
      </c>
      <c r="M76" t="s">
        <v>38</v>
      </c>
    </row>
    <row r="77" spans="1:13" ht="16.5" x14ac:dyDescent="0.35">
      <c r="A77" t="s">
        <v>67</v>
      </c>
      <c r="B77" t="s">
        <v>42</v>
      </c>
      <c r="C77" t="s">
        <v>46</v>
      </c>
      <c r="D77" t="s">
        <v>29</v>
      </c>
      <c r="E77" t="s">
        <v>30</v>
      </c>
      <c r="F77" t="s">
        <v>31</v>
      </c>
      <c r="G77" t="s">
        <v>32</v>
      </c>
      <c r="H77" t="s">
        <v>30</v>
      </c>
      <c r="I77" t="s">
        <v>22</v>
      </c>
      <c r="J77" s="2">
        <v>20000</v>
      </c>
      <c r="K77" s="2">
        <v>20000</v>
      </c>
      <c r="L77" s="2">
        <f>Budget[[#This Row],[Updated Cost]]-Budget[[#This Row],[Cost]]</f>
        <v>0</v>
      </c>
      <c r="M77" t="s">
        <v>75</v>
      </c>
    </row>
    <row r="78" spans="1:13" ht="16.5" x14ac:dyDescent="0.35">
      <c r="A78" t="s">
        <v>67</v>
      </c>
      <c r="B78" t="s">
        <v>42</v>
      </c>
      <c r="C78" t="s">
        <v>46</v>
      </c>
      <c r="D78" t="s">
        <v>29</v>
      </c>
      <c r="E78" t="s">
        <v>30</v>
      </c>
      <c r="F78" t="s">
        <v>31</v>
      </c>
      <c r="G78" t="s">
        <v>32</v>
      </c>
      <c r="H78" t="s">
        <v>30</v>
      </c>
      <c r="I78" t="s">
        <v>22</v>
      </c>
      <c r="J78" s="2">
        <v>20000</v>
      </c>
      <c r="K78" s="2">
        <v>20000</v>
      </c>
      <c r="L78" s="2">
        <f>Budget[[#This Row],[Updated Cost]]-Budget[[#This Row],[Cost]]</f>
        <v>0</v>
      </c>
      <c r="M78" t="s">
        <v>76</v>
      </c>
    </row>
    <row r="79" spans="1:13" ht="16.5" x14ac:dyDescent="0.35">
      <c r="A79" t="s">
        <v>67</v>
      </c>
      <c r="B79" t="s">
        <v>42</v>
      </c>
      <c r="C79" t="s">
        <v>46</v>
      </c>
      <c r="D79" t="s">
        <v>29</v>
      </c>
      <c r="E79" t="s">
        <v>18</v>
      </c>
      <c r="F79" t="s">
        <v>19</v>
      </c>
      <c r="G79" t="s">
        <v>20</v>
      </c>
      <c r="H79" t="s">
        <v>21</v>
      </c>
      <c r="I79" t="s">
        <v>22</v>
      </c>
      <c r="J79" s="2">
        <v>15000</v>
      </c>
      <c r="K79" s="2">
        <v>15000</v>
      </c>
      <c r="L79" s="2">
        <f>Budget[[#This Row],[Updated Cost]]-Budget[[#This Row],[Cost]]</f>
        <v>0</v>
      </c>
      <c r="M79" t="s">
        <v>23</v>
      </c>
    </row>
    <row r="80" spans="1:13" ht="16.5" x14ac:dyDescent="0.35">
      <c r="A80" t="s">
        <v>67</v>
      </c>
      <c r="B80" t="s">
        <v>42</v>
      </c>
      <c r="C80" t="s">
        <v>46</v>
      </c>
      <c r="D80" t="s">
        <v>29</v>
      </c>
      <c r="E80" t="s">
        <v>18</v>
      </c>
      <c r="F80" t="s">
        <v>35</v>
      </c>
      <c r="G80" t="s">
        <v>36</v>
      </c>
      <c r="H80" t="s">
        <v>37</v>
      </c>
      <c r="I80" t="s">
        <v>22</v>
      </c>
      <c r="J80" s="2">
        <v>15000</v>
      </c>
      <c r="K80" s="2">
        <v>15000</v>
      </c>
      <c r="L80" s="2">
        <f>Budget[[#This Row],[Updated Cost]]-Budget[[#This Row],[Cost]]</f>
        <v>0</v>
      </c>
      <c r="M80" t="s">
        <v>38</v>
      </c>
    </row>
    <row r="81" spans="1:13" ht="16.5" x14ac:dyDescent="0.35">
      <c r="A81" t="s">
        <v>77</v>
      </c>
      <c r="B81" t="s">
        <v>55</v>
      </c>
      <c r="C81" t="s">
        <v>56</v>
      </c>
      <c r="D81" t="s">
        <v>56</v>
      </c>
      <c r="E81" t="s">
        <v>30</v>
      </c>
      <c r="F81" t="s">
        <v>31</v>
      </c>
      <c r="G81" t="s">
        <v>32</v>
      </c>
      <c r="H81" t="s">
        <v>30</v>
      </c>
      <c r="I81" t="s">
        <v>33</v>
      </c>
      <c r="J81" s="2">
        <v>75000</v>
      </c>
      <c r="K81" s="2">
        <v>50000</v>
      </c>
      <c r="L81" s="2">
        <f>Budget[[#This Row],[Updated Cost]]-Budget[[#This Row],[Cost]]</f>
        <v>-25000</v>
      </c>
      <c r="M81" t="s">
        <v>78</v>
      </c>
    </row>
    <row r="82" spans="1:13" ht="16.5" x14ac:dyDescent="0.35">
      <c r="A82" t="s">
        <v>77</v>
      </c>
      <c r="B82" t="s">
        <v>55</v>
      </c>
      <c r="C82" t="s">
        <v>56</v>
      </c>
      <c r="D82" t="s">
        <v>56</v>
      </c>
      <c r="E82" t="s">
        <v>30</v>
      </c>
      <c r="F82" t="s">
        <v>31</v>
      </c>
      <c r="G82" t="s">
        <v>32</v>
      </c>
      <c r="H82" t="s">
        <v>30</v>
      </c>
      <c r="I82" t="s">
        <v>22</v>
      </c>
      <c r="J82" s="2">
        <v>85000</v>
      </c>
      <c r="K82" s="2">
        <v>85000</v>
      </c>
      <c r="L82" s="2">
        <f>Budget[[#This Row],[Updated Cost]]-Budget[[#This Row],[Cost]]</f>
        <v>0</v>
      </c>
      <c r="M82" t="s">
        <v>40</v>
      </c>
    </row>
    <row r="83" spans="1:13" ht="16.5" x14ac:dyDescent="0.35">
      <c r="A83" t="s">
        <v>77</v>
      </c>
      <c r="B83" t="s">
        <v>55</v>
      </c>
      <c r="C83" t="s">
        <v>56</v>
      </c>
      <c r="D83" t="s">
        <v>56</v>
      </c>
      <c r="E83" t="s">
        <v>18</v>
      </c>
      <c r="F83" t="s">
        <v>19</v>
      </c>
      <c r="G83" t="s">
        <v>20</v>
      </c>
      <c r="H83" t="s">
        <v>21</v>
      </c>
      <c r="I83" t="s">
        <v>33</v>
      </c>
      <c r="J83" s="2">
        <v>75000</v>
      </c>
      <c r="K83" s="2">
        <v>75000</v>
      </c>
      <c r="L83" s="2">
        <f>Budget[[#This Row],[Updated Cost]]-Budget[[#This Row],[Cost]]</f>
        <v>0</v>
      </c>
      <c r="M83" t="s">
        <v>23</v>
      </c>
    </row>
    <row r="84" spans="1:13" ht="16.5" x14ac:dyDescent="0.35">
      <c r="A84" t="s">
        <v>79</v>
      </c>
      <c r="B84" t="s">
        <v>27</v>
      </c>
      <c r="C84" t="s">
        <v>28</v>
      </c>
      <c r="D84" t="s">
        <v>29</v>
      </c>
      <c r="E84" t="s">
        <v>30</v>
      </c>
      <c r="F84" t="s">
        <v>31</v>
      </c>
      <c r="G84" t="s">
        <v>32</v>
      </c>
      <c r="H84" t="s">
        <v>30</v>
      </c>
      <c r="I84" t="s">
        <v>33</v>
      </c>
      <c r="J84" s="2">
        <v>55000</v>
      </c>
      <c r="K84" s="2">
        <v>55000</v>
      </c>
      <c r="L84" s="2">
        <f>Budget[[#This Row],[Updated Cost]]-Budget[[#This Row],[Cost]]</f>
        <v>0</v>
      </c>
      <c r="M84" t="s">
        <v>80</v>
      </c>
    </row>
    <row r="85" spans="1:13" ht="16.5" x14ac:dyDescent="0.35">
      <c r="A85" t="s">
        <v>79</v>
      </c>
      <c r="B85" t="s">
        <v>27</v>
      </c>
      <c r="C85" t="s">
        <v>28</v>
      </c>
      <c r="D85" t="s">
        <v>29</v>
      </c>
      <c r="E85" t="s">
        <v>30</v>
      </c>
      <c r="F85" t="s">
        <v>31</v>
      </c>
      <c r="G85" t="s">
        <v>32</v>
      </c>
      <c r="H85" t="s">
        <v>30</v>
      </c>
      <c r="I85" t="s">
        <v>22</v>
      </c>
      <c r="J85" s="2">
        <v>65000</v>
      </c>
      <c r="K85" s="2">
        <v>65000</v>
      </c>
      <c r="L85" s="2">
        <f>Budget[[#This Row],[Updated Cost]]-Budget[[#This Row],[Cost]]</f>
        <v>0</v>
      </c>
      <c r="M85" t="s">
        <v>40</v>
      </c>
    </row>
    <row r="86" spans="1:13" ht="16.5" x14ac:dyDescent="0.35">
      <c r="A86" t="s">
        <v>79</v>
      </c>
      <c r="B86" t="s">
        <v>27</v>
      </c>
      <c r="C86" t="s">
        <v>28</v>
      </c>
      <c r="D86" t="s">
        <v>29</v>
      </c>
      <c r="E86" t="s">
        <v>18</v>
      </c>
      <c r="F86" t="s">
        <v>35</v>
      </c>
      <c r="G86" t="s">
        <v>36</v>
      </c>
      <c r="H86" t="s">
        <v>37</v>
      </c>
      <c r="I86" t="s">
        <v>22</v>
      </c>
      <c r="J86" s="2">
        <v>65000</v>
      </c>
      <c r="K86" s="2">
        <v>65000</v>
      </c>
      <c r="L86" s="2">
        <f>Budget[[#This Row],[Updated Cost]]-Budget[[#This Row],[Cost]]</f>
        <v>0</v>
      </c>
      <c r="M86" t="s">
        <v>38</v>
      </c>
    </row>
    <row r="87" spans="1:13" ht="16.5" x14ac:dyDescent="0.35">
      <c r="A87" t="s">
        <v>79</v>
      </c>
      <c r="B87" t="s">
        <v>27</v>
      </c>
      <c r="C87" t="s">
        <v>62</v>
      </c>
      <c r="D87" t="s">
        <v>29</v>
      </c>
      <c r="E87" t="s">
        <v>18</v>
      </c>
      <c r="F87" t="s">
        <v>19</v>
      </c>
      <c r="G87" t="s">
        <v>20</v>
      </c>
      <c r="H87" t="s">
        <v>21</v>
      </c>
      <c r="I87" t="s">
        <v>22</v>
      </c>
      <c r="J87" s="2">
        <v>65000</v>
      </c>
      <c r="K87" s="2">
        <v>65000</v>
      </c>
      <c r="L87" s="2">
        <f>Budget[[#This Row],[Updated Cost]]-Budget[[#This Row],[Cost]]</f>
        <v>0</v>
      </c>
      <c r="M87" t="s">
        <v>23</v>
      </c>
    </row>
    <row r="88" spans="1:13" ht="16.5" x14ac:dyDescent="0.35">
      <c r="A88" t="s">
        <v>79</v>
      </c>
      <c r="B88" t="s">
        <v>27</v>
      </c>
      <c r="C88" t="s">
        <v>41</v>
      </c>
      <c r="D88" t="s">
        <v>29</v>
      </c>
      <c r="E88" t="s">
        <v>18</v>
      </c>
      <c r="F88" t="s">
        <v>19</v>
      </c>
      <c r="G88" t="s">
        <v>20</v>
      </c>
      <c r="H88" t="s">
        <v>21</v>
      </c>
      <c r="I88" t="s">
        <v>33</v>
      </c>
      <c r="J88" s="2">
        <v>55000</v>
      </c>
      <c r="K88" s="2">
        <v>55000</v>
      </c>
      <c r="L88" s="2">
        <f>Budget[[#This Row],[Updated Cost]]-Budget[[#This Row],[Cost]]</f>
        <v>0</v>
      </c>
      <c r="M88" t="s">
        <v>23</v>
      </c>
    </row>
    <row r="89" spans="1:13" ht="16.5" x14ac:dyDescent="0.35">
      <c r="A89" t="s">
        <v>79</v>
      </c>
      <c r="B89" t="s">
        <v>27</v>
      </c>
      <c r="C89" t="s">
        <v>41</v>
      </c>
      <c r="D89" t="s">
        <v>29</v>
      </c>
      <c r="E89" t="s">
        <v>18</v>
      </c>
      <c r="F89" t="s">
        <v>35</v>
      </c>
      <c r="G89" t="s">
        <v>36</v>
      </c>
      <c r="H89" t="s">
        <v>37</v>
      </c>
      <c r="I89" t="s">
        <v>33</v>
      </c>
      <c r="J89" s="2">
        <v>55000</v>
      </c>
      <c r="K89" s="2">
        <v>55000</v>
      </c>
      <c r="L89" s="2">
        <f>Budget[[#This Row],[Updated Cost]]-Budget[[#This Row],[Cost]]</f>
        <v>0</v>
      </c>
      <c r="M89" t="s">
        <v>38</v>
      </c>
    </row>
    <row r="90" spans="1:13" ht="16.5" x14ac:dyDescent="0.35">
      <c r="A90" t="s">
        <v>81</v>
      </c>
      <c r="B90" t="s">
        <v>42</v>
      </c>
      <c r="C90" t="s">
        <v>43</v>
      </c>
      <c r="D90" t="s">
        <v>29</v>
      </c>
      <c r="E90" t="s">
        <v>30</v>
      </c>
      <c r="F90" t="s">
        <v>31</v>
      </c>
      <c r="G90" t="s">
        <v>32</v>
      </c>
      <c r="H90" t="s">
        <v>30</v>
      </c>
      <c r="I90" t="s">
        <v>33</v>
      </c>
      <c r="J90" s="2">
        <v>975000</v>
      </c>
      <c r="K90" s="2">
        <v>25000</v>
      </c>
      <c r="L90" s="2">
        <f>Budget[[#This Row],[Updated Cost]]-Budget[[#This Row],[Cost]]</f>
        <v>-950000</v>
      </c>
      <c r="M90" t="s">
        <v>82</v>
      </c>
    </row>
    <row r="91" spans="1:13" ht="16.5" x14ac:dyDescent="0.35">
      <c r="A91" t="s">
        <v>81</v>
      </c>
      <c r="B91" t="s">
        <v>42</v>
      </c>
      <c r="C91" t="s">
        <v>45</v>
      </c>
      <c r="D91" t="s">
        <v>17</v>
      </c>
      <c r="E91" t="s">
        <v>18</v>
      </c>
      <c r="F91" t="s">
        <v>19</v>
      </c>
      <c r="G91" t="s">
        <v>20</v>
      </c>
      <c r="H91" t="s">
        <v>21</v>
      </c>
      <c r="I91" t="s">
        <v>33</v>
      </c>
      <c r="J91" s="2">
        <v>400000</v>
      </c>
      <c r="K91" s="2">
        <v>400000</v>
      </c>
      <c r="L91" s="2">
        <f>Budget[[#This Row],[Updated Cost]]-Budget[[#This Row],[Cost]]</f>
        <v>0</v>
      </c>
      <c r="M91" t="s">
        <v>23</v>
      </c>
    </row>
    <row r="92" spans="1:13" ht="16.5" x14ac:dyDescent="0.35">
      <c r="A92" t="s">
        <v>81</v>
      </c>
      <c r="B92" t="s">
        <v>42</v>
      </c>
      <c r="C92" t="s">
        <v>47</v>
      </c>
      <c r="D92" t="s">
        <v>29</v>
      </c>
      <c r="E92" t="s">
        <v>30</v>
      </c>
      <c r="F92" t="s">
        <v>31</v>
      </c>
      <c r="G92" t="s">
        <v>32</v>
      </c>
      <c r="H92" t="s">
        <v>30</v>
      </c>
      <c r="I92" t="s">
        <v>22</v>
      </c>
      <c r="J92" s="2">
        <v>500000</v>
      </c>
      <c r="K92" s="2">
        <v>500000</v>
      </c>
      <c r="L92" s="2">
        <f>Budget[[#This Row],[Updated Cost]]-Budget[[#This Row],[Cost]]</f>
        <v>0</v>
      </c>
      <c r="M92" t="s">
        <v>40</v>
      </c>
    </row>
    <row r="93" spans="1:13" ht="16.5" x14ac:dyDescent="0.35">
      <c r="A93" t="s">
        <v>81</v>
      </c>
      <c r="B93" t="s">
        <v>42</v>
      </c>
      <c r="C93" t="s">
        <v>47</v>
      </c>
      <c r="D93" t="s">
        <v>29</v>
      </c>
      <c r="E93" t="s">
        <v>18</v>
      </c>
      <c r="F93" t="s">
        <v>19</v>
      </c>
      <c r="G93" t="s">
        <v>20</v>
      </c>
      <c r="H93" t="s">
        <v>21</v>
      </c>
      <c r="I93" t="s">
        <v>22</v>
      </c>
      <c r="J93" s="2">
        <v>100000</v>
      </c>
      <c r="K93" s="2">
        <v>100000</v>
      </c>
      <c r="L93" s="2">
        <f>Budget[[#This Row],[Updated Cost]]-Budget[[#This Row],[Cost]]</f>
        <v>0</v>
      </c>
      <c r="M93" t="s">
        <v>23</v>
      </c>
    </row>
    <row r="94" spans="1:13" ht="16.5" x14ac:dyDescent="0.35">
      <c r="A94" t="s">
        <v>81</v>
      </c>
      <c r="B94" t="s">
        <v>48</v>
      </c>
      <c r="C94" t="s">
        <v>49</v>
      </c>
      <c r="D94" t="s">
        <v>29</v>
      </c>
      <c r="E94" t="s">
        <v>18</v>
      </c>
      <c r="F94" t="s">
        <v>19</v>
      </c>
      <c r="G94" t="s">
        <v>20</v>
      </c>
      <c r="H94" t="s">
        <v>21</v>
      </c>
      <c r="I94" t="s">
        <v>22</v>
      </c>
      <c r="J94" s="2">
        <v>150000</v>
      </c>
      <c r="K94" s="2">
        <v>150000</v>
      </c>
      <c r="L94" s="2">
        <f>Budget[[#This Row],[Updated Cost]]-Budget[[#This Row],[Cost]]</f>
        <v>0</v>
      </c>
      <c r="M94" t="s">
        <v>23</v>
      </c>
    </row>
    <row r="95" spans="1:13" ht="16.5" x14ac:dyDescent="0.35">
      <c r="A95" t="s">
        <v>81</v>
      </c>
      <c r="B95" t="s">
        <v>48</v>
      </c>
      <c r="C95" t="s">
        <v>51</v>
      </c>
      <c r="D95" t="s">
        <v>29</v>
      </c>
      <c r="E95" t="s">
        <v>30</v>
      </c>
      <c r="F95" t="s">
        <v>31</v>
      </c>
      <c r="G95" t="s">
        <v>32</v>
      </c>
      <c r="H95" t="s">
        <v>30</v>
      </c>
      <c r="I95" t="s">
        <v>33</v>
      </c>
      <c r="J95" s="2">
        <v>595000</v>
      </c>
      <c r="K95" s="2">
        <v>250000</v>
      </c>
      <c r="L95" s="2">
        <f>Budget[[#This Row],[Updated Cost]]-Budget[[#This Row],[Cost]]</f>
        <v>-345000</v>
      </c>
      <c r="M95" t="s">
        <v>83</v>
      </c>
    </row>
    <row r="96" spans="1:13" ht="16.5" x14ac:dyDescent="0.35">
      <c r="A96" t="s">
        <v>81</v>
      </c>
      <c r="B96" t="s">
        <v>48</v>
      </c>
      <c r="C96" t="s">
        <v>52</v>
      </c>
      <c r="D96" t="s">
        <v>17</v>
      </c>
      <c r="E96" t="s">
        <v>30</v>
      </c>
      <c r="F96" t="s">
        <v>31</v>
      </c>
      <c r="G96" t="s">
        <v>32</v>
      </c>
      <c r="H96" t="s">
        <v>30</v>
      </c>
      <c r="I96" t="s">
        <v>22</v>
      </c>
      <c r="J96" s="2">
        <v>350000</v>
      </c>
      <c r="K96" s="2">
        <v>350000</v>
      </c>
      <c r="L96" s="2">
        <f>Budget[[#This Row],[Updated Cost]]-Budget[[#This Row],[Cost]]</f>
        <v>0</v>
      </c>
      <c r="M96" t="s">
        <v>40</v>
      </c>
    </row>
    <row r="97" spans="1:13" ht="16.5" x14ac:dyDescent="0.35">
      <c r="A97" t="s">
        <v>81</v>
      </c>
      <c r="B97" t="s">
        <v>48</v>
      </c>
      <c r="C97" t="s">
        <v>54</v>
      </c>
      <c r="D97" t="s">
        <v>29</v>
      </c>
      <c r="E97" t="s">
        <v>18</v>
      </c>
      <c r="F97" t="s">
        <v>19</v>
      </c>
      <c r="G97" t="s">
        <v>20</v>
      </c>
      <c r="H97" t="s">
        <v>21</v>
      </c>
      <c r="I97" t="s">
        <v>33</v>
      </c>
      <c r="J97" s="2">
        <v>595000</v>
      </c>
      <c r="K97" s="2">
        <v>595000</v>
      </c>
      <c r="L97" s="2">
        <f>Budget[[#This Row],[Updated Cost]]-Budget[[#This Row],[Cost]]</f>
        <v>0</v>
      </c>
      <c r="M97" t="s">
        <v>23</v>
      </c>
    </row>
    <row r="98" spans="1:13" ht="16.5" x14ac:dyDescent="0.35">
      <c r="A98" t="s">
        <v>84</v>
      </c>
      <c r="B98" t="s">
        <v>27</v>
      </c>
      <c r="C98" t="s">
        <v>28</v>
      </c>
      <c r="D98" t="s">
        <v>29</v>
      </c>
      <c r="E98" t="s">
        <v>30</v>
      </c>
      <c r="F98" t="s">
        <v>31</v>
      </c>
      <c r="G98" t="s">
        <v>32</v>
      </c>
      <c r="H98" t="s">
        <v>30</v>
      </c>
      <c r="I98" t="s">
        <v>33</v>
      </c>
      <c r="J98" s="2">
        <v>55000</v>
      </c>
      <c r="K98" s="2">
        <v>55000</v>
      </c>
      <c r="L98" s="2">
        <f>Budget[[#This Row],[Updated Cost]]-Budget[[#This Row],[Cost]]</f>
        <v>0</v>
      </c>
      <c r="M98" t="s">
        <v>85</v>
      </c>
    </row>
    <row r="99" spans="1:13" ht="16.5" x14ac:dyDescent="0.35">
      <c r="A99" t="s">
        <v>84</v>
      </c>
      <c r="B99" t="s">
        <v>27</v>
      </c>
      <c r="C99" t="s">
        <v>61</v>
      </c>
      <c r="D99" t="s">
        <v>17</v>
      </c>
      <c r="E99" t="s">
        <v>30</v>
      </c>
      <c r="F99" t="s">
        <v>31</v>
      </c>
      <c r="G99" t="s">
        <v>32</v>
      </c>
      <c r="H99" t="s">
        <v>30</v>
      </c>
      <c r="I99" t="s">
        <v>22</v>
      </c>
      <c r="J99" s="2">
        <v>75000</v>
      </c>
      <c r="K99" s="2">
        <v>75000</v>
      </c>
      <c r="L99" s="2">
        <f>Budget[[#This Row],[Updated Cost]]-Budget[[#This Row],[Cost]]</f>
        <v>0</v>
      </c>
      <c r="M99" t="s">
        <v>40</v>
      </c>
    </row>
    <row r="100" spans="1:13" ht="16.5" x14ac:dyDescent="0.35">
      <c r="A100" t="s">
        <v>84</v>
      </c>
      <c r="B100" t="s">
        <v>27</v>
      </c>
      <c r="C100" t="s">
        <v>39</v>
      </c>
      <c r="D100" t="s">
        <v>29</v>
      </c>
      <c r="E100" t="s">
        <v>18</v>
      </c>
      <c r="F100" t="s">
        <v>35</v>
      </c>
      <c r="G100" t="s">
        <v>36</v>
      </c>
      <c r="H100" t="s">
        <v>37</v>
      </c>
      <c r="I100" t="s">
        <v>22</v>
      </c>
      <c r="J100" s="2">
        <v>65000</v>
      </c>
      <c r="K100" s="2">
        <v>65000</v>
      </c>
      <c r="L100" s="2">
        <f>Budget[[#This Row],[Updated Cost]]-Budget[[#This Row],[Cost]]</f>
        <v>0</v>
      </c>
      <c r="M100" t="s">
        <v>38</v>
      </c>
    </row>
    <row r="101" spans="1:13" ht="16.5" x14ac:dyDescent="0.35">
      <c r="A101" t="s">
        <v>84</v>
      </c>
      <c r="B101" t="s">
        <v>27</v>
      </c>
      <c r="C101" t="s">
        <v>62</v>
      </c>
      <c r="D101" t="s">
        <v>29</v>
      </c>
      <c r="E101" t="s">
        <v>18</v>
      </c>
      <c r="F101" t="s">
        <v>19</v>
      </c>
      <c r="G101" t="s">
        <v>20</v>
      </c>
      <c r="H101" t="s">
        <v>21</v>
      </c>
      <c r="I101" t="s">
        <v>22</v>
      </c>
      <c r="J101" s="2">
        <v>55000</v>
      </c>
      <c r="K101" s="2">
        <v>55000</v>
      </c>
      <c r="L101" s="2">
        <f>Budget[[#This Row],[Updated Cost]]-Budget[[#This Row],[Cost]]</f>
        <v>0</v>
      </c>
      <c r="M101" t="s">
        <v>23</v>
      </c>
    </row>
    <row r="102" spans="1:13" ht="16.5" x14ac:dyDescent="0.35">
      <c r="A102" t="s">
        <v>84</v>
      </c>
      <c r="B102" t="s">
        <v>27</v>
      </c>
      <c r="C102" t="s">
        <v>41</v>
      </c>
      <c r="D102" t="s">
        <v>29</v>
      </c>
      <c r="E102" t="s">
        <v>18</v>
      </c>
      <c r="F102" t="s">
        <v>19</v>
      </c>
      <c r="G102" t="s">
        <v>20</v>
      </c>
      <c r="H102" t="s">
        <v>21</v>
      </c>
      <c r="I102" t="s">
        <v>33</v>
      </c>
      <c r="J102" s="2">
        <v>55000</v>
      </c>
      <c r="K102" s="2">
        <v>55000</v>
      </c>
      <c r="L102" s="2">
        <f>Budget[[#This Row],[Updated Cost]]-Budget[[#This Row],[Cost]]</f>
        <v>0</v>
      </c>
      <c r="M102" t="s">
        <v>23</v>
      </c>
    </row>
    <row r="103" spans="1:13" ht="16.5" x14ac:dyDescent="0.35">
      <c r="A103" t="s">
        <v>86</v>
      </c>
      <c r="B103" t="s">
        <v>27</v>
      </c>
      <c r="C103" t="s">
        <v>61</v>
      </c>
      <c r="D103" t="s">
        <v>17</v>
      </c>
      <c r="E103" t="s">
        <v>30</v>
      </c>
      <c r="F103" t="s">
        <v>31</v>
      </c>
      <c r="G103" t="s">
        <v>32</v>
      </c>
      <c r="H103" t="s">
        <v>30</v>
      </c>
      <c r="I103" t="s">
        <v>33</v>
      </c>
      <c r="J103" s="2">
        <v>1000000</v>
      </c>
      <c r="K103" s="2">
        <v>1000000</v>
      </c>
      <c r="L103" s="2">
        <f>Budget[[#This Row],[Updated Cost]]-Budget[[#This Row],[Cost]]</f>
        <v>0</v>
      </c>
      <c r="M103" t="s">
        <v>87</v>
      </c>
    </row>
    <row r="104" spans="1:13" ht="16.5" x14ac:dyDescent="0.35">
      <c r="A104" t="s">
        <v>86</v>
      </c>
      <c r="B104" t="s">
        <v>42</v>
      </c>
      <c r="C104" t="s">
        <v>45</v>
      </c>
      <c r="D104" t="s">
        <v>17</v>
      </c>
      <c r="E104" t="s">
        <v>30</v>
      </c>
      <c r="F104" t="s">
        <v>31</v>
      </c>
      <c r="G104" t="s">
        <v>32</v>
      </c>
      <c r="H104" t="s">
        <v>30</v>
      </c>
      <c r="I104" t="s">
        <v>33</v>
      </c>
      <c r="J104" s="2">
        <v>500000</v>
      </c>
      <c r="K104" s="2">
        <v>500000</v>
      </c>
      <c r="L104" s="2">
        <f>Budget[[#This Row],[Updated Cost]]-Budget[[#This Row],[Cost]]</f>
        <v>0</v>
      </c>
      <c r="M104" t="s">
        <v>87</v>
      </c>
    </row>
    <row r="105" spans="1:13" ht="16.5" x14ac:dyDescent="0.35">
      <c r="A105" t="s">
        <v>88</v>
      </c>
      <c r="B105" t="s">
        <v>42</v>
      </c>
      <c r="C105" t="s">
        <v>43</v>
      </c>
      <c r="D105" t="s">
        <v>29</v>
      </c>
      <c r="E105" t="s">
        <v>30</v>
      </c>
      <c r="F105" t="s">
        <v>31</v>
      </c>
      <c r="G105" t="s">
        <v>32</v>
      </c>
      <c r="H105" t="s">
        <v>30</v>
      </c>
      <c r="I105" t="s">
        <v>33</v>
      </c>
      <c r="J105" s="2">
        <v>175000</v>
      </c>
      <c r="K105" s="2">
        <v>175000</v>
      </c>
      <c r="L105" s="2">
        <f>Budget[[#This Row],[Updated Cost]]-Budget[[#This Row],[Cost]]</f>
        <v>0</v>
      </c>
      <c r="M105" s="34" t="s">
        <v>89</v>
      </c>
    </row>
    <row r="106" spans="1:13" ht="16.5" x14ac:dyDescent="0.35">
      <c r="A106" t="s">
        <v>88</v>
      </c>
      <c r="B106" t="s">
        <v>42</v>
      </c>
      <c r="C106" t="s">
        <v>43</v>
      </c>
      <c r="D106" t="s">
        <v>29</v>
      </c>
      <c r="E106" t="s">
        <v>30</v>
      </c>
      <c r="F106" t="s">
        <v>31</v>
      </c>
      <c r="G106" t="s">
        <v>32</v>
      </c>
      <c r="H106" t="s">
        <v>30</v>
      </c>
      <c r="I106" t="s">
        <v>22</v>
      </c>
      <c r="J106" s="2">
        <v>100000</v>
      </c>
      <c r="K106" s="2">
        <v>100000</v>
      </c>
      <c r="L106" s="2">
        <f>Budget[[#This Row],[Updated Cost]]-Budget[[#This Row],[Cost]]</f>
        <v>0</v>
      </c>
      <c r="M106" t="s">
        <v>40</v>
      </c>
    </row>
    <row r="107" spans="1:13" ht="16.5" x14ac:dyDescent="0.35">
      <c r="A107" t="s">
        <v>88</v>
      </c>
      <c r="B107" t="s">
        <v>42</v>
      </c>
      <c r="C107" t="s">
        <v>43</v>
      </c>
      <c r="D107" t="s">
        <v>29</v>
      </c>
      <c r="E107" t="s">
        <v>30</v>
      </c>
      <c r="F107" t="s">
        <v>31</v>
      </c>
      <c r="G107" t="s">
        <v>32</v>
      </c>
      <c r="H107" t="s">
        <v>30</v>
      </c>
      <c r="I107" t="s">
        <v>22</v>
      </c>
      <c r="J107" s="2">
        <v>75000</v>
      </c>
      <c r="K107" s="2">
        <v>75000</v>
      </c>
      <c r="L107" s="2">
        <f>Budget[[#This Row],[Updated Cost]]-Budget[[#This Row],[Cost]]</f>
        <v>0</v>
      </c>
      <c r="M107" t="s">
        <v>40</v>
      </c>
    </row>
    <row r="108" spans="1:13" ht="16.5" x14ac:dyDescent="0.35">
      <c r="A108" t="s">
        <v>88</v>
      </c>
      <c r="B108" t="s">
        <v>42</v>
      </c>
      <c r="C108" t="s">
        <v>43</v>
      </c>
      <c r="D108" t="s">
        <v>29</v>
      </c>
      <c r="E108" t="s">
        <v>18</v>
      </c>
      <c r="F108" t="s">
        <v>19</v>
      </c>
      <c r="G108" t="s">
        <v>20</v>
      </c>
      <c r="H108" t="s">
        <v>21</v>
      </c>
      <c r="I108" t="s">
        <v>33</v>
      </c>
      <c r="J108" s="2">
        <v>150000</v>
      </c>
      <c r="K108" s="2">
        <v>150000</v>
      </c>
      <c r="L108" s="2">
        <f>Budget[[#This Row],[Updated Cost]]-Budget[[#This Row],[Cost]]</f>
        <v>0</v>
      </c>
      <c r="M108" t="s">
        <v>23</v>
      </c>
    </row>
    <row r="109" spans="1:13" ht="16.5" x14ac:dyDescent="0.35">
      <c r="A109" t="s">
        <v>88</v>
      </c>
      <c r="B109" t="s">
        <v>42</v>
      </c>
      <c r="C109" t="s">
        <v>43</v>
      </c>
      <c r="D109" t="s">
        <v>29</v>
      </c>
      <c r="E109" t="s">
        <v>18</v>
      </c>
      <c r="F109" t="s">
        <v>35</v>
      </c>
      <c r="G109" t="s">
        <v>36</v>
      </c>
      <c r="H109" t="s">
        <v>37</v>
      </c>
      <c r="I109" t="s">
        <v>22</v>
      </c>
      <c r="J109" s="2">
        <v>75000</v>
      </c>
      <c r="K109" s="2">
        <v>75000</v>
      </c>
      <c r="L109" s="2">
        <f>Budget[[#This Row],[Updated Cost]]-Budget[[#This Row],[Cost]]</f>
        <v>0</v>
      </c>
      <c r="M109" t="s">
        <v>38</v>
      </c>
    </row>
    <row r="110" spans="1:13" ht="16.5" x14ac:dyDescent="0.35">
      <c r="A110" t="s">
        <v>88</v>
      </c>
      <c r="B110" t="s">
        <v>42</v>
      </c>
      <c r="C110" t="s">
        <v>45</v>
      </c>
      <c r="D110" t="s">
        <v>17</v>
      </c>
      <c r="E110" t="s">
        <v>30</v>
      </c>
      <c r="F110" t="s">
        <v>31</v>
      </c>
      <c r="G110" t="s">
        <v>32</v>
      </c>
      <c r="H110" t="s">
        <v>30</v>
      </c>
      <c r="I110" t="s">
        <v>33</v>
      </c>
      <c r="J110" s="2">
        <v>150000</v>
      </c>
      <c r="K110" s="2">
        <v>150000</v>
      </c>
      <c r="L110" s="2">
        <f>Budget[[#This Row],[Updated Cost]]-Budget[[#This Row],[Cost]]</f>
        <v>0</v>
      </c>
      <c r="M110" t="s">
        <v>90</v>
      </c>
    </row>
    <row r="111" spans="1:13" ht="16.5" x14ac:dyDescent="0.35">
      <c r="A111" t="s">
        <v>88</v>
      </c>
      <c r="B111" t="s">
        <v>42</v>
      </c>
      <c r="C111" t="s">
        <v>45</v>
      </c>
      <c r="D111" t="s">
        <v>17</v>
      </c>
      <c r="E111" t="s">
        <v>18</v>
      </c>
      <c r="F111" t="s">
        <v>35</v>
      </c>
      <c r="G111" t="s">
        <v>36</v>
      </c>
      <c r="H111" t="s">
        <v>37</v>
      </c>
      <c r="I111" t="s">
        <v>33</v>
      </c>
      <c r="J111" s="2">
        <v>150000</v>
      </c>
      <c r="K111" s="2">
        <v>150000</v>
      </c>
      <c r="L111" s="2">
        <f>Budget[[#This Row],[Updated Cost]]-Budget[[#This Row],[Cost]]</f>
        <v>0</v>
      </c>
      <c r="M111" t="s">
        <v>38</v>
      </c>
    </row>
    <row r="112" spans="1:13" ht="16.5" x14ac:dyDescent="0.35">
      <c r="A112" t="s">
        <v>88</v>
      </c>
      <c r="B112" t="s">
        <v>42</v>
      </c>
      <c r="C112" t="s">
        <v>47</v>
      </c>
      <c r="D112" t="s">
        <v>29</v>
      </c>
      <c r="E112" t="s">
        <v>18</v>
      </c>
      <c r="F112" t="s">
        <v>19</v>
      </c>
      <c r="G112" t="s">
        <v>20</v>
      </c>
      <c r="H112" t="s">
        <v>21</v>
      </c>
      <c r="I112" t="s">
        <v>22</v>
      </c>
      <c r="J112" s="2">
        <v>100000</v>
      </c>
      <c r="K112" s="2">
        <v>100000</v>
      </c>
      <c r="L112" s="2">
        <f>Budget[[#This Row],[Updated Cost]]-Budget[[#This Row],[Cost]]</f>
        <v>0</v>
      </c>
      <c r="M112" t="s">
        <v>23</v>
      </c>
    </row>
    <row r="113" spans="1:13" ht="16.5" x14ac:dyDescent="0.35">
      <c r="A113" t="s">
        <v>88</v>
      </c>
      <c r="B113" t="s">
        <v>42</v>
      </c>
      <c r="C113" t="s">
        <v>47</v>
      </c>
      <c r="D113" t="s">
        <v>29</v>
      </c>
      <c r="E113" t="s">
        <v>18</v>
      </c>
      <c r="F113" t="s">
        <v>19</v>
      </c>
      <c r="G113" t="s">
        <v>20</v>
      </c>
      <c r="H113" t="s">
        <v>21</v>
      </c>
      <c r="I113" t="s">
        <v>22</v>
      </c>
      <c r="J113" s="2">
        <v>75000</v>
      </c>
      <c r="K113" s="2">
        <v>75000</v>
      </c>
      <c r="L113" s="2">
        <f>Budget[[#This Row],[Updated Cost]]-Budget[[#This Row],[Cost]]</f>
        <v>0</v>
      </c>
      <c r="M113" t="s">
        <v>23</v>
      </c>
    </row>
  </sheetData>
  <mergeCells count="1">
    <mergeCell ref="A1:M1"/>
  </mergeCells>
  <phoneticPr fontId="3" type="noConversion"/>
  <conditionalFormatting sqref="A1:A1048576">
    <cfRule type="cellIs" dxfId="57" priority="1" operator="equal">
      <formula>"G. 4. Computer Services"</formula>
    </cfRule>
    <cfRule type="cellIs" dxfId="54" priority="8" operator="equal">
      <formula>"G. 5. Other"</formula>
    </cfRule>
    <cfRule type="cellIs" dxfId="53" priority="9" operator="equal">
      <formula>"Infrastructure Construction"</formula>
    </cfRule>
    <cfRule type="cellIs" dxfId="52" priority="10" operator="equal">
      <formula>"G. 1. Materials and Supplies"</formula>
    </cfRule>
    <cfRule type="cellIs" dxfId="51" priority="11" operator="equal">
      <formula>"G. 3. Consultant Services"</formula>
    </cfRule>
    <cfRule type="cellIs" dxfId="50" priority="13" operator="equal">
      <formula>"D. Equipment"</formula>
    </cfRule>
    <cfRule type="cellIs" dxfId="49" priority="14" operator="equal">
      <formula>"E. Travel"</formula>
    </cfRule>
  </conditionalFormatting>
  <conditionalFormatting sqref="B1:D1048576">
    <cfRule type="cellIs" dxfId="47" priority="3" operator="equal">
      <formula>"Use-inspired R/D"</formula>
    </cfRule>
    <cfRule type="cellIs" dxfId="46" priority="4" operator="equal">
      <formula>"Translation Innovations to Practice"</formula>
    </cfRule>
    <cfRule type="cellIs" dxfId="45" priority="5" operator="equal">
      <formula>"Workforce Development"</formula>
    </cfRule>
    <cfRule type="cellIs" dxfId="44" priority="6" operator="equal">
      <formula>"Governance and Management"</formula>
    </cfRule>
  </conditionalFormatting>
  <conditionalFormatting sqref="L3:L113">
    <cfRule type="cellIs" dxfId="43" priority="16" operator="lessThan">
      <formula>0</formula>
    </cfRule>
    <cfRule type="cellIs" dxfId="42" priority="17" operator="greaterThan">
      <formula>0</formula>
    </cfRule>
  </conditionalFormatting>
  <dataValidations count="8">
    <dataValidation type="list" allowBlank="1" showInputMessage="1" showErrorMessage="1" sqref="I3:I113" xr:uid="{C8095789-5376-48CA-B861-EB91D79433F2}">
      <formula1>INDIRECT("Lookup_year[Year]")</formula1>
    </dataValidation>
    <dataValidation type="list" allowBlank="1" showInputMessage="1" showErrorMessage="1" sqref="A3:A113" xr:uid="{131293F1-64D6-4F23-AC46-E3F2427DBF9A}">
      <formula1>INDIRECT("Lookup_cost[Cost Category]")</formula1>
    </dataValidation>
    <dataValidation type="list" allowBlank="1" showInputMessage="1" showErrorMessage="1" sqref="B3:B113" xr:uid="{216AC428-61EA-484B-8502-485A6826A6C7}">
      <formula1>INDIRECT("Lookup_function[Core Function]")</formula1>
    </dataValidation>
    <dataValidation type="list" allowBlank="1" showInputMessage="1" showErrorMessage="1" sqref="G3:G113" xr:uid="{EF494890-3338-4D0C-914F-9FA75438A586}">
      <formula1>INDIRECT("Lookup_org[Organization Type]")</formula1>
    </dataValidation>
    <dataValidation type="list" allowBlank="1" showInputMessage="1" showErrorMessage="1" sqref="H3:H113" xr:uid="{A781FD3D-75A1-4CED-993E-01179B9B7ED8}">
      <formula1>INDIRECT("Lookup_partner[Partnership Role]")</formula1>
    </dataValidation>
    <dataValidation type="list" allowBlank="1" showInputMessage="1" showErrorMessage="1" sqref="C3:C113" xr:uid="{74732D30-3753-4EA8-8BA6-ED1CEEDBF2EE}">
      <formula1>INDIRECT("Lookup_act[Activity]")</formula1>
    </dataValidation>
    <dataValidation type="list" allowBlank="1" showInputMessage="1" showErrorMessage="1" sqref="E3:E160" xr:uid="{B921B4B2-53DF-4281-A3A0-CA18364F93F7}">
      <formula1>INDIRECT("Lookup_inst[Institution Type]")</formula1>
    </dataValidation>
    <dataValidation type="list" allowBlank="1" showInputMessage="1" showErrorMessage="1" sqref="D3:D113" xr:uid="{5A05A915-486E-49A0-9317-C12D0096F81E}">
      <formula1>INDIRECT("Lookup_category")</formula1>
    </dataValidation>
  </dataValidations>
  <pageMargins left="0.7" right="0.7" top="0.75" bottom="0.75" header="0.3" footer="0.3"/>
  <pageSetup orientation="portrait" r:id="rId1"/>
  <headerFooter differentFirst="1">
    <oddHeader xml:space="preserve">&amp;C
</oddHeader>
    <oddFooter>&amp;L  </oddFooter>
    <firstHeader xml:space="preserve">&amp;C
</firstHeader>
    <firstFooter>&amp;L  </first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2" operator="containsText" id="{728BAF58-4D02-4DEA-8091-A7E4E9653B69}">
            <xm:f>NOT(ISERROR(SEARCH("Other Personnel",A1)))</xm:f>
            <xm:f>"Other Personnel"</xm:f>
            <x14:dxf>
              <fill>
                <patternFill>
                  <bgColor theme="8" tint="0.59996337778862885"/>
                </patternFill>
              </fill>
            </x14:dxf>
          </x14:cfRule>
          <x14:cfRule type="containsText" priority="7" operator="containsText" id="{20C1078B-2553-4874-9A08-AAEDB844C559}">
            <xm:f>NOT(ISERROR(SEARCH("C. Fringe*",A1)))</xm:f>
            <xm:f>"C. Fringe*"</xm:f>
            <x14:dxf>
              <font>
                <color auto="1"/>
              </font>
              <fill>
                <patternFill>
                  <bgColor theme="2" tint="-9.9948118533890809E-2"/>
                </patternFill>
              </fill>
            </x14:dxf>
          </x14:cfRule>
          <x14:cfRule type="containsText" priority="15" operator="containsText" id="{A3823740-C16D-4BAA-8355-4EDDC794B39D}">
            <xm:f>NOT(ISERROR(SEARCH("Salaries and Wages",A1)))</xm:f>
            <xm:f>"Salaries and Wages"</xm:f>
            <x14:dxf>
              <fill>
                <patternFill>
                  <bgColor theme="8" tint="0.39994506668294322"/>
                </patternFill>
              </fill>
            </x14:dxf>
          </x14:cfRule>
          <xm:sqref>A1:A1048576</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8BA74-FBEA-42FF-A37B-03E8068A495B}">
  <dimension ref="B2:T45"/>
  <sheetViews>
    <sheetView topLeftCell="G1" workbookViewId="0">
      <selection activeCell="T8" sqref="T8"/>
    </sheetView>
  </sheetViews>
  <sheetFormatPr defaultRowHeight="16.5" x14ac:dyDescent="0.35"/>
  <cols>
    <col min="2" max="2" width="39.140625" bestFit="1" customWidth="1"/>
    <col min="3" max="3" width="3.85546875" customWidth="1"/>
    <col min="4" max="4" width="15.85546875" customWidth="1"/>
    <col min="5" max="5" width="4.28515625" customWidth="1"/>
    <col min="6" max="6" width="27.85546875" bestFit="1" customWidth="1"/>
    <col min="7" max="7" width="4.42578125" customWidth="1"/>
    <col min="9" max="9" width="4.85546875" customWidth="1"/>
    <col min="10" max="10" width="11" customWidth="1"/>
    <col min="11" max="11" width="5" customWidth="1"/>
    <col min="12" max="12" width="18.42578125" bestFit="1" customWidth="1"/>
    <col min="13" max="13" width="4.7109375" customWidth="1"/>
    <col min="14" max="14" width="48.85546875" bestFit="1" customWidth="1"/>
    <col min="16" max="16" width="16.42578125" customWidth="1"/>
    <col min="18" max="18" width="10" bestFit="1" customWidth="1"/>
    <col min="20" max="20" width="18.140625" bestFit="1" customWidth="1"/>
  </cols>
  <sheetData>
    <row r="2" spans="2:20" x14ac:dyDescent="0.35">
      <c r="B2" s="1" t="s">
        <v>1</v>
      </c>
      <c r="D2" s="1" t="s">
        <v>5</v>
      </c>
      <c r="F2" s="1" t="s">
        <v>2</v>
      </c>
      <c r="H2" t="s">
        <v>9</v>
      </c>
      <c r="J2" t="s">
        <v>175</v>
      </c>
      <c r="L2" t="s">
        <v>186</v>
      </c>
      <c r="N2" t="s">
        <v>7</v>
      </c>
      <c r="P2" t="s">
        <v>8</v>
      </c>
      <c r="R2" t="s">
        <v>3</v>
      </c>
      <c r="T2" t="s">
        <v>4</v>
      </c>
    </row>
    <row r="3" spans="2:20" x14ac:dyDescent="0.35">
      <c r="B3" t="s">
        <v>14</v>
      </c>
      <c r="D3" t="s">
        <v>30</v>
      </c>
      <c r="F3" t="s">
        <v>48</v>
      </c>
      <c r="H3" t="s">
        <v>33</v>
      </c>
      <c r="J3" t="s">
        <v>104</v>
      </c>
      <c r="L3" t="s">
        <v>106</v>
      </c>
      <c r="N3" t="s">
        <v>32</v>
      </c>
      <c r="P3" t="s">
        <v>30</v>
      </c>
      <c r="R3" t="s">
        <v>49</v>
      </c>
      <c r="T3" t="s">
        <v>29</v>
      </c>
    </row>
    <row r="4" spans="2:20" x14ac:dyDescent="0.35">
      <c r="B4" t="s">
        <v>60</v>
      </c>
      <c r="D4" t="s">
        <v>18</v>
      </c>
      <c r="F4" t="s">
        <v>27</v>
      </c>
      <c r="H4" t="s">
        <v>22</v>
      </c>
      <c r="J4" t="s">
        <v>100</v>
      </c>
      <c r="L4" t="s">
        <v>108</v>
      </c>
      <c r="N4" t="s">
        <v>187</v>
      </c>
      <c r="P4" t="s">
        <v>21</v>
      </c>
      <c r="R4" t="s">
        <v>51</v>
      </c>
      <c r="T4" t="s">
        <v>17</v>
      </c>
    </row>
    <row r="5" spans="2:20" x14ac:dyDescent="0.35">
      <c r="B5" t="s">
        <v>65</v>
      </c>
      <c r="F5" t="s">
        <v>42</v>
      </c>
      <c r="L5" t="s">
        <v>102</v>
      </c>
      <c r="N5" t="s">
        <v>188</v>
      </c>
      <c r="P5" t="s">
        <v>37</v>
      </c>
      <c r="R5" t="s">
        <v>52</v>
      </c>
      <c r="T5" t="s">
        <v>189</v>
      </c>
    </row>
    <row r="6" spans="2:20" x14ac:dyDescent="0.35">
      <c r="B6" t="s">
        <v>67</v>
      </c>
      <c r="F6" t="s">
        <v>55</v>
      </c>
      <c r="N6" t="s">
        <v>190</v>
      </c>
      <c r="R6" t="s">
        <v>53</v>
      </c>
      <c r="T6" t="s">
        <v>56</v>
      </c>
    </row>
    <row r="7" spans="2:20" x14ac:dyDescent="0.35">
      <c r="B7" t="s">
        <v>77</v>
      </c>
      <c r="F7" t="s">
        <v>15</v>
      </c>
      <c r="N7" t="s">
        <v>191</v>
      </c>
      <c r="R7" t="s">
        <v>54</v>
      </c>
    </row>
    <row r="8" spans="2:20" x14ac:dyDescent="0.35">
      <c r="B8" t="s">
        <v>192</v>
      </c>
      <c r="N8" t="s">
        <v>193</v>
      </c>
      <c r="R8" t="s">
        <v>28</v>
      </c>
    </row>
    <row r="9" spans="2:20" x14ac:dyDescent="0.35">
      <c r="B9" t="s">
        <v>79</v>
      </c>
      <c r="N9" t="s">
        <v>194</v>
      </c>
      <c r="R9" t="s">
        <v>61</v>
      </c>
    </row>
    <row r="10" spans="2:20" x14ac:dyDescent="0.35">
      <c r="B10" t="s">
        <v>81</v>
      </c>
      <c r="N10" t="s">
        <v>195</v>
      </c>
      <c r="R10" t="s">
        <v>39</v>
      </c>
    </row>
    <row r="11" spans="2:20" x14ac:dyDescent="0.35">
      <c r="B11" t="s">
        <v>84</v>
      </c>
      <c r="N11" t="s">
        <v>196</v>
      </c>
      <c r="R11" t="s">
        <v>62</v>
      </c>
    </row>
    <row r="12" spans="2:20" x14ac:dyDescent="0.35">
      <c r="B12" t="s">
        <v>86</v>
      </c>
      <c r="N12" t="s">
        <v>197</v>
      </c>
      <c r="R12" t="s">
        <v>41</v>
      </c>
    </row>
    <row r="13" spans="2:20" x14ac:dyDescent="0.35">
      <c r="B13" t="s">
        <v>88</v>
      </c>
      <c r="F13" t="str" cm="1">
        <f t="array" ref="F13:F17">Lookup_function[Core Function]</f>
        <v>Workforce Development</v>
      </c>
      <c r="N13" t="s">
        <v>198</v>
      </c>
      <c r="R13" t="s">
        <v>43</v>
      </c>
    </row>
    <row r="14" spans="2:20" x14ac:dyDescent="0.35">
      <c r="F14" t="str">
        <v>Use-inspired R/D</v>
      </c>
      <c r="J14" t="str" cm="1">
        <f t="array" ref="J14:J15">Lookup_resource[Resources]</f>
        <v>Existing</v>
      </c>
      <c r="N14" t="s">
        <v>199</v>
      </c>
      <c r="R14" t="s">
        <v>45</v>
      </c>
    </row>
    <row r="15" spans="2:20" x14ac:dyDescent="0.35">
      <c r="D15" t="str" cm="1">
        <f t="array" ref="D15:D16">Lookup_inst[Institution Type]</f>
        <v>Lead</v>
      </c>
      <c r="F15" t="str">
        <v>Translation Innovations to Practice</v>
      </c>
      <c r="H15" t="str" cm="1">
        <f t="array" ref="H15:H16">Lookup_year[Year]</f>
        <v>Year 1</v>
      </c>
      <c r="J15" t="str">
        <v>New</v>
      </c>
      <c r="L15" t="str" cm="1">
        <f t="array" ref="L15:L17">Lookup_value[Value]</f>
        <v>Low ($0-250k)</v>
      </c>
      <c r="N15" t="s">
        <v>200</v>
      </c>
      <c r="P15" t="str" cm="1">
        <f t="array" ref="P15:P17">Lookup_partner[Partnership Role]</f>
        <v>Lead</v>
      </c>
      <c r="R15" t="s">
        <v>73</v>
      </c>
      <c r="T15" t="str" cm="1">
        <f t="array" ref="T15:T18">Lookup_category[]</f>
        <v>Project</v>
      </c>
    </row>
    <row r="16" spans="2:20" x14ac:dyDescent="0.35">
      <c r="B16" t="str" cm="1">
        <f t="array" ref="B16:B26">Lookup_cost[Cost Category]</f>
        <v>A, B. 2,5,6 Salaries and Wages (Faculty/Staff)</v>
      </c>
      <c r="D16" t="str">
        <v>Subaward</v>
      </c>
      <c r="F16" t="str">
        <v>Governance and Management</v>
      </c>
      <c r="H16" t="str">
        <v>Year 2</v>
      </c>
      <c r="L16" t="str">
        <v>Medium ($250-750k)</v>
      </c>
      <c r="N16" t="s">
        <v>201</v>
      </c>
      <c r="P16" t="str">
        <v>Formal Partner</v>
      </c>
      <c r="R16" t="s">
        <v>46</v>
      </c>
      <c r="T16" t="str">
        <v>Ecosystem Building</v>
      </c>
    </row>
    <row r="17" spans="2:20" x14ac:dyDescent="0.35">
      <c r="B17" t="str">
        <v>B.1,3,4 Other Personnel (Postdocs/Students/etc)</v>
      </c>
      <c r="F17" t="str">
        <v>Other Ecosystem Building</v>
      </c>
      <c r="L17" t="str">
        <v>High (&gt;$750k)</v>
      </c>
      <c r="N17" t="s">
        <v>202</v>
      </c>
      <c r="P17" t="str">
        <v>Informal Partner</v>
      </c>
      <c r="R17" t="s">
        <v>47</v>
      </c>
      <c r="T17" t="str">
        <v>Other</v>
      </c>
    </row>
    <row r="18" spans="2:20" x14ac:dyDescent="0.35">
      <c r="B18" t="str">
        <v>C. Fringe &amp; I. Indirect</v>
      </c>
      <c r="N18" t="s">
        <v>203</v>
      </c>
      <c r="R18" t="s">
        <v>68</v>
      </c>
      <c r="T18" t="str">
        <v>N/A</v>
      </c>
    </row>
    <row r="19" spans="2:20" x14ac:dyDescent="0.35">
      <c r="B19" t="str">
        <v>D. Equipment</v>
      </c>
      <c r="N19" t="s">
        <v>204</v>
      </c>
      <c r="R19" t="s">
        <v>16</v>
      </c>
    </row>
    <row r="20" spans="2:20" x14ac:dyDescent="0.35">
      <c r="B20" t="str">
        <v>E. Travel</v>
      </c>
      <c r="N20" t="s">
        <v>205</v>
      </c>
      <c r="R20" t="s">
        <v>24</v>
      </c>
    </row>
    <row r="21" spans="2:20" x14ac:dyDescent="0.35">
      <c r="B21" t="str">
        <v>F. Participant Support</v>
      </c>
      <c r="N21" t="s">
        <v>189</v>
      </c>
      <c r="R21" t="s">
        <v>25</v>
      </c>
    </row>
    <row r="22" spans="2:20" x14ac:dyDescent="0.35">
      <c r="B22" t="str">
        <v>G. 1. Materials and Supplies</v>
      </c>
      <c r="R22" t="s">
        <v>26</v>
      </c>
    </row>
    <row r="23" spans="2:20" x14ac:dyDescent="0.35">
      <c r="B23" t="str">
        <v>G. 3. Consultant Services</v>
      </c>
      <c r="R23" s="10" t="s">
        <v>56</v>
      </c>
    </row>
    <row r="24" spans="2:20" x14ac:dyDescent="0.35">
      <c r="B24" t="str">
        <v>G. 4. Computer Services</v>
      </c>
    </row>
    <row r="25" spans="2:20" x14ac:dyDescent="0.35">
      <c r="B25" t="str">
        <v>G. 5. Other</v>
      </c>
      <c r="R25" t="str" cm="1">
        <f t="array" ref="R25:R45">Lookup_act[Activity]</f>
        <v>WD-1</v>
      </c>
    </row>
    <row r="26" spans="2:20" x14ac:dyDescent="0.35">
      <c r="B26" t="str">
        <v>Infrastructure Construction</v>
      </c>
      <c r="N26" t="str" cm="1">
        <f t="array" ref="N26:N44">Lookup_org[Organization Type]</f>
        <v>University (granting doctoral or master's degrees)</v>
      </c>
      <c r="R26" t="str">
        <v>WD-2</v>
      </c>
    </row>
    <row r="27" spans="2:20" x14ac:dyDescent="0.35">
      <c r="N27" t="str">
        <v>Non-profit</v>
      </c>
      <c r="R27" t="str">
        <v>WD-3</v>
      </c>
    </row>
    <row r="28" spans="2:20" x14ac:dyDescent="0.35">
      <c r="N28" t="str">
        <v>US Industry</v>
      </c>
      <c r="R28" t="str">
        <v>WD-4</v>
      </c>
    </row>
    <row r="29" spans="2:20" x14ac:dyDescent="0.35">
      <c r="N29" t="str">
        <v>Venture Capitalist</v>
      </c>
      <c r="R29" t="str">
        <v>WD-5</v>
      </c>
    </row>
    <row r="30" spans="2:20" x14ac:dyDescent="0.35">
      <c r="N30" t="str">
        <v>State or local government</v>
      </c>
      <c r="R30" t="str">
        <v>R/D-1</v>
      </c>
    </row>
    <row r="31" spans="2:20" x14ac:dyDescent="0.35">
      <c r="N31" t="str">
        <v>Federal Government</v>
      </c>
      <c r="R31" t="str">
        <v>R/D-2</v>
      </c>
    </row>
    <row r="32" spans="2:20" x14ac:dyDescent="0.35">
      <c r="N32" t="str">
        <v>Private Foundation</v>
      </c>
      <c r="R32" t="str">
        <v>R/D-3</v>
      </c>
    </row>
    <row r="33" spans="14:18" x14ac:dyDescent="0.35">
      <c r="N33" t="str">
        <v>Incubator/Accelerator</v>
      </c>
      <c r="R33" t="str">
        <v>R/D-4</v>
      </c>
    </row>
    <row r="34" spans="14:18" x14ac:dyDescent="0.35">
      <c r="N34" t="str">
        <v>US College (e.g. community, technical)</v>
      </c>
      <c r="R34" t="str">
        <v>R/D-5</v>
      </c>
    </row>
    <row r="35" spans="14:18" x14ac:dyDescent="0.35">
      <c r="N35" t="str">
        <v>Tribal College</v>
      </c>
      <c r="R35" t="str">
        <v>TR-1</v>
      </c>
    </row>
    <row r="36" spans="14:18" x14ac:dyDescent="0.35">
      <c r="N36" t="str">
        <v>Tribal Nation</v>
      </c>
      <c r="R36" t="str">
        <v>TR-2</v>
      </c>
    </row>
    <row r="37" spans="14:18" x14ac:dyDescent="0.35">
      <c r="N37" t="str">
        <v>National Lab or FFRDC (Federally Funded R&amp;D Center)</v>
      </c>
      <c r="R37" t="str">
        <v>TR-3</v>
      </c>
    </row>
    <row r="38" spans="14:18" x14ac:dyDescent="0.35">
      <c r="N38" t="str">
        <v>Angel Investor</v>
      </c>
      <c r="R38" t="str">
        <v>TR-4</v>
      </c>
    </row>
    <row r="39" spans="14:18" x14ac:dyDescent="0.35">
      <c r="N39" t="str">
        <v>Quasi Government</v>
      </c>
      <c r="R39" t="str">
        <v>TR-5</v>
      </c>
    </row>
    <row r="40" spans="14:18" x14ac:dyDescent="0.35">
      <c r="N40" t="str">
        <v>Industry Association</v>
      </c>
      <c r="R40" t="str">
        <v>EB-1</v>
      </c>
    </row>
    <row r="41" spans="14:18" x14ac:dyDescent="0.35">
      <c r="N41" t="str">
        <v>Foreign Industry</v>
      </c>
      <c r="R41" t="str">
        <v>EB-2</v>
      </c>
    </row>
    <row r="42" spans="14:18" x14ac:dyDescent="0.35">
      <c r="N42" t="str">
        <v>Foreign Institution of HIgher Education</v>
      </c>
      <c r="R42" t="str">
        <v>EB-3</v>
      </c>
    </row>
    <row r="43" spans="14:18" x14ac:dyDescent="0.35">
      <c r="N43" t="str">
        <v>Foreign Government</v>
      </c>
      <c r="R43" t="str">
        <v>EB-4</v>
      </c>
    </row>
    <row r="44" spans="14:18" x14ac:dyDescent="0.35">
      <c r="N44" t="str">
        <v>Other</v>
      </c>
      <c r="R44" t="str">
        <v>EB-5</v>
      </c>
    </row>
    <row r="45" spans="14:18" x14ac:dyDescent="0.35">
      <c r="R45" t="str">
        <v>N/A</v>
      </c>
    </row>
  </sheetData>
  <phoneticPr fontId="3" type="noConversion"/>
  <pageMargins left="0.7" right="0.7" top="0.75" bottom="0.75" header="0.3" footer="0.3"/>
  <pageSetup orientation="portrait" r:id="rId1"/>
  <headerFooter differentFirst="1">
    <oddHeader xml:space="preserve">&amp;C
</oddHeader>
    <oddFooter>&amp;L  </oddFooter>
    <firstHeader xml:space="preserve">&amp;C
</firstHeader>
    <firstFooter>&amp;L  </firstFooter>
  </headerFooter>
  <tableParts count="10">
    <tablePart r:id="rId2"/>
    <tablePart r:id="rId3"/>
    <tablePart r:id="rId4"/>
    <tablePart r:id="rId5"/>
    <tablePart r:id="rId6"/>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C9F11-E6A0-4B24-B6EC-BC57EE4FD8B5}">
  <sheetPr>
    <tabColor theme="4"/>
  </sheetPr>
  <dimension ref="A1:R22"/>
  <sheetViews>
    <sheetView workbookViewId="0">
      <selection activeCell="G4" sqref="G4"/>
    </sheetView>
  </sheetViews>
  <sheetFormatPr defaultColWidth="8.85546875" defaultRowHeight="16.5" x14ac:dyDescent="0.35"/>
  <cols>
    <col min="1" max="1" width="27.42578125" style="16" customWidth="1"/>
    <col min="2" max="2" width="9.42578125" style="16" bestFit="1" customWidth="1"/>
    <col min="3" max="3" width="17.42578125" style="16" bestFit="1" customWidth="1"/>
    <col min="4" max="4" width="11.85546875" style="16" customWidth="1"/>
    <col min="5" max="5" width="33.28515625" style="16" customWidth="1"/>
    <col min="6" max="6" width="20.7109375" style="16" customWidth="1"/>
    <col min="7" max="7" width="17.140625" style="16" bestFit="1" customWidth="1"/>
    <col min="8" max="8" width="17.140625" style="16" customWidth="1"/>
    <col min="9" max="9" width="15.7109375" style="16" customWidth="1"/>
    <col min="10" max="12" width="17.140625" style="16" customWidth="1"/>
    <col min="13" max="13" width="82.42578125" style="16" customWidth="1"/>
    <col min="14" max="14" width="11.28515625" customWidth="1"/>
    <col min="15" max="15" width="33.28515625" customWidth="1"/>
    <col min="16" max="16" width="35.85546875" bestFit="1" customWidth="1"/>
    <col min="17" max="17" width="21.7109375" bestFit="1" customWidth="1"/>
    <col min="18" max="18" width="88.42578125" bestFit="1" customWidth="1"/>
  </cols>
  <sheetData>
    <row r="1" spans="1:18" ht="59.65" customHeight="1" x14ac:dyDescent="0.35">
      <c r="A1" s="49" t="s">
        <v>91</v>
      </c>
      <c r="B1" s="49"/>
      <c r="C1" s="49"/>
      <c r="D1" s="49"/>
      <c r="E1" s="49"/>
      <c r="F1" s="49"/>
      <c r="G1" s="49"/>
      <c r="H1" s="49"/>
      <c r="I1" s="49"/>
      <c r="J1" s="49"/>
      <c r="K1" s="49"/>
      <c r="L1" s="49"/>
      <c r="M1" s="49"/>
      <c r="N1" s="24"/>
    </row>
    <row r="2" spans="1:18" ht="27.6" customHeight="1" x14ac:dyDescent="0.35">
      <c r="A2" s="23" t="s">
        <v>92</v>
      </c>
      <c r="B2" s="23"/>
      <c r="C2" s="23"/>
      <c r="D2" s="23"/>
      <c r="E2" s="23"/>
      <c r="F2" s="23"/>
      <c r="G2" s="23"/>
    </row>
    <row r="3" spans="1:18" s="16" customFormat="1" ht="33" x14ac:dyDescent="0.35">
      <c r="A3" s="29" t="s">
        <v>2</v>
      </c>
      <c r="B3" s="30" t="s">
        <v>3</v>
      </c>
      <c r="C3" s="30" t="s">
        <v>4</v>
      </c>
      <c r="D3" s="30" t="s">
        <v>93</v>
      </c>
      <c r="E3" s="30" t="s">
        <v>6</v>
      </c>
      <c r="F3" s="16" t="s">
        <v>7</v>
      </c>
      <c r="G3" s="16" t="s">
        <v>8</v>
      </c>
      <c r="H3" s="29" t="s">
        <v>94</v>
      </c>
      <c r="I3" s="30" t="s">
        <v>95</v>
      </c>
      <c r="J3" s="30" t="s">
        <v>96</v>
      </c>
      <c r="K3" s="30" t="s">
        <v>97</v>
      </c>
      <c r="L3" s="30" t="s">
        <v>98</v>
      </c>
      <c r="M3" s="29" t="s">
        <v>99</v>
      </c>
      <c r="O3" s="22"/>
      <c r="P3" s="23"/>
    </row>
    <row r="4" spans="1:18" s="16" customFormat="1" x14ac:dyDescent="0.35">
      <c r="A4" s="21" t="s">
        <v>15</v>
      </c>
      <c r="B4" s="21" t="s">
        <v>68</v>
      </c>
      <c r="C4" s="21" t="s">
        <v>17</v>
      </c>
      <c r="D4" s="21" t="s">
        <v>100</v>
      </c>
      <c r="E4" s="20" t="s">
        <v>101</v>
      </c>
      <c r="F4" s="21" t="s">
        <v>32</v>
      </c>
      <c r="G4" s="21" t="s">
        <v>21</v>
      </c>
      <c r="H4" s="21" t="s">
        <v>102</v>
      </c>
      <c r="I4" s="21" t="s">
        <v>102</v>
      </c>
      <c r="J4" s="21"/>
      <c r="K4" s="21"/>
      <c r="L4" s="21"/>
      <c r="M4" s="21" t="s">
        <v>103</v>
      </c>
      <c r="N4"/>
      <c r="P4"/>
      <c r="Q4"/>
      <c r="R4"/>
    </row>
    <row r="5" spans="1:18" s="16" customFormat="1" ht="33" x14ac:dyDescent="0.35">
      <c r="A5" s="21" t="s">
        <v>27</v>
      </c>
      <c r="B5" s="21" t="s">
        <v>28</v>
      </c>
      <c r="C5" s="21" t="s">
        <v>29</v>
      </c>
      <c r="D5" s="21" t="s">
        <v>104</v>
      </c>
      <c r="E5" s="20" t="s">
        <v>105</v>
      </c>
      <c r="F5" s="21" t="s">
        <v>20</v>
      </c>
      <c r="G5" s="21" t="s">
        <v>30</v>
      </c>
      <c r="H5" s="21" t="s">
        <v>106</v>
      </c>
      <c r="I5" s="21" t="s">
        <v>106</v>
      </c>
      <c r="J5" s="21"/>
      <c r="K5" s="21"/>
      <c r="L5" s="21"/>
      <c r="M5" s="19" t="s">
        <v>107</v>
      </c>
      <c r="N5"/>
      <c r="P5"/>
      <c r="Q5"/>
      <c r="R5"/>
    </row>
    <row r="6" spans="1:18" s="16" customFormat="1" x14ac:dyDescent="0.35">
      <c r="A6" s="21" t="s">
        <v>27</v>
      </c>
      <c r="B6" s="21" t="s">
        <v>61</v>
      </c>
      <c r="C6" s="21" t="s">
        <v>17</v>
      </c>
      <c r="D6" s="21" t="s">
        <v>100</v>
      </c>
      <c r="E6" s="20" t="s">
        <v>101</v>
      </c>
      <c r="F6" s="21" t="s">
        <v>32</v>
      </c>
      <c r="G6" s="21" t="s">
        <v>21</v>
      </c>
      <c r="H6" s="21" t="s">
        <v>108</v>
      </c>
      <c r="I6" s="21" t="s">
        <v>108</v>
      </c>
      <c r="J6" s="21"/>
      <c r="K6" s="21"/>
      <c r="L6" s="19" t="s">
        <v>109</v>
      </c>
      <c r="M6" s="21" t="s">
        <v>110</v>
      </c>
      <c r="N6" s="17"/>
      <c r="P6"/>
      <c r="Q6"/>
      <c r="R6"/>
    </row>
    <row r="7" spans="1:18" s="16" customFormat="1" x14ac:dyDescent="0.35">
      <c r="A7" s="21" t="s">
        <v>27</v>
      </c>
      <c r="B7" s="21" t="s">
        <v>39</v>
      </c>
      <c r="C7" s="21" t="s">
        <v>29</v>
      </c>
      <c r="D7" s="21" t="s">
        <v>100</v>
      </c>
      <c r="E7" s="20" t="s">
        <v>101</v>
      </c>
      <c r="F7" s="21" t="s">
        <v>32</v>
      </c>
      <c r="G7" s="21" t="s">
        <v>21</v>
      </c>
      <c r="H7" s="21" t="s">
        <v>102</v>
      </c>
      <c r="I7" s="21" t="s">
        <v>102</v>
      </c>
      <c r="J7" s="21"/>
      <c r="K7" s="21"/>
      <c r="L7" s="21"/>
      <c r="M7" s="21" t="s">
        <v>111</v>
      </c>
      <c r="N7" s="18"/>
      <c r="P7"/>
      <c r="Q7"/>
      <c r="R7"/>
    </row>
    <row r="8" spans="1:18" s="16" customFormat="1" x14ac:dyDescent="0.35">
      <c r="A8" s="21" t="s">
        <v>27</v>
      </c>
      <c r="B8" s="21" t="s">
        <v>62</v>
      </c>
      <c r="C8" s="21" t="s">
        <v>29</v>
      </c>
      <c r="D8" s="21" t="s">
        <v>100</v>
      </c>
      <c r="E8" s="20" t="s">
        <v>112</v>
      </c>
      <c r="F8" s="21" t="s">
        <v>32</v>
      </c>
      <c r="G8" s="21" t="s">
        <v>37</v>
      </c>
      <c r="H8" s="21" t="s">
        <v>108</v>
      </c>
      <c r="I8" s="21" t="s">
        <v>108</v>
      </c>
      <c r="J8" s="21"/>
      <c r="K8" s="21"/>
      <c r="L8" s="21"/>
      <c r="M8" s="21" t="s">
        <v>113</v>
      </c>
      <c r="N8" s="18"/>
      <c r="P8"/>
      <c r="Q8"/>
      <c r="R8"/>
    </row>
    <row r="9" spans="1:18" s="16" customFormat="1" x14ac:dyDescent="0.35">
      <c r="A9" s="21" t="s">
        <v>42</v>
      </c>
      <c r="B9" s="21" t="s">
        <v>43</v>
      </c>
      <c r="C9" s="21" t="s">
        <v>29</v>
      </c>
      <c r="D9" s="21" t="s">
        <v>104</v>
      </c>
      <c r="E9" s="20" t="s">
        <v>114</v>
      </c>
      <c r="F9" s="21" t="s">
        <v>32</v>
      </c>
      <c r="G9" s="21" t="s">
        <v>21</v>
      </c>
      <c r="H9" s="21" t="s">
        <v>106</v>
      </c>
      <c r="I9" s="21" t="s">
        <v>106</v>
      </c>
      <c r="J9" s="21"/>
      <c r="K9" s="21"/>
      <c r="L9" s="21"/>
      <c r="M9" s="19" t="s">
        <v>115</v>
      </c>
      <c r="N9" s="18"/>
      <c r="P9"/>
      <c r="Q9"/>
      <c r="R9"/>
    </row>
    <row r="10" spans="1:18" s="16" customFormat="1" ht="33" x14ac:dyDescent="0.35">
      <c r="A10" s="21" t="s">
        <v>42</v>
      </c>
      <c r="B10" s="21" t="s">
        <v>45</v>
      </c>
      <c r="C10" s="21" t="s">
        <v>17</v>
      </c>
      <c r="D10" s="21" t="s">
        <v>104</v>
      </c>
      <c r="E10" s="20" t="s">
        <v>105</v>
      </c>
      <c r="F10" s="21" t="s">
        <v>20</v>
      </c>
      <c r="G10" s="21" t="s">
        <v>30</v>
      </c>
      <c r="H10" s="21" t="s">
        <v>106</v>
      </c>
      <c r="I10" s="21" t="s">
        <v>106</v>
      </c>
      <c r="J10" s="21"/>
      <c r="K10" s="21"/>
      <c r="L10" s="21"/>
      <c r="M10" s="21" t="s">
        <v>116</v>
      </c>
      <c r="N10" s="18"/>
      <c r="P10"/>
      <c r="Q10"/>
      <c r="R10"/>
    </row>
    <row r="11" spans="1:18" s="16" customFormat="1" ht="33" x14ac:dyDescent="0.35">
      <c r="A11" s="21" t="s">
        <v>48</v>
      </c>
      <c r="B11" s="21" t="s">
        <v>49</v>
      </c>
      <c r="C11" s="21" t="s">
        <v>29</v>
      </c>
      <c r="D11" s="21" t="s">
        <v>100</v>
      </c>
      <c r="E11" s="20" t="s">
        <v>105</v>
      </c>
      <c r="F11" t="s">
        <v>20</v>
      </c>
      <c r="G11" t="s">
        <v>30</v>
      </c>
      <c r="H11" s="21" t="s">
        <v>106</v>
      </c>
      <c r="I11" s="21" t="s">
        <v>106</v>
      </c>
      <c r="J11" s="21"/>
      <c r="K11" s="21"/>
      <c r="L11" s="19" t="s">
        <v>117</v>
      </c>
      <c r="M11" s="21" t="s">
        <v>118</v>
      </c>
      <c r="N11"/>
      <c r="P11"/>
      <c r="Q11"/>
      <c r="R11"/>
    </row>
    <row r="12" spans="1:18" s="16" customFormat="1" x14ac:dyDescent="0.35">
      <c r="A12" s="21" t="s">
        <v>48</v>
      </c>
      <c r="B12" s="21" t="s">
        <v>51</v>
      </c>
      <c r="C12" s="21" t="s">
        <v>29</v>
      </c>
      <c r="D12" s="21" t="s">
        <v>104</v>
      </c>
      <c r="E12" s="20" t="s">
        <v>101</v>
      </c>
      <c r="F12" t="s">
        <v>32</v>
      </c>
      <c r="G12" s="21" t="s">
        <v>21</v>
      </c>
      <c r="H12" s="21" t="s">
        <v>108</v>
      </c>
      <c r="I12" s="21" t="s">
        <v>108</v>
      </c>
      <c r="J12" s="21"/>
      <c r="K12" s="21"/>
      <c r="L12" s="21"/>
      <c r="M12" s="21" t="s">
        <v>119</v>
      </c>
      <c r="N12"/>
      <c r="P12"/>
      <c r="Q12"/>
      <c r="R12"/>
    </row>
    <row r="13" spans="1:18" s="16" customFormat="1" x14ac:dyDescent="0.35">
      <c r="A13" s="21" t="s">
        <v>48</v>
      </c>
      <c r="B13" s="21" t="s">
        <v>51</v>
      </c>
      <c r="C13" s="21" t="s">
        <v>29</v>
      </c>
      <c r="D13" s="21" t="s">
        <v>100</v>
      </c>
      <c r="E13" s="20" t="s">
        <v>101</v>
      </c>
      <c r="F13" t="s">
        <v>32</v>
      </c>
      <c r="G13" s="21" t="s">
        <v>21</v>
      </c>
      <c r="H13" s="21" t="s">
        <v>102</v>
      </c>
      <c r="I13" s="21" t="s">
        <v>102</v>
      </c>
      <c r="J13" s="21"/>
      <c r="K13" s="21"/>
      <c r="L13" s="21"/>
      <c r="M13" s="21" t="s">
        <v>120</v>
      </c>
      <c r="N13"/>
      <c r="P13"/>
      <c r="Q13"/>
      <c r="R13"/>
    </row>
    <row r="14" spans="1:18" s="16" customFormat="1" x14ac:dyDescent="0.35">
      <c r="A14" s="21" t="s">
        <v>48</v>
      </c>
      <c r="B14" s="21" t="s">
        <v>52</v>
      </c>
      <c r="C14" s="21" t="s">
        <v>17</v>
      </c>
      <c r="D14" s="21" t="s">
        <v>100</v>
      </c>
      <c r="E14" s="20" t="s">
        <v>112</v>
      </c>
      <c r="F14" t="s">
        <v>32</v>
      </c>
      <c r="G14" s="21" t="s">
        <v>37</v>
      </c>
      <c r="H14" s="21" t="s">
        <v>108</v>
      </c>
      <c r="I14" s="21" t="s">
        <v>108</v>
      </c>
      <c r="J14" s="21"/>
      <c r="K14" s="21"/>
      <c r="L14" s="21"/>
      <c r="M14" s="21" t="s">
        <v>121</v>
      </c>
      <c r="N14"/>
      <c r="P14"/>
      <c r="Q14"/>
      <c r="R14"/>
    </row>
    <row r="15" spans="1:18" s="16" customFormat="1" x14ac:dyDescent="0.35">
      <c r="A15" s="21" t="s">
        <v>48</v>
      </c>
      <c r="B15" s="21" t="s">
        <v>53</v>
      </c>
      <c r="C15" s="21" t="s">
        <v>17</v>
      </c>
      <c r="D15" s="21" t="s">
        <v>104</v>
      </c>
      <c r="E15" s="20" t="s">
        <v>114</v>
      </c>
      <c r="F15" t="s">
        <v>32</v>
      </c>
      <c r="G15" s="21" t="s">
        <v>21</v>
      </c>
      <c r="H15" s="21" t="s">
        <v>106</v>
      </c>
      <c r="I15" s="21" t="s">
        <v>106</v>
      </c>
      <c r="J15" s="21"/>
      <c r="K15" s="21"/>
      <c r="L15" s="21"/>
      <c r="M15" s="21" t="s">
        <v>122</v>
      </c>
      <c r="N15"/>
      <c r="P15"/>
      <c r="Q15"/>
      <c r="R15"/>
    </row>
    <row r="16" spans="1:18" s="16" customFormat="1" x14ac:dyDescent="0.35">
      <c r="A16" s="21" t="s">
        <v>55</v>
      </c>
      <c r="B16" s="21"/>
      <c r="C16" s="21"/>
      <c r="D16" s="21" t="s">
        <v>100</v>
      </c>
      <c r="E16" s="20" t="s">
        <v>101</v>
      </c>
      <c r="F16" s="21" t="s">
        <v>32</v>
      </c>
      <c r="G16" s="21" t="s">
        <v>21</v>
      </c>
      <c r="H16" s="21" t="s">
        <v>108</v>
      </c>
      <c r="I16" s="21" t="s">
        <v>108</v>
      </c>
      <c r="J16" s="21"/>
      <c r="K16" s="21"/>
      <c r="L16" s="21"/>
      <c r="M16" s="21" t="s">
        <v>103</v>
      </c>
      <c r="N16"/>
      <c r="P16"/>
      <c r="Q16"/>
      <c r="R16"/>
    </row>
    <row r="17" spans="1:18" s="16" customFormat="1" x14ac:dyDescent="0.35">
      <c r="A17" s="21" t="s">
        <v>55</v>
      </c>
      <c r="B17" s="21"/>
      <c r="C17" s="21"/>
      <c r="D17" s="21" t="s">
        <v>100</v>
      </c>
      <c r="E17" s="20" t="s">
        <v>112</v>
      </c>
      <c r="F17" s="21" t="s">
        <v>32</v>
      </c>
      <c r="G17" s="21" t="s">
        <v>37</v>
      </c>
      <c r="H17" s="21" t="s">
        <v>108</v>
      </c>
      <c r="I17" s="21" t="s">
        <v>108</v>
      </c>
      <c r="J17" s="21"/>
      <c r="K17" s="21"/>
      <c r="L17" s="21"/>
      <c r="M17" s="21" t="s">
        <v>123</v>
      </c>
      <c r="N17"/>
      <c r="P17"/>
      <c r="Q17"/>
      <c r="R17"/>
    </row>
    <row r="18" spans="1:18" s="16" customFormat="1" x14ac:dyDescent="0.35">
      <c r="A18" s="21" t="s">
        <v>55</v>
      </c>
      <c r="B18" s="21"/>
      <c r="C18" s="21"/>
      <c r="D18" s="21" t="s">
        <v>104</v>
      </c>
      <c r="E18" s="20" t="s">
        <v>114</v>
      </c>
      <c r="F18" s="21" t="s">
        <v>32</v>
      </c>
      <c r="G18" s="21" t="s">
        <v>21</v>
      </c>
      <c r="H18" s="21" t="s">
        <v>106</v>
      </c>
      <c r="I18" s="21" t="s">
        <v>108</v>
      </c>
      <c r="J18" s="28">
        <v>0.1</v>
      </c>
      <c r="K18" s="28">
        <v>0.2</v>
      </c>
      <c r="L18" s="28"/>
      <c r="M18" s="19" t="s">
        <v>124</v>
      </c>
      <c r="N18"/>
      <c r="P18"/>
      <c r="Q18"/>
      <c r="R18"/>
    </row>
    <row r="19" spans="1:18" s="16" customFormat="1" x14ac:dyDescent="0.35">
      <c r="A19" s="21" t="s">
        <v>55</v>
      </c>
      <c r="B19" s="21"/>
      <c r="C19" s="21"/>
      <c r="D19" s="21" t="s">
        <v>104</v>
      </c>
      <c r="E19" s="20" t="s">
        <v>114</v>
      </c>
      <c r="F19" s="21" t="s">
        <v>32</v>
      </c>
      <c r="G19" s="21" t="s">
        <v>21</v>
      </c>
      <c r="H19" s="21" t="s">
        <v>106</v>
      </c>
      <c r="I19" s="21" t="s">
        <v>106</v>
      </c>
      <c r="J19" s="21"/>
      <c r="K19" s="21"/>
      <c r="L19" s="21"/>
      <c r="M19" s="21" t="s">
        <v>125</v>
      </c>
      <c r="N19"/>
      <c r="P19"/>
      <c r="Q19"/>
      <c r="R19"/>
    </row>
    <row r="20" spans="1:18" x14ac:dyDescent="0.35">
      <c r="N20" s="18"/>
    </row>
    <row r="21" spans="1:18" x14ac:dyDescent="0.35">
      <c r="N21" s="18"/>
    </row>
    <row r="22" spans="1:18" x14ac:dyDescent="0.35">
      <c r="N22" s="18"/>
    </row>
  </sheetData>
  <mergeCells count="1">
    <mergeCell ref="A1:M1"/>
  </mergeCells>
  <phoneticPr fontId="3" type="noConversion"/>
  <conditionalFormatting sqref="A1:C1048576">
    <cfRule type="cellIs" dxfId="41" priority="7" operator="equal">
      <formula>"Use-inspired R/D"</formula>
    </cfRule>
    <cfRule type="cellIs" dxfId="40" priority="8" operator="equal">
      <formula>"Translation Innovations to Practice"</formula>
    </cfRule>
    <cfRule type="cellIs" dxfId="39" priority="9" operator="equal">
      <formula>"Workforce Development"</formula>
    </cfRule>
  </conditionalFormatting>
  <conditionalFormatting sqref="D2 A3:C19 N4 D20:D1048576">
    <cfRule type="cellIs" dxfId="38" priority="10" operator="equal">
      <formula>"Governance and Management"</formula>
    </cfRule>
  </conditionalFormatting>
  <conditionalFormatting sqref="D2:D1048576">
    <cfRule type="cellIs" dxfId="37" priority="1" operator="equal">
      <formula>"New"</formula>
    </cfRule>
    <cfRule type="cellIs" dxfId="36" priority="2" operator="equal">
      <formula>"Existing"</formula>
    </cfRule>
  </conditionalFormatting>
  <dataValidations count="7">
    <dataValidation type="list" allowBlank="1" showInputMessage="1" showErrorMessage="1" sqref="A4:A19" xr:uid="{7CB453F1-1B74-4D3F-8A9E-A1A4D7ABF825}">
      <formula1>INDIRECT("Lookup_function[Core Function]")</formula1>
    </dataValidation>
    <dataValidation type="list" allowBlank="1" showInputMessage="1" showErrorMessage="1" sqref="H4:I19" xr:uid="{61CF9335-ADEA-4694-81BA-1E2880110ABF}">
      <formula1>INDIRECT("Lookup_value[Value]")</formula1>
    </dataValidation>
    <dataValidation type="list" allowBlank="1" showInputMessage="1" showErrorMessage="1" sqref="D4:D19" xr:uid="{C1034933-4A0A-4AC5-A085-BF99B638192D}">
      <formula1>INDIRECT("Lookup_resource[Resources]")</formula1>
    </dataValidation>
    <dataValidation type="list" allowBlank="1" showInputMessage="1" showErrorMessage="1" sqref="G4:G19" xr:uid="{05649D7E-0A4B-4F09-B48F-BD197229ED34}">
      <formula1>INDIRECT("Lookup_partner[Partnership Role]")</formula1>
    </dataValidation>
    <dataValidation type="list" allowBlank="1" showInputMessage="1" showErrorMessage="1" sqref="F4:F19" xr:uid="{433F0877-6BBA-4918-8C3B-C7963E3CCD56}">
      <formula1>INDIRECT("Lookup_org[Organization Type]")</formula1>
    </dataValidation>
    <dataValidation type="list" allowBlank="1" showInputMessage="1" showErrorMessage="1" sqref="B4:B19" xr:uid="{A8ED6289-F00C-4B8F-8887-8AD122C5E95C}">
      <formula1>INDIRECT("Lookup_act[Activity]")</formula1>
    </dataValidation>
    <dataValidation type="list" allowBlank="1" showInputMessage="1" showErrorMessage="1" sqref="C4:C19" xr:uid="{B9AE8A59-8748-4961-87DB-4F378FBE8068}">
      <formula1>INDIRECT("Lookup_category")</formula1>
    </dataValidation>
  </dataValidations>
  <pageMargins left="0.7" right="0.7" top="0.75" bottom="0.75" header="0.3" footer="0.3"/>
  <pageSetup orientation="portrait" r:id="rId1"/>
  <headerFooter differentFirst="1">
    <oddHeader xml:space="preserve">&amp;C
</oddHeader>
    <oddFooter>&amp;L  </oddFooter>
    <firstHeader xml:space="preserve">&amp;C
</firstHeader>
    <firstFooter>&amp;L  </firstFooter>
  </headerFooter>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F3716-2F76-46C3-867E-0D09E40F21B1}">
  <sheetPr>
    <tabColor theme="5"/>
  </sheetPr>
  <dimension ref="A1:E11"/>
  <sheetViews>
    <sheetView workbookViewId="0">
      <selection activeCell="A6" sqref="A6"/>
    </sheetView>
  </sheetViews>
  <sheetFormatPr defaultRowHeight="16.5" x14ac:dyDescent="0.35"/>
  <cols>
    <col min="1" max="1" width="18.42578125" customWidth="1"/>
    <col min="2" max="2" width="50.140625" customWidth="1"/>
    <col min="5" max="5" width="60.140625" customWidth="1"/>
  </cols>
  <sheetData>
    <row r="1" spans="1:5" ht="28.15" customHeight="1" x14ac:dyDescent="0.4">
      <c r="A1" s="33" t="s">
        <v>126</v>
      </c>
    </row>
    <row r="2" spans="1:5" ht="18" customHeight="1" x14ac:dyDescent="0.35">
      <c r="A2" s="50" t="s">
        <v>127</v>
      </c>
      <c r="B2" s="50"/>
      <c r="C2" s="50"/>
      <c r="D2" s="50"/>
      <c r="E2" s="50"/>
    </row>
    <row r="3" spans="1:5" ht="36.75" customHeight="1" x14ac:dyDescent="0.35">
      <c r="A3" s="50"/>
      <c r="B3" s="50"/>
      <c r="C3" s="50"/>
      <c r="D3" s="50"/>
      <c r="E3" s="50"/>
    </row>
    <row r="5" spans="1:5" s="38" customFormat="1" ht="18.75" x14ac:dyDescent="0.4">
      <c r="A5" s="41" t="s">
        <v>128</v>
      </c>
      <c r="B5" s="41" t="s">
        <v>129</v>
      </c>
      <c r="D5" s="41" t="s">
        <v>3</v>
      </c>
      <c r="E5" s="41" t="s">
        <v>130</v>
      </c>
    </row>
    <row r="6" spans="1:5" x14ac:dyDescent="0.35">
      <c r="D6" t="s">
        <v>49</v>
      </c>
    </row>
    <row r="7" spans="1:5" x14ac:dyDescent="0.35">
      <c r="D7" t="s">
        <v>51</v>
      </c>
    </row>
    <row r="8" spans="1:5" x14ac:dyDescent="0.35">
      <c r="D8" t="s">
        <v>52</v>
      </c>
    </row>
    <row r="9" spans="1:5" x14ac:dyDescent="0.35">
      <c r="D9" t="s">
        <v>28</v>
      </c>
    </row>
    <row r="10" spans="1:5" x14ac:dyDescent="0.35">
      <c r="D10" t="s">
        <v>43</v>
      </c>
    </row>
    <row r="11" spans="1:5" x14ac:dyDescent="0.35">
      <c r="D11" t="s">
        <v>68</v>
      </c>
    </row>
  </sheetData>
  <mergeCells count="1">
    <mergeCell ref="A2:E3"/>
  </mergeCells>
  <conditionalFormatting sqref="D6:D32">
    <cfRule type="cellIs" dxfId="35" priority="1" operator="equal">
      <formula>"Use-inspired R/D"</formula>
    </cfRule>
    <cfRule type="cellIs" dxfId="34" priority="2" operator="equal">
      <formula>"Translation Innovations to Practice"</formula>
    </cfRule>
    <cfRule type="cellIs" dxfId="33" priority="3" operator="equal">
      <formula>"Workforce Development"</formula>
    </cfRule>
    <cfRule type="cellIs" dxfId="32" priority="4" operator="equal">
      <formula>"Governance and Management"</formula>
    </cfRule>
  </conditionalFormatting>
  <dataValidations count="1">
    <dataValidation type="list" allowBlank="1" showInputMessage="1" showErrorMessage="1" sqref="D6:D32" xr:uid="{D52853F4-8EBA-4DE6-9BC3-59152969A96C}">
      <formula1>INDIRECT("Lookup_act[Activity]")</formula1>
    </dataValidation>
  </dataValidations>
  <pageMargins left="0.7" right="0.7" top="0.75" bottom="0.75" header="0.3" footer="0.3"/>
  <pageSetup orientation="portrait" r:id="rId1"/>
  <headerFooter differentFirst="1">
    <oddHeader xml:space="preserve">&amp;C
</oddHeader>
    <oddFooter>&amp;L  </oddFooter>
    <firstHeader xml:space="preserve">&amp;C
</firstHeader>
    <firstFooter>&amp;L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B0703-E9D6-4732-A552-914F708E973D}">
  <dimension ref="A1:A18"/>
  <sheetViews>
    <sheetView topLeftCell="A15" zoomScale="110" zoomScaleNormal="110" workbookViewId="0">
      <selection activeCell="A19" sqref="A19"/>
    </sheetView>
  </sheetViews>
  <sheetFormatPr defaultRowHeight="16.5" x14ac:dyDescent="0.35"/>
  <cols>
    <col min="1" max="1" width="148.140625" style="35" customWidth="1"/>
  </cols>
  <sheetData>
    <row r="1" spans="1:1" ht="63" x14ac:dyDescent="0.35">
      <c r="A1" s="44" t="s">
        <v>131</v>
      </c>
    </row>
    <row r="2" spans="1:1" ht="33" x14ac:dyDescent="0.35">
      <c r="A2" s="46" t="s">
        <v>132</v>
      </c>
    </row>
    <row r="3" spans="1:1" ht="47.25" x14ac:dyDescent="0.35">
      <c r="A3" s="45" t="s">
        <v>133</v>
      </c>
    </row>
    <row r="4" spans="1:1" x14ac:dyDescent="0.35">
      <c r="A4" s="45" t="s">
        <v>134</v>
      </c>
    </row>
    <row r="5" spans="1:1" ht="47.25" x14ac:dyDescent="0.35">
      <c r="A5" s="42" t="s">
        <v>135</v>
      </c>
    </row>
    <row r="6" spans="1:1" x14ac:dyDescent="0.35">
      <c r="A6" s="44" t="s">
        <v>136</v>
      </c>
    </row>
    <row r="7" spans="1:1" ht="31.5" x14ac:dyDescent="0.35">
      <c r="A7" s="45" t="s">
        <v>137</v>
      </c>
    </row>
    <row r="8" spans="1:1" ht="63" x14ac:dyDescent="0.35">
      <c r="A8" s="45" t="s">
        <v>138</v>
      </c>
    </row>
    <row r="9" spans="1:1" ht="47.25" x14ac:dyDescent="0.35">
      <c r="A9" s="44" t="s">
        <v>139</v>
      </c>
    </row>
    <row r="10" spans="1:1" ht="47.25" x14ac:dyDescent="0.35">
      <c r="A10" s="45" t="s">
        <v>140</v>
      </c>
    </row>
    <row r="11" spans="1:1" ht="33" x14ac:dyDescent="0.35">
      <c r="A11" s="47" t="s">
        <v>141</v>
      </c>
    </row>
    <row r="12" spans="1:1" ht="31.5" x14ac:dyDescent="0.35">
      <c r="A12" s="44" t="s">
        <v>142</v>
      </c>
    </row>
    <row r="13" spans="1:1" ht="63" x14ac:dyDescent="0.35">
      <c r="A13" s="44" t="s">
        <v>143</v>
      </c>
    </row>
    <row r="14" spans="1:1" ht="30.75" x14ac:dyDescent="0.35">
      <c r="A14" s="44" t="s">
        <v>144</v>
      </c>
    </row>
    <row r="15" spans="1:1" ht="78.75" x14ac:dyDescent="0.35">
      <c r="A15" s="44" t="s">
        <v>145</v>
      </c>
    </row>
    <row r="16" spans="1:1" ht="33" x14ac:dyDescent="0.35">
      <c r="A16" s="43" t="s">
        <v>146</v>
      </c>
    </row>
    <row r="17" spans="1:1" ht="47.25" x14ac:dyDescent="0.35">
      <c r="A17" s="45" t="s">
        <v>147</v>
      </c>
    </row>
    <row r="18" spans="1:1" ht="30.75" x14ac:dyDescent="0.35">
      <c r="A18" s="44" t="s">
        <v>148</v>
      </c>
    </row>
  </sheetData>
  <pageMargins left="0.7" right="0.7" top="0.75" bottom="0.75" header="0.3" footer="0.3"/>
  <pageSetup orientation="portrait" horizontalDpi="1200" verticalDpi="1200" r:id="rId1"/>
  <headerFooter>
    <oddHeader xml:space="preserve">&amp;C
</oddHeader>
    <oddFooter>&amp;L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3E71C-083F-41FE-BB46-2A002D627990}">
  <dimension ref="A1:AU83"/>
  <sheetViews>
    <sheetView tabSelected="1" workbookViewId="0"/>
  </sheetViews>
  <sheetFormatPr defaultRowHeight="15" customHeight="1" x14ac:dyDescent="0.35"/>
  <cols>
    <col min="1" max="1" width="30.85546875" customWidth="1"/>
    <col min="2" max="2" width="12.42578125" customWidth="1"/>
    <col min="3" max="3" width="5.42578125" bestFit="1" customWidth="1"/>
    <col min="4" max="4" width="13.85546875" customWidth="1"/>
    <col min="5" max="5" width="5.42578125" bestFit="1" customWidth="1"/>
    <col min="6" max="6" width="14.85546875" customWidth="1"/>
    <col min="7" max="7" width="5.42578125" bestFit="1" customWidth="1"/>
    <col min="8" max="8" width="13.140625" customWidth="1"/>
    <col min="9" max="9" width="5.42578125" bestFit="1" customWidth="1"/>
    <col min="10" max="10" width="11.7109375" bestFit="1" customWidth="1"/>
    <col min="11" max="11" width="7.140625" bestFit="1" customWidth="1"/>
    <col min="12" max="12" width="11.42578125" customWidth="1"/>
    <col min="13" max="16" width="7.28515625" customWidth="1"/>
    <col min="17" max="17" width="23.140625" customWidth="1"/>
    <col min="18" max="18" width="11.85546875" customWidth="1"/>
    <col min="19" max="19" width="7.5703125" bestFit="1" customWidth="1"/>
    <col min="20" max="20" width="11.85546875" customWidth="1"/>
    <col min="21" max="21" width="7.5703125" bestFit="1" customWidth="1"/>
    <col min="22" max="22" width="12.28515625" customWidth="1"/>
    <col min="23" max="23" width="7.5703125" bestFit="1" customWidth="1"/>
    <col min="24" max="24" width="11.85546875" customWidth="1"/>
    <col min="25" max="25" width="7.5703125" bestFit="1" customWidth="1"/>
    <col min="26" max="26" width="12.42578125" customWidth="1"/>
    <col min="27" max="27" width="8.7109375" bestFit="1" customWidth="1"/>
    <col min="28" max="28" width="12.42578125" customWidth="1"/>
    <col min="29" max="32" width="7.140625" customWidth="1"/>
    <col min="33" max="33" width="21.42578125" customWidth="1"/>
    <col min="34" max="34" width="13.140625" customWidth="1"/>
    <col min="35" max="35" width="4.42578125" customWidth="1"/>
    <col min="36" max="36" width="12.140625" customWidth="1"/>
    <col min="37" max="37" width="4.42578125" customWidth="1"/>
    <col min="38" max="38" width="12.7109375" customWidth="1"/>
    <col min="39" max="39" width="5.85546875" customWidth="1"/>
    <col min="40" max="40" width="12.85546875" customWidth="1"/>
    <col min="41" max="41" width="5" bestFit="1" customWidth="1"/>
    <col min="42" max="42" width="12" bestFit="1" customWidth="1"/>
    <col min="43" max="43" width="7.140625" bestFit="1" customWidth="1"/>
    <col min="44" max="44" width="12" bestFit="1" customWidth="1"/>
    <col min="46" max="46" width="12" bestFit="1" customWidth="1"/>
  </cols>
  <sheetData>
    <row r="1" spans="1:47" ht="81.599999999999994" customHeight="1" x14ac:dyDescent="0.35">
      <c r="A1" s="12" t="s">
        <v>149</v>
      </c>
      <c r="F1" s="11"/>
    </row>
    <row r="2" spans="1:47" ht="16.5" x14ac:dyDescent="0.35">
      <c r="F2" s="11"/>
    </row>
    <row r="3" spans="1:47" ht="19.5" x14ac:dyDescent="0.4">
      <c r="A3" s="13" t="s">
        <v>150</v>
      </c>
      <c r="Q3" s="13" t="s">
        <v>151</v>
      </c>
      <c r="AG3" s="13" t="s">
        <v>152</v>
      </c>
      <c r="AJ3" t="s">
        <v>153</v>
      </c>
    </row>
    <row r="4" spans="1:47" ht="66" x14ac:dyDescent="0.35">
      <c r="B4" s="8" t="s">
        <v>48</v>
      </c>
      <c r="C4" s="8"/>
      <c r="D4" s="8" t="s">
        <v>27</v>
      </c>
      <c r="E4" s="8"/>
      <c r="F4" s="8" t="s">
        <v>42</v>
      </c>
      <c r="G4" s="8"/>
      <c r="H4" s="8" t="s">
        <v>55</v>
      </c>
      <c r="I4" s="8"/>
      <c r="J4" s="7" t="s">
        <v>154</v>
      </c>
      <c r="K4" s="7"/>
      <c r="L4" s="7" t="s">
        <v>15</v>
      </c>
      <c r="M4" s="7"/>
      <c r="N4" t="s">
        <v>155</v>
      </c>
      <c r="O4" t="s">
        <v>156</v>
      </c>
      <c r="R4" s="8" t="s">
        <v>48</v>
      </c>
      <c r="S4" s="8"/>
      <c r="T4" s="8" t="s">
        <v>27</v>
      </c>
      <c r="U4" s="8"/>
      <c r="V4" s="8" t="s">
        <v>42</v>
      </c>
      <c r="W4" s="8"/>
      <c r="X4" s="8" t="s">
        <v>55</v>
      </c>
      <c r="Y4" s="8"/>
      <c r="Z4" s="7" t="s">
        <v>154</v>
      </c>
      <c r="AA4" s="7"/>
      <c r="AB4" s="7" t="s">
        <v>15</v>
      </c>
      <c r="AC4" s="7"/>
      <c r="AD4" t="s">
        <v>155</v>
      </c>
      <c r="AE4" t="s">
        <v>156</v>
      </c>
      <c r="AH4" s="8" t="s">
        <v>48</v>
      </c>
      <c r="AI4" s="8"/>
      <c r="AJ4" s="8" t="s">
        <v>27</v>
      </c>
      <c r="AK4" s="8"/>
      <c r="AL4" s="8" t="s">
        <v>42</v>
      </c>
      <c r="AM4" s="8"/>
      <c r="AN4" s="8" t="s">
        <v>55</v>
      </c>
      <c r="AO4" s="8"/>
      <c r="AP4" s="7" t="s">
        <v>154</v>
      </c>
      <c r="AQ4" s="7"/>
      <c r="AR4" s="7" t="s">
        <v>15</v>
      </c>
      <c r="AS4" s="7"/>
      <c r="AT4" t="s">
        <v>155</v>
      </c>
      <c r="AU4" t="s">
        <v>156</v>
      </c>
    </row>
    <row r="5" spans="1:47" s="7" customFormat="1" ht="16.5" x14ac:dyDescent="0.35">
      <c r="A5"/>
      <c r="B5" t="s">
        <v>157</v>
      </c>
      <c r="C5" t="s">
        <v>158</v>
      </c>
      <c r="D5" t="s">
        <v>157</v>
      </c>
      <c r="E5" t="s">
        <v>158</v>
      </c>
      <c r="F5" t="s">
        <v>157</v>
      </c>
      <c r="G5" t="s">
        <v>158</v>
      </c>
      <c r="H5" t="s">
        <v>157</v>
      </c>
      <c r="I5" t="s">
        <v>158</v>
      </c>
      <c r="J5" t="s">
        <v>157</v>
      </c>
      <c r="K5" t="s">
        <v>158</v>
      </c>
      <c r="L5" t="s">
        <v>157</v>
      </c>
      <c r="M5" t="s">
        <v>158</v>
      </c>
      <c r="N5"/>
      <c r="O5"/>
      <c r="P5"/>
      <c r="Q5"/>
      <c r="R5" t="s">
        <v>157</v>
      </c>
      <c r="S5" t="s">
        <v>158</v>
      </c>
      <c r="T5" t="s">
        <v>157</v>
      </c>
      <c r="U5" t="s">
        <v>158</v>
      </c>
      <c r="V5" t="s">
        <v>157</v>
      </c>
      <c r="W5" t="s">
        <v>158</v>
      </c>
      <c r="X5" t="s">
        <v>157</v>
      </c>
      <c r="Y5" t="s">
        <v>158</v>
      </c>
      <c r="Z5" t="s">
        <v>157</v>
      </c>
      <c r="AA5" t="s">
        <v>158</v>
      </c>
      <c r="AB5" t="s">
        <v>157</v>
      </c>
      <c r="AC5" t="s">
        <v>158</v>
      </c>
      <c r="AD5"/>
      <c r="AE5"/>
      <c r="AF5"/>
      <c r="AG5"/>
      <c r="AH5" t="s">
        <v>157</v>
      </c>
      <c r="AI5" t="s">
        <v>158</v>
      </c>
      <c r="AJ5" t="s">
        <v>157</v>
      </c>
      <c r="AK5" t="s">
        <v>158</v>
      </c>
      <c r="AL5" t="s">
        <v>157</v>
      </c>
      <c r="AM5" t="s">
        <v>158</v>
      </c>
      <c r="AN5" t="s">
        <v>157</v>
      </c>
      <c r="AO5" t="s">
        <v>158</v>
      </c>
      <c r="AP5" t="s">
        <v>157</v>
      </c>
      <c r="AQ5" t="s">
        <v>158</v>
      </c>
      <c r="AR5" t="s">
        <v>157</v>
      </c>
      <c r="AS5" t="s">
        <v>158</v>
      </c>
      <c r="AT5"/>
      <c r="AU5"/>
    </row>
    <row r="6" spans="1:47" ht="16.5" x14ac:dyDescent="0.35">
      <c r="A6" s="3" t="s">
        <v>14</v>
      </c>
      <c r="B6" s="5">
        <v>1410000</v>
      </c>
      <c r="C6" s="6">
        <v>9.05587668593449E-2</v>
      </c>
      <c r="D6" s="5">
        <v>930000</v>
      </c>
      <c r="E6" s="6">
        <v>5.9730250481695571E-2</v>
      </c>
      <c r="F6" s="5">
        <v>930000</v>
      </c>
      <c r="G6" s="6">
        <v>5.9730250481695571E-2</v>
      </c>
      <c r="H6" s="5">
        <v>2100000</v>
      </c>
      <c r="I6" s="6">
        <v>0.13487475915221581</v>
      </c>
      <c r="J6" s="5"/>
      <c r="K6" s="6">
        <v>0</v>
      </c>
      <c r="L6" s="5">
        <v>640000</v>
      </c>
      <c r="M6" s="6">
        <v>4.1104688503532431E-2</v>
      </c>
      <c r="N6" s="5">
        <v>6010000</v>
      </c>
      <c r="O6" s="6">
        <v>0.38599871547848424</v>
      </c>
      <c r="P6" s="6"/>
      <c r="Q6" s="3" t="s">
        <v>14</v>
      </c>
      <c r="R6" s="5">
        <v>1410000</v>
      </c>
      <c r="S6" s="6">
        <v>9.9681866383881226E-2</v>
      </c>
      <c r="T6" s="5">
        <v>930000</v>
      </c>
      <c r="U6" s="6">
        <v>6.5747613997879109E-2</v>
      </c>
      <c r="V6" s="5">
        <v>930000</v>
      </c>
      <c r="W6" s="6">
        <v>6.5747613997879109E-2</v>
      </c>
      <c r="X6" s="5">
        <v>2095000</v>
      </c>
      <c r="Y6" s="6">
        <v>0.14810887239307174</v>
      </c>
      <c r="Z6" s="5"/>
      <c r="AA6" s="6">
        <v>0</v>
      </c>
      <c r="AB6" s="5">
        <v>640000</v>
      </c>
      <c r="AC6" s="6">
        <v>4.524566984800283E-2</v>
      </c>
      <c r="AD6" s="5">
        <v>6005000</v>
      </c>
      <c r="AE6" s="6">
        <v>0.42453163662071403</v>
      </c>
      <c r="AF6" s="6"/>
      <c r="AG6" s="3" t="s">
        <v>14</v>
      </c>
      <c r="AH6" s="14">
        <v>0</v>
      </c>
      <c r="AI6" s="6">
        <v>0</v>
      </c>
      <c r="AJ6" s="14">
        <v>0</v>
      </c>
      <c r="AK6" s="6">
        <v>0</v>
      </c>
      <c r="AL6" s="14">
        <v>0</v>
      </c>
      <c r="AM6" s="6">
        <v>0</v>
      </c>
      <c r="AN6" s="14">
        <v>-5000</v>
      </c>
      <c r="AO6" s="6">
        <v>3.5087719298245615E-3</v>
      </c>
      <c r="AP6" s="14"/>
      <c r="AQ6" s="6">
        <v>0</v>
      </c>
      <c r="AR6" s="14">
        <v>0</v>
      </c>
      <c r="AS6" s="6">
        <v>0</v>
      </c>
      <c r="AT6" s="14">
        <v>-5000</v>
      </c>
      <c r="AU6" s="6">
        <v>3.5087719298245615E-3</v>
      </c>
    </row>
    <row r="7" spans="1:47" ht="16.5" x14ac:dyDescent="0.35">
      <c r="A7" s="3" t="s">
        <v>60</v>
      </c>
      <c r="B7" s="5">
        <v>475000</v>
      </c>
      <c r="C7" s="6">
        <v>3.050738599871548E-2</v>
      </c>
      <c r="D7" s="5">
        <v>375000</v>
      </c>
      <c r="E7" s="6">
        <v>2.4084778420038536E-2</v>
      </c>
      <c r="F7" s="5">
        <v>375000</v>
      </c>
      <c r="G7" s="6">
        <v>2.4084778420038536E-2</v>
      </c>
      <c r="H7" s="5"/>
      <c r="I7" s="6">
        <v>0</v>
      </c>
      <c r="J7" s="5"/>
      <c r="K7" s="6">
        <v>0</v>
      </c>
      <c r="L7" s="5"/>
      <c r="M7" s="6">
        <v>0</v>
      </c>
      <c r="N7" s="5">
        <v>1225000</v>
      </c>
      <c r="O7" s="6">
        <v>7.8676942838792549E-2</v>
      </c>
      <c r="P7" s="6"/>
      <c r="Q7" s="3" t="s">
        <v>60</v>
      </c>
      <c r="R7" s="5">
        <v>475000</v>
      </c>
      <c r="S7" s="6">
        <v>3.3580770590314599E-2</v>
      </c>
      <c r="T7" s="5">
        <v>375000</v>
      </c>
      <c r="U7" s="6">
        <v>2.6511134676564158E-2</v>
      </c>
      <c r="V7" s="5">
        <v>375000</v>
      </c>
      <c r="W7" s="6">
        <v>2.6511134676564158E-2</v>
      </c>
      <c r="X7" s="5"/>
      <c r="Y7" s="6">
        <v>0</v>
      </c>
      <c r="Z7" s="5"/>
      <c r="AA7" s="6">
        <v>0</v>
      </c>
      <c r="AB7" s="5"/>
      <c r="AC7" s="6">
        <v>0</v>
      </c>
      <c r="AD7" s="5">
        <v>1225000</v>
      </c>
      <c r="AE7" s="6">
        <v>8.6603039943442914E-2</v>
      </c>
      <c r="AF7" s="6"/>
      <c r="AG7" s="3" t="s">
        <v>60</v>
      </c>
      <c r="AH7" s="14">
        <v>0</v>
      </c>
      <c r="AI7" s="6">
        <v>0</v>
      </c>
      <c r="AJ7" s="14">
        <v>0</v>
      </c>
      <c r="AK7" s="6">
        <v>0</v>
      </c>
      <c r="AL7" s="14">
        <v>0</v>
      </c>
      <c r="AM7" s="6">
        <v>0</v>
      </c>
      <c r="AN7" s="14"/>
      <c r="AO7" s="6">
        <v>0</v>
      </c>
      <c r="AP7" s="14"/>
      <c r="AQ7" s="6">
        <v>0</v>
      </c>
      <c r="AR7" s="14"/>
      <c r="AS7" s="6">
        <v>0</v>
      </c>
      <c r="AT7" s="14">
        <v>0</v>
      </c>
      <c r="AU7" s="6">
        <v>0</v>
      </c>
    </row>
    <row r="8" spans="1:47" ht="16.5" x14ac:dyDescent="0.35">
      <c r="A8" s="3" t="s">
        <v>65</v>
      </c>
      <c r="B8" s="5"/>
      <c r="C8" s="6">
        <v>0</v>
      </c>
      <c r="D8" s="5"/>
      <c r="E8" s="6">
        <v>0</v>
      </c>
      <c r="F8" s="5"/>
      <c r="G8" s="6">
        <v>0</v>
      </c>
      <c r="H8" s="5"/>
      <c r="I8" s="6">
        <v>0</v>
      </c>
      <c r="J8" s="5">
        <v>600000</v>
      </c>
      <c r="K8" s="6">
        <v>3.8535645472061654E-2</v>
      </c>
      <c r="L8" s="5"/>
      <c r="M8" s="6">
        <v>0</v>
      </c>
      <c r="N8" s="5">
        <v>600000</v>
      </c>
      <c r="O8" s="6">
        <v>3.8535645472061654E-2</v>
      </c>
      <c r="P8" s="6"/>
      <c r="Q8" s="3" t="s">
        <v>65</v>
      </c>
      <c r="R8" s="5"/>
      <c r="S8" s="6">
        <v>0</v>
      </c>
      <c r="T8" s="5"/>
      <c r="U8" s="6">
        <v>0</v>
      </c>
      <c r="V8" s="5"/>
      <c r="W8" s="6">
        <v>0</v>
      </c>
      <c r="X8" s="5"/>
      <c r="Y8" s="6">
        <v>0</v>
      </c>
      <c r="Z8" s="5">
        <v>600000</v>
      </c>
      <c r="AA8" s="6">
        <v>4.2417815482502653E-2</v>
      </c>
      <c r="AB8" s="5"/>
      <c r="AC8" s="6">
        <v>0</v>
      </c>
      <c r="AD8" s="5">
        <v>600000</v>
      </c>
      <c r="AE8" s="6">
        <v>4.2417815482502653E-2</v>
      </c>
      <c r="AF8" s="6"/>
      <c r="AG8" s="3" t="s">
        <v>65</v>
      </c>
      <c r="AH8" s="14"/>
      <c r="AI8" s="6">
        <v>0</v>
      </c>
      <c r="AJ8" s="14"/>
      <c r="AK8" s="6">
        <v>0</v>
      </c>
      <c r="AL8" s="14"/>
      <c r="AM8" s="6">
        <v>0</v>
      </c>
      <c r="AN8" s="14"/>
      <c r="AO8" s="6">
        <v>0</v>
      </c>
      <c r="AP8" s="14">
        <v>0</v>
      </c>
      <c r="AQ8" s="6">
        <v>0</v>
      </c>
      <c r="AR8" s="14"/>
      <c r="AS8" s="6">
        <v>0</v>
      </c>
      <c r="AT8" s="14">
        <v>0</v>
      </c>
      <c r="AU8" s="6">
        <v>0</v>
      </c>
    </row>
    <row r="9" spans="1:47" ht="16.5" x14ac:dyDescent="0.35">
      <c r="A9" s="3" t="s">
        <v>67</v>
      </c>
      <c r="B9" s="5"/>
      <c r="C9" s="6">
        <v>0</v>
      </c>
      <c r="D9" s="5">
        <v>360000</v>
      </c>
      <c r="E9" s="6">
        <v>2.3121387283236993E-2</v>
      </c>
      <c r="F9" s="5">
        <v>235000</v>
      </c>
      <c r="G9" s="6">
        <v>1.5093127809890815E-2</v>
      </c>
      <c r="H9" s="5"/>
      <c r="I9" s="6">
        <v>0</v>
      </c>
      <c r="J9" s="5"/>
      <c r="K9" s="6">
        <v>0</v>
      </c>
      <c r="L9" s="5">
        <v>25000</v>
      </c>
      <c r="M9" s="6">
        <v>1.6056518946692357E-3</v>
      </c>
      <c r="N9" s="5">
        <v>620000</v>
      </c>
      <c r="O9" s="6">
        <v>3.9820166987797043E-2</v>
      </c>
      <c r="P9" s="6"/>
      <c r="Q9" s="3" t="s">
        <v>67</v>
      </c>
      <c r="R9" s="5"/>
      <c r="S9" s="6">
        <v>0</v>
      </c>
      <c r="T9" s="5">
        <v>310000</v>
      </c>
      <c r="U9" s="6">
        <v>2.1915871332626371E-2</v>
      </c>
      <c r="V9" s="5">
        <v>185000</v>
      </c>
      <c r="W9" s="6">
        <v>1.3078826440438318E-2</v>
      </c>
      <c r="X9" s="5"/>
      <c r="Y9" s="6">
        <v>0</v>
      </c>
      <c r="Z9" s="5"/>
      <c r="AA9" s="6">
        <v>0</v>
      </c>
      <c r="AB9" s="5">
        <v>25000</v>
      </c>
      <c r="AC9" s="6">
        <v>1.7674089784376105E-3</v>
      </c>
      <c r="AD9" s="5">
        <v>520000</v>
      </c>
      <c r="AE9" s="6">
        <v>3.6762106751502301E-2</v>
      </c>
      <c r="AF9" s="6"/>
      <c r="AG9" s="3" t="s">
        <v>67</v>
      </c>
      <c r="AH9" s="14"/>
      <c r="AI9" s="6">
        <v>0</v>
      </c>
      <c r="AJ9" s="14">
        <v>-50000</v>
      </c>
      <c r="AK9" s="6">
        <v>3.5087719298245612E-2</v>
      </c>
      <c r="AL9" s="14">
        <v>-50000</v>
      </c>
      <c r="AM9" s="6">
        <v>3.5087719298245612E-2</v>
      </c>
      <c r="AN9" s="14"/>
      <c r="AO9" s="6">
        <v>0</v>
      </c>
      <c r="AP9" s="14"/>
      <c r="AQ9" s="6">
        <v>0</v>
      </c>
      <c r="AR9" s="14">
        <v>0</v>
      </c>
      <c r="AS9" s="6">
        <v>0</v>
      </c>
      <c r="AT9" s="14">
        <v>-100000</v>
      </c>
      <c r="AU9" s="6">
        <v>7.0175438596491224E-2</v>
      </c>
    </row>
    <row r="10" spans="1:47" ht="16.5" x14ac:dyDescent="0.35">
      <c r="A10" s="3" t="s">
        <v>77</v>
      </c>
      <c r="B10" s="5"/>
      <c r="C10" s="6">
        <v>0</v>
      </c>
      <c r="D10" s="5"/>
      <c r="E10" s="6">
        <v>0</v>
      </c>
      <c r="F10" s="5"/>
      <c r="G10" s="6">
        <v>0</v>
      </c>
      <c r="H10" s="5">
        <v>235000</v>
      </c>
      <c r="I10" s="6">
        <v>1.5093127809890815E-2</v>
      </c>
      <c r="J10" s="5"/>
      <c r="K10" s="6">
        <v>0</v>
      </c>
      <c r="L10" s="5"/>
      <c r="M10" s="6">
        <v>0</v>
      </c>
      <c r="N10" s="5">
        <v>235000</v>
      </c>
      <c r="O10" s="6">
        <v>1.5093127809890815E-2</v>
      </c>
      <c r="P10" s="6"/>
      <c r="Q10" s="3" t="s">
        <v>77</v>
      </c>
      <c r="R10" s="5"/>
      <c r="S10" s="6">
        <v>0</v>
      </c>
      <c r="T10" s="5"/>
      <c r="U10" s="6">
        <v>0</v>
      </c>
      <c r="V10" s="5"/>
      <c r="W10" s="6">
        <v>0</v>
      </c>
      <c r="X10" s="5">
        <v>210000</v>
      </c>
      <c r="Y10" s="6">
        <v>1.4846235418875928E-2</v>
      </c>
      <c r="Z10" s="5"/>
      <c r="AA10" s="6">
        <v>0</v>
      </c>
      <c r="AB10" s="5"/>
      <c r="AC10" s="6">
        <v>0</v>
      </c>
      <c r="AD10" s="5">
        <v>210000</v>
      </c>
      <c r="AE10" s="6">
        <v>1.4846235418875928E-2</v>
      </c>
      <c r="AF10" s="6"/>
      <c r="AG10" s="3" t="s">
        <v>77</v>
      </c>
      <c r="AH10" s="14"/>
      <c r="AI10" s="6">
        <v>0</v>
      </c>
      <c r="AJ10" s="14"/>
      <c r="AK10" s="6">
        <v>0</v>
      </c>
      <c r="AL10" s="14"/>
      <c r="AM10" s="6">
        <v>0</v>
      </c>
      <c r="AN10" s="14">
        <v>-25000</v>
      </c>
      <c r="AO10" s="6">
        <v>1.7543859649122806E-2</v>
      </c>
      <c r="AP10" s="14"/>
      <c r="AQ10" s="6">
        <v>0</v>
      </c>
      <c r="AR10" s="14"/>
      <c r="AS10" s="6">
        <v>0</v>
      </c>
      <c r="AT10" s="14">
        <v>-25000</v>
      </c>
      <c r="AU10" s="6">
        <v>1.7543859649122806E-2</v>
      </c>
    </row>
    <row r="11" spans="1:47" ht="16.5" x14ac:dyDescent="0.35">
      <c r="A11" s="3" t="s">
        <v>79</v>
      </c>
      <c r="B11" s="5"/>
      <c r="C11" s="6">
        <v>0</v>
      </c>
      <c r="D11" s="5">
        <v>360000</v>
      </c>
      <c r="E11" s="6">
        <v>2.3121387283236993E-2</v>
      </c>
      <c r="F11" s="5"/>
      <c r="G11" s="6">
        <v>0</v>
      </c>
      <c r="H11" s="5"/>
      <c r="I11" s="6">
        <v>0</v>
      </c>
      <c r="J11" s="5"/>
      <c r="K11" s="6">
        <v>0</v>
      </c>
      <c r="L11" s="5"/>
      <c r="M11" s="6">
        <v>0</v>
      </c>
      <c r="N11" s="5">
        <v>360000</v>
      </c>
      <c r="O11" s="6">
        <v>2.3121387283236993E-2</v>
      </c>
      <c r="P11" s="6"/>
      <c r="Q11" s="3" t="s">
        <v>79</v>
      </c>
      <c r="R11" s="5"/>
      <c r="S11" s="6">
        <v>0</v>
      </c>
      <c r="T11" s="5">
        <v>360000</v>
      </c>
      <c r="U11" s="6">
        <v>2.5450689289501591E-2</v>
      </c>
      <c r="V11" s="5"/>
      <c r="W11" s="6">
        <v>0</v>
      </c>
      <c r="X11" s="5"/>
      <c r="Y11" s="6">
        <v>0</v>
      </c>
      <c r="Z11" s="5"/>
      <c r="AA11" s="6">
        <v>0</v>
      </c>
      <c r="AB11" s="5"/>
      <c r="AC11" s="6">
        <v>0</v>
      </c>
      <c r="AD11" s="5">
        <v>360000</v>
      </c>
      <c r="AE11" s="6">
        <v>2.5450689289501591E-2</v>
      </c>
      <c r="AF11" s="6"/>
      <c r="AG11" s="3" t="s">
        <v>79</v>
      </c>
      <c r="AH11" s="14"/>
      <c r="AI11" s="6">
        <v>0</v>
      </c>
      <c r="AJ11" s="14">
        <v>0</v>
      </c>
      <c r="AK11" s="6">
        <v>0</v>
      </c>
      <c r="AL11" s="14"/>
      <c r="AM11" s="6">
        <v>0</v>
      </c>
      <c r="AN11" s="14"/>
      <c r="AO11" s="6">
        <v>0</v>
      </c>
      <c r="AP11" s="14"/>
      <c r="AQ11" s="6">
        <v>0</v>
      </c>
      <c r="AR11" s="14"/>
      <c r="AS11" s="6">
        <v>0</v>
      </c>
      <c r="AT11" s="14">
        <v>0</v>
      </c>
      <c r="AU11" s="6">
        <v>0</v>
      </c>
    </row>
    <row r="12" spans="1:47" ht="16.5" x14ac:dyDescent="0.35">
      <c r="A12" s="3" t="s">
        <v>81</v>
      </c>
      <c r="B12" s="5">
        <v>1690000</v>
      </c>
      <c r="C12" s="6">
        <v>0.10854206807964033</v>
      </c>
      <c r="D12" s="5"/>
      <c r="E12" s="6">
        <v>0</v>
      </c>
      <c r="F12" s="5">
        <v>1975000</v>
      </c>
      <c r="G12" s="6">
        <v>0.12684649967886963</v>
      </c>
      <c r="H12" s="5"/>
      <c r="I12" s="6">
        <v>0</v>
      </c>
      <c r="J12" s="5"/>
      <c r="K12" s="6">
        <v>0</v>
      </c>
      <c r="L12" s="5"/>
      <c r="M12" s="6">
        <v>0</v>
      </c>
      <c r="N12" s="5">
        <v>3665000</v>
      </c>
      <c r="O12" s="6">
        <v>0.23538856775850994</v>
      </c>
      <c r="P12" s="6"/>
      <c r="Q12" s="3" t="s">
        <v>81</v>
      </c>
      <c r="R12" s="5">
        <v>1345000</v>
      </c>
      <c r="S12" s="6">
        <v>9.5086603039943443E-2</v>
      </c>
      <c r="T12" s="5"/>
      <c r="U12" s="6">
        <v>0</v>
      </c>
      <c r="V12" s="5">
        <v>1025000</v>
      </c>
      <c r="W12" s="6">
        <v>7.2463768115942032E-2</v>
      </c>
      <c r="X12" s="5"/>
      <c r="Y12" s="6">
        <v>0</v>
      </c>
      <c r="Z12" s="5"/>
      <c r="AA12" s="6">
        <v>0</v>
      </c>
      <c r="AB12" s="5"/>
      <c r="AC12" s="6">
        <v>0</v>
      </c>
      <c r="AD12" s="5">
        <v>2370000</v>
      </c>
      <c r="AE12" s="6">
        <v>0.16755037115588547</v>
      </c>
      <c r="AF12" s="6"/>
      <c r="AG12" s="3" t="s">
        <v>81</v>
      </c>
      <c r="AH12" s="14">
        <v>-345000</v>
      </c>
      <c r="AI12" s="6">
        <v>0.24210526315789474</v>
      </c>
      <c r="AJ12" s="14"/>
      <c r="AK12" s="6">
        <v>0</v>
      </c>
      <c r="AL12" s="14">
        <v>-950000</v>
      </c>
      <c r="AM12" s="6">
        <v>0.66666666666666663</v>
      </c>
      <c r="AN12" s="14"/>
      <c r="AO12" s="6">
        <v>0</v>
      </c>
      <c r="AP12" s="14"/>
      <c r="AQ12" s="6">
        <v>0</v>
      </c>
      <c r="AR12" s="14"/>
      <c r="AS12" s="6">
        <v>0</v>
      </c>
      <c r="AT12" s="14">
        <v>-1295000</v>
      </c>
      <c r="AU12" s="6">
        <v>0.90877192982456145</v>
      </c>
    </row>
    <row r="13" spans="1:47" ht="16.5" x14ac:dyDescent="0.35">
      <c r="A13" s="3" t="s">
        <v>84</v>
      </c>
      <c r="B13" s="5"/>
      <c r="C13" s="6">
        <v>0</v>
      </c>
      <c r="D13" s="5">
        <v>305000</v>
      </c>
      <c r="E13" s="6">
        <v>1.9588953114964676E-2</v>
      </c>
      <c r="F13" s="5"/>
      <c r="G13" s="6">
        <v>0</v>
      </c>
      <c r="H13" s="5"/>
      <c r="I13" s="6">
        <v>0</v>
      </c>
      <c r="J13" s="5"/>
      <c r="K13" s="6">
        <v>0</v>
      </c>
      <c r="L13" s="5"/>
      <c r="M13" s="6">
        <v>0</v>
      </c>
      <c r="N13" s="5">
        <v>305000</v>
      </c>
      <c r="O13" s="6">
        <v>1.9588953114964676E-2</v>
      </c>
      <c r="P13" s="6"/>
      <c r="Q13" s="3" t="s">
        <v>84</v>
      </c>
      <c r="R13" s="5"/>
      <c r="S13" s="6">
        <v>0</v>
      </c>
      <c r="T13" s="5">
        <v>305000</v>
      </c>
      <c r="U13" s="6">
        <v>2.1562389536938849E-2</v>
      </c>
      <c r="V13" s="5"/>
      <c r="W13" s="6">
        <v>0</v>
      </c>
      <c r="X13" s="5"/>
      <c r="Y13" s="6">
        <v>0</v>
      </c>
      <c r="Z13" s="5"/>
      <c r="AA13" s="6">
        <v>0</v>
      </c>
      <c r="AB13" s="5"/>
      <c r="AC13" s="6">
        <v>0</v>
      </c>
      <c r="AD13" s="5">
        <v>305000</v>
      </c>
      <c r="AE13" s="6">
        <v>2.1562389536938849E-2</v>
      </c>
      <c r="AF13" s="6"/>
      <c r="AG13" s="3" t="s">
        <v>84</v>
      </c>
      <c r="AH13" s="14"/>
      <c r="AI13" s="6">
        <v>0</v>
      </c>
      <c r="AJ13" s="14">
        <v>0</v>
      </c>
      <c r="AK13" s="6">
        <v>0</v>
      </c>
      <c r="AL13" s="14"/>
      <c r="AM13" s="6">
        <v>0</v>
      </c>
      <c r="AN13" s="14"/>
      <c r="AO13" s="6">
        <v>0</v>
      </c>
      <c r="AP13" s="14"/>
      <c r="AQ13" s="6">
        <v>0</v>
      </c>
      <c r="AR13" s="14"/>
      <c r="AS13" s="6">
        <v>0</v>
      </c>
      <c r="AT13" s="14">
        <v>0</v>
      </c>
      <c r="AU13" s="6">
        <v>0</v>
      </c>
    </row>
    <row r="14" spans="1:47" ht="16.5" x14ac:dyDescent="0.35">
      <c r="A14" s="3" t="s">
        <v>86</v>
      </c>
      <c r="B14" s="5"/>
      <c r="C14" s="6">
        <v>0</v>
      </c>
      <c r="D14" s="5">
        <v>1000000</v>
      </c>
      <c r="E14" s="6">
        <v>6.4226075786769435E-2</v>
      </c>
      <c r="F14" s="5">
        <v>500000</v>
      </c>
      <c r="G14" s="6">
        <v>3.2113037893384717E-2</v>
      </c>
      <c r="H14" s="5"/>
      <c r="I14" s="6">
        <v>0</v>
      </c>
      <c r="J14" s="5"/>
      <c r="K14" s="6">
        <v>0</v>
      </c>
      <c r="L14" s="5"/>
      <c r="M14" s="6">
        <v>0</v>
      </c>
      <c r="N14" s="5">
        <v>1500000</v>
      </c>
      <c r="O14" s="6">
        <v>9.6339113680154145E-2</v>
      </c>
      <c r="P14" s="6"/>
      <c r="Q14" s="3" t="s">
        <v>86</v>
      </c>
      <c r="R14" s="5"/>
      <c r="S14" s="6">
        <v>0</v>
      </c>
      <c r="T14" s="5">
        <v>1000000</v>
      </c>
      <c r="U14" s="6">
        <v>7.0696359137504425E-2</v>
      </c>
      <c r="V14" s="5">
        <v>500000</v>
      </c>
      <c r="W14" s="6">
        <v>3.5348179568752212E-2</v>
      </c>
      <c r="X14" s="5"/>
      <c r="Y14" s="6">
        <v>0</v>
      </c>
      <c r="Z14" s="5"/>
      <c r="AA14" s="6">
        <v>0</v>
      </c>
      <c r="AB14" s="5"/>
      <c r="AC14" s="6">
        <v>0</v>
      </c>
      <c r="AD14" s="5">
        <v>1500000</v>
      </c>
      <c r="AE14" s="6">
        <v>0.10604453870625663</v>
      </c>
      <c r="AF14" s="6"/>
      <c r="AG14" s="3" t="s">
        <v>86</v>
      </c>
      <c r="AH14" s="14"/>
      <c r="AI14" s="6">
        <v>0</v>
      </c>
      <c r="AJ14" s="14">
        <v>0</v>
      </c>
      <c r="AK14" s="6">
        <v>0</v>
      </c>
      <c r="AL14" s="14">
        <v>0</v>
      </c>
      <c r="AM14" s="6">
        <v>0</v>
      </c>
      <c r="AN14" s="14"/>
      <c r="AO14" s="6">
        <v>0</v>
      </c>
      <c r="AP14" s="14"/>
      <c r="AQ14" s="6">
        <v>0</v>
      </c>
      <c r="AR14" s="14"/>
      <c r="AS14" s="6">
        <v>0</v>
      </c>
      <c r="AT14" s="14">
        <v>0</v>
      </c>
      <c r="AU14" s="6">
        <v>0</v>
      </c>
    </row>
    <row r="15" spans="1:47" ht="16.5" x14ac:dyDescent="0.35">
      <c r="A15" s="3" t="s">
        <v>88</v>
      </c>
      <c r="B15" s="5"/>
      <c r="C15" s="6">
        <v>0</v>
      </c>
      <c r="D15" s="5"/>
      <c r="E15" s="6">
        <v>0</v>
      </c>
      <c r="F15" s="5">
        <v>1050000</v>
      </c>
      <c r="G15" s="6">
        <v>6.7437379576107903E-2</v>
      </c>
      <c r="H15" s="5"/>
      <c r="I15" s="6">
        <v>0</v>
      </c>
      <c r="J15" s="5"/>
      <c r="K15" s="6">
        <v>0</v>
      </c>
      <c r="L15" s="5"/>
      <c r="M15" s="6">
        <v>0</v>
      </c>
      <c r="N15" s="5">
        <v>1050000</v>
      </c>
      <c r="O15" s="6">
        <v>6.7437379576107903E-2</v>
      </c>
      <c r="P15" s="6"/>
      <c r="Q15" s="3" t="s">
        <v>88</v>
      </c>
      <c r="R15" s="5"/>
      <c r="S15" s="6">
        <v>0</v>
      </c>
      <c r="T15" s="5"/>
      <c r="U15" s="6">
        <v>0</v>
      </c>
      <c r="V15" s="5">
        <v>1050000</v>
      </c>
      <c r="W15" s="6">
        <v>7.4231177094379638E-2</v>
      </c>
      <c r="X15" s="5"/>
      <c r="Y15" s="6">
        <v>0</v>
      </c>
      <c r="Z15" s="5"/>
      <c r="AA15" s="6">
        <v>0</v>
      </c>
      <c r="AB15" s="5"/>
      <c r="AC15" s="6">
        <v>0</v>
      </c>
      <c r="AD15" s="5">
        <v>1050000</v>
      </c>
      <c r="AE15" s="6">
        <v>7.4231177094379638E-2</v>
      </c>
      <c r="AF15" s="6"/>
      <c r="AG15" s="3" t="s">
        <v>88</v>
      </c>
      <c r="AH15" s="14"/>
      <c r="AI15" s="6">
        <v>0</v>
      </c>
      <c r="AJ15" s="14"/>
      <c r="AK15" s="6">
        <v>0</v>
      </c>
      <c r="AL15" s="14">
        <v>0</v>
      </c>
      <c r="AM15" s="6">
        <v>0</v>
      </c>
      <c r="AN15" s="14"/>
      <c r="AO15" s="6">
        <v>0</v>
      </c>
      <c r="AP15" s="14"/>
      <c r="AQ15" s="6">
        <v>0</v>
      </c>
      <c r="AR15" s="14"/>
      <c r="AS15" s="6">
        <v>0</v>
      </c>
      <c r="AT15" s="14">
        <v>0</v>
      </c>
      <c r="AU15" s="6">
        <v>0</v>
      </c>
    </row>
    <row r="16" spans="1:47" ht="16.5" x14ac:dyDescent="0.35">
      <c r="A16" s="3" t="s">
        <v>159</v>
      </c>
      <c r="B16" s="5">
        <v>3575000</v>
      </c>
      <c r="C16" s="6">
        <v>0.2296082209377007</v>
      </c>
      <c r="D16" s="5">
        <v>3330000</v>
      </c>
      <c r="E16" s="6">
        <v>0.2138728323699422</v>
      </c>
      <c r="F16" s="5">
        <v>5065000</v>
      </c>
      <c r="G16" s="6">
        <v>0.32530507385998714</v>
      </c>
      <c r="H16" s="5">
        <v>2335000</v>
      </c>
      <c r="I16" s="6">
        <v>0.14996788696210661</v>
      </c>
      <c r="J16" s="5">
        <v>600000</v>
      </c>
      <c r="K16" s="6">
        <v>3.8535645472061654E-2</v>
      </c>
      <c r="L16" s="5">
        <v>665000</v>
      </c>
      <c r="M16" s="6">
        <v>4.2710340398201672E-2</v>
      </c>
      <c r="N16" s="5">
        <v>15570000</v>
      </c>
      <c r="O16" s="6">
        <v>1</v>
      </c>
      <c r="P16" s="6"/>
      <c r="Q16" s="3" t="s">
        <v>159</v>
      </c>
      <c r="R16" s="5">
        <v>3230000</v>
      </c>
      <c r="S16" s="6">
        <v>0.22834924001413928</v>
      </c>
      <c r="T16" s="5">
        <v>3280000</v>
      </c>
      <c r="U16" s="6">
        <v>0.2318840579710145</v>
      </c>
      <c r="V16" s="5">
        <v>4065000</v>
      </c>
      <c r="W16" s="6">
        <v>0.28738069989395548</v>
      </c>
      <c r="X16" s="5">
        <v>2305000</v>
      </c>
      <c r="Y16" s="6">
        <v>0.16295510781194769</v>
      </c>
      <c r="Z16" s="5">
        <v>600000</v>
      </c>
      <c r="AA16" s="6">
        <v>4.2417815482502653E-2</v>
      </c>
      <c r="AB16" s="5">
        <v>665000</v>
      </c>
      <c r="AC16" s="6">
        <v>4.7013078826440437E-2</v>
      </c>
      <c r="AD16" s="5">
        <v>14145000</v>
      </c>
      <c r="AE16" s="6">
        <v>1</v>
      </c>
      <c r="AF16" s="6"/>
      <c r="AG16" s="3" t="s">
        <v>159</v>
      </c>
      <c r="AH16" s="14">
        <v>-345000</v>
      </c>
      <c r="AI16" s="6">
        <v>0.24210526315789474</v>
      </c>
      <c r="AJ16" s="14">
        <v>-50000</v>
      </c>
      <c r="AK16" s="6">
        <v>3.5087719298245612E-2</v>
      </c>
      <c r="AL16" s="14">
        <v>-1000000</v>
      </c>
      <c r="AM16" s="6">
        <v>0.70175438596491224</v>
      </c>
      <c r="AN16" s="14">
        <v>-30000</v>
      </c>
      <c r="AO16" s="6">
        <v>2.1052631578947368E-2</v>
      </c>
      <c r="AP16" s="14">
        <v>0</v>
      </c>
      <c r="AQ16" s="6">
        <v>0</v>
      </c>
      <c r="AR16" s="14">
        <v>0</v>
      </c>
      <c r="AS16" s="6">
        <v>0</v>
      </c>
      <c r="AT16" s="14">
        <v>-1425000</v>
      </c>
      <c r="AU16" s="6">
        <v>1</v>
      </c>
    </row>
    <row r="19" spans="1:47" ht="16.5" x14ac:dyDescent="0.35">
      <c r="A19" s="3"/>
      <c r="B19" s="5"/>
      <c r="C19" s="6"/>
      <c r="D19" s="5"/>
      <c r="E19" s="6"/>
      <c r="F19" s="5"/>
      <c r="G19" s="6"/>
      <c r="H19" s="5"/>
      <c r="I19" s="6"/>
      <c r="J19" s="5"/>
      <c r="K19" s="6"/>
      <c r="L19" s="5"/>
      <c r="M19" s="6"/>
      <c r="N19" s="6"/>
      <c r="O19" s="6"/>
      <c r="Q19" s="3"/>
      <c r="R19" s="5"/>
      <c r="S19" s="6"/>
      <c r="T19" s="5"/>
      <c r="U19" s="6"/>
      <c r="V19" s="5"/>
      <c r="W19" s="6"/>
      <c r="X19" s="5"/>
      <c r="Y19" s="6"/>
      <c r="Z19" s="5"/>
      <c r="AA19" s="6"/>
      <c r="AB19" s="5"/>
      <c r="AC19" s="6"/>
      <c r="AD19" s="6"/>
      <c r="AE19" s="6"/>
      <c r="AG19" s="3"/>
      <c r="AH19" s="14"/>
      <c r="AI19" s="6"/>
      <c r="AJ19" s="14"/>
      <c r="AK19" s="6"/>
      <c r="AL19" s="14"/>
      <c r="AM19" s="6"/>
      <c r="AN19" s="14"/>
      <c r="AO19" s="6"/>
      <c r="AP19" s="14"/>
      <c r="AQ19" s="6"/>
      <c r="AR19" s="14"/>
      <c r="AS19" s="6"/>
    </row>
    <row r="20" spans="1:47" ht="19.5" x14ac:dyDescent="0.4">
      <c r="A20" s="13" t="s">
        <v>160</v>
      </c>
      <c r="Q20" s="13" t="s">
        <v>161</v>
      </c>
      <c r="AG20" s="13" t="s">
        <v>162</v>
      </c>
      <c r="AJ20" t="s">
        <v>153</v>
      </c>
    </row>
    <row r="21" spans="1:47" ht="66" x14ac:dyDescent="0.35">
      <c r="B21" s="8" t="s">
        <v>48</v>
      </c>
      <c r="C21" s="8"/>
      <c r="D21" s="8" t="s">
        <v>27</v>
      </c>
      <c r="E21" s="8"/>
      <c r="F21" s="8" t="s">
        <v>42</v>
      </c>
      <c r="G21" s="8"/>
      <c r="H21" s="8" t="s">
        <v>55</v>
      </c>
      <c r="I21" s="8"/>
      <c r="J21" s="7" t="s">
        <v>154</v>
      </c>
      <c r="K21" s="7"/>
      <c r="L21" s="7" t="s">
        <v>15</v>
      </c>
      <c r="M21" s="7"/>
      <c r="N21" t="s">
        <v>155</v>
      </c>
      <c r="O21" t="s">
        <v>156</v>
      </c>
      <c r="R21" s="8" t="s">
        <v>48</v>
      </c>
      <c r="S21" s="8"/>
      <c r="T21" s="8" t="s">
        <v>27</v>
      </c>
      <c r="U21" s="8"/>
      <c r="V21" s="8" t="s">
        <v>42</v>
      </c>
      <c r="W21" s="8"/>
      <c r="X21" s="8" t="s">
        <v>55</v>
      </c>
      <c r="Y21" s="8"/>
      <c r="Z21" s="7" t="s">
        <v>154</v>
      </c>
      <c r="AA21" s="7"/>
      <c r="AB21" s="7" t="s">
        <v>15</v>
      </c>
      <c r="AC21" s="7"/>
      <c r="AD21" t="s">
        <v>155</v>
      </c>
      <c r="AE21" t="s">
        <v>156</v>
      </c>
      <c r="AH21" s="8" t="s">
        <v>48</v>
      </c>
      <c r="AI21" s="8"/>
      <c r="AJ21" s="8" t="s">
        <v>27</v>
      </c>
      <c r="AK21" s="8"/>
      <c r="AL21" s="8" t="s">
        <v>42</v>
      </c>
      <c r="AM21" s="8"/>
      <c r="AN21" s="8" t="s">
        <v>55</v>
      </c>
      <c r="AO21" s="8"/>
      <c r="AP21" s="7" t="s">
        <v>154</v>
      </c>
      <c r="AQ21" s="7"/>
      <c r="AR21" s="7" t="s">
        <v>15</v>
      </c>
      <c r="AS21" s="7"/>
      <c r="AT21" t="s">
        <v>155</v>
      </c>
      <c r="AU21" t="s">
        <v>156</v>
      </c>
    </row>
    <row r="22" spans="1:47" ht="16.5" x14ac:dyDescent="0.35">
      <c r="B22" t="s">
        <v>157</v>
      </c>
      <c r="C22" t="s">
        <v>158</v>
      </c>
      <c r="D22" t="s">
        <v>157</v>
      </c>
      <c r="E22" t="s">
        <v>158</v>
      </c>
      <c r="F22" t="s">
        <v>157</v>
      </c>
      <c r="G22" t="s">
        <v>158</v>
      </c>
      <c r="H22" t="s">
        <v>157</v>
      </c>
      <c r="I22" t="s">
        <v>158</v>
      </c>
      <c r="J22" t="s">
        <v>157</v>
      </c>
      <c r="K22" t="s">
        <v>158</v>
      </c>
      <c r="L22" t="s">
        <v>157</v>
      </c>
      <c r="M22" t="s">
        <v>158</v>
      </c>
      <c r="R22" t="s">
        <v>157</v>
      </c>
      <c r="S22" t="s">
        <v>158</v>
      </c>
      <c r="T22" t="s">
        <v>157</v>
      </c>
      <c r="U22" t="s">
        <v>158</v>
      </c>
      <c r="V22" t="s">
        <v>157</v>
      </c>
      <c r="W22" t="s">
        <v>158</v>
      </c>
      <c r="X22" t="s">
        <v>157</v>
      </c>
      <c r="Y22" t="s">
        <v>158</v>
      </c>
      <c r="Z22" t="s">
        <v>157</v>
      </c>
      <c r="AA22" t="s">
        <v>158</v>
      </c>
      <c r="AB22" t="s">
        <v>157</v>
      </c>
      <c r="AC22" t="s">
        <v>158</v>
      </c>
      <c r="AH22" t="s">
        <v>157</v>
      </c>
      <c r="AI22" t="s">
        <v>158</v>
      </c>
      <c r="AJ22" t="s">
        <v>157</v>
      </c>
      <c r="AK22" t="s">
        <v>158</v>
      </c>
      <c r="AL22" t="s">
        <v>157</v>
      </c>
      <c r="AM22" t="s">
        <v>158</v>
      </c>
      <c r="AN22" t="s">
        <v>157</v>
      </c>
      <c r="AO22" t="s">
        <v>158</v>
      </c>
      <c r="AP22" t="s">
        <v>157</v>
      </c>
      <c r="AQ22" t="s">
        <v>158</v>
      </c>
      <c r="AR22" t="s">
        <v>157</v>
      </c>
      <c r="AS22" t="s">
        <v>158</v>
      </c>
    </row>
    <row r="23" spans="1:47" ht="16.5" x14ac:dyDescent="0.35">
      <c r="A23" s="3" t="s">
        <v>14</v>
      </c>
      <c r="B23" s="5">
        <v>1410000</v>
      </c>
      <c r="C23" s="6">
        <v>9.05587668593449E-2</v>
      </c>
      <c r="D23" s="5">
        <v>930000</v>
      </c>
      <c r="E23" s="6">
        <v>5.9730250481695571E-2</v>
      </c>
      <c r="F23" s="5">
        <v>930000</v>
      </c>
      <c r="G23" s="6">
        <v>5.9730250481695571E-2</v>
      </c>
      <c r="H23" s="5">
        <v>2100000</v>
      </c>
      <c r="I23" s="6">
        <v>0.13487475915221581</v>
      </c>
      <c r="J23" s="5">
        <v>0</v>
      </c>
      <c r="K23" s="6">
        <v>0</v>
      </c>
      <c r="L23" s="5">
        <v>640000</v>
      </c>
      <c r="M23" s="6">
        <v>4.1104688503532431E-2</v>
      </c>
      <c r="N23" s="5">
        <v>6010000</v>
      </c>
      <c r="O23" s="6">
        <v>0.38599871547848424</v>
      </c>
      <c r="P23" s="6"/>
      <c r="Q23" s="3" t="s">
        <v>14</v>
      </c>
      <c r="R23" s="5">
        <v>1410000</v>
      </c>
      <c r="S23" s="27">
        <v>9.9681866383881226E-2</v>
      </c>
      <c r="T23" s="5">
        <v>930000</v>
      </c>
      <c r="U23" s="27">
        <v>6.5747613997879109E-2</v>
      </c>
      <c r="V23" s="5">
        <v>930000</v>
      </c>
      <c r="W23" s="27">
        <v>6.5747613997879109E-2</v>
      </c>
      <c r="X23" s="5">
        <v>2095000</v>
      </c>
      <c r="Y23" s="27">
        <v>0.14810887239307174</v>
      </c>
      <c r="Z23" s="5"/>
      <c r="AA23" s="27">
        <v>0</v>
      </c>
      <c r="AB23" s="5">
        <v>640000</v>
      </c>
      <c r="AC23" s="27">
        <v>4.524566984800283E-2</v>
      </c>
      <c r="AD23" s="5">
        <v>6005000</v>
      </c>
      <c r="AE23" s="27">
        <v>0.42453163662071403</v>
      </c>
      <c r="AF23" s="27"/>
      <c r="AG23" s="3" t="s">
        <v>14</v>
      </c>
      <c r="AH23" s="14">
        <v>0</v>
      </c>
      <c r="AI23" s="6">
        <v>0</v>
      </c>
      <c r="AJ23" s="14">
        <v>0</v>
      </c>
      <c r="AK23" s="6">
        <v>0</v>
      </c>
      <c r="AL23" s="14">
        <v>0</v>
      </c>
      <c r="AM23" s="6">
        <v>0</v>
      </c>
      <c r="AN23" s="14">
        <v>-5000</v>
      </c>
      <c r="AO23" s="6">
        <v>3.5087719298245615E-3</v>
      </c>
      <c r="AP23" s="14"/>
      <c r="AQ23" s="6">
        <v>0</v>
      </c>
      <c r="AR23" s="14">
        <v>0</v>
      </c>
      <c r="AS23" s="6">
        <v>0</v>
      </c>
      <c r="AT23" s="14">
        <v>-5000</v>
      </c>
      <c r="AU23" s="6">
        <v>3.5087719298245615E-3</v>
      </c>
    </row>
    <row r="24" spans="1:47" ht="16.5" x14ac:dyDescent="0.35">
      <c r="A24" s="4" t="s">
        <v>30</v>
      </c>
      <c r="B24" s="5">
        <v>470000</v>
      </c>
      <c r="C24" s="6">
        <v>3.0186255619781631E-2</v>
      </c>
      <c r="D24" s="5">
        <v>310000</v>
      </c>
      <c r="E24" s="6">
        <v>1.9910083493898521E-2</v>
      </c>
      <c r="F24" s="5">
        <v>310000</v>
      </c>
      <c r="G24" s="6">
        <v>1.9910083493898521E-2</v>
      </c>
      <c r="H24" s="5">
        <v>1050000</v>
      </c>
      <c r="I24" s="6">
        <v>6.7437379576107903E-2</v>
      </c>
      <c r="J24" s="5">
        <v>0</v>
      </c>
      <c r="K24" s="6">
        <v>0</v>
      </c>
      <c r="L24" s="5">
        <v>0</v>
      </c>
      <c r="M24" s="6">
        <v>0</v>
      </c>
      <c r="N24" s="5">
        <v>2140000</v>
      </c>
      <c r="O24" s="6">
        <v>0.13744380218368657</v>
      </c>
      <c r="P24" s="6"/>
      <c r="Q24" s="4" t="s">
        <v>30</v>
      </c>
      <c r="R24" s="5">
        <v>470000</v>
      </c>
      <c r="S24" s="27">
        <v>3.322728879462708E-2</v>
      </c>
      <c r="T24" s="5">
        <v>310000</v>
      </c>
      <c r="U24" s="27">
        <v>2.1915871332626371E-2</v>
      </c>
      <c r="V24" s="5">
        <v>310000</v>
      </c>
      <c r="W24" s="27">
        <v>2.1915871332626371E-2</v>
      </c>
      <c r="X24" s="5">
        <v>1045000</v>
      </c>
      <c r="Y24" s="27">
        <v>7.387769529869212E-2</v>
      </c>
      <c r="Z24" s="5"/>
      <c r="AA24" s="27">
        <v>0</v>
      </c>
      <c r="AB24" s="5"/>
      <c r="AC24" s="27">
        <v>0</v>
      </c>
      <c r="AD24" s="5">
        <v>2135000</v>
      </c>
      <c r="AE24" s="27">
        <v>0.15093672675857192</v>
      </c>
      <c r="AF24" s="27"/>
      <c r="AG24" s="4" t="s">
        <v>30</v>
      </c>
      <c r="AH24" s="14">
        <v>0</v>
      </c>
      <c r="AI24" s="6">
        <v>0</v>
      </c>
      <c r="AJ24" s="14">
        <v>0</v>
      </c>
      <c r="AK24" s="6">
        <v>0</v>
      </c>
      <c r="AL24" s="14">
        <v>0</v>
      </c>
      <c r="AM24" s="6">
        <v>0</v>
      </c>
      <c r="AN24" s="14">
        <v>-5000</v>
      </c>
      <c r="AO24" s="6">
        <v>3.5087719298245615E-3</v>
      </c>
      <c r="AP24" s="14"/>
      <c r="AQ24" s="6">
        <v>0</v>
      </c>
      <c r="AR24" s="14"/>
      <c r="AS24" s="6">
        <v>0</v>
      </c>
      <c r="AT24" s="14">
        <v>-5000</v>
      </c>
      <c r="AU24" s="6">
        <v>3.5087719298245615E-3</v>
      </c>
    </row>
    <row r="25" spans="1:47" ht="16.5" x14ac:dyDescent="0.35">
      <c r="A25" s="9" t="s">
        <v>31</v>
      </c>
      <c r="B25" s="5">
        <v>470000</v>
      </c>
      <c r="C25" s="6">
        <v>3.0186255619781631E-2</v>
      </c>
      <c r="D25" s="5">
        <v>310000</v>
      </c>
      <c r="E25" s="6">
        <v>1.9910083493898521E-2</v>
      </c>
      <c r="F25" s="5">
        <v>310000</v>
      </c>
      <c r="G25" s="6">
        <v>1.9910083493898521E-2</v>
      </c>
      <c r="H25" s="5">
        <v>1050000</v>
      </c>
      <c r="I25" s="6">
        <v>6.7437379576107903E-2</v>
      </c>
      <c r="J25" s="5">
        <v>0</v>
      </c>
      <c r="K25" s="6">
        <v>0</v>
      </c>
      <c r="L25" s="5">
        <v>0</v>
      </c>
      <c r="M25" s="6">
        <v>0</v>
      </c>
      <c r="N25" s="5">
        <v>2140000</v>
      </c>
      <c r="O25" s="6">
        <v>0.13744380218368657</v>
      </c>
      <c r="P25" s="6"/>
      <c r="Q25" s="9" t="s">
        <v>31</v>
      </c>
      <c r="R25" s="5">
        <v>470000</v>
      </c>
      <c r="S25" s="27">
        <v>3.322728879462708E-2</v>
      </c>
      <c r="T25" s="5">
        <v>310000</v>
      </c>
      <c r="U25" s="27">
        <v>2.1915871332626371E-2</v>
      </c>
      <c r="V25" s="5">
        <v>310000</v>
      </c>
      <c r="W25" s="27">
        <v>2.1915871332626371E-2</v>
      </c>
      <c r="X25" s="5">
        <v>1045000</v>
      </c>
      <c r="Y25" s="27">
        <v>7.387769529869212E-2</v>
      </c>
      <c r="Z25" s="5"/>
      <c r="AA25" s="27">
        <v>0</v>
      </c>
      <c r="AB25" s="5"/>
      <c r="AC25" s="27">
        <v>0</v>
      </c>
      <c r="AD25" s="5">
        <v>2135000</v>
      </c>
      <c r="AE25" s="27">
        <v>0.15093672675857192</v>
      </c>
      <c r="AF25" s="27"/>
      <c r="AG25" s="9" t="s">
        <v>31</v>
      </c>
      <c r="AH25" s="14">
        <v>0</v>
      </c>
      <c r="AI25" s="6">
        <v>0</v>
      </c>
      <c r="AJ25" s="14">
        <v>0</v>
      </c>
      <c r="AK25" s="6">
        <v>0</v>
      </c>
      <c r="AL25" s="14">
        <v>0</v>
      </c>
      <c r="AM25" s="6">
        <v>0</v>
      </c>
      <c r="AN25" s="14">
        <v>-5000</v>
      </c>
      <c r="AO25" s="6">
        <v>3.5087719298245615E-3</v>
      </c>
      <c r="AP25" s="14"/>
      <c r="AQ25" s="6">
        <v>0</v>
      </c>
      <c r="AR25" s="14"/>
      <c r="AS25" s="6">
        <v>0</v>
      </c>
      <c r="AT25" s="14">
        <v>-5000</v>
      </c>
      <c r="AU25" s="6">
        <v>3.5087719298245615E-3</v>
      </c>
    </row>
    <row r="26" spans="1:47" ht="16.5" x14ac:dyDescent="0.35">
      <c r="A26" s="4" t="s">
        <v>18</v>
      </c>
      <c r="B26" s="5">
        <v>940000</v>
      </c>
      <c r="C26" s="6">
        <v>6.0372511239563262E-2</v>
      </c>
      <c r="D26" s="5">
        <v>620000</v>
      </c>
      <c r="E26" s="6">
        <v>3.9820166987797043E-2</v>
      </c>
      <c r="F26" s="5">
        <v>620000</v>
      </c>
      <c r="G26" s="6">
        <v>3.9820166987797043E-2</v>
      </c>
      <c r="H26" s="5">
        <v>1050000</v>
      </c>
      <c r="I26" s="6">
        <v>6.7437379576107903E-2</v>
      </c>
      <c r="J26" s="5">
        <v>0</v>
      </c>
      <c r="K26" s="6">
        <v>0</v>
      </c>
      <c r="L26" s="5">
        <v>640000</v>
      </c>
      <c r="M26" s="6">
        <v>4.1104688503532431E-2</v>
      </c>
      <c r="N26" s="5">
        <v>3870000</v>
      </c>
      <c r="O26" s="6">
        <v>0.24855491329479767</v>
      </c>
      <c r="P26" s="6"/>
      <c r="Q26" s="4" t="s">
        <v>18</v>
      </c>
      <c r="R26" s="5">
        <v>940000</v>
      </c>
      <c r="S26" s="27">
        <v>6.645457758925416E-2</v>
      </c>
      <c r="T26" s="5">
        <v>620000</v>
      </c>
      <c r="U26" s="27">
        <v>4.3831742665252742E-2</v>
      </c>
      <c r="V26" s="5">
        <v>620000</v>
      </c>
      <c r="W26" s="27">
        <v>4.3831742665252742E-2</v>
      </c>
      <c r="X26" s="5">
        <v>1050000</v>
      </c>
      <c r="Y26" s="27">
        <v>7.4231177094379638E-2</v>
      </c>
      <c r="Z26" s="5"/>
      <c r="AA26" s="27">
        <v>0</v>
      </c>
      <c r="AB26" s="5">
        <v>640000</v>
      </c>
      <c r="AC26" s="27">
        <v>4.524566984800283E-2</v>
      </c>
      <c r="AD26" s="5">
        <v>3870000</v>
      </c>
      <c r="AE26" s="27">
        <v>0.27359490986214208</v>
      </c>
      <c r="AF26" s="27"/>
      <c r="AG26" s="4" t="s">
        <v>18</v>
      </c>
      <c r="AH26" s="14">
        <v>0</v>
      </c>
      <c r="AI26" s="6">
        <v>0</v>
      </c>
      <c r="AJ26" s="14">
        <v>0</v>
      </c>
      <c r="AK26" s="6">
        <v>0</v>
      </c>
      <c r="AL26" s="14">
        <v>0</v>
      </c>
      <c r="AM26" s="6">
        <v>0</v>
      </c>
      <c r="AN26" s="14">
        <v>0</v>
      </c>
      <c r="AO26" s="6">
        <v>0</v>
      </c>
      <c r="AP26" s="14"/>
      <c r="AQ26" s="6">
        <v>0</v>
      </c>
      <c r="AR26" s="14">
        <v>0</v>
      </c>
      <c r="AS26" s="6">
        <v>0</v>
      </c>
      <c r="AT26" s="14">
        <v>0</v>
      </c>
      <c r="AU26" s="6">
        <v>0</v>
      </c>
    </row>
    <row r="27" spans="1:47" ht="16.5" x14ac:dyDescent="0.35">
      <c r="A27" s="9" t="s">
        <v>19</v>
      </c>
      <c r="B27" s="5">
        <v>470000</v>
      </c>
      <c r="C27" s="6">
        <v>3.0186255619781631E-2</v>
      </c>
      <c r="D27" s="5">
        <v>310000</v>
      </c>
      <c r="E27" s="6">
        <v>1.9910083493898521E-2</v>
      </c>
      <c r="F27" s="5">
        <v>310000</v>
      </c>
      <c r="G27" s="6">
        <v>1.9910083493898521E-2</v>
      </c>
      <c r="H27" s="5">
        <v>525000</v>
      </c>
      <c r="I27" s="6">
        <v>3.3718689788053952E-2</v>
      </c>
      <c r="J27" s="5">
        <v>0</v>
      </c>
      <c r="K27" s="6">
        <v>0</v>
      </c>
      <c r="L27" s="5">
        <v>640000</v>
      </c>
      <c r="M27" s="6">
        <v>4.1104688503532431E-2</v>
      </c>
      <c r="N27" s="5">
        <v>2255000</v>
      </c>
      <c r="O27" s="6">
        <v>0.14482980089916506</v>
      </c>
      <c r="P27" s="6"/>
      <c r="Q27" s="9" t="s">
        <v>19</v>
      </c>
      <c r="R27" s="5">
        <v>470000</v>
      </c>
      <c r="S27" s="27">
        <v>3.322728879462708E-2</v>
      </c>
      <c r="T27" s="5">
        <v>310000</v>
      </c>
      <c r="U27" s="27">
        <v>2.1915871332626371E-2</v>
      </c>
      <c r="V27" s="5">
        <v>310000</v>
      </c>
      <c r="W27" s="27">
        <v>2.1915871332626371E-2</v>
      </c>
      <c r="X27" s="5">
        <v>525000</v>
      </c>
      <c r="Y27" s="27">
        <v>3.7115588547189819E-2</v>
      </c>
      <c r="Z27" s="5"/>
      <c r="AA27" s="27">
        <v>0</v>
      </c>
      <c r="AB27" s="5">
        <v>640000</v>
      </c>
      <c r="AC27" s="27">
        <v>4.524566984800283E-2</v>
      </c>
      <c r="AD27" s="5">
        <v>2255000</v>
      </c>
      <c r="AE27" s="27">
        <v>0.15942028985507245</v>
      </c>
      <c r="AF27" s="27"/>
      <c r="AG27" s="9" t="s">
        <v>19</v>
      </c>
      <c r="AH27" s="14">
        <v>0</v>
      </c>
      <c r="AI27" s="6">
        <v>0</v>
      </c>
      <c r="AJ27" s="14">
        <v>0</v>
      </c>
      <c r="AK27" s="6">
        <v>0</v>
      </c>
      <c r="AL27" s="14">
        <v>0</v>
      </c>
      <c r="AM27" s="6">
        <v>0</v>
      </c>
      <c r="AN27" s="14">
        <v>0</v>
      </c>
      <c r="AO27" s="6">
        <v>0</v>
      </c>
      <c r="AP27" s="14"/>
      <c r="AQ27" s="6">
        <v>0</v>
      </c>
      <c r="AR27" s="14">
        <v>0</v>
      </c>
      <c r="AS27" s="6">
        <v>0</v>
      </c>
      <c r="AT27" s="14">
        <v>0</v>
      </c>
      <c r="AU27" s="6">
        <v>0</v>
      </c>
    </row>
    <row r="28" spans="1:47" ht="16.5" x14ac:dyDescent="0.35">
      <c r="A28" s="9" t="s">
        <v>35</v>
      </c>
      <c r="B28" s="5">
        <v>470000</v>
      </c>
      <c r="C28" s="6">
        <v>3.0186255619781631E-2</v>
      </c>
      <c r="D28" s="5">
        <v>310000</v>
      </c>
      <c r="E28" s="6">
        <v>1.9910083493898521E-2</v>
      </c>
      <c r="F28" s="5">
        <v>310000</v>
      </c>
      <c r="G28" s="6">
        <v>1.9910083493898521E-2</v>
      </c>
      <c r="H28" s="5">
        <v>525000</v>
      </c>
      <c r="I28" s="6">
        <v>3.3718689788053952E-2</v>
      </c>
      <c r="J28" s="5">
        <v>0</v>
      </c>
      <c r="K28" s="6">
        <v>0</v>
      </c>
      <c r="L28" s="5">
        <v>0</v>
      </c>
      <c r="M28" s="6">
        <v>0</v>
      </c>
      <c r="N28" s="5">
        <v>1615000</v>
      </c>
      <c r="O28" s="6">
        <v>0.10372511239563263</v>
      </c>
      <c r="P28" s="6"/>
      <c r="Q28" s="9" t="s">
        <v>35</v>
      </c>
      <c r="R28" s="5">
        <v>470000</v>
      </c>
      <c r="S28" s="27">
        <v>3.322728879462708E-2</v>
      </c>
      <c r="T28" s="5">
        <v>310000</v>
      </c>
      <c r="U28" s="27">
        <v>2.1915871332626371E-2</v>
      </c>
      <c r="V28" s="5">
        <v>310000</v>
      </c>
      <c r="W28" s="27">
        <v>2.1915871332626371E-2</v>
      </c>
      <c r="X28" s="5">
        <v>525000</v>
      </c>
      <c r="Y28" s="27">
        <v>3.7115588547189819E-2</v>
      </c>
      <c r="Z28" s="5"/>
      <c r="AA28" s="27">
        <v>0</v>
      </c>
      <c r="AB28" s="5"/>
      <c r="AC28" s="27">
        <v>0</v>
      </c>
      <c r="AD28" s="5">
        <v>1615000</v>
      </c>
      <c r="AE28" s="27">
        <v>0.11417462000706964</v>
      </c>
      <c r="AF28" s="27"/>
      <c r="AG28" s="9" t="s">
        <v>35</v>
      </c>
      <c r="AH28" s="14">
        <v>0</v>
      </c>
      <c r="AI28" s="6">
        <v>0</v>
      </c>
      <c r="AJ28" s="14">
        <v>0</v>
      </c>
      <c r="AK28" s="6">
        <v>0</v>
      </c>
      <c r="AL28" s="14">
        <v>0</v>
      </c>
      <c r="AM28" s="6">
        <v>0</v>
      </c>
      <c r="AN28" s="14">
        <v>0</v>
      </c>
      <c r="AO28" s="6">
        <v>0</v>
      </c>
      <c r="AP28" s="14"/>
      <c r="AQ28" s="6">
        <v>0</v>
      </c>
      <c r="AR28" s="14"/>
      <c r="AS28" s="6">
        <v>0</v>
      </c>
      <c r="AT28" s="14">
        <v>0</v>
      </c>
      <c r="AU28" s="6">
        <v>0</v>
      </c>
    </row>
    <row r="29" spans="1:47" ht="16.5" x14ac:dyDescent="0.35">
      <c r="A29" s="3" t="s">
        <v>60</v>
      </c>
      <c r="B29" s="5">
        <v>475000</v>
      </c>
      <c r="C29" s="6">
        <v>3.050738599871548E-2</v>
      </c>
      <c r="D29" s="5">
        <v>375000</v>
      </c>
      <c r="E29" s="6">
        <v>2.4084778420038536E-2</v>
      </c>
      <c r="F29" s="5">
        <v>375000</v>
      </c>
      <c r="G29" s="6">
        <v>2.4084778420038536E-2</v>
      </c>
      <c r="H29" s="5">
        <v>0</v>
      </c>
      <c r="I29" s="6">
        <v>0</v>
      </c>
      <c r="J29" s="5">
        <v>0</v>
      </c>
      <c r="K29" s="6">
        <v>0</v>
      </c>
      <c r="L29" s="5">
        <v>0</v>
      </c>
      <c r="M29" s="6">
        <v>0</v>
      </c>
      <c r="N29" s="5">
        <v>1225000</v>
      </c>
      <c r="O29" s="6">
        <v>7.8676942838792549E-2</v>
      </c>
      <c r="P29" s="6"/>
      <c r="Q29" s="3" t="s">
        <v>60</v>
      </c>
      <c r="R29" s="5">
        <v>475000</v>
      </c>
      <c r="S29" s="27">
        <v>3.3580770590314599E-2</v>
      </c>
      <c r="T29" s="5">
        <v>375000</v>
      </c>
      <c r="U29" s="27">
        <v>2.6511134676564158E-2</v>
      </c>
      <c r="V29" s="5">
        <v>375000</v>
      </c>
      <c r="W29" s="27">
        <v>2.6511134676564158E-2</v>
      </c>
      <c r="X29" s="5"/>
      <c r="Y29" s="27">
        <v>0</v>
      </c>
      <c r="Z29" s="5"/>
      <c r="AA29" s="27">
        <v>0</v>
      </c>
      <c r="AB29" s="5"/>
      <c r="AC29" s="27">
        <v>0</v>
      </c>
      <c r="AD29" s="5">
        <v>1225000</v>
      </c>
      <c r="AE29" s="27">
        <v>8.6603039943442914E-2</v>
      </c>
      <c r="AF29" s="27"/>
      <c r="AG29" s="3" t="s">
        <v>60</v>
      </c>
      <c r="AH29" s="14">
        <v>0</v>
      </c>
      <c r="AI29" s="6">
        <v>0</v>
      </c>
      <c r="AJ29" s="14">
        <v>0</v>
      </c>
      <c r="AK29" s="6">
        <v>0</v>
      </c>
      <c r="AL29" s="14">
        <v>0</v>
      </c>
      <c r="AM29" s="6">
        <v>0</v>
      </c>
      <c r="AN29" s="14"/>
      <c r="AO29" s="6">
        <v>0</v>
      </c>
      <c r="AP29" s="14"/>
      <c r="AQ29" s="6">
        <v>0</v>
      </c>
      <c r="AR29" s="14"/>
      <c r="AS29" s="6">
        <v>0</v>
      </c>
      <c r="AT29" s="14">
        <v>0</v>
      </c>
      <c r="AU29" s="6">
        <v>0</v>
      </c>
    </row>
    <row r="30" spans="1:47" ht="16.5" x14ac:dyDescent="0.35">
      <c r="A30" s="4" t="s">
        <v>30</v>
      </c>
      <c r="B30" s="5">
        <v>155000</v>
      </c>
      <c r="C30" s="6">
        <v>9.9550417469492607E-3</v>
      </c>
      <c r="D30" s="5">
        <v>155000</v>
      </c>
      <c r="E30" s="6">
        <v>9.9550417469492607E-3</v>
      </c>
      <c r="F30" s="5">
        <v>155000</v>
      </c>
      <c r="G30" s="6">
        <v>9.9550417469492607E-3</v>
      </c>
      <c r="H30" s="5">
        <v>0</v>
      </c>
      <c r="I30" s="6">
        <v>0</v>
      </c>
      <c r="J30" s="5">
        <v>0</v>
      </c>
      <c r="K30" s="6">
        <v>0</v>
      </c>
      <c r="L30" s="5">
        <v>0</v>
      </c>
      <c r="M30" s="6">
        <v>0</v>
      </c>
      <c r="N30" s="5">
        <v>465000</v>
      </c>
      <c r="O30" s="6">
        <v>2.9865125240847785E-2</v>
      </c>
      <c r="P30" s="6"/>
      <c r="Q30" s="4" t="s">
        <v>30</v>
      </c>
      <c r="R30" s="5">
        <v>155000</v>
      </c>
      <c r="S30" s="27">
        <v>1.0957935666313185E-2</v>
      </c>
      <c r="T30" s="5">
        <v>155000</v>
      </c>
      <c r="U30" s="27">
        <v>1.0957935666313185E-2</v>
      </c>
      <c r="V30" s="5">
        <v>155000</v>
      </c>
      <c r="W30" s="27">
        <v>1.0957935666313185E-2</v>
      </c>
      <c r="X30" s="5"/>
      <c r="Y30" s="27">
        <v>0</v>
      </c>
      <c r="Z30" s="5"/>
      <c r="AA30" s="27">
        <v>0</v>
      </c>
      <c r="AB30" s="5"/>
      <c r="AC30" s="27">
        <v>0</v>
      </c>
      <c r="AD30" s="5">
        <v>465000</v>
      </c>
      <c r="AE30" s="27">
        <v>3.2873806998939555E-2</v>
      </c>
      <c r="AF30" s="27"/>
      <c r="AG30" s="4" t="s">
        <v>30</v>
      </c>
      <c r="AH30" s="14">
        <v>0</v>
      </c>
      <c r="AI30" s="6">
        <v>0</v>
      </c>
      <c r="AJ30" s="14">
        <v>0</v>
      </c>
      <c r="AK30" s="6">
        <v>0</v>
      </c>
      <c r="AL30" s="14">
        <v>0</v>
      </c>
      <c r="AM30" s="6">
        <v>0</v>
      </c>
      <c r="AN30" s="14"/>
      <c r="AO30" s="6">
        <v>0</v>
      </c>
      <c r="AP30" s="14"/>
      <c r="AQ30" s="6">
        <v>0</v>
      </c>
      <c r="AR30" s="14"/>
      <c r="AS30" s="6">
        <v>0</v>
      </c>
      <c r="AT30" s="14">
        <v>0</v>
      </c>
      <c r="AU30" s="6">
        <v>0</v>
      </c>
    </row>
    <row r="31" spans="1:47" ht="16.5" x14ac:dyDescent="0.35">
      <c r="A31" s="9" t="s">
        <v>31</v>
      </c>
      <c r="B31" s="5">
        <v>155000</v>
      </c>
      <c r="C31" s="6">
        <v>9.9550417469492607E-3</v>
      </c>
      <c r="D31" s="5">
        <v>155000</v>
      </c>
      <c r="E31" s="6">
        <v>9.9550417469492607E-3</v>
      </c>
      <c r="F31" s="5">
        <v>155000</v>
      </c>
      <c r="G31" s="6">
        <v>9.9550417469492607E-3</v>
      </c>
      <c r="H31" s="5">
        <v>0</v>
      </c>
      <c r="I31" s="6">
        <v>0</v>
      </c>
      <c r="J31" s="5">
        <v>0</v>
      </c>
      <c r="K31" s="6">
        <v>0</v>
      </c>
      <c r="L31" s="5">
        <v>0</v>
      </c>
      <c r="M31" s="6">
        <v>0</v>
      </c>
      <c r="N31" s="5">
        <v>465000</v>
      </c>
      <c r="O31" s="6">
        <v>2.9865125240847785E-2</v>
      </c>
      <c r="P31" s="6"/>
      <c r="Q31" s="9" t="s">
        <v>31</v>
      </c>
      <c r="R31" s="5">
        <v>155000</v>
      </c>
      <c r="S31" s="27">
        <v>1.0957935666313185E-2</v>
      </c>
      <c r="T31" s="5">
        <v>155000</v>
      </c>
      <c r="U31" s="27">
        <v>1.0957935666313185E-2</v>
      </c>
      <c r="V31" s="5">
        <v>155000</v>
      </c>
      <c r="W31" s="27">
        <v>1.0957935666313185E-2</v>
      </c>
      <c r="X31" s="5"/>
      <c r="Y31" s="27">
        <v>0</v>
      </c>
      <c r="Z31" s="5"/>
      <c r="AA31" s="27">
        <v>0</v>
      </c>
      <c r="AB31" s="5"/>
      <c r="AC31" s="27">
        <v>0</v>
      </c>
      <c r="AD31" s="5">
        <v>465000</v>
      </c>
      <c r="AE31" s="27">
        <v>3.2873806998939555E-2</v>
      </c>
      <c r="AF31" s="27"/>
      <c r="AG31" s="9" t="s">
        <v>31</v>
      </c>
      <c r="AH31" s="14">
        <v>0</v>
      </c>
      <c r="AI31" s="6">
        <v>0</v>
      </c>
      <c r="AJ31" s="14">
        <v>0</v>
      </c>
      <c r="AK31" s="6">
        <v>0</v>
      </c>
      <c r="AL31" s="14">
        <v>0</v>
      </c>
      <c r="AM31" s="6">
        <v>0</v>
      </c>
      <c r="AN31" s="14"/>
      <c r="AO31" s="6">
        <v>0</v>
      </c>
      <c r="AP31" s="14"/>
      <c r="AQ31" s="6">
        <v>0</v>
      </c>
      <c r="AR31" s="14"/>
      <c r="AS31" s="6">
        <v>0</v>
      </c>
      <c r="AT31" s="14">
        <v>0</v>
      </c>
      <c r="AU31" s="6">
        <v>0</v>
      </c>
    </row>
    <row r="32" spans="1:47" ht="16.5" x14ac:dyDescent="0.35">
      <c r="A32" s="4" t="s">
        <v>18</v>
      </c>
      <c r="B32" s="5">
        <v>320000</v>
      </c>
      <c r="C32" s="6">
        <v>2.0552344251766216E-2</v>
      </c>
      <c r="D32" s="5">
        <v>220000</v>
      </c>
      <c r="E32" s="6">
        <v>1.4129736673089274E-2</v>
      </c>
      <c r="F32" s="5">
        <v>220000</v>
      </c>
      <c r="G32" s="6">
        <v>1.4129736673089274E-2</v>
      </c>
      <c r="H32" s="5">
        <v>0</v>
      </c>
      <c r="I32" s="6">
        <v>0</v>
      </c>
      <c r="J32" s="5">
        <v>0</v>
      </c>
      <c r="K32" s="6">
        <v>0</v>
      </c>
      <c r="L32" s="5">
        <v>0</v>
      </c>
      <c r="M32" s="6">
        <v>0</v>
      </c>
      <c r="N32" s="5">
        <v>760000</v>
      </c>
      <c r="O32" s="6">
        <v>4.8811817597944764E-2</v>
      </c>
      <c r="P32" s="6"/>
      <c r="Q32" s="4" t="s">
        <v>18</v>
      </c>
      <c r="R32" s="5">
        <v>320000</v>
      </c>
      <c r="S32" s="27">
        <v>2.2622834924001415E-2</v>
      </c>
      <c r="T32" s="5">
        <v>220000</v>
      </c>
      <c r="U32" s="27">
        <v>1.5553199010250972E-2</v>
      </c>
      <c r="V32" s="5">
        <v>220000</v>
      </c>
      <c r="W32" s="27">
        <v>1.5553199010250972E-2</v>
      </c>
      <c r="X32" s="5"/>
      <c r="Y32" s="27">
        <v>0</v>
      </c>
      <c r="Z32" s="5"/>
      <c r="AA32" s="27">
        <v>0</v>
      </c>
      <c r="AB32" s="5"/>
      <c r="AC32" s="27">
        <v>0</v>
      </c>
      <c r="AD32" s="5">
        <v>760000</v>
      </c>
      <c r="AE32" s="27">
        <v>5.3729232944503359E-2</v>
      </c>
      <c r="AF32" s="27"/>
      <c r="AG32" s="4" t="s">
        <v>18</v>
      </c>
      <c r="AH32" s="14">
        <v>0</v>
      </c>
      <c r="AI32" s="6">
        <v>0</v>
      </c>
      <c r="AJ32" s="14">
        <v>0</v>
      </c>
      <c r="AK32" s="6">
        <v>0</v>
      </c>
      <c r="AL32" s="14">
        <v>0</v>
      </c>
      <c r="AM32" s="6">
        <v>0</v>
      </c>
      <c r="AN32" s="14"/>
      <c r="AO32" s="6">
        <v>0</v>
      </c>
      <c r="AP32" s="14"/>
      <c r="AQ32" s="6">
        <v>0</v>
      </c>
      <c r="AR32" s="14"/>
      <c r="AS32" s="6">
        <v>0</v>
      </c>
      <c r="AT32" s="14">
        <v>0</v>
      </c>
      <c r="AU32" s="6">
        <v>0</v>
      </c>
    </row>
    <row r="33" spans="1:47" ht="16.5" x14ac:dyDescent="0.35">
      <c r="A33" s="9" t="s">
        <v>19</v>
      </c>
      <c r="B33" s="5">
        <v>160000</v>
      </c>
      <c r="C33" s="6">
        <v>1.0276172125883108E-2</v>
      </c>
      <c r="D33" s="5">
        <v>110000</v>
      </c>
      <c r="E33" s="6">
        <v>7.064868336544637E-3</v>
      </c>
      <c r="F33" s="5">
        <v>110000</v>
      </c>
      <c r="G33" s="6">
        <v>7.064868336544637E-3</v>
      </c>
      <c r="H33" s="5">
        <v>0</v>
      </c>
      <c r="I33" s="6">
        <v>0</v>
      </c>
      <c r="J33" s="5">
        <v>0</v>
      </c>
      <c r="K33" s="6">
        <v>0</v>
      </c>
      <c r="L33" s="5">
        <v>0</v>
      </c>
      <c r="M33" s="6">
        <v>0</v>
      </c>
      <c r="N33" s="5">
        <v>380000</v>
      </c>
      <c r="O33" s="6">
        <v>2.4405908798972382E-2</v>
      </c>
      <c r="P33" s="6"/>
      <c r="Q33" s="9" t="s">
        <v>19</v>
      </c>
      <c r="R33" s="5">
        <v>160000</v>
      </c>
      <c r="S33" s="27">
        <v>1.1311417462000707E-2</v>
      </c>
      <c r="T33" s="5">
        <v>110000</v>
      </c>
      <c r="U33" s="27">
        <v>7.7765995051254861E-3</v>
      </c>
      <c r="V33" s="5">
        <v>110000</v>
      </c>
      <c r="W33" s="27">
        <v>7.7765995051254861E-3</v>
      </c>
      <c r="X33" s="5"/>
      <c r="Y33" s="27">
        <v>0</v>
      </c>
      <c r="Z33" s="5"/>
      <c r="AA33" s="27">
        <v>0</v>
      </c>
      <c r="AB33" s="5"/>
      <c r="AC33" s="27">
        <v>0</v>
      </c>
      <c r="AD33" s="5">
        <v>380000</v>
      </c>
      <c r="AE33" s="27">
        <v>2.686461647225168E-2</v>
      </c>
      <c r="AF33" s="27"/>
      <c r="AG33" s="9" t="s">
        <v>19</v>
      </c>
      <c r="AH33" s="14">
        <v>0</v>
      </c>
      <c r="AI33" s="6">
        <v>0</v>
      </c>
      <c r="AJ33" s="14">
        <v>0</v>
      </c>
      <c r="AK33" s="6">
        <v>0</v>
      </c>
      <c r="AL33" s="14">
        <v>0</v>
      </c>
      <c r="AM33" s="6">
        <v>0</v>
      </c>
      <c r="AN33" s="14"/>
      <c r="AO33" s="6">
        <v>0</v>
      </c>
      <c r="AP33" s="14"/>
      <c r="AQ33" s="6">
        <v>0</v>
      </c>
      <c r="AR33" s="14"/>
      <c r="AS33" s="6">
        <v>0</v>
      </c>
      <c r="AT33" s="14">
        <v>0</v>
      </c>
      <c r="AU33" s="6">
        <v>0</v>
      </c>
    </row>
    <row r="34" spans="1:47" ht="16.5" x14ac:dyDescent="0.35">
      <c r="A34" s="9" t="s">
        <v>35</v>
      </c>
      <c r="B34" s="5">
        <v>160000</v>
      </c>
      <c r="C34" s="6">
        <v>1.0276172125883108E-2</v>
      </c>
      <c r="D34" s="5">
        <v>110000</v>
      </c>
      <c r="E34" s="6">
        <v>7.064868336544637E-3</v>
      </c>
      <c r="F34" s="5">
        <v>110000</v>
      </c>
      <c r="G34" s="6">
        <v>7.064868336544637E-3</v>
      </c>
      <c r="H34" s="5">
        <v>0</v>
      </c>
      <c r="I34" s="6">
        <v>0</v>
      </c>
      <c r="J34" s="5">
        <v>0</v>
      </c>
      <c r="K34" s="6">
        <v>0</v>
      </c>
      <c r="L34" s="5">
        <v>0</v>
      </c>
      <c r="M34" s="6">
        <v>0</v>
      </c>
      <c r="N34" s="5">
        <v>380000</v>
      </c>
      <c r="O34" s="6">
        <v>2.4405908798972382E-2</v>
      </c>
      <c r="P34" s="6"/>
      <c r="Q34" s="9" t="s">
        <v>35</v>
      </c>
      <c r="R34" s="5">
        <v>160000</v>
      </c>
      <c r="S34" s="27">
        <v>1.1311417462000707E-2</v>
      </c>
      <c r="T34" s="5">
        <v>110000</v>
      </c>
      <c r="U34" s="27">
        <v>7.7765995051254861E-3</v>
      </c>
      <c r="V34" s="5">
        <v>110000</v>
      </c>
      <c r="W34" s="27">
        <v>7.7765995051254861E-3</v>
      </c>
      <c r="X34" s="5"/>
      <c r="Y34" s="27">
        <v>0</v>
      </c>
      <c r="Z34" s="5"/>
      <c r="AA34" s="27">
        <v>0</v>
      </c>
      <c r="AB34" s="5"/>
      <c r="AC34" s="27">
        <v>0</v>
      </c>
      <c r="AD34" s="5">
        <v>380000</v>
      </c>
      <c r="AE34" s="27">
        <v>2.686461647225168E-2</v>
      </c>
      <c r="AF34" s="27"/>
      <c r="AG34" s="9" t="s">
        <v>35</v>
      </c>
      <c r="AH34" s="14">
        <v>0</v>
      </c>
      <c r="AI34" s="6">
        <v>0</v>
      </c>
      <c r="AJ34" s="14">
        <v>0</v>
      </c>
      <c r="AK34" s="6">
        <v>0</v>
      </c>
      <c r="AL34" s="14">
        <v>0</v>
      </c>
      <c r="AM34" s="6">
        <v>0</v>
      </c>
      <c r="AN34" s="14"/>
      <c r="AO34" s="6">
        <v>0</v>
      </c>
      <c r="AP34" s="14"/>
      <c r="AQ34" s="6">
        <v>0</v>
      </c>
      <c r="AR34" s="14"/>
      <c r="AS34" s="6">
        <v>0</v>
      </c>
      <c r="AT34" s="14">
        <v>0</v>
      </c>
      <c r="AU34" s="6">
        <v>0</v>
      </c>
    </row>
    <row r="35" spans="1:47" ht="16.5" x14ac:dyDescent="0.35">
      <c r="A35" s="3" t="s">
        <v>65</v>
      </c>
      <c r="B35" s="5">
        <v>0</v>
      </c>
      <c r="C35" s="6">
        <v>0</v>
      </c>
      <c r="D35" s="5">
        <v>0</v>
      </c>
      <c r="E35" s="6">
        <v>0</v>
      </c>
      <c r="F35" s="5">
        <v>0</v>
      </c>
      <c r="G35" s="6">
        <v>0</v>
      </c>
      <c r="H35" s="5">
        <v>0</v>
      </c>
      <c r="I35" s="6">
        <v>0</v>
      </c>
      <c r="J35" s="5">
        <v>600000</v>
      </c>
      <c r="K35" s="6">
        <v>3.8535645472061654E-2</v>
      </c>
      <c r="L35" s="5">
        <v>0</v>
      </c>
      <c r="M35" s="6">
        <v>0</v>
      </c>
      <c r="N35" s="5">
        <v>600000</v>
      </c>
      <c r="O35" s="6">
        <v>3.8535645472061654E-2</v>
      </c>
      <c r="P35" s="6"/>
      <c r="Q35" s="3" t="s">
        <v>65</v>
      </c>
      <c r="R35" s="5"/>
      <c r="S35" s="27">
        <v>0</v>
      </c>
      <c r="T35" s="5"/>
      <c r="U35" s="27">
        <v>0</v>
      </c>
      <c r="V35" s="5"/>
      <c r="W35" s="27">
        <v>0</v>
      </c>
      <c r="X35" s="5"/>
      <c r="Y35" s="27">
        <v>0</v>
      </c>
      <c r="Z35" s="5">
        <v>600000</v>
      </c>
      <c r="AA35" s="27">
        <v>4.2417815482502653E-2</v>
      </c>
      <c r="AB35" s="5"/>
      <c r="AC35" s="27">
        <v>0</v>
      </c>
      <c r="AD35" s="5">
        <v>600000</v>
      </c>
      <c r="AE35" s="27">
        <v>4.2417815482502653E-2</v>
      </c>
      <c r="AF35" s="27"/>
      <c r="AG35" s="3" t="s">
        <v>65</v>
      </c>
      <c r="AH35" s="14"/>
      <c r="AI35" s="6">
        <v>0</v>
      </c>
      <c r="AJ35" s="14"/>
      <c r="AK35" s="6">
        <v>0</v>
      </c>
      <c r="AL35" s="14"/>
      <c r="AM35" s="6">
        <v>0</v>
      </c>
      <c r="AN35" s="14"/>
      <c r="AO35" s="6">
        <v>0</v>
      </c>
      <c r="AP35" s="14">
        <v>0</v>
      </c>
      <c r="AQ35" s="6">
        <v>0</v>
      </c>
      <c r="AR35" s="14"/>
      <c r="AS35" s="6">
        <v>0</v>
      </c>
      <c r="AT35" s="14">
        <v>0</v>
      </c>
      <c r="AU35" s="6">
        <v>0</v>
      </c>
    </row>
    <row r="36" spans="1:47" ht="16.5" x14ac:dyDescent="0.35">
      <c r="A36" s="4" t="s">
        <v>30</v>
      </c>
      <c r="B36" s="5">
        <v>0</v>
      </c>
      <c r="C36" s="6">
        <v>0</v>
      </c>
      <c r="D36" s="5">
        <v>0</v>
      </c>
      <c r="E36" s="6">
        <v>0</v>
      </c>
      <c r="F36" s="5">
        <v>0</v>
      </c>
      <c r="G36" s="6">
        <v>0</v>
      </c>
      <c r="H36" s="5">
        <v>0</v>
      </c>
      <c r="I36" s="6">
        <v>0</v>
      </c>
      <c r="J36" s="5">
        <v>600000</v>
      </c>
      <c r="K36" s="6">
        <v>3.8535645472061654E-2</v>
      </c>
      <c r="L36" s="5">
        <v>0</v>
      </c>
      <c r="M36" s="6">
        <v>0</v>
      </c>
      <c r="N36" s="5">
        <v>600000</v>
      </c>
      <c r="O36" s="6">
        <v>3.8535645472061654E-2</v>
      </c>
      <c r="P36" s="6"/>
      <c r="Q36" s="4" t="s">
        <v>30</v>
      </c>
      <c r="R36" s="5"/>
      <c r="S36" s="27">
        <v>0</v>
      </c>
      <c r="T36" s="5"/>
      <c r="U36" s="27">
        <v>0</v>
      </c>
      <c r="V36" s="5"/>
      <c r="W36" s="27">
        <v>0</v>
      </c>
      <c r="X36" s="5"/>
      <c r="Y36" s="27">
        <v>0</v>
      </c>
      <c r="Z36" s="5">
        <v>600000</v>
      </c>
      <c r="AA36" s="27">
        <v>4.2417815482502653E-2</v>
      </c>
      <c r="AB36" s="5"/>
      <c r="AC36" s="27">
        <v>0</v>
      </c>
      <c r="AD36" s="5">
        <v>600000</v>
      </c>
      <c r="AE36" s="27">
        <v>4.2417815482502653E-2</v>
      </c>
      <c r="AF36" s="27"/>
      <c r="AG36" s="4" t="s">
        <v>30</v>
      </c>
      <c r="AH36" s="14"/>
      <c r="AI36" s="6">
        <v>0</v>
      </c>
      <c r="AJ36" s="14"/>
      <c r="AK36" s="6">
        <v>0</v>
      </c>
      <c r="AL36" s="14"/>
      <c r="AM36" s="6">
        <v>0</v>
      </c>
      <c r="AN36" s="14"/>
      <c r="AO36" s="6">
        <v>0</v>
      </c>
      <c r="AP36" s="14">
        <v>0</v>
      </c>
      <c r="AQ36" s="6">
        <v>0</v>
      </c>
      <c r="AR36" s="14"/>
      <c r="AS36" s="6">
        <v>0</v>
      </c>
      <c r="AT36" s="14">
        <v>0</v>
      </c>
      <c r="AU36" s="6">
        <v>0</v>
      </c>
    </row>
    <row r="37" spans="1:47" ht="16.5" x14ac:dyDescent="0.35">
      <c r="A37" s="9" t="s">
        <v>31</v>
      </c>
      <c r="B37" s="5">
        <v>0</v>
      </c>
      <c r="C37" s="6">
        <v>0</v>
      </c>
      <c r="D37" s="5">
        <v>0</v>
      </c>
      <c r="E37" s="6">
        <v>0</v>
      </c>
      <c r="F37" s="5">
        <v>0</v>
      </c>
      <c r="G37" s="6">
        <v>0</v>
      </c>
      <c r="H37" s="5">
        <v>0</v>
      </c>
      <c r="I37" s="6">
        <v>0</v>
      </c>
      <c r="J37" s="5">
        <v>600000</v>
      </c>
      <c r="K37" s="6">
        <v>3.8535645472061654E-2</v>
      </c>
      <c r="L37" s="5">
        <v>0</v>
      </c>
      <c r="M37" s="6">
        <v>0</v>
      </c>
      <c r="N37" s="5">
        <v>600000</v>
      </c>
      <c r="O37" s="6">
        <v>3.8535645472061654E-2</v>
      </c>
      <c r="P37" s="6"/>
      <c r="Q37" s="9" t="s">
        <v>31</v>
      </c>
      <c r="R37" s="5"/>
      <c r="S37" s="27">
        <v>0</v>
      </c>
      <c r="T37" s="5"/>
      <c r="U37" s="27">
        <v>0</v>
      </c>
      <c r="V37" s="5"/>
      <c r="W37" s="27">
        <v>0</v>
      </c>
      <c r="X37" s="5"/>
      <c r="Y37" s="27">
        <v>0</v>
      </c>
      <c r="Z37" s="5">
        <v>600000</v>
      </c>
      <c r="AA37" s="27">
        <v>4.2417815482502653E-2</v>
      </c>
      <c r="AB37" s="5"/>
      <c r="AC37" s="27">
        <v>0</v>
      </c>
      <c r="AD37" s="5">
        <v>600000</v>
      </c>
      <c r="AE37" s="27">
        <v>4.2417815482502653E-2</v>
      </c>
      <c r="AF37" s="27"/>
      <c r="AG37" s="9" t="s">
        <v>31</v>
      </c>
      <c r="AH37" s="14"/>
      <c r="AI37" s="6">
        <v>0</v>
      </c>
      <c r="AJ37" s="14"/>
      <c r="AK37" s="6">
        <v>0</v>
      </c>
      <c r="AL37" s="14"/>
      <c r="AM37" s="6">
        <v>0</v>
      </c>
      <c r="AN37" s="14"/>
      <c r="AO37" s="6">
        <v>0</v>
      </c>
      <c r="AP37" s="14">
        <v>0</v>
      </c>
      <c r="AQ37" s="6">
        <v>0</v>
      </c>
      <c r="AR37" s="14"/>
      <c r="AS37" s="6">
        <v>0</v>
      </c>
      <c r="AT37" s="14">
        <v>0</v>
      </c>
      <c r="AU37" s="6">
        <v>0</v>
      </c>
    </row>
    <row r="38" spans="1:47" ht="16.5" x14ac:dyDescent="0.35">
      <c r="A38" s="3" t="s">
        <v>67</v>
      </c>
      <c r="B38" s="5">
        <v>0</v>
      </c>
      <c r="C38" s="6">
        <v>0</v>
      </c>
      <c r="D38" s="5">
        <v>360000</v>
      </c>
      <c r="E38" s="6">
        <v>2.3121387283236993E-2</v>
      </c>
      <c r="F38" s="5">
        <v>235000</v>
      </c>
      <c r="G38" s="6">
        <v>1.5093127809890815E-2</v>
      </c>
      <c r="H38" s="5">
        <v>0</v>
      </c>
      <c r="I38" s="6">
        <v>0</v>
      </c>
      <c r="J38" s="5">
        <v>0</v>
      </c>
      <c r="K38" s="6">
        <v>0</v>
      </c>
      <c r="L38" s="5">
        <v>25000</v>
      </c>
      <c r="M38" s="6">
        <v>1.6056518946692357E-3</v>
      </c>
      <c r="N38" s="5">
        <v>620000</v>
      </c>
      <c r="O38" s="6">
        <v>3.9820166987797043E-2</v>
      </c>
      <c r="P38" s="6"/>
      <c r="Q38" s="3" t="s">
        <v>67</v>
      </c>
      <c r="R38" s="5"/>
      <c r="S38" s="27">
        <v>0</v>
      </c>
      <c r="T38" s="5">
        <v>310000</v>
      </c>
      <c r="U38" s="27">
        <v>2.1915871332626371E-2</v>
      </c>
      <c r="V38" s="5">
        <v>185000</v>
      </c>
      <c r="W38" s="27">
        <v>1.3078826440438318E-2</v>
      </c>
      <c r="X38" s="5"/>
      <c r="Y38" s="27">
        <v>0</v>
      </c>
      <c r="Z38" s="5"/>
      <c r="AA38" s="27">
        <v>0</v>
      </c>
      <c r="AB38" s="5">
        <v>25000</v>
      </c>
      <c r="AC38" s="27">
        <v>1.7674089784376105E-3</v>
      </c>
      <c r="AD38" s="5">
        <v>520000</v>
      </c>
      <c r="AE38" s="27">
        <v>3.6762106751502301E-2</v>
      </c>
      <c r="AF38" s="27"/>
      <c r="AG38" s="3" t="s">
        <v>67</v>
      </c>
      <c r="AH38" s="14"/>
      <c r="AI38" s="6">
        <v>0</v>
      </c>
      <c r="AJ38" s="14">
        <v>-50000</v>
      </c>
      <c r="AK38" s="6">
        <v>3.5087719298245612E-2</v>
      </c>
      <c r="AL38" s="14">
        <v>-50000</v>
      </c>
      <c r="AM38" s="6">
        <v>3.5087719298245612E-2</v>
      </c>
      <c r="AN38" s="14"/>
      <c r="AO38" s="6">
        <v>0</v>
      </c>
      <c r="AP38" s="14"/>
      <c r="AQ38" s="6">
        <v>0</v>
      </c>
      <c r="AR38" s="14">
        <v>0</v>
      </c>
      <c r="AS38" s="6">
        <v>0</v>
      </c>
      <c r="AT38" s="14">
        <v>-100000</v>
      </c>
      <c r="AU38" s="6">
        <v>7.0175438596491224E-2</v>
      </c>
    </row>
    <row r="39" spans="1:47" ht="16.5" x14ac:dyDescent="0.35">
      <c r="A39" s="4" t="s">
        <v>30</v>
      </c>
      <c r="B39" s="5">
        <v>0</v>
      </c>
      <c r="C39" s="6">
        <v>0</v>
      </c>
      <c r="D39" s="5">
        <v>270000</v>
      </c>
      <c r="E39" s="6">
        <v>1.7341040462427744E-2</v>
      </c>
      <c r="F39" s="5">
        <v>160000</v>
      </c>
      <c r="G39" s="6">
        <v>1.0276172125883108E-2</v>
      </c>
      <c r="H39" s="5">
        <v>0</v>
      </c>
      <c r="I39" s="6">
        <v>0</v>
      </c>
      <c r="J39" s="5">
        <v>0</v>
      </c>
      <c r="K39" s="6">
        <v>0</v>
      </c>
      <c r="L39" s="5">
        <v>0</v>
      </c>
      <c r="M39" s="6">
        <v>0</v>
      </c>
      <c r="N39" s="5">
        <v>430000</v>
      </c>
      <c r="O39" s="6">
        <v>2.7617212588310854E-2</v>
      </c>
      <c r="P39" s="6"/>
      <c r="Q39" s="4" t="s">
        <v>30</v>
      </c>
      <c r="R39" s="5"/>
      <c r="S39" s="27">
        <v>0</v>
      </c>
      <c r="T39" s="5">
        <v>220000</v>
      </c>
      <c r="U39" s="27">
        <v>1.5553199010250972E-2</v>
      </c>
      <c r="V39" s="5">
        <v>110000</v>
      </c>
      <c r="W39" s="27">
        <v>7.7765995051254861E-3</v>
      </c>
      <c r="X39" s="5"/>
      <c r="Y39" s="27">
        <v>0</v>
      </c>
      <c r="Z39" s="5"/>
      <c r="AA39" s="27">
        <v>0</v>
      </c>
      <c r="AB39" s="5"/>
      <c r="AC39" s="27">
        <v>0</v>
      </c>
      <c r="AD39" s="5">
        <v>330000</v>
      </c>
      <c r="AE39" s="27">
        <v>2.3329798515376459E-2</v>
      </c>
      <c r="AF39" s="27"/>
      <c r="AG39" s="4" t="s">
        <v>30</v>
      </c>
      <c r="AH39" s="14"/>
      <c r="AI39" s="6">
        <v>0</v>
      </c>
      <c r="AJ39" s="14">
        <v>-50000</v>
      </c>
      <c r="AK39" s="6">
        <v>3.5087719298245612E-2</v>
      </c>
      <c r="AL39" s="14">
        <v>-50000</v>
      </c>
      <c r="AM39" s="6">
        <v>3.5087719298245612E-2</v>
      </c>
      <c r="AN39" s="14"/>
      <c r="AO39" s="6">
        <v>0</v>
      </c>
      <c r="AP39" s="14"/>
      <c r="AQ39" s="6">
        <v>0</v>
      </c>
      <c r="AR39" s="14"/>
      <c r="AS39" s="6">
        <v>0</v>
      </c>
      <c r="AT39" s="14">
        <v>-100000</v>
      </c>
      <c r="AU39" s="6">
        <v>7.0175438596491224E-2</v>
      </c>
    </row>
    <row r="40" spans="1:47" ht="16.5" x14ac:dyDescent="0.35">
      <c r="A40" s="9" t="s">
        <v>31</v>
      </c>
      <c r="B40" s="5">
        <v>0</v>
      </c>
      <c r="C40" s="6">
        <v>0</v>
      </c>
      <c r="D40" s="5">
        <v>270000</v>
      </c>
      <c r="E40" s="6">
        <v>1.7341040462427744E-2</v>
      </c>
      <c r="F40" s="5">
        <v>160000</v>
      </c>
      <c r="G40" s="6">
        <v>1.0276172125883108E-2</v>
      </c>
      <c r="H40" s="5">
        <v>0</v>
      </c>
      <c r="I40" s="6">
        <v>0</v>
      </c>
      <c r="J40" s="5">
        <v>0</v>
      </c>
      <c r="K40" s="6">
        <v>0</v>
      </c>
      <c r="L40" s="5">
        <v>0</v>
      </c>
      <c r="M40" s="6">
        <v>0</v>
      </c>
      <c r="N40" s="5">
        <v>430000</v>
      </c>
      <c r="O40" s="6">
        <v>2.7617212588310854E-2</v>
      </c>
      <c r="P40" s="6"/>
      <c r="Q40" s="9" t="s">
        <v>31</v>
      </c>
      <c r="R40" s="5"/>
      <c r="S40" s="27">
        <v>0</v>
      </c>
      <c r="T40" s="5">
        <v>220000</v>
      </c>
      <c r="U40" s="27">
        <v>1.5553199010250972E-2</v>
      </c>
      <c r="V40" s="5">
        <v>110000</v>
      </c>
      <c r="W40" s="27">
        <v>7.7765995051254861E-3</v>
      </c>
      <c r="X40" s="5"/>
      <c r="Y40" s="27">
        <v>0</v>
      </c>
      <c r="Z40" s="5"/>
      <c r="AA40" s="27">
        <v>0</v>
      </c>
      <c r="AB40" s="5"/>
      <c r="AC40" s="27">
        <v>0</v>
      </c>
      <c r="AD40" s="5">
        <v>330000</v>
      </c>
      <c r="AE40" s="27">
        <v>2.3329798515376459E-2</v>
      </c>
      <c r="AF40" s="27"/>
      <c r="AG40" s="9" t="s">
        <v>31</v>
      </c>
      <c r="AH40" s="14"/>
      <c r="AI40" s="6">
        <v>0</v>
      </c>
      <c r="AJ40" s="14">
        <v>-50000</v>
      </c>
      <c r="AK40" s="6">
        <v>3.5087719298245612E-2</v>
      </c>
      <c r="AL40" s="14">
        <v>-50000</v>
      </c>
      <c r="AM40" s="6">
        <v>3.5087719298245612E-2</v>
      </c>
      <c r="AN40" s="14"/>
      <c r="AO40" s="6">
        <v>0</v>
      </c>
      <c r="AP40" s="14"/>
      <c r="AQ40" s="6">
        <v>0</v>
      </c>
      <c r="AR40" s="14"/>
      <c r="AS40" s="6">
        <v>0</v>
      </c>
      <c r="AT40" s="14">
        <v>-100000</v>
      </c>
      <c r="AU40" s="6">
        <v>7.0175438596491224E-2</v>
      </c>
    </row>
    <row r="41" spans="1:47" ht="16.5" x14ac:dyDescent="0.35">
      <c r="A41" s="4" t="s">
        <v>18</v>
      </c>
      <c r="B41" s="5">
        <v>0</v>
      </c>
      <c r="C41" s="6">
        <v>0</v>
      </c>
      <c r="D41" s="5">
        <v>90000</v>
      </c>
      <c r="E41" s="6">
        <v>5.7803468208092483E-3</v>
      </c>
      <c r="F41" s="5">
        <v>75000</v>
      </c>
      <c r="G41" s="6">
        <v>4.8169556840077067E-3</v>
      </c>
      <c r="H41" s="5">
        <v>0</v>
      </c>
      <c r="I41" s="6">
        <v>0</v>
      </c>
      <c r="J41" s="5">
        <v>0</v>
      </c>
      <c r="K41" s="6">
        <v>0</v>
      </c>
      <c r="L41" s="5">
        <v>25000</v>
      </c>
      <c r="M41" s="6">
        <v>1.6056518946692357E-3</v>
      </c>
      <c r="N41" s="5">
        <v>190000</v>
      </c>
      <c r="O41" s="6">
        <v>1.2202954399486191E-2</v>
      </c>
      <c r="P41" s="6"/>
      <c r="Q41" s="4" t="s">
        <v>18</v>
      </c>
      <c r="R41" s="5"/>
      <c r="S41" s="27">
        <v>0</v>
      </c>
      <c r="T41" s="5">
        <v>90000</v>
      </c>
      <c r="U41" s="27">
        <v>6.3626723223753979E-3</v>
      </c>
      <c r="V41" s="5">
        <v>75000</v>
      </c>
      <c r="W41" s="27">
        <v>5.3022269353128317E-3</v>
      </c>
      <c r="X41" s="5"/>
      <c r="Y41" s="27">
        <v>0</v>
      </c>
      <c r="Z41" s="5"/>
      <c r="AA41" s="27">
        <v>0</v>
      </c>
      <c r="AB41" s="5">
        <v>25000</v>
      </c>
      <c r="AC41" s="27">
        <v>1.7674089784376105E-3</v>
      </c>
      <c r="AD41" s="5">
        <v>190000</v>
      </c>
      <c r="AE41" s="27">
        <v>1.343230823612584E-2</v>
      </c>
      <c r="AF41" s="27"/>
      <c r="AG41" s="4" t="s">
        <v>18</v>
      </c>
      <c r="AH41" s="14"/>
      <c r="AI41" s="6">
        <v>0</v>
      </c>
      <c r="AJ41" s="14">
        <v>0</v>
      </c>
      <c r="AK41" s="6">
        <v>0</v>
      </c>
      <c r="AL41" s="14">
        <v>0</v>
      </c>
      <c r="AM41" s="6">
        <v>0</v>
      </c>
      <c r="AN41" s="14"/>
      <c r="AO41" s="6">
        <v>0</v>
      </c>
      <c r="AP41" s="14"/>
      <c r="AQ41" s="6">
        <v>0</v>
      </c>
      <c r="AR41" s="14">
        <v>0</v>
      </c>
      <c r="AS41" s="6">
        <v>0</v>
      </c>
      <c r="AT41" s="14">
        <v>0</v>
      </c>
      <c r="AU41" s="6">
        <v>0</v>
      </c>
    </row>
    <row r="42" spans="1:47" ht="16.5" x14ac:dyDescent="0.35">
      <c r="A42" s="9" t="s">
        <v>19</v>
      </c>
      <c r="B42" s="5">
        <v>0</v>
      </c>
      <c r="C42" s="6">
        <v>0</v>
      </c>
      <c r="D42" s="5">
        <v>65000</v>
      </c>
      <c r="E42" s="6">
        <v>4.1746949261400133E-3</v>
      </c>
      <c r="F42" s="5">
        <v>45000</v>
      </c>
      <c r="G42" s="6">
        <v>2.8901734104046241E-3</v>
      </c>
      <c r="H42" s="5">
        <v>0</v>
      </c>
      <c r="I42" s="6">
        <v>0</v>
      </c>
      <c r="J42" s="5">
        <v>0</v>
      </c>
      <c r="K42" s="6">
        <v>0</v>
      </c>
      <c r="L42" s="5">
        <v>0</v>
      </c>
      <c r="M42" s="6">
        <v>0</v>
      </c>
      <c r="N42" s="5">
        <v>110000</v>
      </c>
      <c r="O42" s="6">
        <v>7.064868336544637E-3</v>
      </c>
      <c r="P42" s="6"/>
      <c r="Q42" s="9" t="s">
        <v>19</v>
      </c>
      <c r="R42" s="5"/>
      <c r="S42" s="27">
        <v>0</v>
      </c>
      <c r="T42" s="5">
        <v>65000</v>
      </c>
      <c r="U42" s="27">
        <v>4.5952633439377876E-3</v>
      </c>
      <c r="V42" s="5">
        <v>45000</v>
      </c>
      <c r="W42" s="27">
        <v>3.1813361611876989E-3</v>
      </c>
      <c r="X42" s="5"/>
      <c r="Y42" s="27">
        <v>0</v>
      </c>
      <c r="Z42" s="5"/>
      <c r="AA42" s="27">
        <v>0</v>
      </c>
      <c r="AB42" s="5"/>
      <c r="AC42" s="27">
        <v>0</v>
      </c>
      <c r="AD42" s="5">
        <v>110000</v>
      </c>
      <c r="AE42" s="27">
        <v>7.7765995051254861E-3</v>
      </c>
      <c r="AF42" s="27"/>
      <c r="AG42" s="9" t="s">
        <v>19</v>
      </c>
      <c r="AH42" s="14"/>
      <c r="AI42" s="6">
        <v>0</v>
      </c>
      <c r="AJ42" s="14">
        <v>0</v>
      </c>
      <c r="AK42" s="6">
        <v>0</v>
      </c>
      <c r="AL42" s="14">
        <v>0</v>
      </c>
      <c r="AM42" s="6">
        <v>0</v>
      </c>
      <c r="AN42" s="14"/>
      <c r="AO42" s="6">
        <v>0</v>
      </c>
      <c r="AP42" s="14"/>
      <c r="AQ42" s="6">
        <v>0</v>
      </c>
      <c r="AR42" s="14"/>
      <c r="AS42" s="6">
        <v>0</v>
      </c>
      <c r="AT42" s="14">
        <v>0</v>
      </c>
      <c r="AU42" s="6">
        <v>0</v>
      </c>
    </row>
    <row r="43" spans="1:47" ht="16.5" x14ac:dyDescent="0.35">
      <c r="A43" s="9" t="s">
        <v>35</v>
      </c>
      <c r="B43" s="5">
        <v>0</v>
      </c>
      <c r="C43" s="6">
        <v>0</v>
      </c>
      <c r="D43" s="5">
        <v>25000</v>
      </c>
      <c r="E43" s="6">
        <v>1.6056518946692357E-3</v>
      </c>
      <c r="F43" s="5">
        <v>30000</v>
      </c>
      <c r="G43" s="6">
        <v>1.9267822736030828E-3</v>
      </c>
      <c r="H43" s="5">
        <v>0</v>
      </c>
      <c r="I43" s="6">
        <v>0</v>
      </c>
      <c r="J43" s="5">
        <v>0</v>
      </c>
      <c r="K43" s="6">
        <v>0</v>
      </c>
      <c r="L43" s="5">
        <v>25000</v>
      </c>
      <c r="M43" s="6">
        <v>1.6056518946692357E-3</v>
      </c>
      <c r="N43" s="5">
        <v>80000</v>
      </c>
      <c r="O43" s="6">
        <v>5.1380860629415539E-3</v>
      </c>
      <c r="P43" s="6"/>
      <c r="Q43" s="9" t="s">
        <v>35</v>
      </c>
      <c r="R43" s="5"/>
      <c r="S43" s="27">
        <v>0</v>
      </c>
      <c r="T43" s="5">
        <v>25000</v>
      </c>
      <c r="U43" s="27">
        <v>1.7674089784376105E-3</v>
      </c>
      <c r="V43" s="5">
        <v>30000</v>
      </c>
      <c r="W43" s="27">
        <v>2.1208907741251328E-3</v>
      </c>
      <c r="X43" s="5"/>
      <c r="Y43" s="27">
        <v>0</v>
      </c>
      <c r="Z43" s="5"/>
      <c r="AA43" s="27">
        <v>0</v>
      </c>
      <c r="AB43" s="5">
        <v>25000</v>
      </c>
      <c r="AC43" s="27">
        <v>1.7674089784376105E-3</v>
      </c>
      <c r="AD43" s="5">
        <v>80000</v>
      </c>
      <c r="AE43" s="27">
        <v>5.6557087310003537E-3</v>
      </c>
      <c r="AF43" s="27"/>
      <c r="AG43" s="9" t="s">
        <v>35</v>
      </c>
      <c r="AH43" s="14"/>
      <c r="AI43" s="6">
        <v>0</v>
      </c>
      <c r="AJ43" s="14">
        <v>0</v>
      </c>
      <c r="AK43" s="6">
        <v>0</v>
      </c>
      <c r="AL43" s="14">
        <v>0</v>
      </c>
      <c r="AM43" s="6">
        <v>0</v>
      </c>
      <c r="AN43" s="14"/>
      <c r="AO43" s="6">
        <v>0</v>
      </c>
      <c r="AP43" s="14"/>
      <c r="AQ43" s="6">
        <v>0</v>
      </c>
      <c r="AR43" s="14">
        <v>0</v>
      </c>
      <c r="AS43" s="6">
        <v>0</v>
      </c>
      <c r="AT43" s="14">
        <v>0</v>
      </c>
      <c r="AU43" s="6">
        <v>0</v>
      </c>
    </row>
    <row r="44" spans="1:47" ht="16.5" x14ac:dyDescent="0.35">
      <c r="A44" s="3" t="s">
        <v>77</v>
      </c>
      <c r="B44" s="5">
        <v>0</v>
      </c>
      <c r="C44" s="6">
        <v>0</v>
      </c>
      <c r="D44" s="5">
        <v>0</v>
      </c>
      <c r="E44" s="6">
        <v>0</v>
      </c>
      <c r="F44" s="5">
        <v>0</v>
      </c>
      <c r="G44" s="6">
        <v>0</v>
      </c>
      <c r="H44" s="5">
        <v>235000</v>
      </c>
      <c r="I44" s="6">
        <v>1.5093127809890815E-2</v>
      </c>
      <c r="J44" s="5">
        <v>0</v>
      </c>
      <c r="K44" s="6">
        <v>0</v>
      </c>
      <c r="L44" s="5">
        <v>0</v>
      </c>
      <c r="M44" s="6">
        <v>0</v>
      </c>
      <c r="N44" s="5">
        <v>235000</v>
      </c>
      <c r="O44" s="6">
        <v>1.5093127809890815E-2</v>
      </c>
      <c r="P44" s="6"/>
      <c r="Q44" s="3" t="s">
        <v>77</v>
      </c>
      <c r="R44" s="5"/>
      <c r="S44" s="27">
        <v>0</v>
      </c>
      <c r="T44" s="5"/>
      <c r="U44" s="27">
        <v>0</v>
      </c>
      <c r="V44" s="5"/>
      <c r="W44" s="27">
        <v>0</v>
      </c>
      <c r="X44" s="5">
        <v>210000</v>
      </c>
      <c r="Y44" s="27">
        <v>1.4846235418875928E-2</v>
      </c>
      <c r="Z44" s="5"/>
      <c r="AA44" s="27">
        <v>0</v>
      </c>
      <c r="AB44" s="5"/>
      <c r="AC44" s="27">
        <v>0</v>
      </c>
      <c r="AD44" s="5">
        <v>210000</v>
      </c>
      <c r="AE44" s="27">
        <v>1.4846235418875928E-2</v>
      </c>
      <c r="AF44" s="27"/>
      <c r="AG44" s="3" t="s">
        <v>77</v>
      </c>
      <c r="AH44" s="14"/>
      <c r="AI44" s="6">
        <v>0</v>
      </c>
      <c r="AJ44" s="14"/>
      <c r="AK44" s="6">
        <v>0</v>
      </c>
      <c r="AL44" s="14"/>
      <c r="AM44" s="6">
        <v>0</v>
      </c>
      <c r="AN44" s="14">
        <v>-25000</v>
      </c>
      <c r="AO44" s="6">
        <v>1.7543859649122806E-2</v>
      </c>
      <c r="AP44" s="14"/>
      <c r="AQ44" s="6">
        <v>0</v>
      </c>
      <c r="AR44" s="14"/>
      <c r="AS44" s="6">
        <v>0</v>
      </c>
      <c r="AT44" s="14">
        <v>-25000</v>
      </c>
      <c r="AU44" s="6">
        <v>1.7543859649122806E-2</v>
      </c>
    </row>
    <row r="45" spans="1:47" ht="16.5" x14ac:dyDescent="0.35">
      <c r="A45" s="4" t="s">
        <v>30</v>
      </c>
      <c r="B45" s="5">
        <v>0</v>
      </c>
      <c r="C45" s="6">
        <v>0</v>
      </c>
      <c r="D45" s="5">
        <v>0</v>
      </c>
      <c r="E45" s="6">
        <v>0</v>
      </c>
      <c r="F45" s="5">
        <v>0</v>
      </c>
      <c r="G45" s="6">
        <v>0</v>
      </c>
      <c r="H45" s="5">
        <v>160000</v>
      </c>
      <c r="I45" s="6">
        <v>1.0276172125883108E-2</v>
      </c>
      <c r="J45" s="5">
        <v>0</v>
      </c>
      <c r="K45" s="6">
        <v>0</v>
      </c>
      <c r="L45" s="5">
        <v>0</v>
      </c>
      <c r="M45" s="6">
        <v>0</v>
      </c>
      <c r="N45" s="5">
        <v>160000</v>
      </c>
      <c r="O45" s="6">
        <v>1.0276172125883108E-2</v>
      </c>
      <c r="P45" s="6"/>
      <c r="Q45" s="4" t="s">
        <v>30</v>
      </c>
      <c r="R45" s="5"/>
      <c r="S45" s="27">
        <v>0</v>
      </c>
      <c r="T45" s="5"/>
      <c r="U45" s="27">
        <v>0</v>
      </c>
      <c r="V45" s="5"/>
      <c r="W45" s="27">
        <v>0</v>
      </c>
      <c r="X45" s="5">
        <v>135000</v>
      </c>
      <c r="Y45" s="27">
        <v>9.5440084835630972E-3</v>
      </c>
      <c r="Z45" s="5"/>
      <c r="AA45" s="27">
        <v>0</v>
      </c>
      <c r="AB45" s="5"/>
      <c r="AC45" s="27">
        <v>0</v>
      </c>
      <c r="AD45" s="5">
        <v>135000</v>
      </c>
      <c r="AE45" s="27">
        <v>9.5440084835630972E-3</v>
      </c>
      <c r="AF45" s="27"/>
      <c r="AG45" s="4" t="s">
        <v>30</v>
      </c>
      <c r="AH45" s="14"/>
      <c r="AI45" s="6">
        <v>0</v>
      </c>
      <c r="AJ45" s="14"/>
      <c r="AK45" s="6">
        <v>0</v>
      </c>
      <c r="AL45" s="14"/>
      <c r="AM45" s="6">
        <v>0</v>
      </c>
      <c r="AN45" s="14">
        <v>-25000</v>
      </c>
      <c r="AO45" s="6">
        <v>1.7543859649122806E-2</v>
      </c>
      <c r="AP45" s="14"/>
      <c r="AQ45" s="6">
        <v>0</v>
      </c>
      <c r="AR45" s="14"/>
      <c r="AS45" s="6">
        <v>0</v>
      </c>
      <c r="AT45" s="14">
        <v>-25000</v>
      </c>
      <c r="AU45" s="6">
        <v>1.7543859649122806E-2</v>
      </c>
    </row>
    <row r="46" spans="1:47" ht="16.5" x14ac:dyDescent="0.35">
      <c r="A46" s="9" t="s">
        <v>31</v>
      </c>
      <c r="B46" s="5">
        <v>0</v>
      </c>
      <c r="C46" s="6">
        <v>0</v>
      </c>
      <c r="D46" s="5">
        <v>0</v>
      </c>
      <c r="E46" s="6">
        <v>0</v>
      </c>
      <c r="F46" s="5">
        <v>0</v>
      </c>
      <c r="G46" s="6">
        <v>0</v>
      </c>
      <c r="H46" s="5">
        <v>160000</v>
      </c>
      <c r="I46" s="6">
        <v>1.0276172125883108E-2</v>
      </c>
      <c r="J46" s="5">
        <v>0</v>
      </c>
      <c r="K46" s="6">
        <v>0</v>
      </c>
      <c r="L46" s="5">
        <v>0</v>
      </c>
      <c r="M46" s="6">
        <v>0</v>
      </c>
      <c r="N46" s="5">
        <v>160000</v>
      </c>
      <c r="O46" s="6">
        <v>1.0276172125883108E-2</v>
      </c>
      <c r="P46" s="6"/>
      <c r="Q46" s="9" t="s">
        <v>31</v>
      </c>
      <c r="R46" s="5"/>
      <c r="S46" s="27">
        <v>0</v>
      </c>
      <c r="T46" s="5"/>
      <c r="U46" s="27">
        <v>0</v>
      </c>
      <c r="V46" s="5"/>
      <c r="W46" s="27">
        <v>0</v>
      </c>
      <c r="X46" s="5">
        <v>135000</v>
      </c>
      <c r="Y46" s="27">
        <v>9.5440084835630972E-3</v>
      </c>
      <c r="Z46" s="5"/>
      <c r="AA46" s="27">
        <v>0</v>
      </c>
      <c r="AB46" s="5"/>
      <c r="AC46" s="27">
        <v>0</v>
      </c>
      <c r="AD46" s="5">
        <v>135000</v>
      </c>
      <c r="AE46" s="27">
        <v>9.5440084835630972E-3</v>
      </c>
      <c r="AF46" s="27"/>
      <c r="AG46" s="9" t="s">
        <v>31</v>
      </c>
      <c r="AH46" s="14"/>
      <c r="AI46" s="6">
        <v>0</v>
      </c>
      <c r="AJ46" s="14"/>
      <c r="AK46" s="6">
        <v>0</v>
      </c>
      <c r="AL46" s="14"/>
      <c r="AM46" s="6">
        <v>0</v>
      </c>
      <c r="AN46" s="14">
        <v>-25000</v>
      </c>
      <c r="AO46" s="6">
        <v>1.7543859649122806E-2</v>
      </c>
      <c r="AP46" s="14"/>
      <c r="AQ46" s="6">
        <v>0</v>
      </c>
      <c r="AR46" s="14"/>
      <c r="AS46" s="6">
        <v>0</v>
      </c>
      <c r="AT46" s="14">
        <v>-25000</v>
      </c>
      <c r="AU46" s="6">
        <v>1.7543859649122806E-2</v>
      </c>
    </row>
    <row r="47" spans="1:47" ht="16.5" x14ac:dyDescent="0.35">
      <c r="A47" s="4" t="s">
        <v>18</v>
      </c>
      <c r="B47" s="5">
        <v>0</v>
      </c>
      <c r="C47" s="6">
        <v>0</v>
      </c>
      <c r="D47" s="5">
        <v>0</v>
      </c>
      <c r="E47" s="6">
        <v>0</v>
      </c>
      <c r="F47" s="5">
        <v>0</v>
      </c>
      <c r="G47" s="6">
        <v>0</v>
      </c>
      <c r="H47" s="5">
        <v>75000</v>
      </c>
      <c r="I47" s="6">
        <v>4.8169556840077067E-3</v>
      </c>
      <c r="J47" s="5">
        <v>0</v>
      </c>
      <c r="K47" s="6">
        <v>0</v>
      </c>
      <c r="L47" s="5">
        <v>0</v>
      </c>
      <c r="M47" s="6">
        <v>0</v>
      </c>
      <c r="N47" s="5">
        <v>75000</v>
      </c>
      <c r="O47" s="6">
        <v>4.8169556840077067E-3</v>
      </c>
      <c r="P47" s="6"/>
      <c r="Q47" s="4" t="s">
        <v>18</v>
      </c>
      <c r="R47" s="5"/>
      <c r="S47" s="27">
        <v>0</v>
      </c>
      <c r="T47" s="5"/>
      <c r="U47" s="27">
        <v>0</v>
      </c>
      <c r="V47" s="5"/>
      <c r="W47" s="27">
        <v>0</v>
      </c>
      <c r="X47" s="5">
        <v>75000</v>
      </c>
      <c r="Y47" s="27">
        <v>5.3022269353128317E-3</v>
      </c>
      <c r="Z47" s="5"/>
      <c r="AA47" s="27">
        <v>0</v>
      </c>
      <c r="AB47" s="5"/>
      <c r="AC47" s="27">
        <v>0</v>
      </c>
      <c r="AD47" s="5">
        <v>75000</v>
      </c>
      <c r="AE47" s="27">
        <v>5.3022269353128317E-3</v>
      </c>
      <c r="AF47" s="27"/>
      <c r="AG47" s="4" t="s">
        <v>18</v>
      </c>
      <c r="AH47" s="14"/>
      <c r="AI47" s="6">
        <v>0</v>
      </c>
      <c r="AJ47" s="14"/>
      <c r="AK47" s="6">
        <v>0</v>
      </c>
      <c r="AL47" s="14"/>
      <c r="AM47" s="6">
        <v>0</v>
      </c>
      <c r="AN47" s="14">
        <v>0</v>
      </c>
      <c r="AO47" s="6">
        <v>0</v>
      </c>
      <c r="AP47" s="14"/>
      <c r="AQ47" s="6">
        <v>0</v>
      </c>
      <c r="AR47" s="14"/>
      <c r="AS47" s="6">
        <v>0</v>
      </c>
      <c r="AT47" s="14">
        <v>0</v>
      </c>
      <c r="AU47" s="6">
        <v>0</v>
      </c>
    </row>
    <row r="48" spans="1:47" ht="16.5" x14ac:dyDescent="0.35">
      <c r="A48" s="9" t="s">
        <v>19</v>
      </c>
      <c r="B48" s="5">
        <v>0</v>
      </c>
      <c r="C48" s="6">
        <v>0</v>
      </c>
      <c r="D48" s="5">
        <v>0</v>
      </c>
      <c r="E48" s="6">
        <v>0</v>
      </c>
      <c r="F48" s="5">
        <v>0</v>
      </c>
      <c r="G48" s="6">
        <v>0</v>
      </c>
      <c r="H48" s="5">
        <v>75000</v>
      </c>
      <c r="I48" s="6">
        <v>4.8169556840077067E-3</v>
      </c>
      <c r="J48" s="5">
        <v>0</v>
      </c>
      <c r="K48" s="6">
        <v>0</v>
      </c>
      <c r="L48" s="5">
        <v>0</v>
      </c>
      <c r="M48" s="6">
        <v>0</v>
      </c>
      <c r="N48" s="5">
        <v>75000</v>
      </c>
      <c r="O48" s="6">
        <v>4.8169556840077067E-3</v>
      </c>
      <c r="P48" s="6"/>
      <c r="Q48" s="9" t="s">
        <v>19</v>
      </c>
      <c r="R48" s="5"/>
      <c r="S48" s="27">
        <v>0</v>
      </c>
      <c r="T48" s="5"/>
      <c r="U48" s="27">
        <v>0</v>
      </c>
      <c r="V48" s="5"/>
      <c r="W48" s="27">
        <v>0</v>
      </c>
      <c r="X48" s="5">
        <v>75000</v>
      </c>
      <c r="Y48" s="27">
        <v>5.3022269353128317E-3</v>
      </c>
      <c r="Z48" s="5"/>
      <c r="AA48" s="27">
        <v>0</v>
      </c>
      <c r="AB48" s="5"/>
      <c r="AC48" s="27">
        <v>0</v>
      </c>
      <c r="AD48" s="5">
        <v>75000</v>
      </c>
      <c r="AE48" s="27">
        <v>5.3022269353128317E-3</v>
      </c>
      <c r="AF48" s="27"/>
      <c r="AG48" s="9" t="s">
        <v>19</v>
      </c>
      <c r="AH48" s="14"/>
      <c r="AI48" s="6">
        <v>0</v>
      </c>
      <c r="AJ48" s="14"/>
      <c r="AK48" s="6">
        <v>0</v>
      </c>
      <c r="AL48" s="14"/>
      <c r="AM48" s="6">
        <v>0</v>
      </c>
      <c r="AN48" s="14">
        <v>0</v>
      </c>
      <c r="AO48" s="6">
        <v>0</v>
      </c>
      <c r="AP48" s="14"/>
      <c r="AQ48" s="6">
        <v>0</v>
      </c>
      <c r="AR48" s="14"/>
      <c r="AS48" s="6">
        <v>0</v>
      </c>
      <c r="AT48" s="14">
        <v>0</v>
      </c>
      <c r="AU48" s="6">
        <v>0</v>
      </c>
    </row>
    <row r="49" spans="1:47" ht="16.5" x14ac:dyDescent="0.35">
      <c r="A49" s="3" t="s">
        <v>79</v>
      </c>
      <c r="B49" s="5">
        <v>0</v>
      </c>
      <c r="C49" s="6">
        <v>0</v>
      </c>
      <c r="D49" s="5">
        <v>360000</v>
      </c>
      <c r="E49" s="6">
        <v>2.3121387283236993E-2</v>
      </c>
      <c r="F49" s="5">
        <v>0</v>
      </c>
      <c r="G49" s="6">
        <v>0</v>
      </c>
      <c r="H49" s="5">
        <v>0</v>
      </c>
      <c r="I49" s="6">
        <v>0</v>
      </c>
      <c r="J49" s="5">
        <v>0</v>
      </c>
      <c r="K49" s="6">
        <v>0</v>
      </c>
      <c r="L49" s="5">
        <v>0</v>
      </c>
      <c r="M49" s="6">
        <v>0</v>
      </c>
      <c r="N49" s="5">
        <v>360000</v>
      </c>
      <c r="O49" s="6">
        <v>2.3121387283236993E-2</v>
      </c>
      <c r="P49" s="6"/>
      <c r="Q49" s="3" t="s">
        <v>79</v>
      </c>
      <c r="R49" s="5"/>
      <c r="S49" s="27">
        <v>0</v>
      </c>
      <c r="T49" s="5">
        <v>360000</v>
      </c>
      <c r="U49" s="27">
        <v>2.5450689289501591E-2</v>
      </c>
      <c r="V49" s="5"/>
      <c r="W49" s="27">
        <v>0</v>
      </c>
      <c r="X49" s="5"/>
      <c r="Y49" s="27">
        <v>0</v>
      </c>
      <c r="Z49" s="5"/>
      <c r="AA49" s="27">
        <v>0</v>
      </c>
      <c r="AB49" s="5"/>
      <c r="AC49" s="27">
        <v>0</v>
      </c>
      <c r="AD49" s="5">
        <v>360000</v>
      </c>
      <c r="AE49" s="27">
        <v>2.5450689289501591E-2</v>
      </c>
      <c r="AF49" s="27"/>
      <c r="AG49" s="3" t="s">
        <v>79</v>
      </c>
      <c r="AH49" s="14"/>
      <c r="AI49" s="6">
        <v>0</v>
      </c>
      <c r="AJ49" s="14">
        <v>0</v>
      </c>
      <c r="AK49" s="6">
        <v>0</v>
      </c>
      <c r="AL49" s="14"/>
      <c r="AM49" s="6">
        <v>0</v>
      </c>
      <c r="AN49" s="14"/>
      <c r="AO49" s="6">
        <v>0</v>
      </c>
      <c r="AP49" s="14"/>
      <c r="AQ49" s="6">
        <v>0</v>
      </c>
      <c r="AR49" s="14"/>
      <c r="AS49" s="6">
        <v>0</v>
      </c>
      <c r="AT49" s="14">
        <v>0</v>
      </c>
      <c r="AU49" s="6">
        <v>0</v>
      </c>
    </row>
    <row r="50" spans="1:47" ht="16.5" x14ac:dyDescent="0.35">
      <c r="A50" s="4" t="s">
        <v>30</v>
      </c>
      <c r="B50" s="5">
        <v>0</v>
      </c>
      <c r="C50" s="6">
        <v>0</v>
      </c>
      <c r="D50" s="5">
        <v>120000</v>
      </c>
      <c r="E50" s="6">
        <v>7.7071290944123313E-3</v>
      </c>
      <c r="F50" s="5">
        <v>0</v>
      </c>
      <c r="G50" s="6">
        <v>0</v>
      </c>
      <c r="H50" s="5">
        <v>0</v>
      </c>
      <c r="I50" s="6">
        <v>0</v>
      </c>
      <c r="J50" s="5">
        <v>0</v>
      </c>
      <c r="K50" s="6">
        <v>0</v>
      </c>
      <c r="L50" s="5">
        <v>0</v>
      </c>
      <c r="M50" s="6">
        <v>0</v>
      </c>
      <c r="N50" s="5">
        <v>120000</v>
      </c>
      <c r="O50" s="6">
        <v>7.7071290944123313E-3</v>
      </c>
      <c r="P50" s="6"/>
      <c r="Q50" s="4" t="s">
        <v>30</v>
      </c>
      <c r="R50" s="5"/>
      <c r="S50" s="27">
        <v>0</v>
      </c>
      <c r="T50" s="5">
        <v>120000</v>
      </c>
      <c r="U50" s="27">
        <v>8.483563096500531E-3</v>
      </c>
      <c r="V50" s="5"/>
      <c r="W50" s="27">
        <v>0</v>
      </c>
      <c r="X50" s="5"/>
      <c r="Y50" s="27">
        <v>0</v>
      </c>
      <c r="Z50" s="5"/>
      <c r="AA50" s="27">
        <v>0</v>
      </c>
      <c r="AB50" s="5"/>
      <c r="AC50" s="27">
        <v>0</v>
      </c>
      <c r="AD50" s="5">
        <v>120000</v>
      </c>
      <c r="AE50" s="27">
        <v>8.483563096500531E-3</v>
      </c>
      <c r="AF50" s="27"/>
      <c r="AG50" s="4" t="s">
        <v>30</v>
      </c>
      <c r="AH50" s="14"/>
      <c r="AI50" s="6">
        <v>0</v>
      </c>
      <c r="AJ50" s="14">
        <v>0</v>
      </c>
      <c r="AK50" s="6">
        <v>0</v>
      </c>
      <c r="AL50" s="14"/>
      <c r="AM50" s="6">
        <v>0</v>
      </c>
      <c r="AN50" s="14"/>
      <c r="AO50" s="6">
        <v>0</v>
      </c>
      <c r="AP50" s="14"/>
      <c r="AQ50" s="6">
        <v>0</v>
      </c>
      <c r="AR50" s="14"/>
      <c r="AS50" s="6">
        <v>0</v>
      </c>
      <c r="AT50" s="14">
        <v>0</v>
      </c>
      <c r="AU50" s="6">
        <v>0</v>
      </c>
    </row>
    <row r="51" spans="1:47" ht="16.5" x14ac:dyDescent="0.35">
      <c r="A51" s="9" t="s">
        <v>31</v>
      </c>
      <c r="B51" s="5">
        <v>0</v>
      </c>
      <c r="C51" s="6">
        <v>0</v>
      </c>
      <c r="D51" s="5">
        <v>120000</v>
      </c>
      <c r="E51" s="6">
        <v>7.7071290944123313E-3</v>
      </c>
      <c r="F51" s="5">
        <v>0</v>
      </c>
      <c r="G51" s="6">
        <v>0</v>
      </c>
      <c r="H51" s="5">
        <v>0</v>
      </c>
      <c r="I51" s="6">
        <v>0</v>
      </c>
      <c r="J51" s="5">
        <v>0</v>
      </c>
      <c r="K51" s="6">
        <v>0</v>
      </c>
      <c r="L51" s="5">
        <v>0</v>
      </c>
      <c r="M51" s="6">
        <v>0</v>
      </c>
      <c r="N51" s="5">
        <v>120000</v>
      </c>
      <c r="O51" s="6">
        <v>7.7071290944123313E-3</v>
      </c>
      <c r="P51" s="6"/>
      <c r="Q51" s="9" t="s">
        <v>31</v>
      </c>
      <c r="R51" s="5"/>
      <c r="S51" s="27">
        <v>0</v>
      </c>
      <c r="T51" s="5">
        <v>120000</v>
      </c>
      <c r="U51" s="27">
        <v>8.483563096500531E-3</v>
      </c>
      <c r="V51" s="5"/>
      <c r="W51" s="27">
        <v>0</v>
      </c>
      <c r="X51" s="5"/>
      <c r="Y51" s="27">
        <v>0</v>
      </c>
      <c r="Z51" s="5"/>
      <c r="AA51" s="27">
        <v>0</v>
      </c>
      <c r="AB51" s="5"/>
      <c r="AC51" s="27">
        <v>0</v>
      </c>
      <c r="AD51" s="5">
        <v>120000</v>
      </c>
      <c r="AE51" s="27">
        <v>8.483563096500531E-3</v>
      </c>
      <c r="AF51" s="27"/>
      <c r="AG51" s="9" t="s">
        <v>31</v>
      </c>
      <c r="AH51" s="14"/>
      <c r="AI51" s="6">
        <v>0</v>
      </c>
      <c r="AJ51" s="14">
        <v>0</v>
      </c>
      <c r="AK51" s="6">
        <v>0</v>
      </c>
      <c r="AL51" s="14"/>
      <c r="AM51" s="6">
        <v>0</v>
      </c>
      <c r="AN51" s="14"/>
      <c r="AO51" s="6">
        <v>0</v>
      </c>
      <c r="AP51" s="14"/>
      <c r="AQ51" s="6">
        <v>0</v>
      </c>
      <c r="AR51" s="14"/>
      <c r="AS51" s="6">
        <v>0</v>
      </c>
      <c r="AT51" s="14">
        <v>0</v>
      </c>
      <c r="AU51" s="6">
        <v>0</v>
      </c>
    </row>
    <row r="52" spans="1:47" ht="16.5" x14ac:dyDescent="0.35">
      <c r="A52" s="4" t="s">
        <v>18</v>
      </c>
      <c r="B52" s="5">
        <v>0</v>
      </c>
      <c r="C52" s="6">
        <v>0</v>
      </c>
      <c r="D52" s="5">
        <v>240000</v>
      </c>
      <c r="E52" s="6">
        <v>1.5414258188824663E-2</v>
      </c>
      <c r="F52" s="5">
        <v>0</v>
      </c>
      <c r="G52" s="6">
        <v>0</v>
      </c>
      <c r="H52" s="5">
        <v>0</v>
      </c>
      <c r="I52" s="6">
        <v>0</v>
      </c>
      <c r="J52" s="5">
        <v>0</v>
      </c>
      <c r="K52" s="6">
        <v>0</v>
      </c>
      <c r="L52" s="5">
        <v>0</v>
      </c>
      <c r="M52" s="6">
        <v>0</v>
      </c>
      <c r="N52" s="5">
        <v>240000</v>
      </c>
      <c r="O52" s="6">
        <v>1.5414258188824663E-2</v>
      </c>
      <c r="P52" s="6"/>
      <c r="Q52" s="4" t="s">
        <v>18</v>
      </c>
      <c r="R52" s="5"/>
      <c r="S52" s="27">
        <v>0</v>
      </c>
      <c r="T52" s="5">
        <v>240000</v>
      </c>
      <c r="U52" s="27">
        <v>1.6967126193001062E-2</v>
      </c>
      <c r="V52" s="5"/>
      <c r="W52" s="27">
        <v>0</v>
      </c>
      <c r="X52" s="5"/>
      <c r="Y52" s="27">
        <v>0</v>
      </c>
      <c r="Z52" s="5"/>
      <c r="AA52" s="27">
        <v>0</v>
      </c>
      <c r="AB52" s="5"/>
      <c r="AC52" s="27">
        <v>0</v>
      </c>
      <c r="AD52" s="5">
        <v>240000</v>
      </c>
      <c r="AE52" s="27">
        <v>1.6967126193001062E-2</v>
      </c>
      <c r="AF52" s="27"/>
      <c r="AG52" s="4" t="s">
        <v>18</v>
      </c>
      <c r="AH52" s="14"/>
      <c r="AI52" s="6">
        <v>0</v>
      </c>
      <c r="AJ52" s="14">
        <v>0</v>
      </c>
      <c r="AK52" s="6">
        <v>0</v>
      </c>
      <c r="AL52" s="14"/>
      <c r="AM52" s="6">
        <v>0</v>
      </c>
      <c r="AN52" s="14"/>
      <c r="AO52" s="6">
        <v>0</v>
      </c>
      <c r="AP52" s="14"/>
      <c r="AQ52" s="6">
        <v>0</v>
      </c>
      <c r="AR52" s="14"/>
      <c r="AS52" s="6">
        <v>0</v>
      </c>
      <c r="AT52" s="14">
        <v>0</v>
      </c>
      <c r="AU52" s="6">
        <v>0</v>
      </c>
    </row>
    <row r="53" spans="1:47" ht="16.5" x14ac:dyDescent="0.35">
      <c r="A53" s="9" t="s">
        <v>19</v>
      </c>
      <c r="B53" s="5">
        <v>0</v>
      </c>
      <c r="C53" s="6">
        <v>0</v>
      </c>
      <c r="D53" s="5">
        <v>120000</v>
      </c>
      <c r="E53" s="6">
        <v>7.7071290944123313E-3</v>
      </c>
      <c r="F53" s="5">
        <v>0</v>
      </c>
      <c r="G53" s="6">
        <v>0</v>
      </c>
      <c r="H53" s="5">
        <v>0</v>
      </c>
      <c r="I53" s="6">
        <v>0</v>
      </c>
      <c r="J53" s="5">
        <v>0</v>
      </c>
      <c r="K53" s="6">
        <v>0</v>
      </c>
      <c r="L53" s="5">
        <v>0</v>
      </c>
      <c r="M53" s="6">
        <v>0</v>
      </c>
      <c r="N53" s="5">
        <v>120000</v>
      </c>
      <c r="O53" s="6">
        <v>7.7071290944123313E-3</v>
      </c>
      <c r="P53" s="6"/>
      <c r="Q53" s="9" t="s">
        <v>19</v>
      </c>
      <c r="R53" s="5"/>
      <c r="S53" s="27">
        <v>0</v>
      </c>
      <c r="T53" s="5">
        <v>120000</v>
      </c>
      <c r="U53" s="27">
        <v>8.483563096500531E-3</v>
      </c>
      <c r="V53" s="5"/>
      <c r="W53" s="27">
        <v>0</v>
      </c>
      <c r="X53" s="5"/>
      <c r="Y53" s="27">
        <v>0</v>
      </c>
      <c r="Z53" s="5"/>
      <c r="AA53" s="27">
        <v>0</v>
      </c>
      <c r="AB53" s="5"/>
      <c r="AC53" s="27">
        <v>0</v>
      </c>
      <c r="AD53" s="5">
        <v>120000</v>
      </c>
      <c r="AE53" s="27">
        <v>8.483563096500531E-3</v>
      </c>
      <c r="AF53" s="27"/>
      <c r="AG53" s="9" t="s">
        <v>19</v>
      </c>
      <c r="AH53" s="14"/>
      <c r="AI53" s="6">
        <v>0</v>
      </c>
      <c r="AJ53" s="14">
        <v>0</v>
      </c>
      <c r="AK53" s="6">
        <v>0</v>
      </c>
      <c r="AL53" s="14"/>
      <c r="AM53" s="6">
        <v>0</v>
      </c>
      <c r="AN53" s="14"/>
      <c r="AO53" s="6">
        <v>0</v>
      </c>
      <c r="AP53" s="14"/>
      <c r="AQ53" s="6">
        <v>0</v>
      </c>
      <c r="AR53" s="14"/>
      <c r="AS53" s="6">
        <v>0</v>
      </c>
      <c r="AT53" s="14">
        <v>0</v>
      </c>
      <c r="AU53" s="6">
        <v>0</v>
      </c>
    </row>
    <row r="54" spans="1:47" ht="16.5" x14ac:dyDescent="0.35">
      <c r="A54" s="9" t="s">
        <v>35</v>
      </c>
      <c r="B54" s="5">
        <v>0</v>
      </c>
      <c r="C54" s="6">
        <v>0</v>
      </c>
      <c r="D54" s="5">
        <v>120000</v>
      </c>
      <c r="E54" s="6">
        <v>7.7071290944123313E-3</v>
      </c>
      <c r="F54" s="5">
        <v>0</v>
      </c>
      <c r="G54" s="6">
        <v>0</v>
      </c>
      <c r="H54" s="5">
        <v>0</v>
      </c>
      <c r="I54" s="6">
        <v>0</v>
      </c>
      <c r="J54" s="5">
        <v>0</v>
      </c>
      <c r="K54" s="6">
        <v>0</v>
      </c>
      <c r="L54" s="5">
        <v>0</v>
      </c>
      <c r="M54" s="6">
        <v>0</v>
      </c>
      <c r="N54" s="5">
        <v>120000</v>
      </c>
      <c r="O54" s="6">
        <v>7.7071290944123313E-3</v>
      </c>
      <c r="P54" s="6"/>
      <c r="Q54" s="9" t="s">
        <v>35</v>
      </c>
      <c r="R54" s="5"/>
      <c r="S54" s="27">
        <v>0</v>
      </c>
      <c r="T54" s="5">
        <v>120000</v>
      </c>
      <c r="U54" s="27">
        <v>8.483563096500531E-3</v>
      </c>
      <c r="V54" s="5"/>
      <c r="W54" s="27">
        <v>0</v>
      </c>
      <c r="X54" s="5"/>
      <c r="Y54" s="27">
        <v>0</v>
      </c>
      <c r="Z54" s="5"/>
      <c r="AA54" s="27">
        <v>0</v>
      </c>
      <c r="AB54" s="5"/>
      <c r="AC54" s="27">
        <v>0</v>
      </c>
      <c r="AD54" s="5">
        <v>120000</v>
      </c>
      <c r="AE54" s="27">
        <v>8.483563096500531E-3</v>
      </c>
      <c r="AF54" s="27"/>
      <c r="AG54" s="9" t="s">
        <v>35</v>
      </c>
      <c r="AH54" s="14"/>
      <c r="AI54" s="6">
        <v>0</v>
      </c>
      <c r="AJ54" s="14">
        <v>0</v>
      </c>
      <c r="AK54" s="6">
        <v>0</v>
      </c>
      <c r="AL54" s="14"/>
      <c r="AM54" s="6">
        <v>0</v>
      </c>
      <c r="AN54" s="14"/>
      <c r="AO54" s="6">
        <v>0</v>
      </c>
      <c r="AP54" s="14"/>
      <c r="AQ54" s="6">
        <v>0</v>
      </c>
      <c r="AR54" s="14"/>
      <c r="AS54" s="6">
        <v>0</v>
      </c>
      <c r="AT54" s="14">
        <v>0</v>
      </c>
      <c r="AU54" s="6">
        <v>0</v>
      </c>
    </row>
    <row r="55" spans="1:47" ht="16.5" x14ac:dyDescent="0.35">
      <c r="A55" s="3" t="s">
        <v>81</v>
      </c>
      <c r="B55" s="5">
        <v>1690000</v>
      </c>
      <c r="C55" s="6">
        <v>0.10854206807964033</v>
      </c>
      <c r="D55" s="5">
        <v>0</v>
      </c>
      <c r="E55" s="6">
        <v>0</v>
      </c>
      <c r="F55" s="5">
        <v>1975000</v>
      </c>
      <c r="G55" s="6">
        <v>0.12684649967886963</v>
      </c>
      <c r="H55" s="5">
        <v>0</v>
      </c>
      <c r="I55" s="6">
        <v>0</v>
      </c>
      <c r="J55" s="5">
        <v>0</v>
      </c>
      <c r="K55" s="6">
        <v>0</v>
      </c>
      <c r="L55" s="5">
        <v>0</v>
      </c>
      <c r="M55" s="6">
        <v>0</v>
      </c>
      <c r="N55" s="5">
        <v>3665000</v>
      </c>
      <c r="O55" s="6">
        <v>0.23538856775850994</v>
      </c>
      <c r="P55" s="6"/>
      <c r="Q55" s="3" t="s">
        <v>81</v>
      </c>
      <c r="R55" s="5">
        <v>1345000</v>
      </c>
      <c r="S55" s="27">
        <v>9.5086603039943443E-2</v>
      </c>
      <c r="T55" s="5"/>
      <c r="U55" s="27">
        <v>0</v>
      </c>
      <c r="V55" s="5">
        <v>1025000</v>
      </c>
      <c r="W55" s="27">
        <v>7.2463768115942032E-2</v>
      </c>
      <c r="X55" s="5"/>
      <c r="Y55" s="27">
        <v>0</v>
      </c>
      <c r="Z55" s="5"/>
      <c r="AA55" s="27">
        <v>0</v>
      </c>
      <c r="AB55" s="5"/>
      <c r="AC55" s="27">
        <v>0</v>
      </c>
      <c r="AD55" s="5">
        <v>2370000</v>
      </c>
      <c r="AE55" s="27">
        <v>0.16755037115588547</v>
      </c>
      <c r="AF55" s="27"/>
      <c r="AG55" s="3" t="s">
        <v>81</v>
      </c>
      <c r="AH55" s="14">
        <v>-345000</v>
      </c>
      <c r="AI55" s="6">
        <v>0.24210526315789474</v>
      </c>
      <c r="AJ55" s="14"/>
      <c r="AK55" s="6">
        <v>0</v>
      </c>
      <c r="AL55" s="14">
        <v>-950000</v>
      </c>
      <c r="AM55" s="6">
        <v>0.66666666666666663</v>
      </c>
      <c r="AN55" s="14"/>
      <c r="AO55" s="6">
        <v>0</v>
      </c>
      <c r="AP55" s="14"/>
      <c r="AQ55" s="6">
        <v>0</v>
      </c>
      <c r="AR55" s="14"/>
      <c r="AS55" s="6">
        <v>0</v>
      </c>
      <c r="AT55" s="14">
        <v>-1295000</v>
      </c>
      <c r="AU55" s="6">
        <v>0.90877192982456145</v>
      </c>
    </row>
    <row r="56" spans="1:47" ht="16.5" x14ac:dyDescent="0.35">
      <c r="A56" s="4" t="s">
        <v>30</v>
      </c>
      <c r="B56" s="5">
        <v>945000</v>
      </c>
      <c r="C56" s="6">
        <v>6.0693641618497107E-2</v>
      </c>
      <c r="D56" s="5">
        <v>0</v>
      </c>
      <c r="E56" s="6">
        <v>0</v>
      </c>
      <c r="F56" s="5">
        <v>1475000</v>
      </c>
      <c r="G56" s="6">
        <v>9.4733461785484904E-2</v>
      </c>
      <c r="H56" s="5">
        <v>0</v>
      </c>
      <c r="I56" s="6">
        <v>0</v>
      </c>
      <c r="J56" s="5">
        <v>0</v>
      </c>
      <c r="K56" s="6">
        <v>0</v>
      </c>
      <c r="L56" s="5">
        <v>0</v>
      </c>
      <c r="M56" s="6">
        <v>0</v>
      </c>
      <c r="N56" s="5">
        <v>2420000</v>
      </c>
      <c r="O56" s="6">
        <v>0.15542710340398203</v>
      </c>
      <c r="P56" s="6"/>
      <c r="Q56" s="4" t="s">
        <v>30</v>
      </c>
      <c r="R56" s="5">
        <v>600000</v>
      </c>
      <c r="S56" s="27">
        <v>4.2417815482502653E-2</v>
      </c>
      <c r="T56" s="5"/>
      <c r="U56" s="27">
        <v>0</v>
      </c>
      <c r="V56" s="5">
        <v>525000</v>
      </c>
      <c r="W56" s="27">
        <v>3.7115588547189819E-2</v>
      </c>
      <c r="X56" s="5"/>
      <c r="Y56" s="27">
        <v>0</v>
      </c>
      <c r="Z56" s="5"/>
      <c r="AA56" s="27">
        <v>0</v>
      </c>
      <c r="AB56" s="5"/>
      <c r="AC56" s="27">
        <v>0</v>
      </c>
      <c r="AD56" s="5">
        <v>1125000</v>
      </c>
      <c r="AE56" s="27">
        <v>7.9533404029692473E-2</v>
      </c>
      <c r="AF56" s="27"/>
      <c r="AG56" s="4" t="s">
        <v>30</v>
      </c>
      <c r="AH56" s="14">
        <v>-345000</v>
      </c>
      <c r="AI56" s="6">
        <v>0.24210526315789474</v>
      </c>
      <c r="AJ56" s="14"/>
      <c r="AK56" s="6">
        <v>0</v>
      </c>
      <c r="AL56" s="14">
        <v>-950000</v>
      </c>
      <c r="AM56" s="6">
        <v>0.66666666666666663</v>
      </c>
      <c r="AN56" s="14"/>
      <c r="AO56" s="6">
        <v>0</v>
      </c>
      <c r="AP56" s="14"/>
      <c r="AQ56" s="6">
        <v>0</v>
      </c>
      <c r="AR56" s="14"/>
      <c r="AS56" s="6">
        <v>0</v>
      </c>
      <c r="AT56" s="14">
        <v>-1295000</v>
      </c>
      <c r="AU56" s="6">
        <v>0.90877192982456145</v>
      </c>
    </row>
    <row r="57" spans="1:47" ht="16.5" x14ac:dyDescent="0.35">
      <c r="A57" s="9" t="s">
        <v>31</v>
      </c>
      <c r="B57" s="5">
        <v>945000</v>
      </c>
      <c r="C57" s="6">
        <v>6.0693641618497107E-2</v>
      </c>
      <c r="D57" s="5">
        <v>0</v>
      </c>
      <c r="E57" s="6">
        <v>0</v>
      </c>
      <c r="F57" s="5">
        <v>1475000</v>
      </c>
      <c r="G57" s="6">
        <v>9.4733461785484904E-2</v>
      </c>
      <c r="H57" s="5">
        <v>0</v>
      </c>
      <c r="I57" s="6">
        <v>0</v>
      </c>
      <c r="J57" s="5">
        <v>0</v>
      </c>
      <c r="K57" s="6">
        <v>0</v>
      </c>
      <c r="L57" s="5">
        <v>0</v>
      </c>
      <c r="M57" s="6">
        <v>0</v>
      </c>
      <c r="N57" s="5">
        <v>2420000</v>
      </c>
      <c r="O57" s="6">
        <v>0.15542710340398203</v>
      </c>
      <c r="P57" s="6"/>
      <c r="Q57" s="9" t="s">
        <v>31</v>
      </c>
      <c r="R57" s="5">
        <v>600000</v>
      </c>
      <c r="S57" s="27">
        <v>4.2417815482502653E-2</v>
      </c>
      <c r="T57" s="5"/>
      <c r="U57" s="27">
        <v>0</v>
      </c>
      <c r="V57" s="5">
        <v>525000</v>
      </c>
      <c r="W57" s="27">
        <v>3.7115588547189819E-2</v>
      </c>
      <c r="X57" s="5"/>
      <c r="Y57" s="27">
        <v>0</v>
      </c>
      <c r="Z57" s="5"/>
      <c r="AA57" s="27">
        <v>0</v>
      </c>
      <c r="AB57" s="5"/>
      <c r="AC57" s="27">
        <v>0</v>
      </c>
      <c r="AD57" s="5">
        <v>1125000</v>
      </c>
      <c r="AE57" s="27">
        <v>7.9533404029692473E-2</v>
      </c>
      <c r="AF57" s="27"/>
      <c r="AG57" s="9" t="s">
        <v>31</v>
      </c>
      <c r="AH57" s="14">
        <v>-345000</v>
      </c>
      <c r="AI57" s="6">
        <v>0.24210526315789474</v>
      </c>
      <c r="AJ57" s="14"/>
      <c r="AK57" s="6">
        <v>0</v>
      </c>
      <c r="AL57" s="14">
        <v>-950000</v>
      </c>
      <c r="AM57" s="6">
        <v>0.66666666666666663</v>
      </c>
      <c r="AN57" s="14"/>
      <c r="AO57" s="6">
        <v>0</v>
      </c>
      <c r="AP57" s="14"/>
      <c r="AQ57" s="6">
        <v>0</v>
      </c>
      <c r="AR57" s="14"/>
      <c r="AS57" s="6">
        <v>0</v>
      </c>
      <c r="AT57" s="14">
        <v>-1295000</v>
      </c>
      <c r="AU57" s="6">
        <v>0.90877192982456145</v>
      </c>
    </row>
    <row r="58" spans="1:47" ht="16.5" x14ac:dyDescent="0.35">
      <c r="A58" s="4" t="s">
        <v>18</v>
      </c>
      <c r="B58" s="5">
        <v>745000</v>
      </c>
      <c r="C58" s="6">
        <v>4.7848426461143227E-2</v>
      </c>
      <c r="D58" s="5">
        <v>0</v>
      </c>
      <c r="E58" s="6">
        <v>0</v>
      </c>
      <c r="F58" s="5">
        <v>500000</v>
      </c>
      <c r="G58" s="6">
        <v>3.2113037893384717E-2</v>
      </c>
      <c r="H58" s="5">
        <v>0</v>
      </c>
      <c r="I58" s="6">
        <v>0</v>
      </c>
      <c r="J58" s="5">
        <v>0</v>
      </c>
      <c r="K58" s="6">
        <v>0</v>
      </c>
      <c r="L58" s="5">
        <v>0</v>
      </c>
      <c r="M58" s="6">
        <v>0</v>
      </c>
      <c r="N58" s="5">
        <v>1245000</v>
      </c>
      <c r="O58" s="6">
        <v>7.9961464354527945E-2</v>
      </c>
      <c r="P58" s="6"/>
      <c r="Q58" s="4" t="s">
        <v>18</v>
      </c>
      <c r="R58" s="5">
        <v>745000</v>
      </c>
      <c r="S58" s="27">
        <v>5.266878755744079E-2</v>
      </c>
      <c r="T58" s="5"/>
      <c r="U58" s="27">
        <v>0</v>
      </c>
      <c r="V58" s="5">
        <v>500000</v>
      </c>
      <c r="W58" s="27">
        <v>3.5348179568752212E-2</v>
      </c>
      <c r="X58" s="5"/>
      <c r="Y58" s="27">
        <v>0</v>
      </c>
      <c r="Z58" s="5"/>
      <c r="AA58" s="27">
        <v>0</v>
      </c>
      <c r="AB58" s="5"/>
      <c r="AC58" s="27">
        <v>0</v>
      </c>
      <c r="AD58" s="5">
        <v>1245000</v>
      </c>
      <c r="AE58" s="27">
        <v>8.8016967126193002E-2</v>
      </c>
      <c r="AF58" s="27"/>
      <c r="AG58" s="4" t="s">
        <v>18</v>
      </c>
      <c r="AH58" s="14">
        <v>0</v>
      </c>
      <c r="AI58" s="6">
        <v>0</v>
      </c>
      <c r="AJ58" s="14"/>
      <c r="AK58" s="6">
        <v>0</v>
      </c>
      <c r="AL58" s="14">
        <v>0</v>
      </c>
      <c r="AM58" s="6">
        <v>0</v>
      </c>
      <c r="AN58" s="14"/>
      <c r="AO58" s="6">
        <v>0</v>
      </c>
      <c r="AP58" s="14"/>
      <c r="AQ58" s="6">
        <v>0</v>
      </c>
      <c r="AR58" s="14"/>
      <c r="AS58" s="6">
        <v>0</v>
      </c>
      <c r="AT58" s="14">
        <v>0</v>
      </c>
      <c r="AU58" s="6">
        <v>0</v>
      </c>
    </row>
    <row r="59" spans="1:47" ht="16.5" x14ac:dyDescent="0.35">
      <c r="A59" s="9" t="s">
        <v>19</v>
      </c>
      <c r="B59" s="5">
        <v>745000</v>
      </c>
      <c r="C59" s="6">
        <v>4.7848426461143227E-2</v>
      </c>
      <c r="D59" s="5">
        <v>0</v>
      </c>
      <c r="E59" s="6">
        <v>0</v>
      </c>
      <c r="F59" s="5">
        <v>500000</v>
      </c>
      <c r="G59" s="6">
        <v>3.2113037893384717E-2</v>
      </c>
      <c r="H59" s="5">
        <v>0</v>
      </c>
      <c r="I59" s="6">
        <v>0</v>
      </c>
      <c r="J59" s="5">
        <v>0</v>
      </c>
      <c r="K59" s="6">
        <v>0</v>
      </c>
      <c r="L59" s="5">
        <v>0</v>
      </c>
      <c r="M59" s="6">
        <v>0</v>
      </c>
      <c r="N59" s="5">
        <v>1245000</v>
      </c>
      <c r="O59" s="6">
        <v>7.9961464354527945E-2</v>
      </c>
      <c r="P59" s="6"/>
      <c r="Q59" s="9" t="s">
        <v>19</v>
      </c>
      <c r="R59" s="5">
        <v>745000</v>
      </c>
      <c r="S59" s="27">
        <v>5.266878755744079E-2</v>
      </c>
      <c r="T59" s="5"/>
      <c r="U59" s="27">
        <v>0</v>
      </c>
      <c r="V59" s="5">
        <v>500000</v>
      </c>
      <c r="W59" s="27">
        <v>3.5348179568752212E-2</v>
      </c>
      <c r="X59" s="5"/>
      <c r="Y59" s="27">
        <v>0</v>
      </c>
      <c r="Z59" s="5"/>
      <c r="AA59" s="27">
        <v>0</v>
      </c>
      <c r="AB59" s="5"/>
      <c r="AC59" s="27">
        <v>0</v>
      </c>
      <c r="AD59" s="5">
        <v>1245000</v>
      </c>
      <c r="AE59" s="27">
        <v>8.8016967126193002E-2</v>
      </c>
      <c r="AF59" s="27"/>
      <c r="AG59" s="9" t="s">
        <v>19</v>
      </c>
      <c r="AH59" s="14">
        <v>0</v>
      </c>
      <c r="AI59" s="6">
        <v>0</v>
      </c>
      <c r="AJ59" s="14"/>
      <c r="AK59" s="6">
        <v>0</v>
      </c>
      <c r="AL59" s="14">
        <v>0</v>
      </c>
      <c r="AM59" s="6">
        <v>0</v>
      </c>
      <c r="AN59" s="14"/>
      <c r="AO59" s="6">
        <v>0</v>
      </c>
      <c r="AP59" s="14"/>
      <c r="AQ59" s="6">
        <v>0</v>
      </c>
      <c r="AR59" s="14"/>
      <c r="AS59" s="6">
        <v>0</v>
      </c>
      <c r="AT59" s="14">
        <v>0</v>
      </c>
      <c r="AU59" s="6">
        <v>0</v>
      </c>
    </row>
    <row r="60" spans="1:47" ht="16.5" x14ac:dyDescent="0.35">
      <c r="A60" s="3" t="s">
        <v>84</v>
      </c>
      <c r="B60" s="5">
        <v>0</v>
      </c>
      <c r="C60" s="6">
        <v>0</v>
      </c>
      <c r="D60" s="5">
        <v>305000</v>
      </c>
      <c r="E60" s="6">
        <v>1.9588953114964676E-2</v>
      </c>
      <c r="F60" s="5">
        <v>0</v>
      </c>
      <c r="G60" s="6">
        <v>0</v>
      </c>
      <c r="H60" s="5">
        <v>0</v>
      </c>
      <c r="I60" s="6">
        <v>0</v>
      </c>
      <c r="J60" s="5">
        <v>0</v>
      </c>
      <c r="K60" s="6">
        <v>0</v>
      </c>
      <c r="L60" s="5">
        <v>0</v>
      </c>
      <c r="M60" s="6">
        <v>0</v>
      </c>
      <c r="N60" s="5">
        <v>305000</v>
      </c>
      <c r="O60" s="6">
        <v>1.9588953114964676E-2</v>
      </c>
      <c r="P60" s="6"/>
      <c r="Q60" s="3" t="s">
        <v>84</v>
      </c>
      <c r="R60" s="5"/>
      <c r="S60" s="27">
        <v>0</v>
      </c>
      <c r="T60" s="5">
        <v>305000</v>
      </c>
      <c r="U60" s="27">
        <v>2.1562389536938849E-2</v>
      </c>
      <c r="V60" s="5"/>
      <c r="W60" s="27">
        <v>0</v>
      </c>
      <c r="X60" s="5"/>
      <c r="Y60" s="27">
        <v>0</v>
      </c>
      <c r="Z60" s="5"/>
      <c r="AA60" s="27">
        <v>0</v>
      </c>
      <c r="AB60" s="5"/>
      <c r="AC60" s="27">
        <v>0</v>
      </c>
      <c r="AD60" s="5">
        <v>305000</v>
      </c>
      <c r="AE60" s="27">
        <v>2.1562389536938849E-2</v>
      </c>
      <c r="AF60" s="27"/>
      <c r="AG60" s="3" t="s">
        <v>84</v>
      </c>
      <c r="AH60" s="14"/>
      <c r="AI60" s="6">
        <v>0</v>
      </c>
      <c r="AJ60" s="14">
        <v>0</v>
      </c>
      <c r="AK60" s="6">
        <v>0</v>
      </c>
      <c r="AL60" s="14"/>
      <c r="AM60" s="6">
        <v>0</v>
      </c>
      <c r="AN60" s="14"/>
      <c r="AO60" s="6">
        <v>0</v>
      </c>
      <c r="AP60" s="14"/>
      <c r="AQ60" s="6">
        <v>0</v>
      </c>
      <c r="AR60" s="14"/>
      <c r="AS60" s="6">
        <v>0</v>
      </c>
      <c r="AT60" s="14">
        <v>0</v>
      </c>
      <c r="AU60" s="6">
        <v>0</v>
      </c>
    </row>
    <row r="61" spans="1:47" ht="16.5" x14ac:dyDescent="0.35">
      <c r="A61" s="4" t="s">
        <v>30</v>
      </c>
      <c r="B61" s="5">
        <v>0</v>
      </c>
      <c r="C61" s="6">
        <v>0</v>
      </c>
      <c r="D61" s="5">
        <v>130000</v>
      </c>
      <c r="E61" s="6">
        <v>8.3493898522800265E-3</v>
      </c>
      <c r="F61" s="5">
        <v>0</v>
      </c>
      <c r="G61" s="6">
        <v>0</v>
      </c>
      <c r="H61" s="5">
        <v>0</v>
      </c>
      <c r="I61" s="6">
        <v>0</v>
      </c>
      <c r="J61" s="5">
        <v>0</v>
      </c>
      <c r="K61" s="6">
        <v>0</v>
      </c>
      <c r="L61" s="5">
        <v>0</v>
      </c>
      <c r="M61" s="6">
        <v>0</v>
      </c>
      <c r="N61" s="5">
        <v>130000</v>
      </c>
      <c r="O61" s="6">
        <v>8.3493898522800265E-3</v>
      </c>
      <c r="P61" s="6"/>
      <c r="Q61" s="4" t="s">
        <v>30</v>
      </c>
      <c r="R61" s="5"/>
      <c r="S61" s="27">
        <v>0</v>
      </c>
      <c r="T61" s="5">
        <v>130000</v>
      </c>
      <c r="U61" s="27">
        <v>9.1905266878755752E-3</v>
      </c>
      <c r="V61" s="5"/>
      <c r="W61" s="27">
        <v>0</v>
      </c>
      <c r="X61" s="5"/>
      <c r="Y61" s="27">
        <v>0</v>
      </c>
      <c r="Z61" s="5"/>
      <c r="AA61" s="27">
        <v>0</v>
      </c>
      <c r="AB61" s="5"/>
      <c r="AC61" s="27">
        <v>0</v>
      </c>
      <c r="AD61" s="5">
        <v>130000</v>
      </c>
      <c r="AE61" s="27">
        <v>9.1905266878755752E-3</v>
      </c>
      <c r="AF61" s="27"/>
      <c r="AG61" s="4" t="s">
        <v>30</v>
      </c>
      <c r="AH61" s="14"/>
      <c r="AI61" s="6">
        <v>0</v>
      </c>
      <c r="AJ61" s="14">
        <v>0</v>
      </c>
      <c r="AK61" s="6">
        <v>0</v>
      </c>
      <c r="AL61" s="14"/>
      <c r="AM61" s="6">
        <v>0</v>
      </c>
      <c r="AN61" s="14"/>
      <c r="AO61" s="6">
        <v>0</v>
      </c>
      <c r="AP61" s="14"/>
      <c r="AQ61" s="6">
        <v>0</v>
      </c>
      <c r="AR61" s="14"/>
      <c r="AS61" s="6">
        <v>0</v>
      </c>
      <c r="AT61" s="14">
        <v>0</v>
      </c>
      <c r="AU61" s="6">
        <v>0</v>
      </c>
    </row>
    <row r="62" spans="1:47" ht="16.5" x14ac:dyDescent="0.35">
      <c r="A62" s="9" t="s">
        <v>31</v>
      </c>
      <c r="B62" s="5">
        <v>0</v>
      </c>
      <c r="C62" s="6">
        <v>0</v>
      </c>
      <c r="D62" s="5">
        <v>130000</v>
      </c>
      <c r="E62" s="6">
        <v>8.3493898522800265E-3</v>
      </c>
      <c r="F62" s="5">
        <v>0</v>
      </c>
      <c r="G62" s="6">
        <v>0</v>
      </c>
      <c r="H62" s="5">
        <v>0</v>
      </c>
      <c r="I62" s="6">
        <v>0</v>
      </c>
      <c r="J62" s="5">
        <v>0</v>
      </c>
      <c r="K62" s="6">
        <v>0</v>
      </c>
      <c r="L62" s="5">
        <v>0</v>
      </c>
      <c r="M62" s="6">
        <v>0</v>
      </c>
      <c r="N62" s="5">
        <v>130000</v>
      </c>
      <c r="O62" s="6">
        <v>8.3493898522800265E-3</v>
      </c>
      <c r="P62" s="6"/>
      <c r="Q62" s="9" t="s">
        <v>31</v>
      </c>
      <c r="R62" s="5"/>
      <c r="S62" s="27">
        <v>0</v>
      </c>
      <c r="T62" s="5">
        <v>130000</v>
      </c>
      <c r="U62" s="27">
        <v>9.1905266878755752E-3</v>
      </c>
      <c r="V62" s="5"/>
      <c r="W62" s="27">
        <v>0</v>
      </c>
      <c r="X62" s="5"/>
      <c r="Y62" s="27">
        <v>0</v>
      </c>
      <c r="Z62" s="5"/>
      <c r="AA62" s="27">
        <v>0</v>
      </c>
      <c r="AB62" s="5"/>
      <c r="AC62" s="27">
        <v>0</v>
      </c>
      <c r="AD62" s="5">
        <v>130000</v>
      </c>
      <c r="AE62" s="27">
        <v>9.1905266878755752E-3</v>
      </c>
      <c r="AF62" s="27"/>
      <c r="AG62" s="9" t="s">
        <v>31</v>
      </c>
      <c r="AH62" s="14"/>
      <c r="AI62" s="6">
        <v>0</v>
      </c>
      <c r="AJ62" s="14">
        <v>0</v>
      </c>
      <c r="AK62" s="6">
        <v>0</v>
      </c>
      <c r="AL62" s="14"/>
      <c r="AM62" s="6">
        <v>0</v>
      </c>
      <c r="AN62" s="14"/>
      <c r="AO62" s="6">
        <v>0</v>
      </c>
      <c r="AP62" s="14"/>
      <c r="AQ62" s="6">
        <v>0</v>
      </c>
      <c r="AR62" s="14"/>
      <c r="AS62" s="6">
        <v>0</v>
      </c>
      <c r="AT62" s="14">
        <v>0</v>
      </c>
      <c r="AU62" s="6">
        <v>0</v>
      </c>
    </row>
    <row r="63" spans="1:47" ht="16.5" x14ac:dyDescent="0.35">
      <c r="A63" s="4" t="s">
        <v>18</v>
      </c>
      <c r="B63" s="5">
        <v>0</v>
      </c>
      <c r="C63" s="6">
        <v>0</v>
      </c>
      <c r="D63" s="5">
        <v>175000</v>
      </c>
      <c r="E63" s="6">
        <v>1.1239563262684649E-2</v>
      </c>
      <c r="F63" s="5">
        <v>0</v>
      </c>
      <c r="G63" s="6">
        <v>0</v>
      </c>
      <c r="H63" s="5">
        <v>0</v>
      </c>
      <c r="I63" s="6">
        <v>0</v>
      </c>
      <c r="J63" s="5">
        <v>0</v>
      </c>
      <c r="K63" s="6">
        <v>0</v>
      </c>
      <c r="L63" s="5">
        <v>0</v>
      </c>
      <c r="M63" s="6">
        <v>0</v>
      </c>
      <c r="N63" s="5">
        <v>175000</v>
      </c>
      <c r="O63" s="6">
        <v>1.1239563262684649E-2</v>
      </c>
      <c r="P63" s="6"/>
      <c r="Q63" s="4" t="s">
        <v>18</v>
      </c>
      <c r="R63" s="5"/>
      <c r="S63" s="27">
        <v>0</v>
      </c>
      <c r="T63" s="5">
        <v>175000</v>
      </c>
      <c r="U63" s="27">
        <v>1.2371862849063274E-2</v>
      </c>
      <c r="V63" s="5"/>
      <c r="W63" s="27">
        <v>0</v>
      </c>
      <c r="X63" s="5"/>
      <c r="Y63" s="27">
        <v>0</v>
      </c>
      <c r="Z63" s="5"/>
      <c r="AA63" s="27">
        <v>0</v>
      </c>
      <c r="AB63" s="5"/>
      <c r="AC63" s="27">
        <v>0</v>
      </c>
      <c r="AD63" s="5">
        <v>175000</v>
      </c>
      <c r="AE63" s="27">
        <v>1.2371862849063274E-2</v>
      </c>
      <c r="AF63" s="27"/>
      <c r="AG63" s="4" t="s">
        <v>18</v>
      </c>
      <c r="AH63" s="14"/>
      <c r="AI63" s="6">
        <v>0</v>
      </c>
      <c r="AJ63" s="14">
        <v>0</v>
      </c>
      <c r="AK63" s="6">
        <v>0</v>
      </c>
      <c r="AL63" s="14"/>
      <c r="AM63" s="6">
        <v>0</v>
      </c>
      <c r="AN63" s="14"/>
      <c r="AO63" s="6">
        <v>0</v>
      </c>
      <c r="AP63" s="14"/>
      <c r="AQ63" s="6">
        <v>0</v>
      </c>
      <c r="AR63" s="14"/>
      <c r="AS63" s="6">
        <v>0</v>
      </c>
      <c r="AT63" s="14">
        <v>0</v>
      </c>
      <c r="AU63" s="6">
        <v>0</v>
      </c>
    </row>
    <row r="64" spans="1:47" ht="16.5" x14ac:dyDescent="0.35">
      <c r="A64" s="9" t="s">
        <v>19</v>
      </c>
      <c r="B64" s="5">
        <v>0</v>
      </c>
      <c r="C64" s="6">
        <v>0</v>
      </c>
      <c r="D64" s="5">
        <v>110000</v>
      </c>
      <c r="E64" s="6">
        <v>7.064868336544637E-3</v>
      </c>
      <c r="F64" s="5">
        <v>0</v>
      </c>
      <c r="G64" s="6">
        <v>0</v>
      </c>
      <c r="H64" s="5">
        <v>0</v>
      </c>
      <c r="I64" s="6">
        <v>0</v>
      </c>
      <c r="J64" s="5">
        <v>0</v>
      </c>
      <c r="K64" s="6">
        <v>0</v>
      </c>
      <c r="L64" s="5">
        <v>0</v>
      </c>
      <c r="M64" s="6">
        <v>0</v>
      </c>
      <c r="N64" s="5">
        <v>110000</v>
      </c>
      <c r="O64" s="6">
        <v>7.064868336544637E-3</v>
      </c>
      <c r="P64" s="6"/>
      <c r="Q64" s="9" t="s">
        <v>19</v>
      </c>
      <c r="R64" s="5"/>
      <c r="S64" s="27">
        <v>0</v>
      </c>
      <c r="T64" s="5">
        <v>110000</v>
      </c>
      <c r="U64" s="27">
        <v>7.7765995051254861E-3</v>
      </c>
      <c r="V64" s="5"/>
      <c r="W64" s="27">
        <v>0</v>
      </c>
      <c r="X64" s="5"/>
      <c r="Y64" s="27">
        <v>0</v>
      </c>
      <c r="Z64" s="5"/>
      <c r="AA64" s="27">
        <v>0</v>
      </c>
      <c r="AB64" s="5"/>
      <c r="AC64" s="27">
        <v>0</v>
      </c>
      <c r="AD64" s="5">
        <v>110000</v>
      </c>
      <c r="AE64" s="27">
        <v>7.7765995051254861E-3</v>
      </c>
      <c r="AF64" s="27"/>
      <c r="AG64" s="9" t="s">
        <v>19</v>
      </c>
      <c r="AH64" s="14"/>
      <c r="AI64" s="6">
        <v>0</v>
      </c>
      <c r="AJ64" s="14">
        <v>0</v>
      </c>
      <c r="AK64" s="6">
        <v>0</v>
      </c>
      <c r="AL64" s="14"/>
      <c r="AM64" s="6">
        <v>0</v>
      </c>
      <c r="AN64" s="14"/>
      <c r="AO64" s="6">
        <v>0</v>
      </c>
      <c r="AP64" s="14"/>
      <c r="AQ64" s="6">
        <v>0</v>
      </c>
      <c r="AR64" s="14"/>
      <c r="AS64" s="6">
        <v>0</v>
      </c>
      <c r="AT64" s="14">
        <v>0</v>
      </c>
      <c r="AU64" s="6">
        <v>0</v>
      </c>
    </row>
    <row r="65" spans="1:47" ht="16.5" x14ac:dyDescent="0.35">
      <c r="A65" s="9" t="s">
        <v>35</v>
      </c>
      <c r="B65" s="5">
        <v>0</v>
      </c>
      <c r="C65" s="6">
        <v>0</v>
      </c>
      <c r="D65" s="5">
        <v>65000</v>
      </c>
      <c r="E65" s="6">
        <v>4.1746949261400133E-3</v>
      </c>
      <c r="F65" s="5">
        <v>0</v>
      </c>
      <c r="G65" s="6">
        <v>0</v>
      </c>
      <c r="H65" s="5">
        <v>0</v>
      </c>
      <c r="I65" s="6">
        <v>0</v>
      </c>
      <c r="J65" s="5">
        <v>0</v>
      </c>
      <c r="K65" s="6">
        <v>0</v>
      </c>
      <c r="L65" s="5">
        <v>0</v>
      </c>
      <c r="M65" s="6">
        <v>0</v>
      </c>
      <c r="N65" s="5">
        <v>65000</v>
      </c>
      <c r="O65" s="6">
        <v>4.1746949261400133E-3</v>
      </c>
      <c r="P65" s="6"/>
      <c r="Q65" s="9" t="s">
        <v>35</v>
      </c>
      <c r="R65" s="5"/>
      <c r="S65" s="27">
        <v>0</v>
      </c>
      <c r="T65" s="5">
        <v>65000</v>
      </c>
      <c r="U65" s="27">
        <v>4.5952633439377876E-3</v>
      </c>
      <c r="V65" s="5"/>
      <c r="W65" s="27">
        <v>0</v>
      </c>
      <c r="X65" s="5"/>
      <c r="Y65" s="27">
        <v>0</v>
      </c>
      <c r="Z65" s="5"/>
      <c r="AA65" s="27">
        <v>0</v>
      </c>
      <c r="AB65" s="5"/>
      <c r="AC65" s="27">
        <v>0</v>
      </c>
      <c r="AD65" s="5">
        <v>65000</v>
      </c>
      <c r="AE65" s="27">
        <v>4.5952633439377876E-3</v>
      </c>
      <c r="AF65" s="27"/>
      <c r="AG65" s="9" t="s">
        <v>35</v>
      </c>
      <c r="AH65" s="14"/>
      <c r="AI65" s="6">
        <v>0</v>
      </c>
      <c r="AJ65" s="14">
        <v>0</v>
      </c>
      <c r="AK65" s="6">
        <v>0</v>
      </c>
      <c r="AL65" s="14"/>
      <c r="AM65" s="6">
        <v>0</v>
      </c>
      <c r="AN65" s="14"/>
      <c r="AO65" s="6">
        <v>0</v>
      </c>
      <c r="AP65" s="14"/>
      <c r="AQ65" s="6">
        <v>0</v>
      </c>
      <c r="AR65" s="14"/>
      <c r="AS65" s="6">
        <v>0</v>
      </c>
      <c r="AT65" s="14">
        <v>0</v>
      </c>
      <c r="AU65" s="6">
        <v>0</v>
      </c>
    </row>
    <row r="66" spans="1:47" ht="16.5" x14ac:dyDescent="0.35">
      <c r="A66" s="3" t="s">
        <v>86</v>
      </c>
      <c r="B66" s="5">
        <v>0</v>
      </c>
      <c r="C66" s="6">
        <v>0</v>
      </c>
      <c r="D66" s="5">
        <v>1000000</v>
      </c>
      <c r="E66" s="6">
        <v>6.4226075786769435E-2</v>
      </c>
      <c r="F66" s="5">
        <v>500000</v>
      </c>
      <c r="G66" s="6">
        <v>3.2113037893384717E-2</v>
      </c>
      <c r="H66" s="5">
        <v>0</v>
      </c>
      <c r="I66" s="6">
        <v>0</v>
      </c>
      <c r="J66" s="5">
        <v>0</v>
      </c>
      <c r="K66" s="6">
        <v>0</v>
      </c>
      <c r="L66" s="5">
        <v>0</v>
      </c>
      <c r="M66" s="6">
        <v>0</v>
      </c>
      <c r="N66" s="5">
        <v>1500000</v>
      </c>
      <c r="O66" s="6">
        <v>9.6339113680154145E-2</v>
      </c>
      <c r="P66" s="6"/>
      <c r="Q66" s="3" t="s">
        <v>86</v>
      </c>
      <c r="R66" s="5"/>
      <c r="S66" s="27">
        <v>0</v>
      </c>
      <c r="T66" s="5">
        <v>1000000</v>
      </c>
      <c r="U66" s="27">
        <v>7.0696359137504425E-2</v>
      </c>
      <c r="V66" s="5">
        <v>500000</v>
      </c>
      <c r="W66" s="27">
        <v>3.5348179568752212E-2</v>
      </c>
      <c r="X66" s="5"/>
      <c r="Y66" s="27">
        <v>0</v>
      </c>
      <c r="Z66" s="5"/>
      <c r="AA66" s="27">
        <v>0</v>
      </c>
      <c r="AB66" s="5"/>
      <c r="AC66" s="27">
        <v>0</v>
      </c>
      <c r="AD66" s="5">
        <v>1500000</v>
      </c>
      <c r="AE66" s="27">
        <v>0.10604453870625663</v>
      </c>
      <c r="AF66" s="27"/>
      <c r="AG66" s="3" t="s">
        <v>86</v>
      </c>
      <c r="AH66" s="14"/>
      <c r="AI66" s="6">
        <v>0</v>
      </c>
      <c r="AJ66" s="14">
        <v>0</v>
      </c>
      <c r="AK66" s="6">
        <v>0</v>
      </c>
      <c r="AL66" s="14">
        <v>0</v>
      </c>
      <c r="AM66" s="6">
        <v>0</v>
      </c>
      <c r="AN66" s="14"/>
      <c r="AO66" s="6">
        <v>0</v>
      </c>
      <c r="AP66" s="14"/>
      <c r="AQ66" s="6">
        <v>0</v>
      </c>
      <c r="AR66" s="14"/>
      <c r="AS66" s="6">
        <v>0</v>
      </c>
      <c r="AT66" s="14">
        <v>0</v>
      </c>
      <c r="AU66" s="6">
        <v>0</v>
      </c>
    </row>
    <row r="67" spans="1:47" ht="16.5" x14ac:dyDescent="0.35">
      <c r="A67" s="4" t="s">
        <v>30</v>
      </c>
      <c r="B67" s="5">
        <v>0</v>
      </c>
      <c r="C67" s="6">
        <v>0</v>
      </c>
      <c r="D67" s="5">
        <v>1000000</v>
      </c>
      <c r="E67" s="6">
        <v>6.4226075786769435E-2</v>
      </c>
      <c r="F67" s="5">
        <v>500000</v>
      </c>
      <c r="G67" s="6">
        <v>3.2113037893384717E-2</v>
      </c>
      <c r="H67" s="5">
        <v>0</v>
      </c>
      <c r="I67" s="6">
        <v>0</v>
      </c>
      <c r="J67" s="5">
        <v>0</v>
      </c>
      <c r="K67" s="6">
        <v>0</v>
      </c>
      <c r="L67" s="5">
        <v>0</v>
      </c>
      <c r="M67" s="6">
        <v>0</v>
      </c>
      <c r="N67" s="5">
        <v>1500000</v>
      </c>
      <c r="O67" s="6">
        <v>9.6339113680154145E-2</v>
      </c>
      <c r="P67" s="6"/>
      <c r="Q67" s="4" t="s">
        <v>30</v>
      </c>
      <c r="R67" s="5"/>
      <c r="S67" s="27">
        <v>0</v>
      </c>
      <c r="T67" s="5">
        <v>1000000</v>
      </c>
      <c r="U67" s="27">
        <v>7.0696359137504425E-2</v>
      </c>
      <c r="V67" s="5">
        <v>500000</v>
      </c>
      <c r="W67" s="27">
        <v>3.5348179568752212E-2</v>
      </c>
      <c r="X67" s="5"/>
      <c r="Y67" s="27">
        <v>0</v>
      </c>
      <c r="Z67" s="5"/>
      <c r="AA67" s="27">
        <v>0</v>
      </c>
      <c r="AB67" s="5"/>
      <c r="AC67" s="27">
        <v>0</v>
      </c>
      <c r="AD67" s="5">
        <v>1500000</v>
      </c>
      <c r="AE67" s="27">
        <v>0.10604453870625663</v>
      </c>
      <c r="AF67" s="27"/>
      <c r="AG67" s="4" t="s">
        <v>30</v>
      </c>
      <c r="AH67" s="14"/>
      <c r="AI67" s="6">
        <v>0</v>
      </c>
      <c r="AJ67" s="14">
        <v>0</v>
      </c>
      <c r="AK67" s="6">
        <v>0</v>
      </c>
      <c r="AL67" s="14">
        <v>0</v>
      </c>
      <c r="AM67" s="6">
        <v>0</v>
      </c>
      <c r="AN67" s="14"/>
      <c r="AO67" s="6">
        <v>0</v>
      </c>
      <c r="AP67" s="14"/>
      <c r="AQ67" s="6">
        <v>0</v>
      </c>
      <c r="AR67" s="14"/>
      <c r="AS67" s="6">
        <v>0</v>
      </c>
      <c r="AT67" s="14">
        <v>0</v>
      </c>
      <c r="AU67" s="6">
        <v>0</v>
      </c>
    </row>
    <row r="68" spans="1:47" ht="16.5" x14ac:dyDescent="0.35">
      <c r="A68" s="9" t="s">
        <v>31</v>
      </c>
      <c r="B68" s="5">
        <v>0</v>
      </c>
      <c r="C68" s="6">
        <v>0</v>
      </c>
      <c r="D68" s="5">
        <v>1000000</v>
      </c>
      <c r="E68" s="6">
        <v>6.4226075786769435E-2</v>
      </c>
      <c r="F68" s="5">
        <v>500000</v>
      </c>
      <c r="G68" s="6">
        <v>3.2113037893384717E-2</v>
      </c>
      <c r="H68" s="5">
        <v>0</v>
      </c>
      <c r="I68" s="6">
        <v>0</v>
      </c>
      <c r="J68" s="5">
        <v>0</v>
      </c>
      <c r="K68" s="6">
        <v>0</v>
      </c>
      <c r="L68" s="5">
        <v>0</v>
      </c>
      <c r="M68" s="6">
        <v>0</v>
      </c>
      <c r="N68" s="5">
        <v>1500000</v>
      </c>
      <c r="O68" s="6">
        <v>9.6339113680154145E-2</v>
      </c>
      <c r="P68" s="6"/>
      <c r="Q68" s="9" t="s">
        <v>31</v>
      </c>
      <c r="R68" s="5"/>
      <c r="S68" s="27">
        <v>0</v>
      </c>
      <c r="T68" s="5">
        <v>1000000</v>
      </c>
      <c r="U68" s="27">
        <v>7.0696359137504425E-2</v>
      </c>
      <c r="V68" s="5">
        <v>500000</v>
      </c>
      <c r="W68" s="27">
        <v>3.5348179568752212E-2</v>
      </c>
      <c r="X68" s="5"/>
      <c r="Y68" s="27">
        <v>0</v>
      </c>
      <c r="Z68" s="5"/>
      <c r="AA68" s="27">
        <v>0</v>
      </c>
      <c r="AB68" s="5"/>
      <c r="AC68" s="27">
        <v>0</v>
      </c>
      <c r="AD68" s="5">
        <v>1500000</v>
      </c>
      <c r="AE68" s="27">
        <v>0.10604453870625663</v>
      </c>
      <c r="AF68" s="27"/>
      <c r="AG68" s="9" t="s">
        <v>31</v>
      </c>
      <c r="AH68" s="14"/>
      <c r="AI68" s="6">
        <v>0</v>
      </c>
      <c r="AJ68" s="14">
        <v>0</v>
      </c>
      <c r="AK68" s="6">
        <v>0</v>
      </c>
      <c r="AL68" s="14">
        <v>0</v>
      </c>
      <c r="AM68" s="6">
        <v>0</v>
      </c>
      <c r="AN68" s="14"/>
      <c r="AO68" s="6">
        <v>0</v>
      </c>
      <c r="AP68" s="14"/>
      <c r="AQ68" s="6">
        <v>0</v>
      </c>
      <c r="AR68" s="14"/>
      <c r="AS68" s="6">
        <v>0</v>
      </c>
      <c r="AT68" s="14">
        <v>0</v>
      </c>
      <c r="AU68" s="6">
        <v>0</v>
      </c>
    </row>
    <row r="69" spans="1:47" ht="16.5" x14ac:dyDescent="0.35">
      <c r="A69" s="3" t="s">
        <v>88</v>
      </c>
      <c r="B69" s="5">
        <v>0</v>
      </c>
      <c r="C69" s="6">
        <v>0</v>
      </c>
      <c r="D69" s="5">
        <v>0</v>
      </c>
      <c r="E69" s="6">
        <v>0</v>
      </c>
      <c r="F69" s="5">
        <v>1050000</v>
      </c>
      <c r="G69" s="6">
        <v>6.7437379576107903E-2</v>
      </c>
      <c r="H69" s="5">
        <v>0</v>
      </c>
      <c r="I69" s="6">
        <v>0</v>
      </c>
      <c r="J69" s="5">
        <v>0</v>
      </c>
      <c r="K69" s="6">
        <v>0</v>
      </c>
      <c r="L69" s="5">
        <v>0</v>
      </c>
      <c r="M69" s="6">
        <v>0</v>
      </c>
      <c r="N69" s="5">
        <v>1050000</v>
      </c>
      <c r="O69" s="6">
        <v>6.7437379576107903E-2</v>
      </c>
      <c r="P69" s="6"/>
      <c r="Q69" s="3" t="s">
        <v>88</v>
      </c>
      <c r="R69" s="5"/>
      <c r="S69" s="27">
        <v>0</v>
      </c>
      <c r="T69" s="5"/>
      <c r="U69" s="27">
        <v>0</v>
      </c>
      <c r="V69" s="5">
        <v>1050000</v>
      </c>
      <c r="W69" s="27">
        <v>7.4231177094379638E-2</v>
      </c>
      <c r="X69" s="5"/>
      <c r="Y69" s="27">
        <v>0</v>
      </c>
      <c r="Z69" s="5"/>
      <c r="AA69" s="27">
        <v>0</v>
      </c>
      <c r="AB69" s="5"/>
      <c r="AC69" s="27">
        <v>0</v>
      </c>
      <c r="AD69" s="5">
        <v>1050000</v>
      </c>
      <c r="AE69" s="27">
        <v>7.4231177094379638E-2</v>
      </c>
      <c r="AF69" s="27"/>
      <c r="AG69" s="3" t="s">
        <v>88</v>
      </c>
      <c r="AH69" s="14"/>
      <c r="AI69" s="6">
        <v>0</v>
      </c>
      <c r="AJ69" s="14"/>
      <c r="AK69" s="6">
        <v>0</v>
      </c>
      <c r="AL69" s="14">
        <v>0</v>
      </c>
      <c r="AM69" s="6">
        <v>0</v>
      </c>
      <c r="AN69" s="14"/>
      <c r="AO69" s="6">
        <v>0</v>
      </c>
      <c r="AP69" s="14"/>
      <c r="AQ69" s="6">
        <v>0</v>
      </c>
      <c r="AR69" s="14"/>
      <c r="AS69" s="6">
        <v>0</v>
      </c>
      <c r="AT69" s="14">
        <v>0</v>
      </c>
      <c r="AU69" s="6">
        <v>0</v>
      </c>
    </row>
    <row r="70" spans="1:47" ht="16.5" x14ac:dyDescent="0.35">
      <c r="A70" s="4" t="s">
        <v>30</v>
      </c>
      <c r="B70" s="5">
        <v>0</v>
      </c>
      <c r="C70" s="6">
        <v>0</v>
      </c>
      <c r="D70" s="5">
        <v>0</v>
      </c>
      <c r="E70" s="6">
        <v>0</v>
      </c>
      <c r="F70" s="5">
        <v>500000</v>
      </c>
      <c r="G70" s="6">
        <v>3.2113037893384717E-2</v>
      </c>
      <c r="H70" s="5">
        <v>0</v>
      </c>
      <c r="I70" s="6">
        <v>0</v>
      </c>
      <c r="J70" s="5">
        <v>0</v>
      </c>
      <c r="K70" s="6">
        <v>0</v>
      </c>
      <c r="L70" s="5">
        <v>0</v>
      </c>
      <c r="M70" s="6">
        <v>0</v>
      </c>
      <c r="N70" s="5">
        <v>500000</v>
      </c>
      <c r="O70" s="6">
        <v>3.2113037893384717E-2</v>
      </c>
      <c r="P70" s="6"/>
      <c r="Q70" s="4" t="s">
        <v>30</v>
      </c>
      <c r="R70" s="5"/>
      <c r="S70" s="27">
        <v>0</v>
      </c>
      <c r="T70" s="5"/>
      <c r="U70" s="27">
        <v>0</v>
      </c>
      <c r="V70" s="5">
        <v>500000</v>
      </c>
      <c r="W70" s="27">
        <v>3.5348179568752212E-2</v>
      </c>
      <c r="X70" s="5"/>
      <c r="Y70" s="27">
        <v>0</v>
      </c>
      <c r="Z70" s="5"/>
      <c r="AA70" s="27">
        <v>0</v>
      </c>
      <c r="AB70" s="5"/>
      <c r="AC70" s="27">
        <v>0</v>
      </c>
      <c r="AD70" s="5">
        <v>500000</v>
      </c>
      <c r="AE70" s="27">
        <v>3.5348179568752212E-2</v>
      </c>
      <c r="AF70" s="27"/>
      <c r="AG70" s="4" t="s">
        <v>30</v>
      </c>
      <c r="AH70" s="14"/>
      <c r="AI70" s="6">
        <v>0</v>
      </c>
      <c r="AJ70" s="14"/>
      <c r="AK70" s="6">
        <v>0</v>
      </c>
      <c r="AL70" s="14">
        <v>0</v>
      </c>
      <c r="AM70" s="6">
        <v>0</v>
      </c>
      <c r="AN70" s="14"/>
      <c r="AO70" s="6">
        <v>0</v>
      </c>
      <c r="AP70" s="14"/>
      <c r="AQ70" s="6">
        <v>0</v>
      </c>
      <c r="AR70" s="14"/>
      <c r="AS70" s="6">
        <v>0</v>
      </c>
      <c r="AT70" s="14">
        <v>0</v>
      </c>
      <c r="AU70" s="6">
        <v>0</v>
      </c>
    </row>
    <row r="71" spans="1:47" ht="16.5" x14ac:dyDescent="0.35">
      <c r="A71" s="9" t="s">
        <v>31</v>
      </c>
      <c r="B71" s="5">
        <v>0</v>
      </c>
      <c r="C71" s="6">
        <v>0</v>
      </c>
      <c r="D71" s="5">
        <v>0</v>
      </c>
      <c r="E71" s="6">
        <v>0</v>
      </c>
      <c r="F71" s="5">
        <v>500000</v>
      </c>
      <c r="G71" s="6">
        <v>3.2113037893384717E-2</v>
      </c>
      <c r="H71" s="5">
        <v>0</v>
      </c>
      <c r="I71" s="6">
        <v>0</v>
      </c>
      <c r="J71" s="5">
        <v>0</v>
      </c>
      <c r="K71" s="6">
        <v>0</v>
      </c>
      <c r="L71" s="5">
        <v>0</v>
      </c>
      <c r="M71" s="6">
        <v>0</v>
      </c>
      <c r="N71" s="5">
        <v>500000</v>
      </c>
      <c r="O71" s="6">
        <v>3.2113037893384717E-2</v>
      </c>
      <c r="P71" s="6"/>
      <c r="Q71" s="9" t="s">
        <v>31</v>
      </c>
      <c r="R71" s="5"/>
      <c r="S71" s="27">
        <v>0</v>
      </c>
      <c r="T71" s="5"/>
      <c r="U71" s="27">
        <v>0</v>
      </c>
      <c r="V71" s="5">
        <v>500000</v>
      </c>
      <c r="W71" s="27">
        <v>3.5348179568752212E-2</v>
      </c>
      <c r="X71" s="5"/>
      <c r="Y71" s="27">
        <v>0</v>
      </c>
      <c r="Z71" s="5"/>
      <c r="AA71" s="27">
        <v>0</v>
      </c>
      <c r="AB71" s="5"/>
      <c r="AC71" s="27">
        <v>0</v>
      </c>
      <c r="AD71" s="5">
        <v>500000</v>
      </c>
      <c r="AE71" s="27">
        <v>3.5348179568752212E-2</v>
      </c>
      <c r="AF71" s="27"/>
      <c r="AG71" s="9" t="s">
        <v>31</v>
      </c>
      <c r="AH71" s="14"/>
      <c r="AI71" s="6">
        <v>0</v>
      </c>
      <c r="AJ71" s="14"/>
      <c r="AK71" s="6">
        <v>0</v>
      </c>
      <c r="AL71" s="14">
        <v>0</v>
      </c>
      <c r="AM71" s="6">
        <v>0</v>
      </c>
      <c r="AN71" s="14"/>
      <c r="AO71" s="6">
        <v>0</v>
      </c>
      <c r="AP71" s="14"/>
      <c r="AQ71" s="6">
        <v>0</v>
      </c>
      <c r="AR71" s="14"/>
      <c r="AS71" s="6">
        <v>0</v>
      </c>
      <c r="AT71" s="14">
        <v>0</v>
      </c>
      <c r="AU71" s="6">
        <v>0</v>
      </c>
    </row>
    <row r="72" spans="1:47" ht="16.5" x14ac:dyDescent="0.35">
      <c r="A72" s="4" t="s">
        <v>18</v>
      </c>
      <c r="B72" s="5">
        <v>0</v>
      </c>
      <c r="C72" s="6">
        <v>0</v>
      </c>
      <c r="D72" s="5">
        <v>0</v>
      </c>
      <c r="E72" s="6">
        <v>0</v>
      </c>
      <c r="F72" s="5">
        <v>550000</v>
      </c>
      <c r="G72" s="6">
        <v>3.5324341682723186E-2</v>
      </c>
      <c r="H72" s="5">
        <v>0</v>
      </c>
      <c r="I72" s="6">
        <v>0</v>
      </c>
      <c r="J72" s="5">
        <v>0</v>
      </c>
      <c r="K72" s="6">
        <v>0</v>
      </c>
      <c r="L72" s="5">
        <v>0</v>
      </c>
      <c r="M72" s="6">
        <v>0</v>
      </c>
      <c r="N72" s="5">
        <v>550000</v>
      </c>
      <c r="O72" s="6">
        <v>3.5324341682723186E-2</v>
      </c>
      <c r="P72" s="6"/>
      <c r="Q72" s="4" t="s">
        <v>18</v>
      </c>
      <c r="R72" s="5"/>
      <c r="S72" s="27">
        <v>0</v>
      </c>
      <c r="T72" s="5"/>
      <c r="U72" s="27">
        <v>0</v>
      </c>
      <c r="V72" s="5">
        <v>550000</v>
      </c>
      <c r="W72" s="27">
        <v>3.8882997525627433E-2</v>
      </c>
      <c r="X72" s="5"/>
      <c r="Y72" s="27">
        <v>0</v>
      </c>
      <c r="Z72" s="5"/>
      <c r="AA72" s="27">
        <v>0</v>
      </c>
      <c r="AB72" s="5"/>
      <c r="AC72" s="27">
        <v>0</v>
      </c>
      <c r="AD72" s="5">
        <v>550000</v>
      </c>
      <c r="AE72" s="27">
        <v>3.8882997525627433E-2</v>
      </c>
      <c r="AF72" s="27"/>
      <c r="AG72" s="4" t="s">
        <v>18</v>
      </c>
      <c r="AH72" s="14"/>
      <c r="AI72" s="6">
        <v>0</v>
      </c>
      <c r="AJ72" s="14"/>
      <c r="AK72" s="6">
        <v>0</v>
      </c>
      <c r="AL72" s="14">
        <v>0</v>
      </c>
      <c r="AM72" s="6">
        <v>0</v>
      </c>
      <c r="AN72" s="14"/>
      <c r="AO72" s="6">
        <v>0</v>
      </c>
      <c r="AP72" s="14"/>
      <c r="AQ72" s="6">
        <v>0</v>
      </c>
      <c r="AR72" s="14"/>
      <c r="AS72" s="6">
        <v>0</v>
      </c>
      <c r="AT72" s="14">
        <v>0</v>
      </c>
      <c r="AU72" s="6">
        <v>0</v>
      </c>
    </row>
    <row r="73" spans="1:47" ht="16.5" x14ac:dyDescent="0.35">
      <c r="A73" s="9" t="s">
        <v>19</v>
      </c>
      <c r="B73" s="5">
        <v>0</v>
      </c>
      <c r="C73" s="6">
        <v>0</v>
      </c>
      <c r="D73" s="5">
        <v>0</v>
      </c>
      <c r="E73" s="6">
        <v>0</v>
      </c>
      <c r="F73" s="5">
        <v>325000</v>
      </c>
      <c r="G73" s="6">
        <v>2.0873474630700065E-2</v>
      </c>
      <c r="H73" s="5">
        <v>0</v>
      </c>
      <c r="I73" s="6">
        <v>0</v>
      </c>
      <c r="J73" s="5">
        <v>0</v>
      </c>
      <c r="K73" s="6">
        <v>0</v>
      </c>
      <c r="L73" s="5">
        <v>0</v>
      </c>
      <c r="M73" s="6">
        <v>0</v>
      </c>
      <c r="N73" s="5">
        <v>325000</v>
      </c>
      <c r="O73" s="6">
        <v>2.0873474630700065E-2</v>
      </c>
      <c r="P73" s="6"/>
      <c r="Q73" s="9" t="s">
        <v>19</v>
      </c>
      <c r="R73" s="5"/>
      <c r="S73" s="27">
        <v>0</v>
      </c>
      <c r="T73" s="5"/>
      <c r="U73" s="27">
        <v>0</v>
      </c>
      <c r="V73" s="5">
        <v>325000</v>
      </c>
      <c r="W73" s="27">
        <v>2.2976316719688937E-2</v>
      </c>
      <c r="X73" s="5"/>
      <c r="Y73" s="27">
        <v>0</v>
      </c>
      <c r="Z73" s="5"/>
      <c r="AA73" s="27">
        <v>0</v>
      </c>
      <c r="AB73" s="5"/>
      <c r="AC73" s="27">
        <v>0</v>
      </c>
      <c r="AD73" s="5">
        <v>325000</v>
      </c>
      <c r="AE73" s="27">
        <v>2.2976316719688937E-2</v>
      </c>
      <c r="AF73" s="27"/>
      <c r="AG73" s="9" t="s">
        <v>19</v>
      </c>
      <c r="AH73" s="14"/>
      <c r="AI73" s="6">
        <v>0</v>
      </c>
      <c r="AJ73" s="14"/>
      <c r="AK73" s="6">
        <v>0</v>
      </c>
      <c r="AL73" s="14">
        <v>0</v>
      </c>
      <c r="AM73" s="6">
        <v>0</v>
      </c>
      <c r="AN73" s="14"/>
      <c r="AO73" s="6">
        <v>0</v>
      </c>
      <c r="AP73" s="14"/>
      <c r="AQ73" s="6">
        <v>0</v>
      </c>
      <c r="AR73" s="14"/>
      <c r="AS73" s="6">
        <v>0</v>
      </c>
      <c r="AT73" s="14">
        <v>0</v>
      </c>
      <c r="AU73" s="6">
        <v>0</v>
      </c>
    </row>
    <row r="74" spans="1:47" ht="16.5" x14ac:dyDescent="0.35">
      <c r="A74" s="9" t="s">
        <v>35</v>
      </c>
      <c r="B74" s="5">
        <v>0</v>
      </c>
      <c r="C74" s="6">
        <v>0</v>
      </c>
      <c r="D74" s="5">
        <v>0</v>
      </c>
      <c r="E74" s="6">
        <v>0</v>
      </c>
      <c r="F74" s="5">
        <v>225000</v>
      </c>
      <c r="G74" s="6">
        <v>1.4450867052023121E-2</v>
      </c>
      <c r="H74" s="5">
        <v>0</v>
      </c>
      <c r="I74" s="6">
        <v>0</v>
      </c>
      <c r="J74" s="5">
        <v>0</v>
      </c>
      <c r="K74" s="6">
        <v>0</v>
      </c>
      <c r="L74" s="5">
        <v>0</v>
      </c>
      <c r="M74" s="6">
        <v>0</v>
      </c>
      <c r="N74" s="5">
        <v>225000</v>
      </c>
      <c r="O74" s="6">
        <v>1.4450867052023121E-2</v>
      </c>
      <c r="P74" s="6"/>
      <c r="Q74" s="9" t="s">
        <v>35</v>
      </c>
      <c r="R74" s="5"/>
      <c r="S74" s="27">
        <v>0</v>
      </c>
      <c r="T74" s="5"/>
      <c r="U74" s="27">
        <v>0</v>
      </c>
      <c r="V74" s="5">
        <v>225000</v>
      </c>
      <c r="W74" s="27">
        <v>1.5906680805938492E-2</v>
      </c>
      <c r="X74" s="5"/>
      <c r="Y74" s="27">
        <v>0</v>
      </c>
      <c r="Z74" s="5"/>
      <c r="AA74" s="27">
        <v>0</v>
      </c>
      <c r="AB74" s="5"/>
      <c r="AC74" s="27">
        <v>0</v>
      </c>
      <c r="AD74" s="5">
        <v>225000</v>
      </c>
      <c r="AE74" s="27">
        <v>1.5906680805938492E-2</v>
      </c>
      <c r="AF74" s="27"/>
      <c r="AG74" s="9" t="s">
        <v>35</v>
      </c>
      <c r="AH74" s="14"/>
      <c r="AI74" s="6">
        <v>0</v>
      </c>
      <c r="AJ74" s="14"/>
      <c r="AK74" s="6">
        <v>0</v>
      </c>
      <c r="AL74" s="14">
        <v>0</v>
      </c>
      <c r="AM74" s="6">
        <v>0</v>
      </c>
      <c r="AN74" s="14"/>
      <c r="AO74" s="6">
        <v>0</v>
      </c>
      <c r="AP74" s="14"/>
      <c r="AQ74" s="6">
        <v>0</v>
      </c>
      <c r="AR74" s="14"/>
      <c r="AS74" s="6">
        <v>0</v>
      </c>
      <c r="AT74" s="14">
        <v>0</v>
      </c>
      <c r="AU74" s="6">
        <v>0</v>
      </c>
    </row>
    <row r="75" spans="1:47" ht="16.5" x14ac:dyDescent="0.35">
      <c r="A75" s="3" t="s">
        <v>159</v>
      </c>
      <c r="B75" s="5">
        <v>3575000</v>
      </c>
      <c r="C75" s="6">
        <v>0.2296082209377007</v>
      </c>
      <c r="D75" s="5">
        <v>3330000</v>
      </c>
      <c r="E75" s="6">
        <v>0.2138728323699422</v>
      </c>
      <c r="F75" s="5">
        <v>5065000</v>
      </c>
      <c r="G75" s="6">
        <v>0.32530507385998714</v>
      </c>
      <c r="H75" s="5">
        <v>2335000</v>
      </c>
      <c r="I75" s="6">
        <v>0.14996788696210661</v>
      </c>
      <c r="J75" s="5">
        <v>600000</v>
      </c>
      <c r="K75" s="6">
        <v>3.8535645472061654E-2</v>
      </c>
      <c r="L75" s="5">
        <v>665000</v>
      </c>
      <c r="M75" s="6">
        <v>4.2710340398201672E-2</v>
      </c>
      <c r="N75" s="5">
        <v>15570000</v>
      </c>
      <c r="O75" s="6">
        <v>1</v>
      </c>
      <c r="P75" s="6"/>
      <c r="Q75" s="3" t="s">
        <v>159</v>
      </c>
      <c r="R75" s="5">
        <v>3230000</v>
      </c>
      <c r="S75" s="27">
        <v>0.22834924001413928</v>
      </c>
      <c r="T75" s="5">
        <v>3280000</v>
      </c>
      <c r="U75" s="27">
        <v>0.2318840579710145</v>
      </c>
      <c r="V75" s="5">
        <v>4065000</v>
      </c>
      <c r="W75" s="27">
        <v>0.28738069989395548</v>
      </c>
      <c r="X75" s="5">
        <v>2305000</v>
      </c>
      <c r="Y75" s="27">
        <v>0.16295510781194769</v>
      </c>
      <c r="Z75" s="5">
        <v>600000</v>
      </c>
      <c r="AA75" s="27">
        <v>4.2417815482502653E-2</v>
      </c>
      <c r="AB75" s="5">
        <v>665000</v>
      </c>
      <c r="AC75" s="27">
        <v>4.7013078826440437E-2</v>
      </c>
      <c r="AD75" s="5">
        <v>14145000</v>
      </c>
      <c r="AE75" s="27">
        <v>1</v>
      </c>
      <c r="AF75" s="27"/>
      <c r="AG75" s="3" t="s">
        <v>159</v>
      </c>
      <c r="AH75" s="14">
        <v>-345000</v>
      </c>
      <c r="AI75" s="6">
        <v>0.24210526315789474</v>
      </c>
      <c r="AJ75" s="14">
        <v>-50000</v>
      </c>
      <c r="AK75" s="6">
        <v>3.5087719298245612E-2</v>
      </c>
      <c r="AL75" s="14">
        <v>-1000000</v>
      </c>
      <c r="AM75" s="6">
        <v>0.70175438596491224</v>
      </c>
      <c r="AN75" s="14">
        <v>-30000</v>
      </c>
      <c r="AO75" s="6">
        <v>2.1052631578947368E-2</v>
      </c>
      <c r="AP75" s="14">
        <v>0</v>
      </c>
      <c r="AQ75" s="6">
        <v>0</v>
      </c>
      <c r="AR75" s="14">
        <v>0</v>
      </c>
      <c r="AS75" s="6">
        <v>0</v>
      </c>
      <c r="AT75" s="14">
        <v>-1425000</v>
      </c>
      <c r="AU75" s="6">
        <v>1</v>
      </c>
    </row>
    <row r="76" spans="1:47" ht="16.5" x14ac:dyDescent="0.35">
      <c r="P76" s="6"/>
      <c r="AF76" s="27"/>
    </row>
    <row r="77" spans="1:47" ht="16.5" x14ac:dyDescent="0.35">
      <c r="P77" s="6"/>
      <c r="AF77" s="27"/>
    </row>
    <row r="78" spans="1:47" ht="16.5" x14ac:dyDescent="0.35">
      <c r="P78" s="6"/>
      <c r="AF78" s="27"/>
    </row>
    <row r="79" spans="1:47" ht="16.5" x14ac:dyDescent="0.35">
      <c r="P79" s="6"/>
      <c r="AF79" s="27"/>
    </row>
    <row r="80" spans="1:47" ht="16.5" x14ac:dyDescent="0.35">
      <c r="P80" s="6"/>
      <c r="AF80" s="27"/>
    </row>
    <row r="81" spans="16:32" ht="16.5" x14ac:dyDescent="0.35">
      <c r="P81" s="6"/>
      <c r="AF81" s="27"/>
    </row>
    <row r="82" spans="16:32" ht="16.5" x14ac:dyDescent="0.35">
      <c r="P82" s="6"/>
      <c r="AF82" s="27"/>
    </row>
    <row r="83" spans="16:32" ht="16.5" x14ac:dyDescent="0.35">
      <c r="P83" s="6"/>
      <c r="AF83" s="27"/>
    </row>
  </sheetData>
  <sheetProtection pivotTables="0"/>
  <pageMargins left="0.7" right="0.7" top="0.75" bottom="0.75" header="0.3" footer="0.3"/>
  <pageSetup orientation="portrait" r:id="rId7"/>
  <headerFooter differentFirst="1">
    <oddHeader xml:space="preserve">&amp;C
</oddHeader>
    <oddFooter>&amp;L  </oddFooter>
    <firstHeader xml:space="preserve">&amp;C
</firstHeader>
    <firstFooter>&amp;L  </firstFooter>
  </headerFooter>
  <drawing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7703A-6E04-4F95-ABC0-037AF2397097}">
  <dimension ref="A1:I81"/>
  <sheetViews>
    <sheetView showGridLines="0" workbookViewId="0">
      <selection activeCell="A3" sqref="A3"/>
    </sheetView>
  </sheetViews>
  <sheetFormatPr defaultRowHeight="16.5" x14ac:dyDescent="0.35"/>
  <cols>
    <col min="1" max="1" width="31.42578125" customWidth="1"/>
    <col min="2" max="2" width="32.42578125" customWidth="1"/>
    <col min="3" max="3" width="17.28515625" customWidth="1"/>
    <col min="4" max="4" width="16" customWidth="1"/>
    <col min="5" max="5" width="10.140625" customWidth="1"/>
    <col min="6" max="6" width="9.42578125" customWidth="1"/>
    <col min="7" max="7" width="63.85546875" customWidth="1"/>
    <col min="8" max="8" width="6" customWidth="1"/>
  </cols>
  <sheetData>
    <row r="1" spans="1:9" ht="19.5" x14ac:dyDescent="0.4">
      <c r="D1" s="26"/>
      <c r="E1" s="26"/>
      <c r="F1" s="26"/>
      <c r="G1" s="26"/>
      <c r="H1" s="26"/>
    </row>
    <row r="2" spans="1:9" ht="19.5" x14ac:dyDescent="0.4">
      <c r="A2" s="26" t="s">
        <v>163</v>
      </c>
      <c r="I2" s="31"/>
    </row>
    <row r="4" spans="1:9" ht="39" x14ac:dyDescent="0.4">
      <c r="A4" s="25" t="s">
        <v>164</v>
      </c>
      <c r="B4" s="13" t="s">
        <v>165</v>
      </c>
    </row>
    <row r="5" spans="1:9" ht="66" x14ac:dyDescent="0.35">
      <c r="A5" s="16"/>
      <c r="B5" s="15" t="s">
        <v>166</v>
      </c>
      <c r="C5" s="15" t="s">
        <v>7</v>
      </c>
      <c r="D5" s="15" t="s">
        <v>93</v>
      </c>
      <c r="E5" s="32" t="s">
        <v>95</v>
      </c>
      <c r="F5" s="32" t="s">
        <v>97</v>
      </c>
      <c r="G5" s="15" t="s">
        <v>99</v>
      </c>
    </row>
    <row r="6" spans="1:9" x14ac:dyDescent="0.35">
      <c r="A6" s="16"/>
      <c r="B6" t="s">
        <v>112</v>
      </c>
      <c r="C6" t="s">
        <v>32</v>
      </c>
      <c r="D6" t="s">
        <v>100</v>
      </c>
      <c r="E6" t="s">
        <v>108</v>
      </c>
      <c r="F6" t="s">
        <v>154</v>
      </c>
      <c r="G6" t="s">
        <v>113</v>
      </c>
    </row>
    <row r="7" spans="1:9" x14ac:dyDescent="0.35">
      <c r="A7" s="16"/>
      <c r="G7" t="s">
        <v>123</v>
      </c>
    </row>
    <row r="8" spans="1:9" x14ac:dyDescent="0.35">
      <c r="A8" s="16"/>
      <c r="G8" t="s">
        <v>121</v>
      </c>
    </row>
    <row r="9" spans="1:9" x14ac:dyDescent="0.35">
      <c r="A9" s="16"/>
      <c r="B9" t="s">
        <v>105</v>
      </c>
      <c r="C9" t="s">
        <v>20</v>
      </c>
      <c r="D9" t="s">
        <v>104</v>
      </c>
      <c r="E9" t="s">
        <v>106</v>
      </c>
      <c r="F9" t="s">
        <v>154</v>
      </c>
      <c r="G9" t="s">
        <v>116</v>
      </c>
    </row>
    <row r="10" spans="1:9" x14ac:dyDescent="0.35">
      <c r="A10" s="16"/>
      <c r="G10" t="s">
        <v>107</v>
      </c>
    </row>
    <row r="11" spans="1:9" x14ac:dyDescent="0.35">
      <c r="A11" s="16"/>
      <c r="D11" t="s">
        <v>100</v>
      </c>
      <c r="E11" t="s">
        <v>106</v>
      </c>
      <c r="F11" t="s">
        <v>154</v>
      </c>
      <c r="G11" t="s">
        <v>118</v>
      </c>
    </row>
    <row r="12" spans="1:9" x14ac:dyDescent="0.35">
      <c r="A12" s="16"/>
      <c r="B12" t="s">
        <v>114</v>
      </c>
      <c r="C12" t="s">
        <v>32</v>
      </c>
      <c r="D12" t="s">
        <v>104</v>
      </c>
      <c r="E12" t="s">
        <v>108</v>
      </c>
      <c r="F12">
        <v>0.2</v>
      </c>
      <c r="G12" t="s">
        <v>124</v>
      </c>
    </row>
    <row r="13" spans="1:9" x14ac:dyDescent="0.35">
      <c r="A13" s="16"/>
      <c r="E13" t="s">
        <v>106</v>
      </c>
      <c r="F13" t="s">
        <v>154</v>
      </c>
      <c r="G13" t="s">
        <v>125</v>
      </c>
    </row>
    <row r="14" spans="1:9" x14ac:dyDescent="0.35">
      <c r="A14" s="16"/>
      <c r="G14" t="s">
        <v>122</v>
      </c>
    </row>
    <row r="15" spans="1:9" x14ac:dyDescent="0.35">
      <c r="A15" s="16"/>
      <c r="G15" t="s">
        <v>115</v>
      </c>
    </row>
    <row r="16" spans="1:9" x14ac:dyDescent="0.35">
      <c r="A16" s="16"/>
      <c r="B16" t="s">
        <v>101</v>
      </c>
      <c r="C16" t="s">
        <v>32</v>
      </c>
      <c r="D16" t="s">
        <v>104</v>
      </c>
      <c r="E16" t="s">
        <v>108</v>
      </c>
      <c r="F16" t="s">
        <v>154</v>
      </c>
      <c r="G16" t="s">
        <v>119</v>
      </c>
    </row>
    <row r="17" spans="1:7" x14ac:dyDescent="0.35">
      <c r="A17" s="16"/>
      <c r="D17" t="s">
        <v>100</v>
      </c>
      <c r="E17" t="s">
        <v>108</v>
      </c>
      <c r="F17" t="s">
        <v>154</v>
      </c>
      <c r="G17" t="s">
        <v>103</v>
      </c>
    </row>
    <row r="18" spans="1:7" x14ac:dyDescent="0.35">
      <c r="A18" s="16"/>
      <c r="G18" t="s">
        <v>110</v>
      </c>
    </row>
    <row r="19" spans="1:7" x14ac:dyDescent="0.35">
      <c r="A19" s="16"/>
      <c r="E19" t="s">
        <v>102</v>
      </c>
      <c r="F19" t="s">
        <v>154</v>
      </c>
      <c r="G19" t="s">
        <v>103</v>
      </c>
    </row>
    <row r="20" spans="1:7" x14ac:dyDescent="0.35">
      <c r="A20" s="16"/>
      <c r="G20" t="s">
        <v>111</v>
      </c>
    </row>
    <row r="21" spans="1:7" x14ac:dyDescent="0.35">
      <c r="G21" t="s">
        <v>120</v>
      </c>
    </row>
    <row r="32" spans="1:7" ht="19.5" x14ac:dyDescent="0.35">
      <c r="A32" s="25"/>
    </row>
    <row r="33" spans="1:2" x14ac:dyDescent="0.35">
      <c r="A33" s="16"/>
    </row>
    <row r="34" spans="1:2" x14ac:dyDescent="0.35">
      <c r="A34" s="16"/>
    </row>
    <row r="35" spans="1:2" x14ac:dyDescent="0.35">
      <c r="A35" s="16"/>
    </row>
    <row r="36" spans="1:2" x14ac:dyDescent="0.35">
      <c r="A36" s="16"/>
    </row>
    <row r="37" spans="1:2" x14ac:dyDescent="0.35">
      <c r="A37" s="16"/>
    </row>
    <row r="38" spans="1:2" x14ac:dyDescent="0.35">
      <c r="A38" s="16"/>
    </row>
    <row r="39" spans="1:2" x14ac:dyDescent="0.35">
      <c r="A39" s="16"/>
    </row>
    <row r="40" spans="1:2" x14ac:dyDescent="0.35">
      <c r="A40" s="16"/>
    </row>
    <row r="41" spans="1:2" x14ac:dyDescent="0.35">
      <c r="A41" s="16"/>
    </row>
    <row r="42" spans="1:2" x14ac:dyDescent="0.35">
      <c r="A42" s="16"/>
    </row>
    <row r="43" spans="1:2" x14ac:dyDescent="0.35">
      <c r="A43" s="16"/>
    </row>
    <row r="44" spans="1:2" x14ac:dyDescent="0.35">
      <c r="A44" s="16"/>
    </row>
    <row r="45" spans="1:2" x14ac:dyDescent="0.35">
      <c r="A45" s="16"/>
    </row>
    <row r="47" spans="1:2" ht="19.5" x14ac:dyDescent="0.4">
      <c r="B47" s="13"/>
    </row>
    <row r="49" spans="1:8" ht="19.5" x14ac:dyDescent="0.35">
      <c r="A49" s="25"/>
    </row>
    <row r="50" spans="1:8" x14ac:dyDescent="0.35">
      <c r="A50" s="16"/>
      <c r="G50" s="15"/>
      <c r="H50" s="15"/>
    </row>
    <row r="51" spans="1:8" x14ac:dyDescent="0.35">
      <c r="A51" s="16"/>
    </row>
    <row r="52" spans="1:8" x14ac:dyDescent="0.35">
      <c r="A52" s="16"/>
    </row>
    <row r="53" spans="1:8" x14ac:dyDescent="0.35">
      <c r="A53" s="16"/>
    </row>
    <row r="54" spans="1:8" x14ac:dyDescent="0.35">
      <c r="A54" s="16"/>
    </row>
    <row r="55" spans="1:8" x14ac:dyDescent="0.35">
      <c r="A55" s="16"/>
    </row>
    <row r="56" spans="1:8" x14ac:dyDescent="0.35">
      <c r="A56" s="16"/>
    </row>
    <row r="57" spans="1:8" x14ac:dyDescent="0.35">
      <c r="A57" s="16"/>
    </row>
    <row r="58" spans="1:8" x14ac:dyDescent="0.35">
      <c r="A58" s="16"/>
    </row>
    <row r="59" spans="1:8" x14ac:dyDescent="0.35">
      <c r="A59" s="16"/>
    </row>
    <row r="60" spans="1:8" x14ac:dyDescent="0.35">
      <c r="A60" s="16"/>
    </row>
    <row r="61" spans="1:8" x14ac:dyDescent="0.35">
      <c r="A61" s="16"/>
    </row>
    <row r="62" spans="1:8" ht="19.5" x14ac:dyDescent="0.4">
      <c r="B62" s="13"/>
    </row>
    <row r="64" spans="1:8" ht="19.5" x14ac:dyDescent="0.35">
      <c r="A64" s="25"/>
    </row>
    <row r="65" spans="1:8" x14ac:dyDescent="0.35">
      <c r="A65" s="16"/>
      <c r="G65" s="15"/>
      <c r="H65" s="15"/>
    </row>
    <row r="66" spans="1:8" x14ac:dyDescent="0.35">
      <c r="A66" s="16"/>
    </row>
    <row r="67" spans="1:8" x14ac:dyDescent="0.35">
      <c r="A67" s="16"/>
    </row>
    <row r="68" spans="1:8" x14ac:dyDescent="0.35">
      <c r="A68" s="16"/>
    </row>
    <row r="69" spans="1:8" x14ac:dyDescent="0.35">
      <c r="A69" s="16"/>
    </row>
    <row r="70" spans="1:8" x14ac:dyDescent="0.35">
      <c r="A70" s="16"/>
    </row>
    <row r="71" spans="1:8" x14ac:dyDescent="0.35">
      <c r="A71" s="16"/>
    </row>
    <row r="72" spans="1:8" x14ac:dyDescent="0.35">
      <c r="A72" s="16"/>
    </row>
    <row r="73" spans="1:8" ht="19.5" x14ac:dyDescent="0.4">
      <c r="A73" s="16"/>
      <c r="B73" s="13"/>
    </row>
    <row r="75" spans="1:8" ht="19.5" x14ac:dyDescent="0.35">
      <c r="A75" s="25"/>
    </row>
    <row r="76" spans="1:8" x14ac:dyDescent="0.35">
      <c r="A76" s="16"/>
      <c r="G76" s="15"/>
      <c r="H76" s="15"/>
    </row>
    <row r="77" spans="1:8" x14ac:dyDescent="0.35">
      <c r="A77" s="16"/>
    </row>
    <row r="78" spans="1:8" x14ac:dyDescent="0.35">
      <c r="A78" s="16"/>
    </row>
    <row r="79" spans="1:8" x14ac:dyDescent="0.35">
      <c r="A79" s="16"/>
    </row>
    <row r="80" spans="1:8" x14ac:dyDescent="0.35">
      <c r="A80" s="16"/>
    </row>
    <row r="81" spans="1:1" x14ac:dyDescent="0.35">
      <c r="A81" s="16"/>
    </row>
  </sheetData>
  <pageMargins left="0.7" right="0.7" top="0.75" bottom="0.75" header="0.3" footer="0.3"/>
  <pageSetup orientation="portrait" r:id="rId2"/>
  <headerFooter differentFirst="1">
    <oddHeader xml:space="preserve">&amp;C
</oddHeader>
    <oddFooter>&amp;L  </oddFooter>
    <firstHeader xml:space="preserve">&amp;C
</firstHeader>
    <firstFooter>&amp;L  </firstFooter>
  </headerFooter>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00F83-C6BD-4C5A-8CCA-2FCAC198BF52}">
  <dimension ref="A1:K13"/>
  <sheetViews>
    <sheetView zoomScaleNormal="100" workbookViewId="0">
      <selection activeCell="B3" sqref="B3"/>
    </sheetView>
  </sheetViews>
  <sheetFormatPr defaultRowHeight="16.5" x14ac:dyDescent="0.35"/>
  <cols>
    <col min="1" max="1" width="43.140625" customWidth="1"/>
    <col min="2" max="2" width="28.42578125" bestFit="1" customWidth="1"/>
    <col min="3" max="3" width="15.42578125" customWidth="1"/>
    <col min="4" max="4" width="5.42578125" bestFit="1" customWidth="1"/>
    <col min="5" max="5" width="27.42578125" customWidth="1"/>
    <col min="6" max="6" width="36.85546875" bestFit="1" customWidth="1"/>
    <col min="7" max="7" width="9.42578125" style="35" customWidth="1"/>
    <col min="8" max="8" width="9.140625" style="35" customWidth="1"/>
    <col min="9" max="9" width="8" style="35" customWidth="1"/>
    <col min="10" max="10" width="9.42578125" customWidth="1"/>
    <col min="11" max="11" width="7.140625" customWidth="1"/>
  </cols>
  <sheetData>
    <row r="1" spans="1:11" ht="30" customHeight="1" x14ac:dyDescent="0.4">
      <c r="B1" s="13" t="s">
        <v>167</v>
      </c>
      <c r="F1" s="13" t="s">
        <v>168</v>
      </c>
    </row>
    <row r="2" spans="1:11" ht="33" x14ac:dyDescent="0.35">
      <c r="A2" s="37" t="s">
        <v>169</v>
      </c>
      <c r="F2" s="15" t="s">
        <v>170</v>
      </c>
      <c r="G2"/>
      <c r="J2" s="35"/>
    </row>
    <row r="3" spans="1:11" ht="49.5" x14ac:dyDescent="0.35">
      <c r="C3" t="s">
        <v>171</v>
      </c>
      <c r="G3" s="35" t="s">
        <v>106</v>
      </c>
      <c r="H3" s="35" t="s">
        <v>108</v>
      </c>
      <c r="I3" s="35" t="s">
        <v>102</v>
      </c>
      <c r="J3" t="s">
        <v>159</v>
      </c>
    </row>
    <row r="4" spans="1:11" x14ac:dyDescent="0.35">
      <c r="B4" s="3" t="s">
        <v>30</v>
      </c>
      <c r="C4" s="5">
        <v>7040000</v>
      </c>
      <c r="F4" s="3" t="s">
        <v>30</v>
      </c>
      <c r="G4" s="35">
        <v>3</v>
      </c>
      <c r="J4">
        <v>3</v>
      </c>
    </row>
    <row r="5" spans="1:11" s="7" customFormat="1" x14ac:dyDescent="0.35">
      <c r="B5" s="4" t="s">
        <v>31</v>
      </c>
      <c r="C5" s="5">
        <v>7040000</v>
      </c>
      <c r="D5"/>
      <c r="E5"/>
      <c r="F5" s="4" t="s">
        <v>105</v>
      </c>
      <c r="G5" s="35">
        <v>3</v>
      </c>
      <c r="H5" s="35"/>
      <c r="I5" s="35"/>
      <c r="J5">
        <v>3</v>
      </c>
      <c r="K5"/>
    </row>
    <row r="6" spans="1:11" x14ac:dyDescent="0.35">
      <c r="B6" s="3" t="s">
        <v>21</v>
      </c>
      <c r="C6" s="5">
        <v>4620000</v>
      </c>
      <c r="F6" s="3" t="s">
        <v>21</v>
      </c>
      <c r="G6" s="35">
        <v>3</v>
      </c>
      <c r="H6" s="35">
        <v>4</v>
      </c>
      <c r="I6" s="35">
        <v>3</v>
      </c>
      <c r="J6">
        <v>10</v>
      </c>
    </row>
    <row r="7" spans="1:11" x14ac:dyDescent="0.35">
      <c r="B7" s="4" t="s">
        <v>19</v>
      </c>
      <c r="C7" s="5">
        <v>4620000</v>
      </c>
      <c r="F7" s="4" t="s">
        <v>114</v>
      </c>
      <c r="G7" s="35">
        <v>3</v>
      </c>
      <c r="H7" s="35">
        <v>1</v>
      </c>
      <c r="J7">
        <v>4</v>
      </c>
    </row>
    <row r="8" spans="1:11" x14ac:dyDescent="0.35">
      <c r="B8" s="3" t="s">
        <v>37</v>
      </c>
      <c r="C8" s="5">
        <v>2485000</v>
      </c>
      <c r="F8" s="4" t="s">
        <v>101</v>
      </c>
      <c r="H8" s="35">
        <v>3</v>
      </c>
      <c r="I8" s="35">
        <v>3</v>
      </c>
      <c r="J8">
        <v>6</v>
      </c>
    </row>
    <row r="9" spans="1:11" x14ac:dyDescent="0.35">
      <c r="B9" s="4" t="s">
        <v>35</v>
      </c>
      <c r="C9" s="5">
        <v>2485000</v>
      </c>
      <c r="F9" s="3" t="s">
        <v>37</v>
      </c>
      <c r="H9" s="35">
        <v>3</v>
      </c>
      <c r="J9">
        <v>3</v>
      </c>
    </row>
    <row r="10" spans="1:11" x14ac:dyDescent="0.35">
      <c r="B10" s="3" t="s">
        <v>159</v>
      </c>
      <c r="C10" s="5">
        <v>14145000</v>
      </c>
      <c r="F10" s="4" t="s">
        <v>112</v>
      </c>
      <c r="H10" s="35">
        <v>3</v>
      </c>
      <c r="J10">
        <v>3</v>
      </c>
    </row>
    <row r="11" spans="1:11" x14ac:dyDescent="0.35">
      <c r="F11" s="3" t="s">
        <v>159</v>
      </c>
      <c r="G11" s="35">
        <v>6</v>
      </c>
      <c r="H11" s="35">
        <v>7</v>
      </c>
      <c r="I11" s="35">
        <v>3</v>
      </c>
      <c r="J11">
        <v>16</v>
      </c>
    </row>
    <row r="13" spans="1:11" x14ac:dyDescent="0.35">
      <c r="A13" s="36" t="s">
        <v>172</v>
      </c>
    </row>
  </sheetData>
  <sheetProtection pivotTables="0"/>
  <pageMargins left="0.7" right="0.7" top="0.75" bottom="0.75" header="0.3" footer="0.3"/>
  <pageSetup orientation="portrait" r:id="rId3"/>
  <headerFooter differentFirst="1">
    <oddHeader xml:space="preserve">&amp;C
</oddHeader>
    <oddFooter>&amp;L  </oddFooter>
    <firstHeader xml:space="preserve">&amp;C
</firstHeader>
    <firstFooter>&amp;L  </firstFooter>
  </headerFooter>
  <drawing r:id="rId4"/>
  <extLst>
    <ext xmlns:x14="http://schemas.microsoft.com/office/spreadsheetml/2009/9/main" uri="{A8765BA9-456A-4dab-B4F3-ACF838C121DE}">
      <x14:slicerList>
        <x14:slicer r:id="rId5"/>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B5D4-91D9-4A7D-9908-DE575BE51373}">
  <dimension ref="A1:G104"/>
  <sheetViews>
    <sheetView zoomScaleNormal="100" workbookViewId="0">
      <selection activeCell="B4" sqref="B4"/>
    </sheetView>
  </sheetViews>
  <sheetFormatPr defaultRowHeight="16.5" x14ac:dyDescent="0.35"/>
  <cols>
    <col min="1" max="1" width="34" customWidth="1"/>
    <col min="2" max="2" width="42.7109375" customWidth="1"/>
    <col min="3" max="3" width="11.85546875" customWidth="1"/>
    <col min="4" max="4" width="8" bestFit="1" customWidth="1"/>
    <col min="5" max="5" width="6.28515625" customWidth="1"/>
    <col min="6" max="6" width="32.85546875" customWidth="1"/>
    <col min="7" max="7" width="84.140625" customWidth="1"/>
    <col min="8" max="8" width="18.28515625" bestFit="1" customWidth="1"/>
    <col min="9" max="9" width="12.7109375" bestFit="1" customWidth="1"/>
    <col min="10" max="10" width="12.42578125" bestFit="1" customWidth="1"/>
    <col min="11" max="11" width="10.85546875" bestFit="1" customWidth="1"/>
  </cols>
  <sheetData>
    <row r="1" spans="1:7" ht="33.75" x14ac:dyDescent="0.4">
      <c r="A1" s="37" t="s">
        <v>173</v>
      </c>
      <c r="B1" s="13" t="s">
        <v>174</v>
      </c>
      <c r="G1" s="13" t="s">
        <v>175</v>
      </c>
    </row>
    <row r="2" spans="1:7" x14ac:dyDescent="0.35">
      <c r="A2" s="37"/>
      <c r="B2" s="40" t="s">
        <v>176</v>
      </c>
      <c r="G2" s="40" t="s">
        <v>177</v>
      </c>
    </row>
    <row r="3" spans="1:7" ht="33.75" x14ac:dyDescent="0.4">
      <c r="A3" s="39" t="s">
        <v>169</v>
      </c>
      <c r="B3" s="38"/>
      <c r="F3" s="39" t="s">
        <v>172</v>
      </c>
      <c r="G3" s="1" t="s">
        <v>178</v>
      </c>
    </row>
    <row r="4" spans="1:7" x14ac:dyDescent="0.35">
      <c r="C4" t="s">
        <v>157</v>
      </c>
      <c r="D4" t="s">
        <v>158</v>
      </c>
    </row>
    <row r="5" spans="1:7" s="7" customFormat="1" x14ac:dyDescent="0.35">
      <c r="A5"/>
      <c r="B5" s="3" t="s">
        <v>14</v>
      </c>
      <c r="C5" s="5">
        <v>6005000</v>
      </c>
      <c r="D5" s="6">
        <v>0.42453163662071403</v>
      </c>
      <c r="E5"/>
      <c r="F5"/>
    </row>
    <row r="6" spans="1:7" x14ac:dyDescent="0.35">
      <c r="B6" s="3" t="s">
        <v>60</v>
      </c>
      <c r="C6" s="5">
        <v>1225000</v>
      </c>
      <c r="D6" s="6">
        <v>8.6603039943442914E-2</v>
      </c>
    </row>
    <row r="7" spans="1:7" x14ac:dyDescent="0.35">
      <c r="B7" s="3" t="s">
        <v>65</v>
      </c>
      <c r="C7" s="5">
        <v>600000</v>
      </c>
      <c r="D7" s="6">
        <v>4.2417815482502653E-2</v>
      </c>
    </row>
    <row r="8" spans="1:7" x14ac:dyDescent="0.35">
      <c r="B8" s="3" t="s">
        <v>67</v>
      </c>
      <c r="C8" s="5">
        <v>520000</v>
      </c>
      <c r="D8" s="6">
        <v>3.6762106751502301E-2</v>
      </c>
    </row>
    <row r="9" spans="1:7" x14ac:dyDescent="0.35">
      <c r="B9" s="3" t="s">
        <v>77</v>
      </c>
      <c r="C9" s="5">
        <v>210000</v>
      </c>
      <c r="D9" s="6">
        <v>1.4846235418875928E-2</v>
      </c>
    </row>
    <row r="10" spans="1:7" x14ac:dyDescent="0.35">
      <c r="B10" s="3" t="s">
        <v>79</v>
      </c>
      <c r="C10" s="5">
        <v>360000</v>
      </c>
      <c r="D10" s="6">
        <v>2.5450689289501591E-2</v>
      </c>
    </row>
    <row r="11" spans="1:7" x14ac:dyDescent="0.35">
      <c r="B11" s="3" t="s">
        <v>81</v>
      </c>
      <c r="C11" s="5">
        <v>2370000</v>
      </c>
      <c r="D11" s="6">
        <v>0.16755037115588547</v>
      </c>
    </row>
    <row r="12" spans="1:7" x14ac:dyDescent="0.35">
      <c r="B12" s="3" t="s">
        <v>84</v>
      </c>
      <c r="C12" s="5">
        <v>305000</v>
      </c>
      <c r="D12" s="6">
        <v>2.1562389536938849E-2</v>
      </c>
    </row>
    <row r="13" spans="1:7" x14ac:dyDescent="0.35">
      <c r="B13" s="3" t="s">
        <v>86</v>
      </c>
      <c r="C13" s="5">
        <v>1500000</v>
      </c>
      <c r="D13" s="6">
        <v>0.10604453870625663</v>
      </c>
    </row>
    <row r="14" spans="1:7" x14ac:dyDescent="0.35">
      <c r="B14" s="3" t="s">
        <v>88</v>
      </c>
      <c r="C14" s="5">
        <v>1050000</v>
      </c>
      <c r="D14" s="6">
        <v>7.4231177094379638E-2</v>
      </c>
    </row>
    <row r="15" spans="1:7" x14ac:dyDescent="0.35">
      <c r="B15" s="3" t="s">
        <v>159</v>
      </c>
      <c r="C15" s="5">
        <v>14145000</v>
      </c>
      <c r="D15" s="6">
        <v>1</v>
      </c>
    </row>
    <row r="19" spans="2:7" ht="19.5" x14ac:dyDescent="0.4">
      <c r="B19" s="13" t="s">
        <v>179</v>
      </c>
      <c r="G19" s="13" t="s">
        <v>180</v>
      </c>
    </row>
    <row r="20" spans="2:7" x14ac:dyDescent="0.35">
      <c r="C20" t="s">
        <v>157</v>
      </c>
      <c r="D20" t="s">
        <v>158</v>
      </c>
      <c r="G20" s="3" t="s">
        <v>28</v>
      </c>
    </row>
    <row r="21" spans="2:7" x14ac:dyDescent="0.35">
      <c r="B21" s="3" t="s">
        <v>28</v>
      </c>
      <c r="C21" s="5">
        <v>1000000</v>
      </c>
      <c r="D21" s="6">
        <v>7.0696359137504425E-2</v>
      </c>
      <c r="G21" s="4" t="s">
        <v>154</v>
      </c>
    </row>
    <row r="22" spans="2:7" x14ac:dyDescent="0.35">
      <c r="B22" s="4" t="s">
        <v>14</v>
      </c>
      <c r="C22" s="5">
        <v>610000</v>
      </c>
      <c r="D22" s="6">
        <v>4.3124779073877698E-2</v>
      </c>
      <c r="G22" s="9" t="s">
        <v>107</v>
      </c>
    </row>
    <row r="23" spans="2:7" x14ac:dyDescent="0.35">
      <c r="B23" s="4" t="s">
        <v>60</v>
      </c>
      <c r="C23" s="5">
        <v>100000</v>
      </c>
      <c r="D23" s="6">
        <v>7.069635913750442E-3</v>
      </c>
      <c r="G23" s="3" t="s">
        <v>61</v>
      </c>
    </row>
    <row r="24" spans="2:7" x14ac:dyDescent="0.35">
      <c r="B24" s="4" t="s">
        <v>67</v>
      </c>
      <c r="C24" s="5">
        <v>50000</v>
      </c>
      <c r="D24" s="6">
        <v>3.534817956875221E-3</v>
      </c>
      <c r="G24" s="4" t="s">
        <v>109</v>
      </c>
    </row>
    <row r="25" spans="2:7" x14ac:dyDescent="0.35">
      <c r="B25" s="4" t="s">
        <v>79</v>
      </c>
      <c r="C25" s="5">
        <v>185000</v>
      </c>
      <c r="D25" s="6">
        <v>1.3078826440438318E-2</v>
      </c>
      <c r="G25" s="9" t="s">
        <v>110</v>
      </c>
    </row>
    <row r="26" spans="2:7" x14ac:dyDescent="0.35">
      <c r="B26" s="4" t="s">
        <v>84</v>
      </c>
      <c r="C26" s="5">
        <v>55000</v>
      </c>
      <c r="D26" s="6">
        <v>3.888299752562743E-3</v>
      </c>
      <c r="G26" s="3" t="s">
        <v>39</v>
      </c>
    </row>
    <row r="27" spans="2:7" x14ac:dyDescent="0.35">
      <c r="B27" s="3" t="s">
        <v>61</v>
      </c>
      <c r="C27" s="5">
        <v>1190000</v>
      </c>
      <c r="D27" s="6">
        <v>8.4128667373630256E-2</v>
      </c>
      <c r="G27" s="4" t="s">
        <v>154</v>
      </c>
    </row>
    <row r="28" spans="2:7" x14ac:dyDescent="0.35">
      <c r="B28" s="4" t="s">
        <v>60</v>
      </c>
      <c r="C28" s="5">
        <v>60000</v>
      </c>
      <c r="D28" s="6">
        <v>4.2417815482502655E-3</v>
      </c>
      <c r="G28" s="9" t="s">
        <v>111</v>
      </c>
    </row>
    <row r="29" spans="2:7" x14ac:dyDescent="0.35">
      <c r="B29" s="4" t="s">
        <v>67</v>
      </c>
      <c r="C29" s="5">
        <v>55000</v>
      </c>
      <c r="D29" s="6">
        <v>3.888299752562743E-3</v>
      </c>
      <c r="G29" s="3" t="s">
        <v>62</v>
      </c>
    </row>
    <row r="30" spans="2:7" x14ac:dyDescent="0.35">
      <c r="B30" s="4" t="s">
        <v>84</v>
      </c>
      <c r="C30" s="5">
        <v>75000</v>
      </c>
      <c r="D30" s="6">
        <v>5.3022269353128317E-3</v>
      </c>
      <c r="G30" s="4" t="s">
        <v>154</v>
      </c>
    </row>
    <row r="31" spans="2:7" x14ac:dyDescent="0.35">
      <c r="B31" s="4" t="s">
        <v>86</v>
      </c>
      <c r="C31" s="5">
        <v>1000000</v>
      </c>
      <c r="D31" s="6">
        <v>7.0696359137504425E-2</v>
      </c>
      <c r="G31" s="9" t="s">
        <v>113</v>
      </c>
    </row>
    <row r="32" spans="2:7" x14ac:dyDescent="0.35">
      <c r="B32" s="3" t="s">
        <v>39</v>
      </c>
      <c r="C32" s="5">
        <v>425000</v>
      </c>
      <c r="D32" s="6">
        <v>3.0045952633439378E-2</v>
      </c>
      <c r="G32" s="3" t="s">
        <v>43</v>
      </c>
    </row>
    <row r="33" spans="2:7" x14ac:dyDescent="0.35">
      <c r="B33" s="4" t="s">
        <v>14</v>
      </c>
      <c r="C33" s="5">
        <v>160000</v>
      </c>
      <c r="D33" s="6">
        <v>1.1311417462000707E-2</v>
      </c>
      <c r="G33" s="4" t="s">
        <v>154</v>
      </c>
    </row>
    <row r="34" spans="2:7" x14ac:dyDescent="0.35">
      <c r="B34" s="4" t="s">
        <v>60</v>
      </c>
      <c r="C34" s="5">
        <v>75000</v>
      </c>
      <c r="D34" s="6">
        <v>5.3022269353128317E-3</v>
      </c>
      <c r="G34" s="9" t="s">
        <v>115</v>
      </c>
    </row>
    <row r="35" spans="2:7" x14ac:dyDescent="0.35">
      <c r="B35" s="4" t="s">
        <v>67</v>
      </c>
      <c r="C35" s="5">
        <v>125000</v>
      </c>
      <c r="D35" s="6">
        <v>8.8370448921880531E-3</v>
      </c>
      <c r="G35" s="3" t="s">
        <v>45</v>
      </c>
    </row>
    <row r="36" spans="2:7" x14ac:dyDescent="0.35">
      <c r="B36" s="4" t="s">
        <v>84</v>
      </c>
      <c r="C36" s="5">
        <v>65000</v>
      </c>
      <c r="D36" s="6">
        <v>4.5952633439377876E-3</v>
      </c>
      <c r="G36" s="4" t="s">
        <v>154</v>
      </c>
    </row>
    <row r="37" spans="2:7" x14ac:dyDescent="0.35">
      <c r="B37" s="3" t="s">
        <v>62</v>
      </c>
      <c r="C37" s="5">
        <v>250000</v>
      </c>
      <c r="D37" s="6">
        <v>1.7674089784376106E-2</v>
      </c>
      <c r="G37" s="9" t="s">
        <v>116</v>
      </c>
    </row>
    <row r="38" spans="2:7" x14ac:dyDescent="0.35">
      <c r="B38" s="4" t="s">
        <v>60</v>
      </c>
      <c r="C38" s="5">
        <v>80000</v>
      </c>
      <c r="D38" s="6">
        <v>5.6557087310003537E-3</v>
      </c>
      <c r="G38" s="3" t="s">
        <v>49</v>
      </c>
    </row>
    <row r="39" spans="2:7" x14ac:dyDescent="0.35">
      <c r="B39" s="4" t="s">
        <v>67</v>
      </c>
      <c r="C39" s="5">
        <v>50000</v>
      </c>
      <c r="D39" s="6">
        <v>3.534817956875221E-3</v>
      </c>
      <c r="G39" s="4" t="s">
        <v>117</v>
      </c>
    </row>
    <row r="40" spans="2:7" x14ac:dyDescent="0.35">
      <c r="B40" s="4" t="s">
        <v>79</v>
      </c>
      <c r="C40" s="5">
        <v>65000</v>
      </c>
      <c r="D40" s="6">
        <v>4.5952633439377876E-3</v>
      </c>
      <c r="G40" s="9" t="s">
        <v>118</v>
      </c>
    </row>
    <row r="41" spans="2:7" x14ac:dyDescent="0.35">
      <c r="B41" s="4" t="s">
        <v>84</v>
      </c>
      <c r="C41" s="5">
        <v>55000</v>
      </c>
      <c r="D41" s="6">
        <v>3.888299752562743E-3</v>
      </c>
      <c r="G41" s="3" t="s">
        <v>51</v>
      </c>
    </row>
    <row r="42" spans="2:7" x14ac:dyDescent="0.35">
      <c r="B42" s="3" t="s">
        <v>41</v>
      </c>
      <c r="C42" s="5">
        <v>415000</v>
      </c>
      <c r="D42" s="6">
        <v>2.9338989042064334E-2</v>
      </c>
      <c r="G42" s="4" t="s">
        <v>154</v>
      </c>
    </row>
    <row r="43" spans="2:7" x14ac:dyDescent="0.35">
      <c r="B43" s="4" t="s">
        <v>14</v>
      </c>
      <c r="C43" s="5">
        <v>160000</v>
      </c>
      <c r="D43" s="6">
        <v>1.1311417462000707E-2</v>
      </c>
      <c r="G43" s="9" t="s">
        <v>119</v>
      </c>
    </row>
    <row r="44" spans="2:7" x14ac:dyDescent="0.35">
      <c r="B44" s="4" t="s">
        <v>60</v>
      </c>
      <c r="C44" s="5">
        <v>60000</v>
      </c>
      <c r="D44" s="6">
        <v>4.2417815482502655E-3</v>
      </c>
      <c r="G44" s="9" t="s">
        <v>120</v>
      </c>
    </row>
    <row r="45" spans="2:7" x14ac:dyDescent="0.35">
      <c r="B45" s="4" t="s">
        <v>67</v>
      </c>
      <c r="C45" s="5">
        <v>30000</v>
      </c>
      <c r="D45" s="6">
        <v>2.1208907741251328E-3</v>
      </c>
      <c r="G45" s="3" t="s">
        <v>52</v>
      </c>
    </row>
    <row r="46" spans="2:7" x14ac:dyDescent="0.35">
      <c r="B46" s="4" t="s">
        <v>79</v>
      </c>
      <c r="C46" s="5">
        <v>110000</v>
      </c>
      <c r="D46" s="6">
        <v>7.7765995051254861E-3</v>
      </c>
      <c r="G46" s="4" t="s">
        <v>154</v>
      </c>
    </row>
    <row r="47" spans="2:7" x14ac:dyDescent="0.35">
      <c r="B47" s="4" t="s">
        <v>84</v>
      </c>
      <c r="C47" s="5">
        <v>55000</v>
      </c>
      <c r="D47" s="6">
        <v>3.888299752562743E-3</v>
      </c>
      <c r="G47" s="9" t="s">
        <v>121</v>
      </c>
    </row>
    <row r="48" spans="2:7" x14ac:dyDescent="0.35">
      <c r="B48" s="3" t="s">
        <v>43</v>
      </c>
      <c r="C48" s="5">
        <v>1295000</v>
      </c>
      <c r="D48" s="6">
        <v>9.1551785083068216E-2</v>
      </c>
      <c r="G48" s="3" t="s">
        <v>53</v>
      </c>
    </row>
    <row r="49" spans="2:7" x14ac:dyDescent="0.35">
      <c r="B49" s="4" t="s">
        <v>14</v>
      </c>
      <c r="C49" s="5">
        <v>460000</v>
      </c>
      <c r="D49" s="6">
        <v>3.2520325203252036E-2</v>
      </c>
      <c r="G49" s="4" t="s">
        <v>154</v>
      </c>
    </row>
    <row r="50" spans="2:7" x14ac:dyDescent="0.35">
      <c r="B50" s="4" t="s">
        <v>60</v>
      </c>
      <c r="C50" s="5">
        <v>185000</v>
      </c>
      <c r="D50" s="6">
        <v>1.3078826440438318E-2</v>
      </c>
      <c r="G50" s="9" t="s">
        <v>122</v>
      </c>
    </row>
    <row r="51" spans="2:7" x14ac:dyDescent="0.35">
      <c r="B51" s="4" t="s">
        <v>67</v>
      </c>
      <c r="C51" s="5">
        <v>50000</v>
      </c>
      <c r="D51" s="6">
        <v>3.534817956875221E-3</v>
      </c>
      <c r="G51" s="3" t="s">
        <v>154</v>
      </c>
    </row>
    <row r="52" spans="2:7" x14ac:dyDescent="0.35">
      <c r="B52" s="4" t="s">
        <v>81</v>
      </c>
      <c r="C52" s="5">
        <v>25000</v>
      </c>
      <c r="D52" s="6">
        <v>1.7674089784376105E-3</v>
      </c>
      <c r="G52" s="4" t="s">
        <v>154</v>
      </c>
    </row>
    <row r="53" spans="2:7" x14ac:dyDescent="0.35">
      <c r="B53" s="4" t="s">
        <v>88</v>
      </c>
      <c r="C53" s="5">
        <v>575000</v>
      </c>
      <c r="D53" s="6">
        <v>4.065040650406504E-2</v>
      </c>
      <c r="G53" s="9" t="s">
        <v>103</v>
      </c>
    </row>
    <row r="54" spans="2:7" x14ac:dyDescent="0.35">
      <c r="B54" s="3" t="s">
        <v>45</v>
      </c>
      <c r="C54" s="5">
        <v>1440000</v>
      </c>
      <c r="D54" s="6">
        <v>0.10180275715800637</v>
      </c>
      <c r="G54" s="9" t="s">
        <v>125</v>
      </c>
    </row>
    <row r="55" spans="2:7" x14ac:dyDescent="0.35">
      <c r="B55" s="4" t="s">
        <v>14</v>
      </c>
      <c r="C55" s="5">
        <v>160000</v>
      </c>
      <c r="D55" s="6">
        <v>1.1311417462000707E-2</v>
      </c>
      <c r="G55" s="9" t="s">
        <v>124</v>
      </c>
    </row>
    <row r="56" spans="2:7" x14ac:dyDescent="0.35">
      <c r="B56" s="4" t="s">
        <v>60</v>
      </c>
      <c r="C56" s="5">
        <v>80000</v>
      </c>
      <c r="D56" s="6">
        <v>5.6557087310003537E-3</v>
      </c>
      <c r="G56" s="9" t="s">
        <v>123</v>
      </c>
    </row>
    <row r="57" spans="2:7" x14ac:dyDescent="0.35">
      <c r="B57" s="4" t="s">
        <v>81</v>
      </c>
      <c r="C57" s="5">
        <v>400000</v>
      </c>
      <c r="D57" s="6">
        <v>2.8278543655001768E-2</v>
      </c>
      <c r="G57" s="3" t="s">
        <v>68</v>
      </c>
    </row>
    <row r="58" spans="2:7" x14ac:dyDescent="0.35">
      <c r="B58" s="4" t="s">
        <v>86</v>
      </c>
      <c r="C58" s="5">
        <v>500000</v>
      </c>
      <c r="D58" s="6">
        <v>3.5348179568752212E-2</v>
      </c>
      <c r="G58" s="4" t="s">
        <v>154</v>
      </c>
    </row>
    <row r="59" spans="2:7" x14ac:dyDescent="0.35">
      <c r="B59" s="4" t="s">
        <v>88</v>
      </c>
      <c r="C59" s="5">
        <v>300000</v>
      </c>
      <c r="D59" s="6">
        <v>2.1208907741251327E-2</v>
      </c>
      <c r="G59" s="9" t="s">
        <v>103</v>
      </c>
    </row>
    <row r="60" spans="2:7" x14ac:dyDescent="0.35">
      <c r="B60" s="3" t="s">
        <v>73</v>
      </c>
      <c r="C60" s="5">
        <v>65000</v>
      </c>
      <c r="D60" s="6">
        <v>4.5952633439377876E-3</v>
      </c>
      <c r="G60" s="3" t="s">
        <v>159</v>
      </c>
    </row>
    <row r="61" spans="2:7" x14ac:dyDescent="0.35">
      <c r="B61" s="4" t="s">
        <v>67</v>
      </c>
      <c r="C61" s="5">
        <v>65000</v>
      </c>
      <c r="D61" s="6">
        <v>4.5952633439377876E-3</v>
      </c>
    </row>
    <row r="62" spans="2:7" x14ac:dyDescent="0.35">
      <c r="B62" s="3" t="s">
        <v>46</v>
      </c>
      <c r="C62" s="5">
        <v>340000</v>
      </c>
      <c r="D62" s="6">
        <v>2.4036762106751503E-2</v>
      </c>
    </row>
    <row r="63" spans="2:7" x14ac:dyDescent="0.35">
      <c r="B63" s="4" t="s">
        <v>14</v>
      </c>
      <c r="C63" s="5">
        <v>160000</v>
      </c>
      <c r="D63" s="6">
        <v>1.1311417462000707E-2</v>
      </c>
    </row>
    <row r="64" spans="2:7" x14ac:dyDescent="0.35">
      <c r="B64" s="4" t="s">
        <v>60</v>
      </c>
      <c r="C64" s="5">
        <v>110000</v>
      </c>
      <c r="D64" s="6">
        <v>7.7765995051254861E-3</v>
      </c>
    </row>
    <row r="65" spans="2:4" x14ac:dyDescent="0.35">
      <c r="B65" s="4" t="s">
        <v>67</v>
      </c>
      <c r="C65" s="5">
        <v>70000</v>
      </c>
      <c r="D65" s="6">
        <v>4.9487451396253096E-3</v>
      </c>
    </row>
    <row r="66" spans="2:4" x14ac:dyDescent="0.35">
      <c r="B66" s="3" t="s">
        <v>47</v>
      </c>
      <c r="C66" s="5">
        <v>925000</v>
      </c>
      <c r="D66" s="6">
        <v>6.5394132202191591E-2</v>
      </c>
    </row>
    <row r="67" spans="2:4" x14ac:dyDescent="0.35">
      <c r="B67" s="4" t="s">
        <v>14</v>
      </c>
      <c r="C67" s="5">
        <v>150000</v>
      </c>
      <c r="D67" s="6">
        <v>1.0604453870625663E-2</v>
      </c>
    </row>
    <row r="68" spans="2:4" x14ac:dyDescent="0.35">
      <c r="B68" s="4" t="s">
        <v>81</v>
      </c>
      <c r="C68" s="5">
        <v>600000</v>
      </c>
      <c r="D68" s="6">
        <v>4.2417815482502653E-2</v>
      </c>
    </row>
    <row r="69" spans="2:4" x14ac:dyDescent="0.35">
      <c r="B69" s="4" t="s">
        <v>88</v>
      </c>
      <c r="C69" s="5">
        <v>175000</v>
      </c>
      <c r="D69" s="6">
        <v>1.2371862849063274E-2</v>
      </c>
    </row>
    <row r="70" spans="2:4" x14ac:dyDescent="0.35">
      <c r="B70" s="3" t="s">
        <v>49</v>
      </c>
      <c r="C70" s="5">
        <v>510000</v>
      </c>
      <c r="D70" s="6">
        <v>3.6055143160127257E-2</v>
      </c>
    </row>
    <row r="71" spans="2:4" x14ac:dyDescent="0.35">
      <c r="B71" s="4" t="s">
        <v>14</v>
      </c>
      <c r="C71" s="5">
        <v>300000</v>
      </c>
      <c r="D71" s="6">
        <v>2.1208907741251327E-2</v>
      </c>
    </row>
    <row r="72" spans="2:4" x14ac:dyDescent="0.35">
      <c r="B72" s="4" t="s">
        <v>60</v>
      </c>
      <c r="C72" s="5">
        <v>60000</v>
      </c>
      <c r="D72" s="6">
        <v>4.2417815482502655E-3</v>
      </c>
    </row>
    <row r="73" spans="2:4" x14ac:dyDescent="0.35">
      <c r="B73" s="4" t="s">
        <v>81</v>
      </c>
      <c r="C73" s="5">
        <v>150000</v>
      </c>
      <c r="D73" s="6">
        <v>1.0604453870625663E-2</v>
      </c>
    </row>
    <row r="74" spans="2:4" x14ac:dyDescent="0.35">
      <c r="B74" s="3" t="s">
        <v>51</v>
      </c>
      <c r="C74" s="5">
        <v>585000</v>
      </c>
      <c r="D74" s="6">
        <v>4.1357370095440084E-2</v>
      </c>
    </row>
    <row r="75" spans="2:4" x14ac:dyDescent="0.35">
      <c r="B75" s="4" t="s">
        <v>14</v>
      </c>
      <c r="C75" s="5">
        <v>160000</v>
      </c>
      <c r="D75" s="6">
        <v>1.1311417462000707E-2</v>
      </c>
    </row>
    <row r="76" spans="2:4" x14ac:dyDescent="0.35">
      <c r="B76" s="4" t="s">
        <v>60</v>
      </c>
      <c r="C76" s="5">
        <v>175000</v>
      </c>
      <c r="D76" s="6">
        <v>1.2371862849063274E-2</v>
      </c>
    </row>
    <row r="77" spans="2:4" x14ac:dyDescent="0.35">
      <c r="B77" s="4" t="s">
        <v>81</v>
      </c>
      <c r="C77" s="5">
        <v>250000</v>
      </c>
      <c r="D77" s="6">
        <v>1.7674089784376106E-2</v>
      </c>
    </row>
    <row r="78" spans="2:4" x14ac:dyDescent="0.35">
      <c r="B78" s="3" t="s">
        <v>52</v>
      </c>
      <c r="C78" s="5">
        <v>910000</v>
      </c>
      <c r="D78" s="6">
        <v>6.4333686815129021E-2</v>
      </c>
    </row>
    <row r="79" spans="2:4" x14ac:dyDescent="0.35">
      <c r="B79" s="4" t="s">
        <v>14</v>
      </c>
      <c r="C79" s="5">
        <v>480000</v>
      </c>
      <c r="D79" s="6">
        <v>3.3934252386002124E-2</v>
      </c>
    </row>
    <row r="80" spans="2:4" x14ac:dyDescent="0.35">
      <c r="B80" s="4" t="s">
        <v>60</v>
      </c>
      <c r="C80" s="5">
        <v>80000</v>
      </c>
      <c r="D80" s="6">
        <v>5.6557087310003537E-3</v>
      </c>
    </row>
    <row r="81" spans="2:4" x14ac:dyDescent="0.35">
      <c r="B81" s="4" t="s">
        <v>81</v>
      </c>
      <c r="C81" s="5">
        <v>350000</v>
      </c>
      <c r="D81" s="6">
        <v>2.4743725698126547E-2</v>
      </c>
    </row>
    <row r="82" spans="2:4" x14ac:dyDescent="0.35">
      <c r="B82" s="3" t="s">
        <v>53</v>
      </c>
      <c r="C82" s="5">
        <v>420000</v>
      </c>
      <c r="D82" s="6">
        <v>2.9692470837751856E-2</v>
      </c>
    </row>
    <row r="83" spans="2:4" x14ac:dyDescent="0.35">
      <c r="B83" s="4" t="s">
        <v>14</v>
      </c>
      <c r="C83" s="5">
        <v>310000</v>
      </c>
      <c r="D83" s="6">
        <v>2.1915871332626371E-2</v>
      </c>
    </row>
    <row r="84" spans="2:4" x14ac:dyDescent="0.35">
      <c r="B84" s="4" t="s">
        <v>60</v>
      </c>
      <c r="C84" s="5">
        <v>110000</v>
      </c>
      <c r="D84" s="6">
        <v>7.7765995051254861E-3</v>
      </c>
    </row>
    <row r="85" spans="2:4" x14ac:dyDescent="0.35">
      <c r="B85" s="3" t="s">
        <v>54</v>
      </c>
      <c r="C85" s="5">
        <v>805000</v>
      </c>
      <c r="D85" s="6">
        <v>5.6910569105691054E-2</v>
      </c>
    </row>
    <row r="86" spans="2:4" x14ac:dyDescent="0.35">
      <c r="B86" s="4" t="s">
        <v>14</v>
      </c>
      <c r="C86" s="5">
        <v>160000</v>
      </c>
      <c r="D86" s="6">
        <v>1.1311417462000707E-2</v>
      </c>
    </row>
    <row r="87" spans="2:4" x14ac:dyDescent="0.35">
      <c r="B87" s="4" t="s">
        <v>60</v>
      </c>
      <c r="C87" s="5">
        <v>50000</v>
      </c>
      <c r="D87" s="6">
        <v>3.534817956875221E-3</v>
      </c>
    </row>
    <row r="88" spans="2:4" x14ac:dyDescent="0.35">
      <c r="B88" s="4" t="s">
        <v>81</v>
      </c>
      <c r="C88" s="5">
        <v>595000</v>
      </c>
      <c r="D88" s="6">
        <v>4.2064333686815128E-2</v>
      </c>
    </row>
    <row r="89" spans="2:4" x14ac:dyDescent="0.35">
      <c r="B89" s="3" t="s">
        <v>154</v>
      </c>
      <c r="C89" s="5">
        <v>600000</v>
      </c>
      <c r="D89" s="6">
        <v>4.2417815482502653E-2</v>
      </c>
    </row>
    <row r="90" spans="2:4" x14ac:dyDescent="0.35">
      <c r="B90" s="4" t="s">
        <v>65</v>
      </c>
      <c r="C90" s="5">
        <v>600000</v>
      </c>
      <c r="D90" s="6">
        <v>4.2417815482502653E-2</v>
      </c>
    </row>
    <row r="91" spans="2:4" x14ac:dyDescent="0.35">
      <c r="B91" s="3" t="s">
        <v>16</v>
      </c>
      <c r="C91" s="5">
        <v>160000</v>
      </c>
      <c r="D91" s="6">
        <v>1.1311417462000707E-2</v>
      </c>
    </row>
    <row r="92" spans="2:4" x14ac:dyDescent="0.35">
      <c r="B92" s="4" t="s">
        <v>14</v>
      </c>
      <c r="C92" s="5">
        <v>160000</v>
      </c>
      <c r="D92" s="6">
        <v>1.1311417462000707E-2</v>
      </c>
    </row>
    <row r="93" spans="2:4" x14ac:dyDescent="0.35">
      <c r="B93" s="3" t="s">
        <v>24</v>
      </c>
      <c r="C93" s="5">
        <v>160000</v>
      </c>
      <c r="D93" s="6">
        <v>1.1311417462000707E-2</v>
      </c>
    </row>
    <row r="94" spans="2:4" x14ac:dyDescent="0.35">
      <c r="B94" s="4" t="s">
        <v>14</v>
      </c>
      <c r="C94" s="5">
        <v>160000</v>
      </c>
      <c r="D94" s="6">
        <v>1.1311417462000707E-2</v>
      </c>
    </row>
    <row r="95" spans="2:4" x14ac:dyDescent="0.35">
      <c r="B95" s="3" t="s">
        <v>25</v>
      </c>
      <c r="C95" s="5">
        <v>160000</v>
      </c>
      <c r="D95" s="6">
        <v>1.1311417462000707E-2</v>
      </c>
    </row>
    <row r="96" spans="2:4" x14ac:dyDescent="0.35">
      <c r="B96" s="4" t="s">
        <v>14</v>
      </c>
      <c r="C96" s="5">
        <v>160000</v>
      </c>
      <c r="D96" s="6">
        <v>1.1311417462000707E-2</v>
      </c>
    </row>
    <row r="97" spans="2:4" x14ac:dyDescent="0.35">
      <c r="B97" s="3" t="s">
        <v>26</v>
      </c>
      <c r="C97" s="5">
        <v>160000</v>
      </c>
      <c r="D97" s="6">
        <v>1.1311417462000707E-2</v>
      </c>
    </row>
    <row r="98" spans="2:4" x14ac:dyDescent="0.35">
      <c r="B98" s="4" t="s">
        <v>14</v>
      </c>
      <c r="C98" s="5">
        <v>160000</v>
      </c>
      <c r="D98" s="6">
        <v>1.1311417462000707E-2</v>
      </c>
    </row>
    <row r="99" spans="2:4" x14ac:dyDescent="0.35">
      <c r="B99" s="3" t="s">
        <v>68</v>
      </c>
      <c r="C99" s="5">
        <v>25000</v>
      </c>
      <c r="D99" s="6">
        <v>1.7674089784376105E-3</v>
      </c>
    </row>
    <row r="100" spans="2:4" x14ac:dyDescent="0.35">
      <c r="B100" s="4" t="s">
        <v>67</v>
      </c>
      <c r="C100" s="5">
        <v>25000</v>
      </c>
      <c r="D100" s="6">
        <v>1.7674089784376105E-3</v>
      </c>
    </row>
    <row r="101" spans="2:4" x14ac:dyDescent="0.35">
      <c r="B101" s="3" t="s">
        <v>56</v>
      </c>
      <c r="C101" s="5">
        <v>2305000</v>
      </c>
      <c r="D101" s="6">
        <v>0.16295510781194769</v>
      </c>
    </row>
    <row r="102" spans="2:4" x14ac:dyDescent="0.35">
      <c r="B102" s="4" t="s">
        <v>14</v>
      </c>
      <c r="C102" s="5">
        <v>2095000</v>
      </c>
      <c r="D102" s="6">
        <v>0.14810887239307174</v>
      </c>
    </row>
    <row r="103" spans="2:4" x14ac:dyDescent="0.35">
      <c r="B103" s="4" t="s">
        <v>77</v>
      </c>
      <c r="C103" s="5">
        <v>210000</v>
      </c>
      <c r="D103" s="6">
        <v>1.4846235418875928E-2</v>
      </c>
    </row>
    <row r="104" spans="2:4" x14ac:dyDescent="0.35">
      <c r="B104" s="3" t="s">
        <v>159</v>
      </c>
      <c r="C104" s="5">
        <v>14145000</v>
      </c>
      <c r="D104" s="6">
        <v>1</v>
      </c>
    </row>
  </sheetData>
  <sheetProtection pivotTables="0"/>
  <pageMargins left="0.7" right="0.7" top="0.75" bottom="0.75" header="0.3" footer="0.3"/>
  <pageSetup orientation="portrait" r:id="rId4"/>
  <headerFooter differentFirst="1">
    <oddHeader xml:space="preserve">&amp;C
</oddHeader>
    <oddFooter>&amp;L  </oddFooter>
    <firstHeader xml:space="preserve">&amp;C
</firstHeader>
    <firstFooter>&amp;L  </firstFooter>
  </headerFooter>
  <drawing r:id="rId5"/>
  <extLst>
    <ext xmlns:x14="http://schemas.microsoft.com/office/spreadsheetml/2009/9/main" uri="{A8765BA9-456A-4dab-B4F3-ACF838C121DE}">
      <x14:slicerList>
        <x14:slicer r:id="rId6"/>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AAFC2-FFA0-46B9-834D-0BAA57A159CC}">
  <dimension ref="A1:G73"/>
  <sheetViews>
    <sheetView zoomScaleNormal="100" workbookViewId="0">
      <selection activeCell="B4" sqref="B4"/>
    </sheetView>
  </sheetViews>
  <sheetFormatPr defaultRowHeight="16.5" x14ac:dyDescent="0.35"/>
  <cols>
    <col min="1" max="1" width="34" customWidth="1"/>
    <col min="2" max="2" width="42.7109375" customWidth="1"/>
    <col min="3" max="3" width="11.85546875" customWidth="1"/>
    <col min="4" max="4" width="8" bestFit="1" customWidth="1"/>
    <col min="5" max="5" width="11.85546875" customWidth="1"/>
    <col min="6" max="6" width="33.42578125" customWidth="1"/>
    <col min="7" max="7" width="94" bestFit="1" customWidth="1"/>
    <col min="8" max="8" width="18.28515625" bestFit="1" customWidth="1"/>
    <col min="9" max="9" width="12.7109375" bestFit="1" customWidth="1"/>
    <col min="10" max="10" width="12.42578125" bestFit="1" customWidth="1"/>
    <col min="11" max="11" width="10.85546875" bestFit="1" customWidth="1"/>
  </cols>
  <sheetData>
    <row r="1" spans="1:7" ht="33.75" x14ac:dyDescent="0.4">
      <c r="A1" s="37" t="s">
        <v>181</v>
      </c>
      <c r="B1" s="13" t="s">
        <v>151</v>
      </c>
      <c r="G1" s="13" t="s">
        <v>182</v>
      </c>
    </row>
    <row r="2" spans="1:7" x14ac:dyDescent="0.35">
      <c r="B2" s="40" t="s">
        <v>176</v>
      </c>
      <c r="G2" s="40" t="s">
        <v>177</v>
      </c>
    </row>
    <row r="3" spans="1:7" x14ac:dyDescent="0.35">
      <c r="G3" s="1" t="s">
        <v>178</v>
      </c>
    </row>
    <row r="4" spans="1:7" x14ac:dyDescent="0.35">
      <c r="C4" t="s">
        <v>157</v>
      </c>
      <c r="D4" t="s">
        <v>158</v>
      </c>
    </row>
    <row r="5" spans="1:7" s="7" customFormat="1" x14ac:dyDescent="0.35">
      <c r="A5"/>
      <c r="B5" s="3" t="s">
        <v>14</v>
      </c>
      <c r="C5" s="5">
        <v>6005000</v>
      </c>
      <c r="D5" s="6">
        <v>0.42453163662071403</v>
      </c>
      <c r="E5"/>
      <c r="F5"/>
    </row>
    <row r="6" spans="1:7" x14ac:dyDescent="0.35">
      <c r="B6" s="3" t="s">
        <v>60</v>
      </c>
      <c r="C6" s="5">
        <v>1225000</v>
      </c>
      <c r="D6" s="6">
        <v>8.6603039943442914E-2</v>
      </c>
    </row>
    <row r="7" spans="1:7" x14ac:dyDescent="0.35">
      <c r="B7" s="3" t="s">
        <v>65</v>
      </c>
      <c r="C7" s="5">
        <v>600000</v>
      </c>
      <c r="D7" s="6">
        <v>4.2417815482502653E-2</v>
      </c>
    </row>
    <row r="8" spans="1:7" x14ac:dyDescent="0.35">
      <c r="B8" s="3" t="s">
        <v>67</v>
      </c>
      <c r="C8" s="5">
        <v>520000</v>
      </c>
      <c r="D8" s="6">
        <v>3.6762106751502301E-2</v>
      </c>
    </row>
    <row r="9" spans="1:7" x14ac:dyDescent="0.35">
      <c r="B9" s="3" t="s">
        <v>77</v>
      </c>
      <c r="C9" s="5">
        <v>210000</v>
      </c>
      <c r="D9" s="6">
        <v>1.4846235418875928E-2</v>
      </c>
    </row>
    <row r="10" spans="1:7" x14ac:dyDescent="0.35">
      <c r="B10" s="3" t="s">
        <v>79</v>
      </c>
      <c r="C10" s="5">
        <v>360000</v>
      </c>
      <c r="D10" s="6">
        <v>2.5450689289501591E-2</v>
      </c>
    </row>
    <row r="11" spans="1:7" x14ac:dyDescent="0.35">
      <c r="B11" s="3" t="s">
        <v>81</v>
      </c>
      <c r="C11" s="5">
        <v>2370000</v>
      </c>
      <c r="D11" s="6">
        <v>0.16755037115588547</v>
      </c>
    </row>
    <row r="12" spans="1:7" x14ac:dyDescent="0.35">
      <c r="B12" s="3" t="s">
        <v>84</v>
      </c>
      <c r="C12" s="5">
        <v>305000</v>
      </c>
      <c r="D12" s="6">
        <v>2.1562389536938849E-2</v>
      </c>
    </row>
    <row r="13" spans="1:7" x14ac:dyDescent="0.35">
      <c r="B13" s="3" t="s">
        <v>86</v>
      </c>
      <c r="C13" s="5">
        <v>1500000</v>
      </c>
      <c r="D13" s="6">
        <v>0.10604453870625663</v>
      </c>
    </row>
    <row r="14" spans="1:7" x14ac:dyDescent="0.35">
      <c r="B14" s="3" t="s">
        <v>88</v>
      </c>
      <c r="C14" s="5">
        <v>1050000</v>
      </c>
      <c r="D14" s="6">
        <v>7.4231177094379638E-2</v>
      </c>
    </row>
    <row r="15" spans="1:7" x14ac:dyDescent="0.35">
      <c r="B15" s="3" t="s">
        <v>159</v>
      </c>
      <c r="C15" s="5">
        <v>14145000</v>
      </c>
      <c r="D15" s="6">
        <v>1</v>
      </c>
    </row>
    <row r="19" spans="2:7" ht="19.5" x14ac:dyDescent="0.4">
      <c r="B19" s="13" t="s">
        <v>183</v>
      </c>
      <c r="G19" s="13" t="s">
        <v>184</v>
      </c>
    </row>
    <row r="20" spans="2:7" x14ac:dyDescent="0.35">
      <c r="C20" t="s">
        <v>157</v>
      </c>
      <c r="D20" t="s">
        <v>158</v>
      </c>
      <c r="G20" s="15" t="s">
        <v>185</v>
      </c>
    </row>
    <row r="21" spans="2:7" x14ac:dyDescent="0.35">
      <c r="B21" s="3" t="s">
        <v>14</v>
      </c>
      <c r="C21" s="5">
        <v>6005000</v>
      </c>
      <c r="D21" s="6">
        <v>0.42453163662071403</v>
      </c>
      <c r="G21" s="3" t="s">
        <v>112</v>
      </c>
    </row>
    <row r="22" spans="2:7" x14ac:dyDescent="0.35">
      <c r="B22" s="4" t="s">
        <v>30</v>
      </c>
      <c r="C22" s="5">
        <v>2135000</v>
      </c>
      <c r="D22" s="6">
        <v>0.15093672675857192</v>
      </c>
      <c r="G22" s="4" t="s">
        <v>154</v>
      </c>
    </row>
    <row r="23" spans="2:7" x14ac:dyDescent="0.35">
      <c r="B23" s="9" t="s">
        <v>31</v>
      </c>
      <c r="C23" s="5">
        <v>2135000</v>
      </c>
      <c r="D23" s="6">
        <v>0.15093672675857192</v>
      </c>
      <c r="G23" s="9" t="s">
        <v>113</v>
      </c>
    </row>
    <row r="24" spans="2:7" x14ac:dyDescent="0.35">
      <c r="B24" s="4" t="s">
        <v>18</v>
      </c>
      <c r="C24" s="5">
        <v>3870000</v>
      </c>
      <c r="D24" s="6">
        <v>0.27359490986214208</v>
      </c>
      <c r="G24" s="9" t="s">
        <v>123</v>
      </c>
    </row>
    <row r="25" spans="2:7" x14ac:dyDescent="0.35">
      <c r="B25" s="9" t="s">
        <v>19</v>
      </c>
      <c r="C25" s="5">
        <v>2255000</v>
      </c>
      <c r="D25" s="6">
        <v>0.15942028985507245</v>
      </c>
      <c r="G25" s="9" t="s">
        <v>121</v>
      </c>
    </row>
    <row r="26" spans="2:7" x14ac:dyDescent="0.35">
      <c r="B26" s="9" t="s">
        <v>35</v>
      </c>
      <c r="C26" s="5">
        <v>1615000</v>
      </c>
      <c r="D26" s="6">
        <v>0.11417462000706964</v>
      </c>
      <c r="G26" s="3" t="s">
        <v>105</v>
      </c>
    </row>
    <row r="27" spans="2:7" x14ac:dyDescent="0.35">
      <c r="B27" s="3" t="s">
        <v>60</v>
      </c>
      <c r="C27" s="5">
        <v>1225000</v>
      </c>
      <c r="D27" s="6">
        <v>8.6603039943442914E-2</v>
      </c>
      <c r="G27" s="4" t="s">
        <v>117</v>
      </c>
    </row>
    <row r="28" spans="2:7" x14ac:dyDescent="0.35">
      <c r="B28" s="4" t="s">
        <v>30</v>
      </c>
      <c r="C28" s="5">
        <v>465000</v>
      </c>
      <c r="D28" s="6">
        <v>3.2873806998939555E-2</v>
      </c>
      <c r="G28" s="9" t="s">
        <v>118</v>
      </c>
    </row>
    <row r="29" spans="2:7" x14ac:dyDescent="0.35">
      <c r="B29" s="9" t="s">
        <v>31</v>
      </c>
      <c r="C29" s="5">
        <v>465000</v>
      </c>
      <c r="D29" s="6">
        <v>3.2873806998939555E-2</v>
      </c>
      <c r="G29" s="4" t="s">
        <v>154</v>
      </c>
    </row>
    <row r="30" spans="2:7" x14ac:dyDescent="0.35">
      <c r="B30" s="4" t="s">
        <v>18</v>
      </c>
      <c r="C30" s="5">
        <v>760000</v>
      </c>
      <c r="D30" s="6">
        <v>5.3729232944503359E-2</v>
      </c>
      <c r="G30" s="9" t="s">
        <v>116</v>
      </c>
    </row>
    <row r="31" spans="2:7" x14ac:dyDescent="0.35">
      <c r="B31" s="9" t="s">
        <v>19</v>
      </c>
      <c r="C31" s="5">
        <v>380000</v>
      </c>
      <c r="D31" s="6">
        <v>2.686461647225168E-2</v>
      </c>
      <c r="G31" s="9" t="s">
        <v>107</v>
      </c>
    </row>
    <row r="32" spans="2:7" x14ac:dyDescent="0.35">
      <c r="B32" s="9" t="s">
        <v>35</v>
      </c>
      <c r="C32" s="5">
        <v>380000</v>
      </c>
      <c r="D32" s="6">
        <v>2.686461647225168E-2</v>
      </c>
      <c r="G32" s="3" t="s">
        <v>114</v>
      </c>
    </row>
    <row r="33" spans="2:7" x14ac:dyDescent="0.35">
      <c r="B33" s="3" t="s">
        <v>65</v>
      </c>
      <c r="C33" s="5">
        <v>600000</v>
      </c>
      <c r="D33" s="6">
        <v>4.2417815482502653E-2</v>
      </c>
      <c r="G33" s="4" t="s">
        <v>154</v>
      </c>
    </row>
    <row r="34" spans="2:7" x14ac:dyDescent="0.35">
      <c r="B34" s="4" t="s">
        <v>30</v>
      </c>
      <c r="C34" s="5">
        <v>600000</v>
      </c>
      <c r="D34" s="6">
        <v>4.2417815482502653E-2</v>
      </c>
      <c r="G34" s="9" t="s">
        <v>125</v>
      </c>
    </row>
    <row r="35" spans="2:7" x14ac:dyDescent="0.35">
      <c r="B35" s="9" t="s">
        <v>31</v>
      </c>
      <c r="C35" s="5">
        <v>600000</v>
      </c>
      <c r="D35" s="6">
        <v>4.2417815482502653E-2</v>
      </c>
      <c r="G35" s="9" t="s">
        <v>124</v>
      </c>
    </row>
    <row r="36" spans="2:7" x14ac:dyDescent="0.35">
      <c r="B36" s="3" t="s">
        <v>67</v>
      </c>
      <c r="C36" s="5">
        <v>520000</v>
      </c>
      <c r="D36" s="6">
        <v>3.6762106751502301E-2</v>
      </c>
      <c r="G36" s="9" t="s">
        <v>115</v>
      </c>
    </row>
    <row r="37" spans="2:7" x14ac:dyDescent="0.35">
      <c r="B37" s="4" t="s">
        <v>30</v>
      </c>
      <c r="C37" s="5">
        <v>330000</v>
      </c>
      <c r="D37" s="6">
        <v>2.3329798515376459E-2</v>
      </c>
      <c r="G37" s="9" t="s">
        <v>122</v>
      </c>
    </row>
    <row r="38" spans="2:7" x14ac:dyDescent="0.35">
      <c r="B38" s="9" t="s">
        <v>31</v>
      </c>
      <c r="C38" s="5">
        <v>330000</v>
      </c>
      <c r="D38" s="6">
        <v>2.3329798515376459E-2</v>
      </c>
      <c r="G38" s="3" t="s">
        <v>101</v>
      </c>
    </row>
    <row r="39" spans="2:7" x14ac:dyDescent="0.35">
      <c r="B39" s="4" t="s">
        <v>18</v>
      </c>
      <c r="C39" s="5">
        <v>190000</v>
      </c>
      <c r="D39" s="6">
        <v>1.343230823612584E-2</v>
      </c>
      <c r="G39" s="4" t="s">
        <v>109</v>
      </c>
    </row>
    <row r="40" spans="2:7" x14ac:dyDescent="0.35">
      <c r="B40" s="9" t="s">
        <v>19</v>
      </c>
      <c r="C40" s="5">
        <v>110000</v>
      </c>
      <c r="D40" s="6">
        <v>7.7765995051254861E-3</v>
      </c>
      <c r="G40" s="9" t="s">
        <v>110</v>
      </c>
    </row>
    <row r="41" spans="2:7" x14ac:dyDescent="0.35">
      <c r="B41" s="9" t="s">
        <v>35</v>
      </c>
      <c r="C41" s="5">
        <v>80000</v>
      </c>
      <c r="D41" s="6">
        <v>5.6557087310003537E-3</v>
      </c>
      <c r="G41" s="4" t="s">
        <v>154</v>
      </c>
    </row>
    <row r="42" spans="2:7" x14ac:dyDescent="0.35">
      <c r="B42" s="3" t="s">
        <v>77</v>
      </c>
      <c r="C42" s="5">
        <v>210000</v>
      </c>
      <c r="D42" s="6">
        <v>1.4846235418875928E-2</v>
      </c>
      <c r="G42" s="9" t="s">
        <v>103</v>
      </c>
    </row>
    <row r="43" spans="2:7" x14ac:dyDescent="0.35">
      <c r="B43" s="4" t="s">
        <v>30</v>
      </c>
      <c r="C43" s="5">
        <v>135000</v>
      </c>
      <c r="D43" s="6">
        <v>9.5440084835630972E-3</v>
      </c>
      <c r="G43" s="9" t="s">
        <v>111</v>
      </c>
    </row>
    <row r="44" spans="2:7" x14ac:dyDescent="0.35">
      <c r="B44" s="9" t="s">
        <v>31</v>
      </c>
      <c r="C44" s="5">
        <v>135000</v>
      </c>
      <c r="D44" s="6">
        <v>9.5440084835630972E-3</v>
      </c>
      <c r="G44" s="9" t="s">
        <v>119</v>
      </c>
    </row>
    <row r="45" spans="2:7" x14ac:dyDescent="0.35">
      <c r="B45" s="4" t="s">
        <v>18</v>
      </c>
      <c r="C45" s="5">
        <v>75000</v>
      </c>
      <c r="D45" s="6">
        <v>5.3022269353128317E-3</v>
      </c>
      <c r="G45" s="9" t="s">
        <v>120</v>
      </c>
    </row>
    <row r="46" spans="2:7" x14ac:dyDescent="0.35">
      <c r="B46" s="9" t="s">
        <v>19</v>
      </c>
      <c r="C46" s="5">
        <v>75000</v>
      </c>
      <c r="D46" s="6">
        <v>5.3022269353128317E-3</v>
      </c>
      <c r="G46" s="3" t="s">
        <v>159</v>
      </c>
    </row>
    <row r="47" spans="2:7" x14ac:dyDescent="0.35">
      <c r="B47" s="3" t="s">
        <v>79</v>
      </c>
      <c r="C47" s="5">
        <v>360000</v>
      </c>
      <c r="D47" s="6">
        <v>2.5450689289501591E-2</v>
      </c>
    </row>
    <row r="48" spans="2:7" x14ac:dyDescent="0.35">
      <c r="B48" s="4" t="s">
        <v>30</v>
      </c>
      <c r="C48" s="5">
        <v>120000</v>
      </c>
      <c r="D48" s="6">
        <v>8.483563096500531E-3</v>
      </c>
    </row>
    <row r="49" spans="2:4" x14ac:dyDescent="0.35">
      <c r="B49" s="9" t="s">
        <v>31</v>
      </c>
      <c r="C49" s="5">
        <v>120000</v>
      </c>
      <c r="D49" s="6">
        <v>8.483563096500531E-3</v>
      </c>
    </row>
    <row r="50" spans="2:4" x14ac:dyDescent="0.35">
      <c r="B50" s="4" t="s">
        <v>18</v>
      </c>
      <c r="C50" s="5">
        <v>240000</v>
      </c>
      <c r="D50" s="6">
        <v>1.6967126193001062E-2</v>
      </c>
    </row>
    <row r="51" spans="2:4" x14ac:dyDescent="0.35">
      <c r="B51" s="9" t="s">
        <v>19</v>
      </c>
      <c r="C51" s="5">
        <v>120000</v>
      </c>
      <c r="D51" s="6">
        <v>8.483563096500531E-3</v>
      </c>
    </row>
    <row r="52" spans="2:4" x14ac:dyDescent="0.35">
      <c r="B52" s="9" t="s">
        <v>35</v>
      </c>
      <c r="C52" s="5">
        <v>120000</v>
      </c>
      <c r="D52" s="6">
        <v>8.483563096500531E-3</v>
      </c>
    </row>
    <row r="53" spans="2:4" x14ac:dyDescent="0.35">
      <c r="B53" s="3" t="s">
        <v>81</v>
      </c>
      <c r="C53" s="5">
        <v>2370000</v>
      </c>
      <c r="D53" s="6">
        <v>0.16755037115588547</v>
      </c>
    </row>
    <row r="54" spans="2:4" x14ac:dyDescent="0.35">
      <c r="B54" s="4" t="s">
        <v>30</v>
      </c>
      <c r="C54" s="5">
        <v>1125000</v>
      </c>
      <c r="D54" s="6">
        <v>7.9533404029692473E-2</v>
      </c>
    </row>
    <row r="55" spans="2:4" x14ac:dyDescent="0.35">
      <c r="B55" s="9" t="s">
        <v>31</v>
      </c>
      <c r="C55" s="5">
        <v>1125000</v>
      </c>
      <c r="D55" s="6">
        <v>7.9533404029692473E-2</v>
      </c>
    </row>
    <row r="56" spans="2:4" x14ac:dyDescent="0.35">
      <c r="B56" s="4" t="s">
        <v>18</v>
      </c>
      <c r="C56" s="5">
        <v>1245000</v>
      </c>
      <c r="D56" s="6">
        <v>8.8016967126193002E-2</v>
      </c>
    </row>
    <row r="57" spans="2:4" x14ac:dyDescent="0.35">
      <c r="B57" s="9" t="s">
        <v>19</v>
      </c>
      <c r="C57" s="5">
        <v>1245000</v>
      </c>
      <c r="D57" s="6">
        <v>8.8016967126193002E-2</v>
      </c>
    </row>
    <row r="58" spans="2:4" x14ac:dyDescent="0.35">
      <c r="B58" s="3" t="s">
        <v>84</v>
      </c>
      <c r="C58" s="5">
        <v>305000</v>
      </c>
      <c r="D58" s="6">
        <v>2.1562389536938849E-2</v>
      </c>
    </row>
    <row r="59" spans="2:4" x14ac:dyDescent="0.35">
      <c r="B59" s="4" t="s">
        <v>30</v>
      </c>
      <c r="C59" s="5">
        <v>130000</v>
      </c>
      <c r="D59" s="6">
        <v>9.1905266878755752E-3</v>
      </c>
    </row>
    <row r="60" spans="2:4" x14ac:dyDescent="0.35">
      <c r="B60" s="9" t="s">
        <v>31</v>
      </c>
      <c r="C60" s="5">
        <v>130000</v>
      </c>
      <c r="D60" s="6">
        <v>9.1905266878755752E-3</v>
      </c>
    </row>
    <row r="61" spans="2:4" x14ac:dyDescent="0.35">
      <c r="B61" s="4" t="s">
        <v>18</v>
      </c>
      <c r="C61" s="5">
        <v>175000</v>
      </c>
      <c r="D61" s="6">
        <v>1.2371862849063274E-2</v>
      </c>
    </row>
    <row r="62" spans="2:4" x14ac:dyDescent="0.35">
      <c r="B62" s="9" t="s">
        <v>19</v>
      </c>
      <c r="C62" s="5">
        <v>110000</v>
      </c>
      <c r="D62" s="6">
        <v>7.7765995051254861E-3</v>
      </c>
    </row>
    <row r="63" spans="2:4" x14ac:dyDescent="0.35">
      <c r="B63" s="9" t="s">
        <v>35</v>
      </c>
      <c r="C63" s="5">
        <v>65000</v>
      </c>
      <c r="D63" s="6">
        <v>4.5952633439377876E-3</v>
      </c>
    </row>
    <row r="64" spans="2:4" x14ac:dyDescent="0.35">
      <c r="B64" s="3" t="s">
        <v>86</v>
      </c>
      <c r="C64" s="5">
        <v>1500000</v>
      </c>
      <c r="D64" s="6">
        <v>0.10604453870625663</v>
      </c>
    </row>
    <row r="65" spans="2:4" x14ac:dyDescent="0.35">
      <c r="B65" s="4" t="s">
        <v>30</v>
      </c>
      <c r="C65" s="5">
        <v>1500000</v>
      </c>
      <c r="D65" s="6">
        <v>0.10604453870625663</v>
      </c>
    </row>
    <row r="66" spans="2:4" x14ac:dyDescent="0.35">
      <c r="B66" s="9" t="s">
        <v>31</v>
      </c>
      <c r="C66" s="5">
        <v>1500000</v>
      </c>
      <c r="D66" s="6">
        <v>0.10604453870625663</v>
      </c>
    </row>
    <row r="67" spans="2:4" x14ac:dyDescent="0.35">
      <c r="B67" s="3" t="s">
        <v>88</v>
      </c>
      <c r="C67" s="5">
        <v>1050000</v>
      </c>
      <c r="D67" s="6">
        <v>7.4231177094379638E-2</v>
      </c>
    </row>
    <row r="68" spans="2:4" x14ac:dyDescent="0.35">
      <c r="B68" s="4" t="s">
        <v>30</v>
      </c>
      <c r="C68" s="5">
        <v>500000</v>
      </c>
      <c r="D68" s="6">
        <v>3.5348179568752212E-2</v>
      </c>
    </row>
    <row r="69" spans="2:4" x14ac:dyDescent="0.35">
      <c r="B69" s="9" t="s">
        <v>31</v>
      </c>
      <c r="C69" s="5">
        <v>500000</v>
      </c>
      <c r="D69" s="6">
        <v>3.5348179568752212E-2</v>
      </c>
    </row>
    <row r="70" spans="2:4" x14ac:dyDescent="0.35">
      <c r="B70" s="4" t="s">
        <v>18</v>
      </c>
      <c r="C70" s="5">
        <v>550000</v>
      </c>
      <c r="D70" s="6">
        <v>3.8882997525627433E-2</v>
      </c>
    </row>
    <row r="71" spans="2:4" x14ac:dyDescent="0.35">
      <c r="B71" s="9" t="s">
        <v>19</v>
      </c>
      <c r="C71" s="5">
        <v>325000</v>
      </c>
      <c r="D71" s="6">
        <v>2.2976316719688937E-2</v>
      </c>
    </row>
    <row r="72" spans="2:4" x14ac:dyDescent="0.35">
      <c r="B72" s="9" t="s">
        <v>35</v>
      </c>
      <c r="C72" s="5">
        <v>225000</v>
      </c>
      <c r="D72" s="6">
        <v>1.5906680805938492E-2</v>
      </c>
    </row>
    <row r="73" spans="2:4" x14ac:dyDescent="0.35">
      <c r="B73" s="3" t="s">
        <v>159</v>
      </c>
      <c r="C73" s="5">
        <v>14145000</v>
      </c>
      <c r="D73" s="6">
        <v>1</v>
      </c>
    </row>
  </sheetData>
  <sheetProtection pivotTables="0"/>
  <pageMargins left="0.7" right="0.7" top="0.75" bottom="0.75" header="0.3" footer="0.3"/>
  <pageSetup orientation="portrait" r:id="rId4"/>
  <headerFooter differentFirst="1">
    <oddHeader xml:space="preserve">&amp;C
</oddHeader>
    <oddFooter>&amp;L  </oddFooter>
    <firstHeader xml:space="preserve">&amp;C
</firstHeader>
    <firstFooter>&amp;L  </firstFooter>
  </headerFooter>
  <drawing r:id="rId5"/>
  <extLst>
    <ext xmlns:x14="http://schemas.microsoft.com/office/spreadsheetml/2009/9/main" uri="{A8765BA9-456A-4dab-B4F3-ACF838C121DE}">
      <x14:slicerList>
        <x14:slicer r:id="rId6"/>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BAE6692AF4E6244A85FE42D366707A9" ma:contentTypeVersion="8" ma:contentTypeDescription="Create a new document." ma:contentTypeScope="" ma:versionID="e7823fd951ba8bb9ca275416d639a845">
  <xsd:schema xmlns:xsd="http://www.w3.org/2001/XMLSchema" xmlns:xs="http://www.w3.org/2001/XMLSchema" xmlns:p="http://schemas.microsoft.com/office/2006/metadata/properties" xmlns:ns2="e5effe05-a431-4769-8188-62ddc1d41882" targetNamespace="http://schemas.microsoft.com/office/2006/metadata/properties" ma:root="true" ma:fieldsID="9e8348a0c622de1800b25f338d4e2f80" ns2:_="">
    <xsd:import namespace="e5effe05-a431-4769-8188-62ddc1d4188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ffe05-a431-4769-8188-62ddc1d418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061852-7F2C-4FA6-9BBF-207BBBD4916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E24F6EA-57E6-4284-ABEF-8B46EECEDC46}">
  <ds:schemaRefs>
    <ds:schemaRef ds:uri="http://schemas.microsoft.com/sharepoint/v3/contenttype/forms"/>
  </ds:schemaRefs>
</ds:datastoreItem>
</file>

<file path=customXml/itemProps3.xml><?xml version="1.0" encoding="utf-8"?>
<ds:datastoreItem xmlns:ds="http://schemas.openxmlformats.org/officeDocument/2006/customXml" ds:itemID="{491D521D-E752-4887-B254-EA03FDA466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effe05-a431-4769-8188-62ddc1d418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Budget</vt:lpstr>
      <vt:lpstr>Existing &amp; New Resources</vt:lpstr>
      <vt:lpstr>Acronyms &amp; Annotations</vt:lpstr>
      <vt:lpstr>Definitions</vt:lpstr>
      <vt:lpstr>Summary Budget</vt:lpstr>
      <vt:lpstr>Summary Resources--Session 1</vt:lpstr>
      <vt:lpstr>Organization Lists--pivot table</vt:lpstr>
      <vt:lpstr>Org Budgets--pivot tables</vt:lpstr>
      <vt:lpstr>Activity Budgets--pivot tables</vt:lpstr>
      <vt:lpstr>Lookup 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Shackelford, Rachel</dc:creator>
  <cp:keywords/>
  <dc:description/>
  <cp:lastModifiedBy>Plimpton, Suzanne H.</cp:lastModifiedBy>
  <cp:revision/>
  <dcterms:created xsi:type="dcterms:W3CDTF">2023-06-26T16:23:24Z</dcterms:created>
  <dcterms:modified xsi:type="dcterms:W3CDTF">2024-10-31T15:31:56Z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ef8dd20c-78f8-4f59-b4ae-f3f981ea4631</vt:lpwstr>
  </property>
  <property fmtid="{D5CDD505-2E9C-101B-9397-08002B2CF9AE}" pid="3" name="ContainsCUI">
    <vt:lpwstr>No</vt:lpwstr>
  </property>
  <property fmtid="{D5CDD505-2E9C-101B-9397-08002B2CF9AE}" pid="4" name="ContentTypeId">
    <vt:lpwstr>0x0101008BAE6692AF4E6244A85FE42D366707A9</vt:lpwstr>
  </property>
  <property fmtid="{D5CDD505-2E9C-101B-9397-08002B2CF9AE}" pid="5" name="MediaServiceImageTags">
    <vt:lpwstr/>
  </property>
  <property fmtid="{D5CDD505-2E9C-101B-9397-08002B2CF9AE}" pid="6" name="VM">
    <vt:lpwstr>Yes</vt:lpwstr>
  </property>
</Properties>
</file>