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HS - 0575/0575-0173 - CF Grants/2025/"/>
    </mc:Choice>
  </mc:AlternateContent>
  <xr:revisionPtr revIDLastSave="1" documentId="8_{AA8DB2D9-9E29-4543-BE57-5F9924B3D031}" xr6:coauthVersionLast="47" xr6:coauthVersionMax="47" xr10:uidLastSave="{8D5C8F9F-58CF-4851-BC34-33D719136DD2}"/>
  <bookViews>
    <workbookView xWindow="2145" yWindow="3045" windowWidth="21600" windowHeight="11295" xr2:uid="{00000000-000D-0000-FFFF-FFFF00000000}"/>
  </bookViews>
  <sheets>
    <sheet name="Cost to the publ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H5" i="1"/>
  <c r="F5" i="1"/>
  <c r="F4" i="1"/>
  <c r="P4" i="1" l="1"/>
  <c r="P3" i="1"/>
  <c r="F10" i="1"/>
  <c r="H10" i="1" s="1"/>
  <c r="L10" i="1" s="1"/>
  <c r="F11" i="1"/>
  <c r="H11" i="1" s="1"/>
  <c r="L11" i="1" s="1"/>
  <c r="F9" i="1"/>
  <c r="H9" i="1" s="1"/>
  <c r="L9" i="1" s="1"/>
  <c r="J9" i="1" l="1"/>
  <c r="J11" i="1"/>
  <c r="J10" i="1"/>
  <c r="F24" i="1"/>
  <c r="H24" i="1" s="1"/>
  <c r="F23" i="1"/>
  <c r="H23" i="1" s="1"/>
  <c r="F12" i="1"/>
  <c r="F13" i="1"/>
  <c r="H13" i="1" s="1"/>
  <c r="F14" i="1"/>
  <c r="H14" i="1" s="1"/>
  <c r="F15" i="1"/>
  <c r="H15" i="1" s="1"/>
  <c r="F16" i="1"/>
  <c r="H16" i="1" s="1"/>
  <c r="F22" i="1"/>
  <c r="H22" i="1" s="1"/>
  <c r="J22" i="1" s="1"/>
  <c r="F17" i="1"/>
  <c r="H17" i="1" s="1"/>
  <c r="J14" i="1" l="1"/>
  <c r="L14" i="1"/>
  <c r="J17" i="1"/>
  <c r="L17" i="1"/>
  <c r="J16" i="1"/>
  <c r="L16" i="1"/>
  <c r="J15" i="1"/>
  <c r="L15" i="1"/>
  <c r="J13" i="1"/>
  <c r="L13" i="1"/>
  <c r="F18" i="1"/>
  <c r="J23" i="1"/>
  <c r="J24" i="1"/>
  <c r="H12" i="1"/>
  <c r="H4" i="1"/>
  <c r="L4" i="1" l="1"/>
  <c r="L5" i="1" s="1"/>
  <c r="L12" i="1"/>
  <c r="L18" i="1" s="1"/>
  <c r="H18" i="1"/>
  <c r="J12" i="1"/>
  <c r="J18" i="1" s="1"/>
  <c r="J4" i="1"/>
  <c r="F19" i="1"/>
  <c r="H19" i="1"/>
  <c r="J19" i="1"/>
  <c r="L19" i="1" l="1"/>
</calcChain>
</file>

<file path=xl/sharedStrings.xml><?xml version="1.0" encoding="utf-8"?>
<sst xmlns="http://schemas.openxmlformats.org/spreadsheetml/2006/main" count="68" uniqueCount="58">
  <si>
    <t>Section of Regulations</t>
  </si>
  <si>
    <t>Title</t>
  </si>
  <si>
    <t>Form No. (if any)</t>
  </si>
  <si>
    <t>Estimated No. of Respondents</t>
  </si>
  <si>
    <t>Reports Filed Annually</t>
  </si>
  <si>
    <t>Total Annual Responses (D) X (E)</t>
  </si>
  <si>
    <t>Estimated Number of Man Hours per Response</t>
  </si>
  <si>
    <t>Wage Class $/hr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</si>
  <si>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</si>
  <si>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</si>
  <si>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</si>
  <si>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</si>
  <si>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</si>
  <si>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</si>
  <si>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</si>
  <si>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</si>
  <si>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</si>
  <si>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3570.80(a)</t>
  </si>
  <si>
    <t>Community Facilities Grant Agreement</t>
  </si>
  <si>
    <t>3570.61(e)</t>
  </si>
  <si>
    <t>Lease/Management Agreement</t>
  </si>
  <si>
    <t>3570.62(d)(4)(v)</t>
  </si>
  <si>
    <t>Interim Financing</t>
  </si>
  <si>
    <t>3570.65(a)</t>
  </si>
  <si>
    <t>3570.65(b)(2)</t>
  </si>
  <si>
    <t>Liens on real property</t>
  </si>
  <si>
    <t>3570.83(b)</t>
  </si>
  <si>
    <t>Audits/financial statements</t>
  </si>
  <si>
    <t>Written</t>
  </si>
  <si>
    <t>3570.61(c)</t>
  </si>
  <si>
    <t>3570.80 (c)</t>
  </si>
  <si>
    <t>Estimated Total Man Hours     (F) X (G)</t>
  </si>
  <si>
    <t>Total Cost to the Public  (H)x( (I)</t>
  </si>
  <si>
    <t>(J)</t>
  </si>
  <si>
    <t>Assurance Agreement</t>
  </si>
  <si>
    <t>Financial Feasibility Report</t>
  </si>
  <si>
    <t>Reporting Requirements - Forms Approved With This Docket</t>
  </si>
  <si>
    <t>Statement of Inability to Obtain Credit Elsewhere</t>
  </si>
  <si>
    <t>Reporting Requirements - No Forms</t>
  </si>
  <si>
    <t>Application for Federal Assistance</t>
  </si>
  <si>
    <t>Reporting Requirements - Forms Approved Under Other OMB</t>
  </si>
  <si>
    <t>Federal Financial Report</t>
  </si>
  <si>
    <t>RD 3570-3</t>
  </si>
  <si>
    <t>SF-425 (4040-0014)</t>
  </si>
  <si>
    <t>Subtotal</t>
  </si>
  <si>
    <t>Grand Total</t>
  </si>
  <si>
    <t>RD 400-4</t>
  </si>
  <si>
    <t xml:space="preserve">SF 424         (4040-0004)       </t>
  </si>
  <si>
    <t>Evidence of Legal Existence and Authority</t>
  </si>
  <si>
    <t>Intergovernmental Review Comments</t>
  </si>
  <si>
    <t>Environmental Information in response to 7 CFR 1970</t>
  </si>
  <si>
    <t>https://www.bls.gov/oes/current/oes_stru.htm#13-0000</t>
  </si>
  <si>
    <t>hourly wage</t>
  </si>
  <si>
    <t>w/ benefits</t>
  </si>
  <si>
    <t>43-3031 Bookkeeping, accounting, and auditing clerks</t>
  </si>
  <si>
    <t>Wage Class $/hr + benefits</t>
  </si>
  <si>
    <t>Total Cost Incl. Benefits</t>
  </si>
  <si>
    <t>13-2099 Financial specialists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</si>
</sst>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Calibri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left" wrapText="1"/>
    </xf>
    <xf numFmtId="3" fontId="0" fillId="0" borderId="0" xfId="0" applyNumberFormat="1" applyAlignment="1">
      <alignment wrapText="1"/>
    </xf>
    <xf numFmtId="3" fontId="3" fillId="0" borderId="3" xfId="0" applyNumberFormat="1" applyFont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wrapText="1"/>
    </xf>
    <xf numFmtId="6" fontId="0" fillId="0" borderId="5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6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2"/>
    <xf numFmtId="2" fontId="6" fillId="0" borderId="0" xfId="0" applyNumberFormat="1" applyFont="1"/>
    <xf numFmtId="2" fontId="0" fillId="0" borderId="0" xfId="0" applyNumberFormat="1"/>
    <xf numFmtId="44" fontId="2" fillId="0" borderId="3" xfId="1" applyFont="1" applyBorder="1" applyAlignment="1">
      <alignment wrapText="1"/>
    </xf>
    <xf numFmtId="44" fontId="0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wrapText="1"/>
    </xf>
    <xf numFmtId="44" fontId="2" fillId="0" borderId="2" xfId="1" applyFont="1" applyBorder="1" applyAlignment="1">
      <alignment wrapText="1"/>
    </xf>
    <xf numFmtId="44" fontId="0" fillId="0" borderId="0" xfId="1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0" fillId="0" borderId="0" xfId="1" applyFont="1" applyAlignment="1">
      <alignment wrapText="1"/>
    </xf>
    <xf numFmtId="44" fontId="2" fillId="0" borderId="6" xfId="1" applyFont="1" applyFill="1" applyBorder="1" applyAlignment="1">
      <alignment wrapText="1"/>
    </xf>
    <xf numFmtId="44" fontId="0" fillId="0" borderId="0" xfId="1" applyFont="1" applyBorder="1"/>
    <xf numFmtId="44" fontId="2" fillId="0" borderId="0" xfId="1" applyFont="1" applyAlignment="1">
      <alignment horizontal="center" vertical="center"/>
    </xf>
    <xf numFmtId="44" fontId="0" fillId="0" borderId="0" xfId="1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0" fillId="0" borderId="1" xfId="1" applyFont="1" applyBorder="1"/>
    <xf numFmtId="44" fontId="2" fillId="0" borderId="1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str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zoomScaleNormal="100" workbookViewId="0">
      <selection activeCell="L8" sqref="L8"/>
    </sheetView>
  </sheetViews>
  <sheetFormatPr defaultRowHeight="12.75" x14ac:dyDescent="0.2"/>
  <cols>
    <col min="1" max="1" width="14" style="1" customWidth="1"/>
    <col min="2" max="2" width="18.85546875" style="1" customWidth="1"/>
    <col min="3" max="3" width="11.140625" style="1" customWidth="1"/>
    <col min="4" max="4" width="11.7109375" style="1" customWidth="1"/>
    <col min="5" max="5" width="9.140625" style="1"/>
    <col min="6" max="6" width="10.7109375" style="1" customWidth="1"/>
    <col min="7" max="7" width="10.140625" style="1" customWidth="1"/>
    <col min="8" max="8" width="9.140625" style="16"/>
    <col min="9" max="9" width="7.7109375" style="41" bestFit="1" customWidth="1"/>
    <col min="10" max="10" width="9.7109375" style="1" bestFit="1" customWidth="1"/>
    <col min="11" max="11" width="9" style="45" bestFit="1" customWidth="1"/>
    <col min="12" max="12" width="12.7109375" style="45" customWidth="1"/>
    <col min="13" max="13" width="21.85546875" customWidth="1"/>
  </cols>
  <sheetData>
    <row r="1" spans="1:22" ht="63.75" x14ac:dyDescent="0.2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17" t="s">
        <v>31</v>
      </c>
      <c r="I1" s="35" t="s">
        <v>7</v>
      </c>
      <c r="J1" s="9" t="s">
        <v>32</v>
      </c>
      <c r="K1" s="42" t="s">
        <v>55</v>
      </c>
      <c r="L1" s="42" t="s">
        <v>56</v>
      </c>
      <c r="N1" s="32" t="s">
        <v>51</v>
      </c>
      <c r="O1" s="30"/>
      <c r="P1" s="30"/>
    </row>
    <row r="2" spans="1:22" s="7" customFormat="1" x14ac:dyDescent="0.2">
      <c r="A2" s="4" t="s">
        <v>8</v>
      </c>
      <c r="B2" s="8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18" t="s">
        <v>15</v>
      </c>
      <c r="I2" s="36" t="s">
        <v>16</v>
      </c>
      <c r="J2" s="4" t="s">
        <v>33</v>
      </c>
      <c r="K2" s="43"/>
      <c r="L2" s="43"/>
      <c r="M2"/>
      <c r="N2" s="30"/>
      <c r="O2" s="30" t="s">
        <v>52</v>
      </c>
      <c r="P2" s="30" t="s">
        <v>53</v>
      </c>
      <c r="Q2"/>
      <c r="R2"/>
      <c r="S2"/>
      <c r="T2"/>
      <c r="U2"/>
      <c r="V2"/>
    </row>
    <row r="3" spans="1:22" s="13" customFormat="1" x14ac:dyDescent="0.2">
      <c r="A3" s="46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44"/>
      <c r="L3" s="44"/>
      <c r="N3" s="30" t="s">
        <v>57</v>
      </c>
      <c r="O3" s="33">
        <v>43.1</v>
      </c>
      <c r="P3" s="34">
        <f>(O3*0.296)+O3</f>
        <v>55.857600000000005</v>
      </c>
    </row>
    <row r="4" spans="1:22" ht="25.5" x14ac:dyDescent="0.2">
      <c r="A4" s="3" t="s">
        <v>17</v>
      </c>
      <c r="B4" s="3" t="s">
        <v>18</v>
      </c>
      <c r="C4" s="3" t="s">
        <v>42</v>
      </c>
      <c r="D4" s="3">
        <v>1000</v>
      </c>
      <c r="E4" s="3">
        <v>1</v>
      </c>
      <c r="F4" s="3">
        <f>D4*E4</f>
        <v>1000</v>
      </c>
      <c r="G4" s="3">
        <v>0.25</v>
      </c>
      <c r="H4" s="19">
        <f>G4*F4</f>
        <v>250</v>
      </c>
      <c r="I4" s="37">
        <v>21.2</v>
      </c>
      <c r="J4" s="5">
        <f>H4*I4</f>
        <v>5300</v>
      </c>
      <c r="K4" s="45">
        <v>30.9</v>
      </c>
      <c r="L4" s="45">
        <f>K4*H4</f>
        <v>7725</v>
      </c>
      <c r="N4" s="30" t="s">
        <v>54</v>
      </c>
      <c r="O4" s="33">
        <v>23.84</v>
      </c>
      <c r="P4" s="34">
        <f>(O4*0.296)+O4</f>
        <v>30.896639999999998</v>
      </c>
    </row>
    <row r="5" spans="1:22" x14ac:dyDescent="0.2">
      <c r="B5" s="11" t="s">
        <v>44</v>
      </c>
      <c r="F5" s="23">
        <f>SUM(F4)</f>
        <v>1000</v>
      </c>
      <c r="G5" s="24"/>
      <c r="H5" s="25">
        <f>SUM(H4)</f>
        <v>250</v>
      </c>
      <c r="I5" s="38"/>
      <c r="J5" s="26">
        <f>SUM(J4)</f>
        <v>5300</v>
      </c>
      <c r="K5" s="48"/>
      <c r="L5" s="49">
        <f>SUM(L4)</f>
        <v>7725</v>
      </c>
    </row>
    <row r="6" spans="1:22" x14ac:dyDescent="0.2">
      <c r="P6" s="30"/>
    </row>
    <row r="7" spans="1:22" x14ac:dyDescent="0.2">
      <c r="I7" s="39"/>
      <c r="J7" s="14"/>
      <c r="P7" s="30"/>
    </row>
    <row r="8" spans="1:22" x14ac:dyDescent="0.2">
      <c r="B8" s="29"/>
      <c r="C8" s="2" t="s">
        <v>38</v>
      </c>
      <c r="I8" s="39"/>
      <c r="J8" s="12"/>
      <c r="K8" s="43"/>
      <c r="L8" s="43"/>
      <c r="M8" s="31"/>
      <c r="N8" s="30"/>
      <c r="P8" s="30"/>
    </row>
    <row r="9" spans="1:22" ht="38.25" x14ac:dyDescent="0.2">
      <c r="A9" s="15">
        <v>3570.65</v>
      </c>
      <c r="B9" s="3" t="s">
        <v>48</v>
      </c>
      <c r="C9" s="3" t="s">
        <v>28</v>
      </c>
      <c r="D9" s="3">
        <v>1272</v>
      </c>
      <c r="E9" s="3">
        <v>1</v>
      </c>
      <c r="F9" s="3">
        <f>D9*E9</f>
        <v>1272</v>
      </c>
      <c r="G9" s="3">
        <v>0.25</v>
      </c>
      <c r="H9" s="19">
        <f>F9*G9</f>
        <v>318</v>
      </c>
      <c r="I9" s="37">
        <v>21.2</v>
      </c>
      <c r="J9" s="6">
        <f t="shared" ref="J9:J11" si="0">H9*I9</f>
        <v>6741.5999999999995</v>
      </c>
      <c r="K9" s="45">
        <v>30.9</v>
      </c>
      <c r="L9" s="43">
        <f>K9*H9</f>
        <v>9826.1999999999989</v>
      </c>
    </row>
    <row r="10" spans="1:22" ht="51" x14ac:dyDescent="0.2">
      <c r="A10" s="15">
        <v>3570.69</v>
      </c>
      <c r="B10" s="3" t="s">
        <v>50</v>
      </c>
      <c r="C10" s="3" t="s">
        <v>28</v>
      </c>
      <c r="D10" s="3">
        <v>750</v>
      </c>
      <c r="E10" s="3">
        <v>1</v>
      </c>
      <c r="F10" s="3">
        <f t="shared" ref="F10:F11" si="1">D10*E10</f>
        <v>750</v>
      </c>
      <c r="G10" s="3">
        <v>1</v>
      </c>
      <c r="H10" s="19">
        <f t="shared" ref="H10:H11" si="2">F10*G10</f>
        <v>750</v>
      </c>
      <c r="I10" s="37">
        <v>21.2</v>
      </c>
      <c r="J10" s="22">
        <f t="shared" si="0"/>
        <v>15900</v>
      </c>
      <c r="K10" s="45">
        <v>30.9</v>
      </c>
      <c r="L10" s="43">
        <f t="shared" ref="L10:L17" si="3">K10*H10</f>
        <v>23175</v>
      </c>
    </row>
    <row r="11" spans="1:22" ht="25.5" x14ac:dyDescent="0.2">
      <c r="A11" s="15">
        <v>3570.69</v>
      </c>
      <c r="B11" s="3" t="s">
        <v>49</v>
      </c>
      <c r="C11" s="28" t="s">
        <v>28</v>
      </c>
      <c r="D11" s="3">
        <v>600</v>
      </c>
      <c r="E11" s="3">
        <v>1</v>
      </c>
      <c r="F11" s="3">
        <f t="shared" si="1"/>
        <v>600</v>
      </c>
      <c r="G11" s="3">
        <v>0.25</v>
      </c>
      <c r="H11" s="19">
        <f t="shared" si="2"/>
        <v>150</v>
      </c>
      <c r="I11" s="37">
        <v>21.2</v>
      </c>
      <c r="J11" s="22">
        <f t="shared" si="0"/>
        <v>3180</v>
      </c>
      <c r="K11" s="45">
        <v>30.9</v>
      </c>
      <c r="L11" s="43">
        <f t="shared" si="3"/>
        <v>4635</v>
      </c>
    </row>
    <row r="12" spans="1:22" ht="25.5" x14ac:dyDescent="0.2">
      <c r="A12" s="3" t="s">
        <v>19</v>
      </c>
      <c r="B12" s="3" t="s">
        <v>20</v>
      </c>
      <c r="C12" s="3" t="s">
        <v>28</v>
      </c>
      <c r="D12" s="3">
        <v>100</v>
      </c>
      <c r="E12" s="3">
        <v>1</v>
      </c>
      <c r="F12" s="20">
        <f t="shared" ref="F12:F17" si="4">D12*E12</f>
        <v>100</v>
      </c>
      <c r="G12" s="20">
        <v>5</v>
      </c>
      <c r="H12" s="21">
        <f t="shared" ref="H12:H17" si="5">F12*G12</f>
        <v>500</v>
      </c>
      <c r="I12" s="37">
        <v>21.2</v>
      </c>
      <c r="J12" s="22">
        <f t="shared" ref="J12:J17" si="6">H12*I12</f>
        <v>10600</v>
      </c>
      <c r="K12" s="45">
        <v>30.9</v>
      </c>
      <c r="L12" s="43">
        <f t="shared" si="3"/>
        <v>15450</v>
      </c>
    </row>
    <row r="13" spans="1:22" x14ac:dyDescent="0.2">
      <c r="A13" s="3" t="s">
        <v>21</v>
      </c>
      <c r="B13" s="3" t="s">
        <v>22</v>
      </c>
      <c r="C13" s="3" t="s">
        <v>28</v>
      </c>
      <c r="D13" s="3">
        <v>230</v>
      </c>
      <c r="E13" s="3">
        <v>1</v>
      </c>
      <c r="F13" s="3">
        <f t="shared" si="4"/>
        <v>230</v>
      </c>
      <c r="G13" s="3">
        <v>4</v>
      </c>
      <c r="H13" s="19">
        <f t="shared" si="5"/>
        <v>920</v>
      </c>
      <c r="I13" s="37">
        <v>21.2</v>
      </c>
      <c r="J13" s="6">
        <f t="shared" si="6"/>
        <v>19504</v>
      </c>
      <c r="K13" s="45">
        <v>30.9</v>
      </c>
      <c r="L13" s="43">
        <f t="shared" si="3"/>
        <v>28428</v>
      </c>
    </row>
    <row r="14" spans="1:22" ht="38.25" x14ac:dyDescent="0.2">
      <c r="A14" s="3" t="s">
        <v>29</v>
      </c>
      <c r="B14" s="3" t="s">
        <v>37</v>
      </c>
      <c r="C14" s="3" t="s">
        <v>28</v>
      </c>
      <c r="D14" s="3">
        <v>1272</v>
      </c>
      <c r="E14" s="3">
        <v>1</v>
      </c>
      <c r="F14" s="3">
        <f t="shared" si="4"/>
        <v>1272</v>
      </c>
      <c r="G14" s="3">
        <v>1</v>
      </c>
      <c r="H14" s="19">
        <f t="shared" si="5"/>
        <v>1272</v>
      </c>
      <c r="I14" s="37">
        <v>21.2</v>
      </c>
      <c r="J14" s="6">
        <f t="shared" si="6"/>
        <v>26966.399999999998</v>
      </c>
      <c r="K14" s="45">
        <v>30.9</v>
      </c>
      <c r="L14" s="43">
        <f t="shared" si="3"/>
        <v>39304.799999999996</v>
      </c>
    </row>
    <row r="15" spans="1:22" ht="25.5" x14ac:dyDescent="0.2">
      <c r="A15" s="3" t="s">
        <v>24</v>
      </c>
      <c r="B15" s="3" t="s">
        <v>35</v>
      </c>
      <c r="C15" s="3" t="s">
        <v>28</v>
      </c>
      <c r="D15" s="3">
        <v>1272</v>
      </c>
      <c r="E15" s="3">
        <v>1</v>
      </c>
      <c r="F15" s="3">
        <f t="shared" si="4"/>
        <v>1272</v>
      </c>
      <c r="G15" s="3">
        <v>4</v>
      </c>
      <c r="H15" s="19">
        <f t="shared" si="5"/>
        <v>5088</v>
      </c>
      <c r="I15" s="37">
        <v>46.46</v>
      </c>
      <c r="J15" s="6">
        <f t="shared" si="6"/>
        <v>236388.48000000001</v>
      </c>
      <c r="K15" s="45">
        <v>55.86</v>
      </c>
      <c r="L15" s="43">
        <f t="shared" si="3"/>
        <v>284215.67999999999</v>
      </c>
    </row>
    <row r="16" spans="1:22" ht="25.5" x14ac:dyDescent="0.2">
      <c r="A16" s="3" t="s">
        <v>30</v>
      </c>
      <c r="B16" s="3" t="s">
        <v>25</v>
      </c>
      <c r="C16" s="3" t="s">
        <v>28</v>
      </c>
      <c r="D16" s="3">
        <v>35</v>
      </c>
      <c r="E16" s="3">
        <v>1</v>
      </c>
      <c r="F16" s="3">
        <f t="shared" si="4"/>
        <v>35</v>
      </c>
      <c r="G16" s="3">
        <v>1</v>
      </c>
      <c r="H16" s="19">
        <f t="shared" si="5"/>
        <v>35</v>
      </c>
      <c r="I16" s="37">
        <v>21.2</v>
      </c>
      <c r="J16" s="6">
        <f t="shared" si="6"/>
        <v>742</v>
      </c>
      <c r="K16" s="45">
        <v>30.9</v>
      </c>
      <c r="L16" s="43">
        <f t="shared" si="3"/>
        <v>1081.5</v>
      </c>
    </row>
    <row r="17" spans="1:12" ht="25.5" x14ac:dyDescent="0.2">
      <c r="A17" s="3" t="s">
        <v>26</v>
      </c>
      <c r="B17" s="3" t="s">
        <v>27</v>
      </c>
      <c r="C17" s="3" t="s">
        <v>28</v>
      </c>
      <c r="D17" s="3">
        <v>1140</v>
      </c>
      <c r="E17" s="3">
        <v>1</v>
      </c>
      <c r="F17" s="3">
        <f t="shared" si="4"/>
        <v>1140</v>
      </c>
      <c r="G17" s="3">
        <v>7</v>
      </c>
      <c r="H17" s="19">
        <f t="shared" si="5"/>
        <v>7980</v>
      </c>
      <c r="I17" s="37">
        <v>46.46</v>
      </c>
      <c r="J17" s="6">
        <f t="shared" si="6"/>
        <v>370750.8</v>
      </c>
      <c r="K17" s="45">
        <v>55.86</v>
      </c>
      <c r="L17" s="43">
        <f t="shared" si="3"/>
        <v>445762.8</v>
      </c>
    </row>
    <row r="18" spans="1:12" x14ac:dyDescent="0.2">
      <c r="B18" s="11" t="s">
        <v>44</v>
      </c>
      <c r="C18" s="11"/>
      <c r="D18" s="11"/>
      <c r="E18" s="11"/>
      <c r="F18" s="23">
        <f>SUM(F9:F17)</f>
        <v>6671</v>
      </c>
      <c r="G18" s="23"/>
      <c r="H18" s="25">
        <f>SUM(H9:H17)</f>
        <v>17013</v>
      </c>
      <c r="I18" s="40"/>
      <c r="J18" s="27">
        <f>SUM(J9:J17)</f>
        <v>690773.28</v>
      </c>
      <c r="K18" s="27"/>
      <c r="L18" s="27">
        <f t="shared" ref="L18" si="7">SUM(L9:L17)</f>
        <v>851878.98</v>
      </c>
    </row>
    <row r="19" spans="1:12" x14ac:dyDescent="0.2">
      <c r="B19" s="11" t="s">
        <v>45</v>
      </c>
      <c r="C19" s="11"/>
      <c r="D19" s="11"/>
      <c r="E19" s="11"/>
      <c r="F19" s="23">
        <f>F5+F18</f>
        <v>7671</v>
      </c>
      <c r="G19" s="23"/>
      <c r="H19" s="25">
        <f>H5+H18</f>
        <v>17263</v>
      </c>
      <c r="I19" s="40"/>
      <c r="J19" s="26">
        <f>J5+J18</f>
        <v>696073.28</v>
      </c>
      <c r="K19" s="26"/>
      <c r="L19" s="26">
        <f t="shared" ref="L19" si="8">L5+L18</f>
        <v>859603.98</v>
      </c>
    </row>
    <row r="20" spans="1:12" x14ac:dyDescent="0.2">
      <c r="J20" s="12"/>
    </row>
    <row r="21" spans="1:12" x14ac:dyDescent="0.2">
      <c r="C21" s="2" t="s">
        <v>40</v>
      </c>
      <c r="I21" s="39"/>
    </row>
    <row r="22" spans="1:12" ht="25.5" x14ac:dyDescent="0.2">
      <c r="A22" s="3" t="s">
        <v>17</v>
      </c>
      <c r="B22" s="3" t="s">
        <v>41</v>
      </c>
      <c r="C22" s="3" t="s">
        <v>43</v>
      </c>
      <c r="D22" s="3">
        <v>1140</v>
      </c>
      <c r="E22" s="3">
        <v>4</v>
      </c>
      <c r="F22" s="3">
        <f>D22*E22</f>
        <v>4560</v>
      </c>
      <c r="G22" s="3">
        <v>1</v>
      </c>
      <c r="H22" s="19">
        <f>F22*G22</f>
        <v>4560</v>
      </c>
      <c r="I22" s="37">
        <v>21.2</v>
      </c>
      <c r="J22" s="6">
        <f>H22*I22</f>
        <v>96672</v>
      </c>
      <c r="K22" s="45">
        <v>30.9</v>
      </c>
    </row>
    <row r="23" spans="1:12" ht="25.5" x14ac:dyDescent="0.2">
      <c r="A23" s="15">
        <v>3570.92</v>
      </c>
      <c r="B23" s="3" t="s">
        <v>34</v>
      </c>
      <c r="C23" s="28" t="s">
        <v>46</v>
      </c>
      <c r="D23" s="3">
        <v>1000</v>
      </c>
      <c r="E23" s="3">
        <v>1</v>
      </c>
      <c r="F23" s="3">
        <f>D23*E23</f>
        <v>1000</v>
      </c>
      <c r="G23" s="3">
        <v>0.25</v>
      </c>
      <c r="H23" s="19">
        <f>F23*G23</f>
        <v>250</v>
      </c>
      <c r="I23" s="37">
        <v>21.2</v>
      </c>
      <c r="J23" s="6">
        <f>H23*I23</f>
        <v>5300</v>
      </c>
      <c r="K23" s="45">
        <v>30.9</v>
      </c>
    </row>
    <row r="24" spans="1:12" ht="25.5" x14ac:dyDescent="0.2">
      <c r="A24" s="3" t="s">
        <v>23</v>
      </c>
      <c r="B24" s="3" t="s">
        <v>39</v>
      </c>
      <c r="C24" s="28" t="s">
        <v>47</v>
      </c>
      <c r="D24" s="3">
        <v>1272</v>
      </c>
      <c r="E24" s="3">
        <v>1</v>
      </c>
      <c r="F24" s="3">
        <f>D24*E24</f>
        <v>1272</v>
      </c>
      <c r="G24" s="3">
        <v>1</v>
      </c>
      <c r="H24" s="19">
        <f>F24*G24</f>
        <v>1272</v>
      </c>
      <c r="I24" s="37">
        <v>21.2</v>
      </c>
      <c r="J24" s="6">
        <f>H24*I24</f>
        <v>26966.399999999998</v>
      </c>
      <c r="K24" s="45">
        <v>30.9</v>
      </c>
    </row>
  </sheetData>
  <mergeCells count="1">
    <mergeCell ref="A3:J3"/>
  </mergeCells>
  <phoneticPr fontId="0" type="noConversion"/>
  <hyperlinks>
    <hyperlink ref="N1" r:id="rId1" location="13-0000" xr:uid="{CF3AB327-2111-41FE-B7A2-CDE7D2BEA13E}"/>
  </hyperlinks>
  <pageMargins left="0.75" right="0.75" top="1" bottom="1" header="0.5" footer="0.5"/>
  <pageSetup orientation="landscape" horizontalDpi="4294967292" r:id="rId2"/>
  <headerFooter alignWithMargins="0">
    <oddHeader>&amp;C2018 0575-0173 7 CFR 3570-B - Community Facilities Grant Program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08ad9c-d5d2-4046-b889-a2ff69b3bbbc">
      <Terms xmlns="http://schemas.microsoft.com/office/infopath/2007/PartnerControls"/>
    </lcf76f155ced4ddcb4097134ff3c332f>
    <_ip_UnifiedCompliancePolicyProperties xmlns="http://schemas.microsoft.com/sharepoint/v3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E80186A0-5B03-4507-A5B3-B9CAA5DB18CE}"/>
</file>

<file path=customXml/itemProps2.xml><?xml version="1.0" encoding="utf-8"?>
<ds:datastoreItem xmlns:ds="http://schemas.openxmlformats.org/officeDocument/2006/customXml" ds:itemID="{F87AD526-2666-44F2-9660-720554DF400D}"/>
</file>

<file path=customXml/itemProps3.xml><?xml version="1.0" encoding="utf-8"?>
<ds:datastoreItem xmlns:ds="http://schemas.openxmlformats.org/officeDocument/2006/customXml" ds:itemID="{8AB4772B-3208-420E-993C-0F5B30804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to the public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JBen-Israel</dc:creator>
  <cp:lastModifiedBy>Brown, Kimble - RD, MD</cp:lastModifiedBy>
  <cp:lastPrinted>2018-01-16T17:38:31Z</cp:lastPrinted>
  <dcterms:created xsi:type="dcterms:W3CDTF">2000-05-09T19:13:02Z</dcterms:created>
  <dcterms:modified xsi:type="dcterms:W3CDTF">2025-02-06T20:48:28Z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</Properties>
</file>