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Rulemaking/RBCS/Biobased Markets (0570-AB05)/03 PRA/02 ROCIS Submittal/"/>
    </mc:Choice>
  </mc:AlternateContent>
  <xr:revisionPtr revIDLastSave="724" documentId="8_{7377ACB8-9E88-412E-88DE-038987AE55EE}" xr6:coauthVersionLast="47" xr6:coauthVersionMax="47" xr10:uidLastSave="{EE99F9B3-D691-4089-A4A6-E13BF7F205CA}"/>
  <bookViews>
    <workbookView xWindow="-28920" yWindow="-120" windowWidth="29040" windowHeight="15720" xr2:uid="{00000000-000D-0000-FFFF-FFFF00000000}"/>
  </bookViews>
  <sheets>
    <sheet name="12 Burden Hours Collection" sheetId="4" r:id="rId1"/>
    <sheet name="13 Burden to Respondent" sheetId="12" r:id="rId2"/>
    <sheet name="14 Annual Cost to Fed Gov Est" sheetId="10" r:id="rId3"/>
    <sheet name="Est Prof Wage Rate" sheetId="11" r:id="rId4"/>
    <sheet name="NA Not Inc in Burden Hours" sheetId="8" r:id="rId5"/>
  </sheets>
  <definedNames>
    <definedName name="_xlnm.Print_Area" localSheetId="0">'12 Burden Hours Collection'!$A$12:$K$20</definedName>
    <definedName name="_xlnm.Print_Area" localSheetId="2">'14 Annual Cost to Fed Gov Est'!$A$13:$K$28</definedName>
    <definedName name="_xlnm.Print_Area" localSheetId="3">'Est Prof Wage Rate'!$A$1:$H$5</definedName>
    <definedName name="_xlnm.Print_Area" localSheetId="4">'NA Not Inc in Burden Hours'!#REF!</definedName>
    <definedName name="_xlnm.Print_Titles" localSheetId="0">'12 Burden Hours Collection'!$1:$11</definedName>
    <definedName name="_xlnm.Print_Titles" localSheetId="2">'14 Annual Cost to Fed Gov Est'!$1:$12</definedName>
    <definedName name="_xlnm.Print_Titles" localSheetId="3">'Est Prof Wage Rate'!$1:$5</definedName>
    <definedName name="_xlnm.Print_Titles" localSheetId="4">'NA Not Inc in Burden Hours'!$1:$9</definedName>
    <definedName name="Z_15C0669A_31B7_4E8C_B264_C157DFCC7314_.wvu.PrintArea" localSheetId="0" hidden="1">'12 Burden Hours Collection'!$A$1:$K$20</definedName>
    <definedName name="Z_15C0669A_31B7_4E8C_B264_C157DFCC7314_.wvu.PrintArea" localSheetId="3" hidden="1">'Est Prof Wage Rate'!$A$1:$L$5</definedName>
    <definedName name="Z_15C0669A_31B7_4E8C_B264_C157DFCC7314_.wvu.PrintArea" localSheetId="4" hidden="1">'NA Not Inc in Burden Hours'!$A$1:$K$9</definedName>
    <definedName name="Z_15C0669A_31B7_4E8C_B264_C157DFCC7314_.wvu.PrintTitles" localSheetId="0" hidden="1">'12 Burden Hours Collection'!$1:$11</definedName>
    <definedName name="Z_15C0669A_31B7_4E8C_B264_C157DFCC7314_.wvu.PrintTitles" localSheetId="3" hidden="1">'Est Prof Wage Rate'!$1:$5</definedName>
    <definedName name="Z_15C0669A_31B7_4E8C_B264_C157DFCC7314_.wvu.PrintTitles" localSheetId="4" hidden="1">'NA Not Inc in Burden Hours'!$1:$9</definedName>
    <definedName name="Z_37AA95CC_33E3_448E_A246_6D7C1E55B132_.wvu.PrintArea" localSheetId="0" hidden="1">'12 Burden Hours Collection'!$A$1:$K$20</definedName>
    <definedName name="Z_37AA95CC_33E3_448E_A246_6D7C1E55B132_.wvu.PrintArea" localSheetId="3" hidden="1">'Est Prof Wage Rate'!$A$1:$L$5</definedName>
    <definedName name="Z_37AA95CC_33E3_448E_A246_6D7C1E55B132_.wvu.PrintArea" localSheetId="4" hidden="1">'NA Not Inc in Burden Hours'!$A$1:$K$9</definedName>
    <definedName name="Z_50551261_C85F_41F5_AFE5_A65BD7C7846A_.wvu.PrintArea" localSheetId="0" hidden="1">'12 Burden Hours Collection'!$A$1:$K$20</definedName>
    <definedName name="Z_50551261_C85F_41F5_AFE5_A65BD7C7846A_.wvu.PrintArea" localSheetId="3" hidden="1">'Est Prof Wage Rate'!$A$1:$L$5</definedName>
    <definedName name="Z_50551261_C85F_41F5_AFE5_A65BD7C7846A_.wvu.PrintArea" localSheetId="4" hidden="1">'NA Not Inc in Burden Hours'!$A$1:$K$9</definedName>
    <definedName name="Z_50551261_C85F_41F5_AFE5_A65BD7C7846A_.wvu.PrintTitles" localSheetId="0" hidden="1">'12 Burden Hours Collection'!$1:$11</definedName>
    <definedName name="Z_50551261_C85F_41F5_AFE5_A65BD7C7846A_.wvu.PrintTitles" localSheetId="3" hidden="1">'Est Prof Wage Rate'!$1:$5</definedName>
    <definedName name="Z_50551261_C85F_41F5_AFE5_A65BD7C7846A_.wvu.PrintTitles" localSheetId="4" hidden="1">'NA Not Inc in Burden Hours'!$1:$9</definedName>
    <definedName name="Z_6AFC65E8_BA66_4C26_93D4_B10CF5B31ABD_.wvu.PrintArea" localSheetId="0" hidden="1">'12 Burden Hours Collection'!$A$1:$K$20</definedName>
    <definedName name="Z_6AFC65E8_BA66_4C26_93D4_B10CF5B31ABD_.wvu.PrintArea" localSheetId="3" hidden="1">'Est Prof Wage Rate'!$A$1:$L$5</definedName>
    <definedName name="Z_6AFC65E8_BA66_4C26_93D4_B10CF5B31ABD_.wvu.PrintArea" localSheetId="4" hidden="1">'NA Not Inc in Burden Hours'!$A$1:$K$9</definedName>
    <definedName name="Z_6AFC65E8_BA66_4C26_93D4_B10CF5B31ABD_.wvu.PrintTitles" localSheetId="0" hidden="1">'12 Burden Hours Collection'!$1:$11</definedName>
    <definedName name="Z_6AFC65E8_BA66_4C26_93D4_B10CF5B31ABD_.wvu.PrintTitles" localSheetId="3" hidden="1">'Est Prof Wage Rate'!$1:$5</definedName>
    <definedName name="Z_6AFC65E8_BA66_4C26_93D4_B10CF5B31ABD_.wvu.PrintTitles" localSheetId="4" hidden="1">'NA Not Inc in Burden Hours'!$1:$9</definedName>
    <definedName name="Z_6AFC65E8_BA66_4C26_93D4_B10CF5B31ABD_.wvu.Rows" localSheetId="0" hidden="1">'12 Burden Hours Collection'!#REF!</definedName>
    <definedName name="Z_6AFC65E8_BA66_4C26_93D4_B10CF5B31ABD_.wvu.Rows" localSheetId="3" hidden="1">'Est Prof Wage Rate'!#REF!</definedName>
    <definedName name="Z_6AFC65E8_BA66_4C26_93D4_B10CF5B31ABD_.wvu.Rows" localSheetId="4" hidden="1">'NA Not Inc in Burden Hours'!#REF!</definedName>
    <definedName name="Z_6D408708_B60D_4677_A8AE_FDB2202DA023_.wvu.PrintArea" localSheetId="0" hidden="1">'12 Burden Hours Collection'!$A$1:$K$20</definedName>
    <definedName name="Z_6D408708_B60D_4677_A8AE_FDB2202DA023_.wvu.PrintArea" localSheetId="3" hidden="1">'Est Prof Wage Rate'!$A$1:$L$5</definedName>
    <definedName name="Z_6D408708_B60D_4677_A8AE_FDB2202DA023_.wvu.PrintArea" localSheetId="4" hidden="1">'NA Not Inc in Burden Hours'!$A$1:$K$9</definedName>
    <definedName name="Z_6D408708_B60D_4677_A8AE_FDB2202DA023_.wvu.PrintTitles" localSheetId="0" hidden="1">'12 Burden Hours Collection'!$1:$11</definedName>
    <definedName name="Z_6D408708_B60D_4677_A8AE_FDB2202DA023_.wvu.PrintTitles" localSheetId="3" hidden="1">'Est Prof Wage Rate'!$1:$5</definedName>
    <definedName name="Z_6D408708_B60D_4677_A8AE_FDB2202DA023_.wvu.PrintTitles" localSheetId="4" hidden="1">'NA Not Inc in Burden Hours'!$1:$9</definedName>
    <definedName name="Z_6D408708_B60D_4677_A8AE_FDB2202DA023_.wvu.Rows" localSheetId="0" hidden="1">'12 Burden Hours Collection'!#REF!</definedName>
    <definedName name="Z_6D408708_B60D_4677_A8AE_FDB2202DA023_.wvu.Rows" localSheetId="3" hidden="1">'Est Prof Wage Rate'!#REF!</definedName>
    <definedName name="Z_6D408708_B60D_4677_A8AE_FDB2202DA023_.wvu.Rows" localSheetId="4" hidden="1">'NA Not Inc in Burden Hours'!#REF!</definedName>
    <definedName name="Z_6D91BC3E_AAD1_45FF_B665_9358F89A956A_.wvu.PrintArea" localSheetId="0" hidden="1">'12 Burden Hours Collection'!$A$1:$K$20</definedName>
    <definedName name="Z_6D91BC3E_AAD1_45FF_B665_9358F89A956A_.wvu.PrintArea" localSheetId="3" hidden="1">'Est Prof Wage Rate'!$A$1:$L$5</definedName>
    <definedName name="Z_6D91BC3E_AAD1_45FF_B665_9358F89A956A_.wvu.PrintArea" localSheetId="4" hidden="1">'NA Not Inc in Burden Hours'!$A$1:$K$9</definedName>
    <definedName name="Z_6D91BC3E_AAD1_45FF_B665_9358F89A956A_.wvu.PrintTitles" localSheetId="0" hidden="1">'12 Burden Hours Collection'!$1:$11</definedName>
    <definedName name="Z_6D91BC3E_AAD1_45FF_B665_9358F89A956A_.wvu.PrintTitles" localSheetId="3" hidden="1">'Est Prof Wage Rate'!$1:$5</definedName>
    <definedName name="Z_6D91BC3E_AAD1_45FF_B665_9358F89A956A_.wvu.PrintTitles" localSheetId="4" hidden="1">'NA Not Inc in Burden Hours'!$1:$9</definedName>
    <definedName name="Z_6D91BC3E_AAD1_45FF_B665_9358F89A956A_.wvu.Rows" localSheetId="0" hidden="1">'12 Burden Hours Collection'!#REF!</definedName>
    <definedName name="Z_6D91BC3E_AAD1_45FF_B665_9358F89A956A_.wvu.Rows" localSheetId="3" hidden="1">'Est Prof Wage Rate'!#REF!</definedName>
    <definedName name="Z_6D91BC3E_AAD1_45FF_B665_9358F89A956A_.wvu.Rows" localSheetId="4" hidden="1">'NA Not Inc in Burden Hours'!#REF!</definedName>
    <definedName name="Z_824B90F9_415C_4796_9E3D_A1CDA185FF5F_.wvu.PrintArea" localSheetId="0" hidden="1">'12 Burden Hours Collection'!$A$1:$K$20</definedName>
    <definedName name="Z_824B90F9_415C_4796_9E3D_A1CDA185FF5F_.wvu.PrintArea" localSheetId="3" hidden="1">'Est Prof Wage Rate'!$A$1:$L$5</definedName>
    <definedName name="Z_824B90F9_415C_4796_9E3D_A1CDA185FF5F_.wvu.PrintArea" localSheetId="4" hidden="1">'NA Not Inc in Burden Hours'!$A$1:$K$9</definedName>
    <definedName name="Z_824B90F9_415C_4796_9E3D_A1CDA185FF5F_.wvu.PrintTitles" localSheetId="0" hidden="1">'12 Burden Hours Collection'!$1:$11</definedName>
    <definedName name="Z_824B90F9_415C_4796_9E3D_A1CDA185FF5F_.wvu.PrintTitles" localSheetId="3" hidden="1">'Est Prof Wage Rate'!$1:$5</definedName>
    <definedName name="Z_824B90F9_415C_4796_9E3D_A1CDA185FF5F_.wvu.PrintTitles" localSheetId="4" hidden="1">'NA Not Inc in Burden Hours'!$1:$9</definedName>
    <definedName name="Z_824B90F9_415C_4796_9E3D_A1CDA185FF5F_.wvu.Rows" localSheetId="0" hidden="1">'12 Burden Hours Collection'!#REF!</definedName>
    <definedName name="Z_824B90F9_415C_4796_9E3D_A1CDA185FF5F_.wvu.Rows" localSheetId="3" hidden="1">'Est Prof Wage Rate'!#REF!</definedName>
    <definedName name="Z_824B90F9_415C_4796_9E3D_A1CDA185FF5F_.wvu.Rows" localSheetId="4" hidden="1">'NA Not Inc in Burden Hours'!#REF!</definedName>
    <definedName name="Z_9C915AD1_207C_4784_8563_74210CE5FEE1_.wvu.PrintArea" localSheetId="0" hidden="1">'12 Burden Hours Collection'!$A$1:$K$20</definedName>
    <definedName name="Z_9C915AD1_207C_4784_8563_74210CE5FEE1_.wvu.PrintArea" localSheetId="3" hidden="1">'Est Prof Wage Rate'!$A$1:$L$5</definedName>
    <definedName name="Z_9C915AD1_207C_4784_8563_74210CE5FEE1_.wvu.PrintArea" localSheetId="4" hidden="1">'NA Not Inc in Burden Hours'!$A$1:$K$9</definedName>
    <definedName name="Z_9C915AD1_207C_4784_8563_74210CE5FEE1_.wvu.PrintTitles" localSheetId="0" hidden="1">'12 Burden Hours Collection'!$1:$11</definedName>
    <definedName name="Z_9C915AD1_207C_4784_8563_74210CE5FEE1_.wvu.PrintTitles" localSheetId="3" hidden="1">'Est Prof Wage Rate'!$1:$5</definedName>
    <definedName name="Z_9C915AD1_207C_4784_8563_74210CE5FEE1_.wvu.PrintTitles" localSheetId="4" hidden="1">'NA Not Inc in Burden Hours'!$1:$9</definedName>
    <definedName name="Z_9C915AD1_207C_4784_8563_74210CE5FEE1_.wvu.Rows" localSheetId="0" hidden="1">'12 Burden Hours Collection'!#REF!</definedName>
    <definedName name="Z_9C915AD1_207C_4784_8563_74210CE5FEE1_.wvu.Rows" localSheetId="3" hidden="1">'Est Prof Wage Rate'!#REF!</definedName>
    <definedName name="Z_9C915AD1_207C_4784_8563_74210CE5FEE1_.wvu.Rows" localSheetId="4" hidden="1">'NA Not Inc in Burden Hours'!#REF!</definedName>
    <definedName name="Z_B1FFA0E4_DD65_453A_A78C_020A45C50C30_.wvu.PrintArea" localSheetId="0" hidden="1">'12 Burden Hours Collection'!$A$1:$K$20</definedName>
    <definedName name="Z_B1FFA0E4_DD65_453A_A78C_020A45C50C30_.wvu.PrintArea" localSheetId="3" hidden="1">'Est Prof Wage Rate'!$A$1:$L$5</definedName>
    <definedName name="Z_B1FFA0E4_DD65_453A_A78C_020A45C50C30_.wvu.PrintArea" localSheetId="4" hidden="1">'NA Not Inc in Burden Hours'!$A$1:$K$9</definedName>
    <definedName name="Z_BE69EC80_9217_49AB_A7C2_EDB5A6CB45B8_.wvu.PrintArea" localSheetId="0" hidden="1">'12 Burden Hours Collection'!$A$1:$K$20</definedName>
    <definedName name="Z_BE69EC80_9217_49AB_A7C2_EDB5A6CB45B8_.wvu.PrintArea" localSheetId="3" hidden="1">'Est Prof Wage Rate'!$A$1:$L$5</definedName>
    <definedName name="Z_BE69EC80_9217_49AB_A7C2_EDB5A6CB45B8_.wvu.PrintArea" localSheetId="4" hidden="1">'NA Not Inc in Burden Hours'!$A$1:$K$9</definedName>
    <definedName name="Z_BE69EC80_9217_49AB_A7C2_EDB5A6CB45B8_.wvu.PrintTitles" localSheetId="0" hidden="1">'12 Burden Hours Collection'!$1:$11</definedName>
    <definedName name="Z_BE69EC80_9217_49AB_A7C2_EDB5A6CB45B8_.wvu.PrintTitles" localSheetId="3" hidden="1">'Est Prof Wage Rate'!$1:$5</definedName>
    <definedName name="Z_BE69EC80_9217_49AB_A7C2_EDB5A6CB45B8_.wvu.PrintTitles" localSheetId="4" hidden="1">'NA Not Inc in Burden Hours'!$1:$9</definedName>
    <definedName name="Z_BE69EC80_9217_49AB_A7C2_EDB5A6CB45B8_.wvu.Rows" localSheetId="0" hidden="1">'12 Burden Hours Collection'!#REF!</definedName>
    <definedName name="Z_BE69EC80_9217_49AB_A7C2_EDB5A6CB45B8_.wvu.Rows" localSheetId="3" hidden="1">'Est Prof Wage Rate'!#REF!</definedName>
    <definedName name="Z_BE69EC80_9217_49AB_A7C2_EDB5A6CB45B8_.wvu.Rows" localSheetId="4" hidden="1">'NA Not Inc in Burden Hours'!#REF!</definedName>
    <definedName name="Z_E59731A6_E487_4216_B709_360885DF0B67_.wvu.PrintArea" localSheetId="0" hidden="1">'12 Burden Hours Collection'!$A$1:$K$20</definedName>
    <definedName name="Z_E59731A6_E487_4216_B709_360885DF0B67_.wvu.PrintArea" localSheetId="3" hidden="1">'Est Prof Wage Rate'!$A$1:$L$5</definedName>
    <definedName name="Z_E59731A6_E487_4216_B709_360885DF0B67_.wvu.PrintArea" localSheetId="4" hidden="1">'NA Not Inc in Burden Hours'!$A$1:$K$9</definedName>
    <definedName name="Z_E59731A6_E487_4216_B709_360885DF0B67_.wvu.PrintTitles" localSheetId="0" hidden="1">'12 Burden Hours Collection'!$1:$11</definedName>
    <definedName name="Z_E59731A6_E487_4216_B709_360885DF0B67_.wvu.PrintTitles" localSheetId="3" hidden="1">'Est Prof Wage Rate'!$1:$5</definedName>
    <definedName name="Z_E59731A6_E487_4216_B709_360885DF0B67_.wvu.PrintTitles" localSheetId="4" hidden="1">'NA Not Inc in Burden Hours'!$1:$9</definedName>
    <definedName name="Z_F24F5730_C53C_4042_AFE4_F4859FDE2519_.wvu.PrintArea" localSheetId="0" hidden="1">'12 Burden Hours Collection'!$A$1:$K$20</definedName>
    <definedName name="Z_F24F5730_C53C_4042_AFE4_F4859FDE2519_.wvu.PrintArea" localSheetId="3" hidden="1">'Est Prof Wage Rate'!$A$1:$L$5</definedName>
    <definedName name="Z_F24F5730_C53C_4042_AFE4_F4859FDE2519_.wvu.PrintArea" localSheetId="4" hidden="1">'NA Not Inc in Burden Hours'!$A$1:$K$9</definedName>
    <definedName name="Z_F24F5730_C53C_4042_AFE4_F4859FDE2519_.wvu.PrintTitles" localSheetId="0" hidden="1">'12 Burden Hours Collection'!$1:$11</definedName>
    <definedName name="Z_F24F5730_C53C_4042_AFE4_F4859FDE2519_.wvu.PrintTitles" localSheetId="3" hidden="1">'Est Prof Wage Rate'!$1:$5</definedName>
    <definedName name="Z_F24F5730_C53C_4042_AFE4_F4859FDE2519_.wvu.PrintTitles" localSheetId="4" hidden="1">'NA Not Inc in Burden Hours'!$1:$9</definedName>
  </definedNames>
  <calcPr calcId="191028"/>
  <customWorkbookViews>
    <customWorkbookView name="Bennett, Pamela - RD, Washington, DC - Personal View" guid="{BE69EC80-9217-49AB-A7C2-EDB5A6CB45B8}" mergeInterval="0" personalView="1" maximized="1" xWindow="-11" yWindow="-11" windowWidth="1942" windowHeight="1042" activeSheetId="1"/>
    <customWorkbookView name="Coates, Robert - RD, Washington, DC - Personal View" guid="{6D91BC3E-AAD1-45FF-B665-9358F89A956A}" mergeInterval="0" personalView="1" maximized="1" xWindow="-9" yWindow="-9" windowWidth="1938" windowHeight="1048" activeSheetId="1"/>
    <customWorkbookView name="thomas.dickson - Personal View" guid="{50551261-C85F-41F5-AFE5-A65BD7C7846A}" mergeInterval="0" personalView="1" maximized="1" xWindow="1" yWindow="1" windowWidth="1235" windowHeight="433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joyce.mcneil - Personal View" guid="{B1FFA0E4-DD65-453A-A78C-020A45C50C30}" mergeInterval="0" personalView="1" maximized="1" windowWidth="973" windowHeight="570" activeSheetId="1"/>
    <customWorkbookView name="doris.nolte - Personal View" guid="{37AA95CC-33E3-448E-A246-6D7C1E55B132}" mergeInterval="0" personalView="1" maximized="1" windowWidth="1020" windowHeight="605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Hunt, Rebecca - RD, Washington, DC - Personal View" guid="{824B90F9-415C-4796-9E3D-A1CDA185FF5F}" mergeInterval="0" personalView="1" maximized="1" xWindow="-11" yWindow="-11" windowWidth="1942" windowHeight="1166" activeSheetId="1"/>
    <customWorkbookView name="Daskal, MaryPat - RD, Washington, DC - Personal View" guid="{6D408708-B60D-4677-A8AE-FDB2202DA023}" mergeInterval="0" personalView="1" maximized="1" xWindow="-11" yWindow="-11" windowWidth="1942" windowHeight="1042" activeSheetId="1" showComments="commIndAndComment"/>
    <customWorkbookView name="Solano, Alexis - RD, Washington, DC - Personal View" guid="{6AFC65E8-BA66-4C26-93D4-B10CF5B31ABD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0" l="1"/>
  <c r="O27" i="10"/>
  <c r="O15" i="10"/>
  <c r="M26" i="10"/>
  <c r="M19" i="10"/>
  <c r="M14" i="10"/>
  <c r="D26" i="11" l="1"/>
  <c r="D25" i="11"/>
  <c r="F33" i="11" l="1"/>
  <c r="D33" i="11"/>
  <c r="E26" i="11"/>
  <c r="G26" i="11" s="1"/>
  <c r="E25" i="11"/>
  <c r="G25" i="11" s="1"/>
  <c r="G33" i="11" l="1"/>
  <c r="J16" i="4" l="1"/>
  <c r="J15" i="4"/>
  <c r="J14" i="4"/>
  <c r="J13" i="4"/>
  <c r="J12" i="4"/>
  <c r="B21" i="12"/>
  <c r="H13" i="10"/>
  <c r="H21" i="10"/>
  <c r="E24" i="10"/>
  <c r="E23" i="10"/>
  <c r="E22" i="10"/>
  <c r="F22" i="10" s="1"/>
  <c r="G22" i="10" s="1"/>
  <c r="I22" i="10" s="1"/>
  <c r="E15" i="4"/>
  <c r="G15" i="4" s="1"/>
  <c r="I15" i="4" s="1"/>
  <c r="F24" i="10" l="1"/>
  <c r="G24" i="10" s="1"/>
  <c r="I24" i="10" s="1"/>
  <c r="I21" i="10" s="1"/>
  <c r="K21" i="10" s="1"/>
  <c r="F23" i="10"/>
  <c r="G23" i="10" s="1"/>
  <c r="I23" i="10" s="1"/>
  <c r="E16" i="4" l="1"/>
  <c r="G16" i="4" s="1"/>
  <c r="I16" i="4" s="1"/>
  <c r="E13" i="4"/>
  <c r="G13" i="4" s="1"/>
  <c r="I13" i="4" s="1"/>
  <c r="I14" i="10" l="1"/>
  <c r="I15" i="10"/>
  <c r="I26" i="10"/>
  <c r="I27" i="10"/>
  <c r="B12" i="12"/>
  <c r="B14" i="12" s="1"/>
  <c r="E14" i="4"/>
  <c r="G14" i="4" s="1"/>
  <c r="I14" i="4" s="1"/>
  <c r="E12" i="4"/>
  <c r="E17" i="10"/>
  <c r="E16" i="10"/>
  <c r="F17" i="10" l="1"/>
  <c r="G17" i="10" s="1"/>
  <c r="I17" i="10" s="1"/>
  <c r="H18" i="10" l="1"/>
  <c r="B20" i="12" l="1"/>
  <c r="B17" i="12"/>
  <c r="G12" i="4"/>
  <c r="I12" i="4" s="1"/>
  <c r="A5" i="12"/>
  <c r="A4" i="12"/>
  <c r="A2" i="12"/>
  <c r="A1" i="12"/>
  <c r="A2" i="11"/>
  <c r="I9" i="4" l="1"/>
  <c r="G9" i="4"/>
  <c r="K8" i="4" s="1"/>
  <c r="K7" i="8"/>
  <c r="I7" i="8"/>
  <c r="C8" i="4" l="1"/>
  <c r="H25" i="10"/>
  <c r="E28" i="10"/>
  <c r="F28" i="10" s="1"/>
  <c r="E20" i="10"/>
  <c r="F20" i="10" s="1"/>
  <c r="F16" i="10"/>
  <c r="A1" i="11"/>
  <c r="A4" i="11"/>
  <c r="A5" i="11"/>
  <c r="H11" i="10" l="1"/>
  <c r="G28" i="10"/>
  <c r="I28" i="10" s="1"/>
  <c r="G20" i="10"/>
  <c r="G16" i="10"/>
  <c r="I16" i="10" s="1"/>
  <c r="I13" i="10" s="1"/>
  <c r="K13" i="10" s="1"/>
  <c r="I20" i="10" l="1"/>
  <c r="I25" i="10"/>
  <c r="K25" i="10" s="1"/>
  <c r="K15" i="4" l="1"/>
  <c r="K16" i="4"/>
  <c r="K13" i="4"/>
  <c r="K14" i="4"/>
  <c r="K12" i="4"/>
  <c r="B22" i="12"/>
  <c r="B23" i="12" s="1"/>
  <c r="A4" i="10"/>
  <c r="A2" i="10"/>
  <c r="A1" i="10"/>
  <c r="A5" i="8"/>
  <c r="A4" i="8"/>
  <c r="A2" i="8"/>
  <c r="A1" i="8"/>
  <c r="K9" i="4" l="1"/>
  <c r="K7" i="4" s="1"/>
  <c r="I19" i="10"/>
  <c r="I18" i="10" s="1"/>
  <c r="I11" i="10" l="1"/>
  <c r="K18" i="10"/>
  <c r="K1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tc={4E5786A9-DCDF-4331-989E-50BDDFD6121A}</author>
    <author>tc={F87ECDAC-F19A-4AF8-9A0F-0228B37A4337}</author>
  </authors>
  <commentList>
    <comment ref="B9" authorId="0" shapeId="0" xr:uid="{4E5786A9-DCDF-4331-989E-50BDDFD6121A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navigate to obtain Prof. Wage Rate:
1) Click the website
2) Under the latest Month Year choose Occupation Profiles
3) Select 11-0000 Management Occupations
4) Select 11-1021 General Operations Managers 
5) Use the Mean Hourly Wage</t>
      </text>
    </comment>
    <comment ref="B15" authorId="1" shapeId="0" xr:uid="{F87ECDAC-F19A-4AF8-9A0F-0228B37A4337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obtain the Benefits %:
1) Click the website
2) Choose "The PDF version of the news release"
3) The current release is dated March 2023 and the reported % is in the 3rd paragraph on page 1 and it is 29.5%</t>
      </text>
    </comment>
  </commentList>
</comments>
</file>

<file path=xl/sharedStrings.xml><?xml version="1.0" encoding="utf-8"?>
<sst xmlns="http://schemas.openxmlformats.org/spreadsheetml/2006/main" count="159" uniqueCount="123">
  <si>
    <t>USDA RURAL BUSINESS COOPERATIVE SERVICE</t>
  </si>
  <si>
    <t>INFORMATION COLLECTION BURDEN HOURS</t>
  </si>
  <si>
    <t>Estimated No. of Total Respondents (Applicants)</t>
  </si>
  <si>
    <t>Total Estimated Burden for each individual application</t>
  </si>
  <si>
    <t>Average hours per response</t>
  </si>
  <si>
    <t>Number of responses per respondent</t>
  </si>
  <si>
    <t xml:space="preserve">Gray Columns have automatic formulas.  DO NOT input numbers in these columns. </t>
  </si>
  <si>
    <t>TOTAL</t>
  </si>
  <si>
    <t xml:space="preserve">(A) </t>
  </si>
  <si>
    <t>(B)</t>
  </si>
  <si>
    <t xml:space="preserve">(C)  </t>
  </si>
  <si>
    <t>(D)</t>
  </si>
  <si>
    <t xml:space="preserve">(E)  </t>
  </si>
  <si>
    <t>(F)</t>
  </si>
  <si>
    <t>(G)</t>
  </si>
  <si>
    <t>(H)</t>
  </si>
  <si>
    <t>(I)</t>
  </si>
  <si>
    <t>(J)</t>
  </si>
  <si>
    <t>Regulation Reference</t>
  </si>
  <si>
    <t>Title</t>
  </si>
  <si>
    <t>Form No. 
(If Any)</t>
  </si>
  <si>
    <t>% of Respondents Line Item is Applicable To</t>
  </si>
  <si>
    <t>Estimated # of Respondents</t>
  </si>
  <si>
    <t xml:space="preserve">Reports Filed Annually </t>
  </si>
  <si>
    <t xml:space="preserve">Total Responses 
(D) x (E)  </t>
  </si>
  <si>
    <t xml:space="preserve">Estimated # of Hours Per Response </t>
  </si>
  <si>
    <t>Estimated Total Hours 
(F) x (G)</t>
  </si>
  <si>
    <t>Prof. Wage Rate</t>
  </si>
  <si>
    <t>Total Cost
(H) x (I)</t>
  </si>
  <si>
    <t xml:space="preserve">ESTIMATED TOTAL ANNUAL COST BURDEN TO RESPONDENTS </t>
  </si>
  <si>
    <t>Estimated Annualized Testing Costs</t>
  </si>
  <si>
    <t xml:space="preserve">Number of Respondents (Applicants) </t>
  </si>
  <si>
    <t># of Applications per Respondents</t>
  </si>
  <si>
    <t># of Single Product or Product Family per Application</t>
  </si>
  <si>
    <t>Estimated # of Products or Product Families for Testing</t>
  </si>
  <si>
    <t>Estimated # of Tests per Prodcuts or Product Families</t>
  </si>
  <si>
    <t xml:space="preserve">Total # of Tests </t>
  </si>
  <si>
    <t>Cost per Test</t>
  </si>
  <si>
    <t>Annualized Factor (over 10yrs @ 3.5% interest)</t>
  </si>
  <si>
    <t>Annualized Testing Cost</t>
  </si>
  <si>
    <t>Estimated Respondent Labor Costs</t>
  </si>
  <si>
    <t xml:space="preserve">Estimated # of Hours per Test </t>
  </si>
  <si>
    <t>Total Annual Burden Hours - Respondents</t>
  </si>
  <si>
    <t>Labor Cost per Hour</t>
  </si>
  <si>
    <t>Total Annualized Labor Costs</t>
  </si>
  <si>
    <t>Total Annualized Cost to Respondents</t>
  </si>
  <si>
    <t>ANNUALIZED COST TO THE FEDERAL GOVERNMENT</t>
  </si>
  <si>
    <t>OPM GS Pay Tables - Table 2023 DCB</t>
  </si>
  <si>
    <t xml:space="preserve">https://www.opm.gov/policy-data-oversight/pay-leave/salaries-wages/2023/general-schedule  </t>
  </si>
  <si>
    <t>OPM SES Schedules - Table 2023-ES</t>
  </si>
  <si>
    <t>Executive Senior Level (opm.gov)</t>
  </si>
  <si>
    <t>Benefit % (OMB Memo M-08 13)</t>
  </si>
  <si>
    <t xml:space="preserve">https://www.whitehouse.gov/wp-content/uploads/legacy_drupal_files/omb/memoranda/2008/m08-13.pdf </t>
  </si>
  <si>
    <t>Gray &amp; Blue Columns have automatic formulas.  DO NOT input numbers in these columns.</t>
  </si>
  <si>
    <t xml:space="preserve">Total  </t>
  </si>
  <si>
    <t>Contractor 1</t>
  </si>
  <si>
    <t>Contractor 2</t>
  </si>
  <si>
    <t>Staff 
Position</t>
  </si>
  <si>
    <t>GS Grade</t>
  </si>
  <si>
    <t>GS Step</t>
  </si>
  <si>
    <t>GS 
Salary</t>
  </si>
  <si>
    <t>Hourly Rate Calc</t>
  </si>
  <si>
    <t>Benefits Calc</t>
  </si>
  <si>
    <t>Total Salary Rate Calc</t>
  </si>
  <si>
    <t>Hours Required</t>
  </si>
  <si>
    <t>Cost Subtotals</t>
  </si>
  <si>
    <t># of Responses</t>
  </si>
  <si>
    <t>Total Costs</t>
  </si>
  <si>
    <t>Procurement Analyst</t>
  </si>
  <si>
    <t>ESTIMATED PROFESSIONAL WAGE RATE</t>
  </si>
  <si>
    <t>Profession</t>
  </si>
  <si>
    <t>% Time Spent on Burden</t>
  </si>
  <si>
    <t>Management Occupations</t>
  </si>
  <si>
    <t xml:space="preserve">https://www.bls.gov/news.release/ecec.toc.htm </t>
  </si>
  <si>
    <t>INFORMATION COLLECTION NOT INCLUDED IN BURDEN HOURS</t>
  </si>
  <si>
    <t>Gray Columns have automatic formulas.  DO NOT input numbers in these columns.</t>
  </si>
  <si>
    <t>Total Hours and Cost Not Included in Burden Hours:</t>
  </si>
  <si>
    <t>NOFO
Section</t>
  </si>
  <si>
    <t>Not Applicable For this Package</t>
  </si>
  <si>
    <t>BIOBASED MARKETS PROGRAM: FEDERAL PROCUREMENT AND VOLUNTARY LABELING</t>
  </si>
  <si>
    <t>OMB # 0570-NEW</t>
  </si>
  <si>
    <t>§4270.9(a)</t>
  </si>
  <si>
    <t>§4270.9 &amp; .14</t>
  </si>
  <si>
    <t>§4270.15</t>
  </si>
  <si>
    <t>Assistant Deputy Administrator</t>
  </si>
  <si>
    <t>Application</t>
  </si>
  <si>
    <t>Biobased Content and Testing</t>
  </si>
  <si>
    <t>§4270.9(b)(2)(ii), (c)(2), (d)</t>
  </si>
  <si>
    <t>Maintaing Records and Notice of Certification</t>
  </si>
  <si>
    <t>Oversight and Monitoring</t>
  </si>
  <si>
    <t>Appeals</t>
  </si>
  <si>
    <t>§4270.12</t>
  </si>
  <si>
    <t>Administrator</t>
  </si>
  <si>
    <t>Instructions:</t>
  </si>
  <si>
    <t>1.  Use the U.S. Bureau of Labor Statistics Occupational Emplyment and Wage Statistics Link below to complete Columns A, B, C for the table below.</t>
  </si>
  <si>
    <t xml:space="preserve">     a.  Click the link:</t>
  </si>
  <si>
    <t xml:space="preserve">https://www.bls.gov/oes/tables.htm </t>
  </si>
  <si>
    <t xml:space="preserve">     b.  Under the latest Month Year (May 2023) click Occupation Profiles </t>
  </si>
  <si>
    <t xml:space="preserve">     c.  Use the Occupational Titles to choose which professions (A) need to be added to the table below.  You can more than one occupation or just one.</t>
  </si>
  <si>
    <t xml:space="preserve">     d.  The code in front of each Occupational Title is the Occupation Code that goes in (B) for the table below.</t>
  </si>
  <si>
    <t xml:space="preserve">     e.  When you click on each Occupational Titles, choose the Mean Hourly Wage to input in (C) for the table below.  </t>
  </si>
  <si>
    <t xml:space="preserve">2.  Use the U.S. Bureau of Labor Economic News Release, Employer Costs for Employee Compension to complete Column D for the table below.  </t>
  </si>
  <si>
    <t xml:space="preserve">     b.  Choose "The PDF verison of the news release" link</t>
  </si>
  <si>
    <t xml:space="preserve">     d.  On first page, second paragraph use the benefit costs % of: </t>
  </si>
  <si>
    <t xml:space="preserve">3.  For each profession fill in the % for (F).  The total for the column should be 100%.  </t>
  </si>
  <si>
    <t xml:space="preserve">     a.  Note that if there is only one profession then (F) would be 100%. </t>
  </si>
  <si>
    <t xml:space="preserve">Gray Columns have automatic formulas.  DO NOT input numbers in these columns.  </t>
  </si>
  <si>
    <t>(A)</t>
  </si>
  <si>
    <t>(C)</t>
  </si>
  <si>
    <t>(E)</t>
  </si>
  <si>
    <r>
      <t xml:space="preserve">Bureau of Labor Occupation Code </t>
    </r>
    <r>
      <rPr>
        <b/>
        <vertAlign val="superscript"/>
        <sz val="12"/>
        <rFont val="Times New Roman"/>
        <family val="1"/>
      </rPr>
      <t>1.d</t>
    </r>
  </si>
  <si>
    <r>
      <t xml:space="preserve">Mean Wage </t>
    </r>
    <r>
      <rPr>
        <b/>
        <vertAlign val="superscript"/>
        <sz val="12"/>
        <rFont val="Times New Roman"/>
        <family val="1"/>
      </rPr>
      <t>1.e</t>
    </r>
  </si>
  <si>
    <r>
      <t xml:space="preserve">Benefits 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
(C) * (2.d)</t>
    </r>
  </si>
  <si>
    <t>Total Hourly Wage
(C ) + (D)</t>
  </si>
  <si>
    <t>Weighted Hourly Salary
(E) * (F)</t>
  </si>
  <si>
    <t>11-0000</t>
  </si>
  <si>
    <t>Production Occupations</t>
  </si>
  <si>
    <t>51-0000</t>
  </si>
  <si>
    <t xml:space="preserve">     c.  The latest (September 10, 2024) News Release for Employer Costs for Employee Compensation - June 2024 opens in separate tab.</t>
  </si>
  <si>
    <t>Application (Including Biobased Content/Testing) - 1,040 Responses</t>
  </si>
  <si>
    <t>Appeals - 52 Responses</t>
  </si>
  <si>
    <t>Oversight &amp; Monitoring - 590 Responses</t>
  </si>
  <si>
    <t>Maintaing Records and Notice of Certification - 295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</si>
</sst>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/dd/yy_)"/>
    <numFmt numFmtId="165" formatCode="[$-409]mmmm\ d\,\ yyyy;@"/>
    <numFmt numFmtId="166" formatCode="&quot;$&quot;#,##0.00"/>
    <numFmt numFmtId="167" formatCode="&quot;$&quot;#,##0"/>
    <numFmt numFmtId="168" formatCode="#,##0.0000"/>
    <numFmt numFmtId="169" formatCode="[$-F400]h:mm:ss\ AM/PM"/>
    <numFmt numFmtId="171" formatCode="0.0000"/>
    <numFmt numFmtId="173" formatCode="#,##0.0000_);\(#,##0.0000\)"/>
  </numFmts>
  <fonts count="10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37" fontId="2" fillId="0" borderId="0" xfId="0" applyNumberFormat="1" applyFont="1" applyAlignment="1">
      <alignment horizontal="centerContinuous" vertical="center"/>
    </xf>
    <xf numFmtId="37" fontId="1" fillId="0" borderId="0" xfId="0" applyNumberFormat="1" applyFont="1" applyAlignment="1">
      <alignment horizontal="centerContinuous" vertical="center"/>
    </xf>
    <xf numFmtId="165" fontId="2" fillId="0" borderId="0" xfId="0" applyNumberFormat="1" applyFont="1" applyAlignment="1">
      <alignment horizontal="centerContinuous" vertical="center"/>
    </xf>
    <xf numFmtId="1" fontId="1" fillId="0" borderId="0" xfId="0" applyNumberFormat="1" applyFont="1" applyAlignment="1">
      <alignment horizontal="centerContinuous" vertical="center"/>
    </xf>
    <xf numFmtId="164" fontId="1" fillId="0" borderId="0" xfId="0" applyNumberFormat="1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1" fillId="0" borderId="0" xfId="0" applyNumberFormat="1" applyFont="1" applyAlignment="1">
      <alignment horizontal="centerContinuous" vertical="center"/>
    </xf>
    <xf numFmtId="9" fontId="2" fillId="0" borderId="0" xfId="0" applyNumberFormat="1" applyFont="1" applyAlignment="1">
      <alignment horizontal="centerContinuous" vertical="center"/>
    </xf>
    <xf numFmtId="9" fontId="1" fillId="0" borderId="1" xfId="0" applyNumberFormat="1" applyFont="1" applyBorder="1"/>
    <xf numFmtId="9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Continuous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Continuous" vertical="center"/>
    </xf>
    <xf numFmtId="0" fontId="6" fillId="0" borderId="0" xfId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6" fontId="1" fillId="2" borderId="1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37" fontId="1" fillId="0" borderId="2" xfId="0" applyNumberFormat="1" applyFont="1" applyBorder="1" applyAlignment="1">
      <alignment horizontal="centerContinuous" vertical="center"/>
    </xf>
    <xf numFmtId="37" fontId="2" fillId="0" borderId="2" xfId="0" applyNumberFormat="1" applyFont="1" applyBorder="1" applyAlignment="1">
      <alignment horizontal="centerContinuous" vertical="center"/>
    </xf>
    <xf numFmtId="9" fontId="2" fillId="0" borderId="2" xfId="0" applyNumberFormat="1" applyFont="1" applyBorder="1" applyAlignment="1">
      <alignment horizontal="centerContinuous" vertical="center"/>
    </xf>
    <xf numFmtId="1" fontId="1" fillId="0" borderId="2" xfId="0" applyNumberFormat="1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7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37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/>
    </xf>
    <xf numFmtId="37" fontId="4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6" fontId="0" fillId="2" borderId="1" xfId="0" applyNumberForma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37" fontId="6" fillId="0" borderId="0" xfId="1" applyNumberFormat="1" applyBorder="1" applyAlignment="1" applyProtection="1">
      <alignment horizontal="left" vertical="center"/>
    </xf>
    <xf numFmtId="166" fontId="1" fillId="0" borderId="0" xfId="0" applyNumberFormat="1" applyFont="1" applyAlignment="1">
      <alignment horizontal="centerContinuous" vertical="center"/>
    </xf>
    <xf numFmtId="166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Continuous" vertical="center"/>
    </xf>
    <xf numFmtId="167" fontId="2" fillId="0" borderId="0" xfId="0" applyNumberFormat="1" applyFont="1" applyAlignment="1">
      <alignment horizontal="centerContinuous" vertical="center"/>
    </xf>
    <xf numFmtId="167" fontId="1" fillId="2" borderId="0" xfId="0" applyNumberFormat="1" applyFont="1" applyFill="1" applyAlignment="1">
      <alignment horizontal="center" vertical="center"/>
    </xf>
    <xf numFmtId="166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centerContinuous" vertical="center"/>
    </xf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horizontal="center" vertical="center"/>
    </xf>
    <xf numFmtId="166" fontId="4" fillId="0" borderId="2" xfId="0" applyNumberFormat="1" applyFont="1" applyBorder="1" applyAlignment="1">
      <alignment horizontal="right" vertical="center"/>
    </xf>
    <xf numFmtId="37" fontId="2" fillId="0" borderId="0" xfId="0" applyNumberFormat="1" applyFont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37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37" fontId="8" fillId="0" borderId="0" xfId="0" applyNumberFormat="1" applyFont="1" applyAlignment="1">
      <alignment horizontal="centerContinuous" vertical="center" wrapText="1"/>
    </xf>
    <xf numFmtId="37" fontId="3" fillId="0" borderId="0" xfId="0" applyNumberFormat="1" applyFont="1" applyAlignment="1">
      <alignment horizontal="centerContinuous" vertical="center"/>
    </xf>
    <xf numFmtId="9" fontId="3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9" fontId="8" fillId="0" borderId="0" xfId="0" applyNumberFormat="1" applyFont="1" applyAlignment="1">
      <alignment horizontal="centerContinuous" vertical="center"/>
    </xf>
    <xf numFmtId="165" fontId="8" fillId="0" borderId="0" xfId="0" applyNumberFormat="1" applyFont="1" applyAlignment="1">
      <alignment horizontal="centerContinuous" vertical="center" wrapText="1"/>
    </xf>
    <xf numFmtId="0" fontId="3" fillId="0" borderId="0" xfId="0" applyFont="1" applyAlignment="1">
      <alignment vertical="center"/>
    </xf>
    <xf numFmtId="9" fontId="3" fillId="0" borderId="0" xfId="0" applyNumberFormat="1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/>
    </xf>
    <xf numFmtId="166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9" fontId="3" fillId="0" borderId="5" xfId="2" applyFont="1" applyBorder="1" applyAlignment="1">
      <alignment horizontal="center" vertical="center"/>
    </xf>
    <xf numFmtId="9" fontId="6" fillId="0" borderId="0" xfId="1" applyNumberFormat="1" applyBorder="1" applyAlignment="1" applyProtection="1">
      <alignment horizontal="left" vertical="center"/>
    </xf>
    <xf numFmtId="37" fontId="6" fillId="0" borderId="0" xfId="1" applyNumberFormat="1" applyFill="1" applyBorder="1" applyAlignment="1" applyProtection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9" fontId="8" fillId="0" borderId="5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6" fillId="0" borderId="0" xfId="1"/>
    <xf numFmtId="0" fontId="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6" fontId="0" fillId="2" borderId="5" xfId="0" applyNumberForma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Continuous" vertical="center"/>
    </xf>
    <xf numFmtId="2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Continuous" vertical="center"/>
    </xf>
    <xf numFmtId="2" fontId="0" fillId="0" borderId="3" xfId="0" applyNumberFormat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166" fontId="0" fillId="2" borderId="5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right" vertical="center"/>
    </xf>
    <xf numFmtId="37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2" fillId="0" borderId="0" xfId="0" applyNumberFormat="1" applyFont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166" fontId="2" fillId="2" borderId="0" xfId="0" applyNumberFormat="1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7" fontId="2" fillId="2" borderId="4" xfId="0" applyNumberFormat="1" applyFont="1" applyFill="1" applyBorder="1" applyAlignment="1">
      <alignment horizontal="center" vertical="center" wrapText="1"/>
    </xf>
    <xf numFmtId="37" fontId="1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169" fontId="8" fillId="0" borderId="0" xfId="0" applyNumberFormat="1" applyFont="1" applyAlignment="1">
      <alignment horizontal="centerContinuous" vertical="center"/>
    </xf>
    <xf numFmtId="169" fontId="3" fillId="0" borderId="0" xfId="0" applyNumberFormat="1" applyFont="1" applyAlignment="1">
      <alignment horizontal="centerContinuous" vertical="center"/>
    </xf>
    <xf numFmtId="0" fontId="3" fillId="0" borderId="5" xfId="0" applyFont="1" applyBorder="1"/>
    <xf numFmtId="3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8" fillId="3" borderId="5" xfId="0" applyNumberFormat="1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8" fillId="0" borderId="5" xfId="0" applyFont="1" applyBorder="1"/>
    <xf numFmtId="167" fontId="8" fillId="2" borderId="5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166" fontId="3" fillId="2" borderId="5" xfId="0" applyNumberFormat="1" applyFont="1" applyFill="1" applyBorder="1" applyAlignment="1">
      <alignment horizontal="center" vertical="center"/>
    </xf>
    <xf numFmtId="167" fontId="8" fillId="0" borderId="5" xfId="0" applyNumberFormat="1" applyFont="1" applyBorder="1" applyAlignment="1">
      <alignment horizontal="center"/>
    </xf>
    <xf numFmtId="0" fontId="8" fillId="3" borderId="5" xfId="0" applyFont="1" applyFill="1" applyBorder="1"/>
    <xf numFmtId="167" fontId="8" fillId="3" borderId="5" xfId="0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Continuous" vertical="center"/>
    </xf>
    <xf numFmtId="3" fontId="0" fillId="0" borderId="5" xfId="0" applyNumberFormat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0" fillId="0" borderId="5" xfId="0" applyBorder="1"/>
    <xf numFmtId="4" fontId="0" fillId="0" borderId="5" xfId="0" applyNumberFormat="1" applyBorder="1" applyAlignment="1">
      <alignment horizontal="center" vertical="center"/>
    </xf>
    <xf numFmtId="9" fontId="0" fillId="0" borderId="5" xfId="2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2" fillId="0" borderId="5" xfId="0" applyNumberFormat="1" applyFont="1" applyBorder="1" applyAlignment="1">
      <alignment horizontal="center" vertical="center" wrapText="1"/>
    </xf>
    <xf numFmtId="37" fontId="2" fillId="0" borderId="5" xfId="0" applyNumberFormat="1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37" fontId="2" fillId="2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Continuous" vertical="center" wrapText="1"/>
    </xf>
    <xf numFmtId="0" fontId="0" fillId="3" borderId="5" xfId="0" applyFill="1" applyBorder="1" applyAlignment="1">
      <alignment horizontal="centerContinuous" vertical="center"/>
    </xf>
    <xf numFmtId="167" fontId="0" fillId="3" borderId="5" xfId="0" applyNumberFormat="1" applyFill="1" applyBorder="1" applyAlignment="1">
      <alignment horizontal="centerContinuous" vertical="center"/>
    </xf>
    <xf numFmtId="166" fontId="0" fillId="3" borderId="5" xfId="0" applyNumberFormat="1" applyFill="1" applyBorder="1" applyAlignment="1">
      <alignment horizontal="centerContinuous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Continuous" vertical="center"/>
    </xf>
    <xf numFmtId="2" fontId="1" fillId="3" borderId="5" xfId="0" applyNumberFormat="1" applyFont="1" applyFill="1" applyBorder="1" applyAlignment="1">
      <alignment horizontal="centerContinuous" vertical="center"/>
    </xf>
    <xf numFmtId="0" fontId="5" fillId="0" borderId="0" xfId="0" applyFont="1"/>
    <xf numFmtId="0" fontId="1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7" fontId="3" fillId="0" borderId="0" xfId="0" applyNumberFormat="1" applyFont="1" applyAlignment="1">
      <alignment horizontal="left" vertical="center"/>
    </xf>
    <xf numFmtId="37" fontId="8" fillId="0" borderId="0" xfId="0" applyNumberFormat="1" applyFont="1" applyAlignment="1">
      <alignment horizontal="left" vertical="center"/>
    </xf>
    <xf numFmtId="9" fontId="8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/>
    </xf>
    <xf numFmtId="10" fontId="8" fillId="4" borderId="0" xfId="0" applyNumberFormat="1" applyFont="1" applyFill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 wrapText="1"/>
    </xf>
    <xf numFmtId="37" fontId="8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0" fontId="8" fillId="2" borderId="5" xfId="0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6" fontId="8" fillId="2" borderId="5" xfId="0" applyNumberFormat="1" applyFont="1" applyFill="1" applyBorder="1" applyAlignment="1">
      <alignment horizontal="center" vertical="center"/>
    </xf>
    <xf numFmtId="171" fontId="2" fillId="2" borderId="0" xfId="0" applyNumberFormat="1" applyFont="1" applyFill="1" applyAlignment="1">
      <alignment horizontal="centerContinuous" vertical="center"/>
    </xf>
    <xf numFmtId="3" fontId="3" fillId="0" borderId="5" xfId="0" applyNumberFormat="1" applyFont="1" applyBorder="1" applyAlignment="1">
      <alignment horizontal="center" vertical="center"/>
    </xf>
    <xf numFmtId="173" fontId="2" fillId="2" borderId="0" xfId="0" applyNumberFormat="1" applyFont="1" applyFill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his, Katherine - RD, SC" id="{6745844A-B8C0-4CBC-B7D6-A0DC802F7AC3}" userId="S::katherine.mathis@usda.gov::d0fdaca6-6e92-4a3a-b635-2830ef91f93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3-03-10T16:10:48.13" personId="{6745844A-B8C0-4CBC-B7D6-A0DC802F7AC3}" id="{4E5786A9-DCDF-4331-989E-50BDDFD6121A}">
    <text>How to navigate to obtain Prof. Wage Rate:
1) Click the website
2) Under the latest Month Year choose Occupation Profiles
3) Select 11-0000 Management Occupations
4) Select 11-1021 General Operations Managers 
5) Use the Mean Hourly Wage</text>
  </threadedComment>
  <threadedComment ref="B15" dT="2023-03-10T16:21:55.50" personId="{6745844A-B8C0-4CBC-B7D6-A0DC802F7AC3}" id="{F87ECDAC-F19A-4AF8-9A0F-0228B37A4337}">
    <text>How to obtain the Benefits %:
1) Click the website
2) Choose "The PDF version of the news release"
3) The current release is dated March 2023 and the reported % is in the 3rd paragraph on page 1 and it is 29.5%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hitehouse.gov/wp-content/uploads/legacy_drupal_files/omb/memoranda/2008/m08-13.pdf" TargetMode="External"/><Relationship Id="rId2" Type="http://schemas.openxmlformats.org/officeDocument/2006/relationships/hyperlink" Target="https://www.opm.gov/policy-data-oversight/pay-leave/salaries-wages/2023/executive-senior-level" TargetMode="External"/><Relationship Id="rId1" Type="http://schemas.openxmlformats.org/officeDocument/2006/relationships/hyperlink" Target="https://www.opm.gov/policy-data-oversight/pay-leave/salaries-wages/2023/general-schedule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ls.gov/news.release/ecec.toc.htm" TargetMode="External"/><Relationship Id="rId1" Type="http://schemas.openxmlformats.org/officeDocument/2006/relationships/hyperlink" Target="https://www.bls.gov/oes/tables.htm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05E8-5166-4CF6-A4C0-B5C4713BC87C}">
  <sheetPr>
    <pageSetUpPr fitToPage="1"/>
  </sheetPr>
  <dimension ref="A1:K20"/>
  <sheetViews>
    <sheetView tabSelected="1" zoomScale="120" zoomScaleNormal="120" workbookViewId="0">
      <pane ySplit="11" topLeftCell="A12" activePane="bottomLeft" state="frozen"/>
      <selection pane="bottomLeft" activeCell="C8" sqref="C8"/>
    </sheetView>
  </sheetViews>
  <sheetFormatPr defaultColWidth="9.453125" defaultRowHeight="13" x14ac:dyDescent="0.3"/>
  <cols>
    <col min="1" max="1" width="12.54296875" style="10" customWidth="1"/>
    <col min="2" max="2" width="38.6328125" style="12" customWidth="1"/>
    <col min="3" max="3" width="11.453125" style="20" customWidth="1"/>
    <col min="4" max="4" width="12.1796875" style="17" customWidth="1"/>
    <col min="5" max="5" width="12.1796875" style="127" customWidth="1"/>
    <col min="6" max="6" width="11.453125" style="10" customWidth="1"/>
    <col min="7" max="7" width="12.54296875" style="19" customWidth="1"/>
    <col min="8" max="8" width="16.81640625" style="10" bestFit="1" customWidth="1"/>
    <col min="9" max="9" width="12.453125" style="23" customWidth="1"/>
    <col min="10" max="10" width="9.453125" style="24"/>
    <col min="11" max="11" width="11.453125" style="51" customWidth="1"/>
    <col min="12" max="16384" width="9.453125" style="1"/>
  </cols>
  <sheetData>
    <row r="1" spans="1:11" x14ac:dyDescent="0.3">
      <c r="A1" s="2" t="s">
        <v>0</v>
      </c>
      <c r="B1" s="3"/>
      <c r="C1" s="3"/>
      <c r="D1" s="14"/>
      <c r="E1" s="3"/>
      <c r="F1" s="3"/>
      <c r="G1" s="5"/>
      <c r="H1" s="3"/>
      <c r="I1" s="21"/>
      <c r="J1" s="46"/>
      <c r="K1" s="49"/>
    </row>
    <row r="2" spans="1:11" x14ac:dyDescent="0.3">
      <c r="A2" s="2" t="s">
        <v>79</v>
      </c>
      <c r="B2" s="3"/>
      <c r="C2" s="2"/>
      <c r="D2" s="15"/>
      <c r="E2" s="3"/>
      <c r="F2" s="3"/>
      <c r="G2" s="5"/>
      <c r="H2" s="3"/>
      <c r="I2" s="21"/>
      <c r="J2" s="46"/>
      <c r="K2" s="50"/>
    </row>
    <row r="3" spans="1:11" x14ac:dyDescent="0.3">
      <c r="A3" s="2" t="s">
        <v>1</v>
      </c>
      <c r="B3" s="3"/>
      <c r="C3" s="2"/>
      <c r="D3" s="15"/>
      <c r="E3" s="3"/>
      <c r="F3" s="3"/>
      <c r="G3" s="5"/>
      <c r="H3" s="3"/>
      <c r="I3" s="21"/>
      <c r="J3" s="46"/>
      <c r="K3" s="49"/>
    </row>
    <row r="4" spans="1:11" x14ac:dyDescent="0.3">
      <c r="A4" s="2" t="s">
        <v>80</v>
      </c>
      <c r="B4" s="3"/>
      <c r="C4" s="2"/>
      <c r="D4" s="15"/>
      <c r="E4" s="3"/>
      <c r="F4" s="3"/>
      <c r="G4" s="5"/>
      <c r="H4" s="3"/>
      <c r="I4" s="21"/>
      <c r="J4" s="46"/>
      <c r="K4" s="49"/>
    </row>
    <row r="5" spans="1:11" x14ac:dyDescent="0.3">
      <c r="A5" s="4">
        <v>45567</v>
      </c>
      <c r="B5" s="3"/>
      <c r="C5" s="2"/>
      <c r="D5" s="15"/>
      <c r="E5" s="3"/>
      <c r="F5" s="3"/>
      <c r="G5" s="5"/>
      <c r="H5" s="3"/>
      <c r="I5" s="21"/>
      <c r="J5" s="46"/>
      <c r="K5" s="49"/>
    </row>
    <row r="6" spans="1:11" x14ac:dyDescent="0.3">
      <c r="A6" s="4"/>
      <c r="B6" s="3"/>
      <c r="C6" s="2"/>
      <c r="D6" s="15"/>
      <c r="E6" s="3"/>
      <c r="F6" s="3"/>
      <c r="G6" s="5"/>
      <c r="H6" s="3"/>
      <c r="I6" s="21"/>
      <c r="J6" s="46"/>
      <c r="K6" s="49"/>
    </row>
    <row r="7" spans="1:11" x14ac:dyDescent="0.3">
      <c r="A7" s="27" t="s">
        <v>2</v>
      </c>
      <c r="B7" s="3"/>
      <c r="C7" s="57">
        <v>520</v>
      </c>
      <c r="D7" s="27"/>
      <c r="E7" s="3"/>
      <c r="F7" s="45"/>
      <c r="G7" s="1"/>
      <c r="H7" s="48"/>
      <c r="I7" s="119"/>
      <c r="J7" s="120" t="s">
        <v>3</v>
      </c>
      <c r="K7" s="122">
        <f>K9/G9</f>
        <v>379.01005147994698</v>
      </c>
    </row>
    <row r="8" spans="1:11" x14ac:dyDescent="0.3">
      <c r="A8" s="27" t="s">
        <v>4</v>
      </c>
      <c r="B8" s="3"/>
      <c r="C8" s="198">
        <f>I9/G9</f>
        <v>6.5571760026516408</v>
      </c>
      <c r="D8" s="27"/>
      <c r="E8" s="3"/>
      <c r="F8" s="48"/>
      <c r="G8" s="1"/>
      <c r="H8" s="48"/>
      <c r="I8" s="119"/>
      <c r="J8" s="48" t="s">
        <v>5</v>
      </c>
      <c r="K8" s="196">
        <f>G9/C7</f>
        <v>5.8019230769230772</v>
      </c>
    </row>
    <row r="9" spans="1:11" x14ac:dyDescent="0.3">
      <c r="A9" s="27" t="s">
        <v>6</v>
      </c>
      <c r="B9" s="3"/>
      <c r="C9" s="2"/>
      <c r="D9" s="15"/>
      <c r="E9" s="3"/>
      <c r="F9" s="48" t="s">
        <v>7</v>
      </c>
      <c r="G9" s="92">
        <f>SUM(G12:G20)</f>
        <v>3017</v>
      </c>
      <c r="H9" s="48"/>
      <c r="I9" s="124">
        <f>SUM(I12:I20)</f>
        <v>19783</v>
      </c>
      <c r="J9" s="47"/>
      <c r="K9" s="123">
        <f>SUM(K12:K20)</f>
        <v>1143473.325315</v>
      </c>
    </row>
    <row r="10" spans="1:11" x14ac:dyDescent="0.3">
      <c r="A10" s="154" t="s">
        <v>8</v>
      </c>
      <c r="B10" s="155" t="s">
        <v>9</v>
      </c>
      <c r="C10" s="155" t="s">
        <v>10</v>
      </c>
      <c r="D10" s="156"/>
      <c r="E10" s="157" t="s">
        <v>11</v>
      </c>
      <c r="F10" s="155" t="s">
        <v>12</v>
      </c>
      <c r="G10" s="158" t="s">
        <v>13</v>
      </c>
      <c r="H10" s="155" t="s">
        <v>14</v>
      </c>
      <c r="I10" s="159" t="s">
        <v>15</v>
      </c>
      <c r="J10" s="160" t="s">
        <v>16</v>
      </c>
      <c r="K10" s="161" t="s">
        <v>17</v>
      </c>
    </row>
    <row r="11" spans="1:11" ht="52" x14ac:dyDescent="0.3">
      <c r="A11" s="58" t="s">
        <v>18</v>
      </c>
      <c r="B11" s="59" t="s">
        <v>19</v>
      </c>
      <c r="C11" s="59" t="s">
        <v>20</v>
      </c>
      <c r="D11" s="60" t="s">
        <v>21</v>
      </c>
      <c r="E11" s="125" t="s">
        <v>22</v>
      </c>
      <c r="F11" s="59" t="s">
        <v>23</v>
      </c>
      <c r="G11" s="61" t="s">
        <v>24</v>
      </c>
      <c r="H11" s="59" t="s">
        <v>25</v>
      </c>
      <c r="I11" s="62" t="s">
        <v>26</v>
      </c>
      <c r="J11" s="63" t="s">
        <v>27</v>
      </c>
      <c r="K11" s="64" t="s">
        <v>28</v>
      </c>
    </row>
    <row r="12" spans="1:11" x14ac:dyDescent="0.3">
      <c r="A12" s="117" t="s">
        <v>81</v>
      </c>
      <c r="B12" s="121" t="s">
        <v>85</v>
      </c>
      <c r="C12" s="117"/>
      <c r="D12" s="115">
        <v>1</v>
      </c>
      <c r="E12" s="126">
        <f>D12*$C$7</f>
        <v>520</v>
      </c>
      <c r="F12" s="114">
        <v>2</v>
      </c>
      <c r="G12" s="162">
        <f>E12*F12</f>
        <v>1040</v>
      </c>
      <c r="H12" s="116">
        <v>12</v>
      </c>
      <c r="I12" s="162">
        <f>IF((H12*G12)="","",(H12*G12))</f>
        <v>12480</v>
      </c>
      <c r="J12" s="163">
        <f>'Est Prof Wage Rate'!$G$33</f>
        <v>57.800804999999997</v>
      </c>
      <c r="K12" s="162">
        <f>IF((J12*I12)="","",(J12*I12))</f>
        <v>721354.04639999999</v>
      </c>
    </row>
    <row r="13" spans="1:11" ht="26" x14ac:dyDescent="0.3">
      <c r="A13" s="175" t="s">
        <v>87</v>
      </c>
      <c r="B13" s="121" t="s">
        <v>86</v>
      </c>
      <c r="C13" s="117"/>
      <c r="D13" s="115">
        <v>1</v>
      </c>
      <c r="E13" s="126">
        <f>D13*$C$7</f>
        <v>520</v>
      </c>
      <c r="F13" s="114">
        <v>2</v>
      </c>
      <c r="G13" s="162">
        <f>E13*F13</f>
        <v>1040</v>
      </c>
      <c r="H13" s="116">
        <v>2</v>
      </c>
      <c r="I13" s="162">
        <f>IF((H13*G13)="","",(H13*G13))</f>
        <v>2080</v>
      </c>
      <c r="J13" s="163">
        <f>'Est Prof Wage Rate'!$G$33</f>
        <v>57.800804999999997</v>
      </c>
      <c r="K13" s="162">
        <f>IF((J13*I13)="","",(J13*I13))</f>
        <v>120225.67439999999</v>
      </c>
    </row>
    <row r="14" spans="1:11" x14ac:dyDescent="0.3">
      <c r="A14" s="117" t="s">
        <v>82</v>
      </c>
      <c r="B14" s="121" t="s">
        <v>88</v>
      </c>
      <c r="C14" s="117"/>
      <c r="D14" s="115">
        <v>0.56730769230769229</v>
      </c>
      <c r="E14" s="126">
        <f t="shared" ref="E14:E16" si="0">D14*$C$7</f>
        <v>295</v>
      </c>
      <c r="F14" s="114">
        <v>1</v>
      </c>
      <c r="G14" s="162">
        <f t="shared" ref="G14:G16" si="1">E14*F14</f>
        <v>295</v>
      </c>
      <c r="H14" s="116">
        <v>4</v>
      </c>
      <c r="I14" s="162">
        <f t="shared" ref="I14:K16" si="2">IF((H14*G14)="","",(H14*G14))</f>
        <v>1180</v>
      </c>
      <c r="J14" s="163">
        <f>'Est Prof Wage Rate'!$G$33</f>
        <v>57.800804999999997</v>
      </c>
      <c r="K14" s="162">
        <f t="shared" si="2"/>
        <v>68204.949899999992</v>
      </c>
    </row>
    <row r="15" spans="1:11" x14ac:dyDescent="0.3">
      <c r="A15" s="117" t="s">
        <v>91</v>
      </c>
      <c r="B15" s="121" t="s">
        <v>90</v>
      </c>
      <c r="C15" s="117"/>
      <c r="D15" s="115">
        <v>0.1</v>
      </c>
      <c r="E15" s="126">
        <f t="shared" si="0"/>
        <v>52</v>
      </c>
      <c r="F15" s="114">
        <v>1</v>
      </c>
      <c r="G15" s="162">
        <f t="shared" si="1"/>
        <v>52</v>
      </c>
      <c r="H15" s="116">
        <v>4</v>
      </c>
      <c r="I15" s="162">
        <f t="shared" ref="I15" si="3">IF((H15*G15)="","",(H15*G15))</f>
        <v>208</v>
      </c>
      <c r="J15" s="163">
        <f>'Est Prof Wage Rate'!$G$33</f>
        <v>57.800804999999997</v>
      </c>
      <c r="K15" s="162">
        <f t="shared" ref="K15" si="4">IF((J15*I15)="","",(J15*I15))</f>
        <v>12022.567439999999</v>
      </c>
    </row>
    <row r="16" spans="1:11" x14ac:dyDescent="0.3">
      <c r="A16" s="117" t="s">
        <v>83</v>
      </c>
      <c r="B16" s="121" t="s">
        <v>89</v>
      </c>
      <c r="C16" s="117"/>
      <c r="D16" s="115">
        <v>0.56730769230769229</v>
      </c>
      <c r="E16" s="126">
        <f t="shared" si="0"/>
        <v>295</v>
      </c>
      <c r="F16" s="114">
        <v>2</v>
      </c>
      <c r="G16" s="162">
        <f t="shared" si="1"/>
        <v>590</v>
      </c>
      <c r="H16" s="116">
        <v>6.5</v>
      </c>
      <c r="I16" s="162">
        <f t="shared" si="2"/>
        <v>3835</v>
      </c>
      <c r="J16" s="163">
        <f>'Est Prof Wage Rate'!$G$33</f>
        <v>57.800804999999997</v>
      </c>
      <c r="K16" s="162">
        <f t="shared" si="2"/>
        <v>221666.08717499999</v>
      </c>
    </row>
    <row r="17" spans="1:11" x14ac:dyDescent="0.3">
      <c r="A17" s="117"/>
      <c r="B17" s="121"/>
      <c r="C17" s="117"/>
      <c r="D17" s="115"/>
      <c r="E17" s="126"/>
      <c r="F17" s="114"/>
      <c r="G17" s="162"/>
      <c r="H17" s="116"/>
      <c r="I17" s="162"/>
      <c r="J17" s="163"/>
      <c r="K17" s="162"/>
    </row>
    <row r="18" spans="1:11" x14ac:dyDescent="0.3">
      <c r="A18" s="117"/>
      <c r="B18" s="121"/>
      <c r="C18" s="117"/>
      <c r="D18" s="115"/>
      <c r="E18" s="126"/>
      <c r="F18" s="114"/>
      <c r="G18" s="162"/>
      <c r="H18" s="116"/>
      <c r="I18" s="162"/>
      <c r="J18" s="163"/>
      <c r="K18" s="162"/>
    </row>
    <row r="19" spans="1:11" x14ac:dyDescent="0.3">
      <c r="A19" s="117"/>
      <c r="B19" s="121"/>
      <c r="C19" s="117"/>
      <c r="D19" s="115"/>
      <c r="E19" s="126"/>
      <c r="F19" s="114"/>
      <c r="G19" s="162"/>
      <c r="H19" s="116"/>
      <c r="I19" s="162"/>
      <c r="J19" s="163"/>
      <c r="K19" s="162"/>
    </row>
    <row r="20" spans="1:11" x14ac:dyDescent="0.3">
      <c r="A20" s="117"/>
      <c r="B20" s="121"/>
      <c r="C20" s="117"/>
      <c r="D20" s="115"/>
      <c r="E20" s="126"/>
      <c r="F20" s="114"/>
      <c r="G20" s="162"/>
      <c r="H20" s="116"/>
      <c r="I20" s="162"/>
      <c r="J20" s="163"/>
      <c r="K20" s="162"/>
    </row>
  </sheetData>
  <printOptions horizontalCentered="1"/>
  <pageMargins left="0.25" right="0.25" top="0.25" bottom="0.25" header="0.5" footer="0.5"/>
  <pageSetup scale="80" fitToHeight="20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C3544-C8BA-4B06-8DC9-B9C349B0749E}">
  <dimension ref="A1:AA23"/>
  <sheetViews>
    <sheetView workbookViewId="0">
      <selection activeCell="B12" sqref="B12"/>
    </sheetView>
  </sheetViews>
  <sheetFormatPr defaultRowHeight="15.5" x14ac:dyDescent="0.35"/>
  <cols>
    <col min="1" max="1" width="64.1796875" style="128" customWidth="1"/>
    <col min="2" max="2" width="22.1796875" style="128" customWidth="1"/>
    <col min="3" max="24" width="8.81640625" style="128"/>
    <col min="25" max="27" width="8.81640625" style="1"/>
  </cols>
  <sheetData>
    <row r="1" spans="1:2" x14ac:dyDescent="0.35">
      <c r="A1" s="129" t="str">
        <f>'12 Burden Hours Collection'!A1</f>
        <v>USDA RURAL BUSINESS COOPERATIVE SERVICE</v>
      </c>
      <c r="B1" s="130"/>
    </row>
    <row r="2" spans="1:2" x14ac:dyDescent="0.35">
      <c r="A2" s="129" t="str">
        <f>'12 Burden Hours Collection'!A2</f>
        <v>BIOBASED MARKETS PROGRAM: FEDERAL PROCUREMENT AND VOLUNTARY LABELING</v>
      </c>
      <c r="B2" s="130"/>
    </row>
    <row r="3" spans="1:2" x14ac:dyDescent="0.35">
      <c r="A3" s="129" t="s">
        <v>29</v>
      </c>
      <c r="B3" s="130"/>
    </row>
    <row r="4" spans="1:2" x14ac:dyDescent="0.35">
      <c r="A4" s="129" t="str">
        <f>'12 Burden Hours Collection'!A4</f>
        <v>OMB # 0570-NEW</v>
      </c>
      <c r="B4" s="130"/>
    </row>
    <row r="5" spans="1:2" x14ac:dyDescent="0.35">
      <c r="A5" s="143">
        <f>'12 Burden Hours Collection'!A5</f>
        <v>45567</v>
      </c>
      <c r="B5" s="130"/>
    </row>
    <row r="7" spans="1:2" x14ac:dyDescent="0.35">
      <c r="A7" s="79" t="s">
        <v>6</v>
      </c>
    </row>
    <row r="8" spans="1:2" x14ac:dyDescent="0.35">
      <c r="A8" s="134" t="s">
        <v>30</v>
      </c>
      <c r="B8" s="135"/>
    </row>
    <row r="9" spans="1:2" x14ac:dyDescent="0.35">
      <c r="A9" s="131" t="s">
        <v>31</v>
      </c>
      <c r="B9" s="85">
        <v>520</v>
      </c>
    </row>
    <row r="10" spans="1:2" x14ac:dyDescent="0.35">
      <c r="A10" s="131" t="s">
        <v>32</v>
      </c>
      <c r="B10" s="85">
        <v>2</v>
      </c>
    </row>
    <row r="11" spans="1:2" x14ac:dyDescent="0.35">
      <c r="A11" s="131" t="s">
        <v>33</v>
      </c>
      <c r="B11" s="85">
        <v>1</v>
      </c>
    </row>
    <row r="12" spans="1:2" x14ac:dyDescent="0.35">
      <c r="A12" s="131" t="s">
        <v>34</v>
      </c>
      <c r="B12" s="197">
        <f>B9*B10</f>
        <v>1040</v>
      </c>
    </row>
    <row r="13" spans="1:2" x14ac:dyDescent="0.35">
      <c r="A13" s="131" t="s">
        <v>35</v>
      </c>
      <c r="B13" s="85">
        <v>1</v>
      </c>
    </row>
    <row r="14" spans="1:2" x14ac:dyDescent="0.35">
      <c r="A14" s="131" t="s">
        <v>36</v>
      </c>
      <c r="B14" s="132">
        <f>B12*B13</f>
        <v>1040</v>
      </c>
    </row>
    <row r="15" spans="1:2" x14ac:dyDescent="0.35">
      <c r="A15" s="131" t="s">
        <v>37</v>
      </c>
      <c r="B15" s="133">
        <v>400</v>
      </c>
    </row>
    <row r="16" spans="1:2" x14ac:dyDescent="0.35">
      <c r="A16" s="131" t="s">
        <v>38</v>
      </c>
      <c r="B16" s="85">
        <v>0.22148000000000001</v>
      </c>
    </row>
    <row r="17" spans="1:2" x14ac:dyDescent="0.35">
      <c r="A17" s="136" t="s">
        <v>39</v>
      </c>
      <c r="B17" s="137">
        <f>B14*B15*B16</f>
        <v>92135.680000000008</v>
      </c>
    </row>
    <row r="18" spans="1:2" x14ac:dyDescent="0.35">
      <c r="A18" s="134" t="s">
        <v>40</v>
      </c>
      <c r="B18" s="135"/>
    </row>
    <row r="19" spans="1:2" x14ac:dyDescent="0.35">
      <c r="A19" s="131" t="s">
        <v>41</v>
      </c>
      <c r="B19" s="85">
        <v>2</v>
      </c>
    </row>
    <row r="20" spans="1:2" x14ac:dyDescent="0.35">
      <c r="A20" s="136" t="s">
        <v>42</v>
      </c>
      <c r="B20" s="138">
        <f>B19*B14</f>
        <v>2080</v>
      </c>
    </row>
    <row r="21" spans="1:2" x14ac:dyDescent="0.35">
      <c r="A21" s="131" t="s">
        <v>43</v>
      </c>
      <c r="B21" s="139">
        <f>'Est Prof Wage Rate'!G33</f>
        <v>57.800804999999997</v>
      </c>
    </row>
    <row r="22" spans="1:2" x14ac:dyDescent="0.35">
      <c r="A22" s="136" t="s">
        <v>44</v>
      </c>
      <c r="B22" s="140">
        <f>B21*B20</f>
        <v>120225.67439999999</v>
      </c>
    </row>
    <row r="23" spans="1:2" x14ac:dyDescent="0.35">
      <c r="A23" s="141" t="s">
        <v>45</v>
      </c>
      <c r="B23" s="142">
        <f>B22+B17</f>
        <v>212361.35440000001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C7B8-6CA1-4D5A-ABCD-FAD18FF7249B}">
  <sheetPr>
    <pageSetUpPr fitToPage="1"/>
  </sheetPr>
  <dimension ref="A1:R28"/>
  <sheetViews>
    <sheetView zoomScale="110" zoomScaleNormal="110" workbookViewId="0">
      <pane ySplit="12" topLeftCell="A13" activePane="bottomLeft" state="frozen"/>
      <selection pane="bottomLeft" activeCell="A5" sqref="A5"/>
    </sheetView>
  </sheetViews>
  <sheetFormatPr defaultRowHeight="12.5" x14ac:dyDescent="0.25"/>
  <cols>
    <col min="1" max="1" width="30.54296875" style="35" customWidth="1"/>
    <col min="2" max="3" width="8.54296875" style="34" customWidth="1"/>
    <col min="4" max="4" width="10.54296875" style="34" customWidth="1"/>
    <col min="5" max="5" width="9.54296875" style="42" customWidth="1"/>
    <col min="6" max="6" width="9" style="42" bestFit="1" customWidth="1"/>
    <col min="7" max="7" width="8.81640625" style="42"/>
    <col min="8" max="8" width="8.81640625" style="106"/>
    <col min="9" max="9" width="12.54296875" style="97" customWidth="1"/>
    <col min="10" max="10" width="9.81640625" style="96" customWidth="1"/>
    <col min="11" max="11" width="12.453125" style="109" customWidth="1"/>
    <col min="13" max="13" width="9.81640625" style="146" bestFit="1" customWidth="1"/>
    <col min="14" max="14" width="8.81640625" bestFit="1" customWidth="1"/>
    <col min="15" max="15" width="9.90625" bestFit="1" customWidth="1"/>
  </cols>
  <sheetData>
    <row r="1" spans="1:16" ht="13" x14ac:dyDescent="0.25">
      <c r="A1" s="40" t="str">
        <f>'12 Burden Hours Collection'!A1</f>
        <v>USDA RURAL BUSINESS COOPERATIVE SERVICE</v>
      </c>
      <c r="B1" s="41"/>
      <c r="C1" s="41"/>
      <c r="D1" s="41"/>
      <c r="E1" s="54"/>
      <c r="F1" s="54"/>
      <c r="G1" s="54"/>
      <c r="H1" s="100"/>
      <c r="I1" s="54"/>
      <c r="J1" s="54"/>
      <c r="K1" s="54"/>
    </row>
    <row r="2" spans="1:16" ht="13" x14ac:dyDescent="0.25">
      <c r="A2" s="40" t="str">
        <f>'12 Burden Hours Collection'!A2</f>
        <v>BIOBASED MARKETS PROGRAM: FEDERAL PROCUREMENT AND VOLUNTARY LABELING</v>
      </c>
      <c r="B2" s="41"/>
      <c r="C2" s="41"/>
      <c r="D2" s="41"/>
      <c r="E2" s="54"/>
      <c r="F2" s="54"/>
      <c r="G2" s="54"/>
      <c r="H2" s="100"/>
      <c r="I2" s="54"/>
      <c r="J2" s="54"/>
      <c r="K2" s="54"/>
    </row>
    <row r="3" spans="1:16" ht="13" x14ac:dyDescent="0.25">
      <c r="A3" s="40" t="s">
        <v>46</v>
      </c>
      <c r="B3" s="41"/>
      <c r="C3" s="41"/>
      <c r="D3" s="41"/>
      <c r="E3" s="54"/>
      <c r="F3" s="54"/>
      <c r="G3" s="54"/>
      <c r="H3" s="100"/>
      <c r="I3" s="54"/>
      <c r="J3" s="54"/>
      <c r="K3" s="54"/>
    </row>
    <row r="4" spans="1:16" ht="13" x14ac:dyDescent="0.25">
      <c r="A4" s="40" t="str">
        <f>'12 Burden Hours Collection'!A4</f>
        <v>OMB # 0570-NEW</v>
      </c>
      <c r="B4" s="41"/>
      <c r="C4" s="41"/>
      <c r="D4" s="41"/>
      <c r="E4" s="54"/>
      <c r="F4" s="54"/>
      <c r="G4" s="54"/>
      <c r="H4" s="100"/>
      <c r="I4" s="54"/>
      <c r="J4" s="54"/>
      <c r="K4" s="54"/>
    </row>
    <row r="5" spans="1:16" ht="13" x14ac:dyDescent="0.25">
      <c r="A5" s="25">
        <f>'12 Burden Hours Collection'!A5</f>
        <v>45567</v>
      </c>
      <c r="B5" s="41"/>
      <c r="C5" s="41"/>
      <c r="D5" s="41"/>
      <c r="E5" s="54"/>
      <c r="F5" s="54"/>
      <c r="G5" s="54"/>
      <c r="H5" s="100"/>
      <c r="I5" s="54"/>
      <c r="J5" s="54"/>
      <c r="K5" s="54"/>
    </row>
    <row r="6" spans="1:16" x14ac:dyDescent="0.25">
      <c r="A6" s="38"/>
      <c r="B6" s="37"/>
      <c r="C6" s="37"/>
      <c r="D6" s="37"/>
      <c r="E6" s="55"/>
      <c r="F6" s="55"/>
      <c r="G6" s="55"/>
      <c r="H6" s="101"/>
      <c r="I6" s="55"/>
      <c r="J6" s="37"/>
      <c r="K6" s="108"/>
    </row>
    <row r="7" spans="1:16" ht="13" x14ac:dyDescent="0.25">
      <c r="A7" s="36" t="s">
        <v>47</v>
      </c>
      <c r="B7" s="26"/>
      <c r="C7" s="26" t="s">
        <v>48</v>
      </c>
      <c r="D7" s="37"/>
      <c r="E7" s="55"/>
      <c r="F7" s="55"/>
      <c r="G7" s="55"/>
      <c r="H7" s="101"/>
      <c r="I7" s="55"/>
      <c r="J7" s="37"/>
      <c r="K7" s="108"/>
    </row>
    <row r="8" spans="1:16" ht="13" x14ac:dyDescent="0.25">
      <c r="A8" s="36" t="s">
        <v>49</v>
      </c>
      <c r="B8" s="26"/>
      <c r="C8" s="94" t="s">
        <v>50</v>
      </c>
      <c r="D8" s="37"/>
      <c r="E8" s="55"/>
      <c r="F8" s="55"/>
      <c r="G8" s="55"/>
      <c r="H8" s="101"/>
      <c r="I8" s="55"/>
      <c r="J8" s="37"/>
      <c r="K8" s="108"/>
    </row>
    <row r="9" spans="1:16" ht="13" x14ac:dyDescent="0.25">
      <c r="A9" s="36" t="s">
        <v>51</v>
      </c>
      <c r="B9" s="26" t="s">
        <v>52</v>
      </c>
      <c r="C9" s="26"/>
      <c r="D9" s="37"/>
      <c r="E9" s="55"/>
      <c r="F9" s="93"/>
      <c r="G9" s="93"/>
      <c r="H9" s="102"/>
      <c r="I9" s="93"/>
      <c r="J9" s="37"/>
      <c r="K9" s="93">
        <v>0.36249999999999999</v>
      </c>
    </row>
    <row r="10" spans="1:16" ht="13" x14ac:dyDescent="0.25">
      <c r="A10" s="36"/>
      <c r="B10" s="26"/>
      <c r="C10" s="37"/>
      <c r="D10" s="37"/>
      <c r="E10" s="55"/>
      <c r="F10" s="93"/>
      <c r="G10" s="55"/>
      <c r="H10" s="101"/>
      <c r="I10" s="55"/>
      <c r="J10" s="37"/>
      <c r="K10" s="108"/>
    </row>
    <row r="11" spans="1:16" ht="13" x14ac:dyDescent="0.25">
      <c r="A11" s="29" t="s">
        <v>53</v>
      </c>
      <c r="B11" s="39"/>
      <c r="C11" s="39"/>
      <c r="D11" s="39"/>
      <c r="E11" s="43"/>
      <c r="F11" s="44"/>
      <c r="G11" s="56" t="s">
        <v>54</v>
      </c>
      <c r="H11" s="103">
        <f>H13+H18+H25</f>
        <v>33</v>
      </c>
      <c r="I11" s="56">
        <f>I13+I18+I25</f>
        <v>1059.7935208197523</v>
      </c>
      <c r="J11" s="39"/>
      <c r="K11" s="56">
        <f>SUM(K13:K29)</f>
        <v>936596.20268028846</v>
      </c>
      <c r="M11" s="148" t="s">
        <v>55</v>
      </c>
      <c r="N11" s="149"/>
      <c r="O11" s="148" t="s">
        <v>56</v>
      </c>
      <c r="P11" s="149"/>
    </row>
    <row r="12" spans="1:16" ht="52" x14ac:dyDescent="0.25">
      <c r="A12" s="164" t="s">
        <v>57</v>
      </c>
      <c r="B12" s="164" t="s">
        <v>58</v>
      </c>
      <c r="C12" s="164" t="s">
        <v>59</v>
      </c>
      <c r="D12" s="165" t="s">
        <v>60</v>
      </c>
      <c r="E12" s="98" t="s">
        <v>61</v>
      </c>
      <c r="F12" s="98" t="s">
        <v>62</v>
      </c>
      <c r="G12" s="98" t="s">
        <v>63</v>
      </c>
      <c r="H12" s="104" t="s">
        <v>64</v>
      </c>
      <c r="I12" s="98" t="s">
        <v>65</v>
      </c>
      <c r="J12" s="99" t="s">
        <v>66</v>
      </c>
      <c r="K12" s="98" t="s">
        <v>67</v>
      </c>
      <c r="M12" s="148">
        <v>583000</v>
      </c>
      <c r="N12" s="148"/>
      <c r="O12" s="148">
        <v>1059000</v>
      </c>
      <c r="P12" s="148"/>
    </row>
    <row r="13" spans="1:16" ht="27" customHeight="1" x14ac:dyDescent="0.25">
      <c r="A13" s="166" t="s">
        <v>119</v>
      </c>
      <c r="B13" s="167"/>
      <c r="C13" s="167"/>
      <c r="D13" s="168"/>
      <c r="E13" s="169"/>
      <c r="F13" s="169"/>
      <c r="G13" s="169"/>
      <c r="H13" s="105">
        <f>SUM(H14:H17)</f>
        <v>19</v>
      </c>
      <c r="I13" s="107">
        <f>SUM(I14:I17)</f>
        <v>708.2286899038462</v>
      </c>
      <c r="J13" s="176">
        <v>1040</v>
      </c>
      <c r="K13" s="113">
        <f>J13*I13</f>
        <v>736557.83750000002</v>
      </c>
      <c r="M13" s="144"/>
      <c r="N13" s="150"/>
      <c r="O13" s="150"/>
      <c r="P13" s="150"/>
    </row>
    <row r="14" spans="1:16" x14ac:dyDescent="0.25">
      <c r="A14" s="95" t="s">
        <v>55</v>
      </c>
      <c r="B14" s="96"/>
      <c r="C14" s="96"/>
      <c r="D14" s="145"/>
      <c r="E14" s="97"/>
      <c r="F14" s="97"/>
      <c r="G14" s="97"/>
      <c r="H14" s="106">
        <v>12</v>
      </c>
      <c r="I14" s="147">
        <f>M14/J13</f>
        <v>381.19230769230768</v>
      </c>
      <c r="J14" s="111"/>
      <c r="M14" s="151">
        <f>M12*N14</f>
        <v>396440</v>
      </c>
      <c r="N14" s="152">
        <v>0.68</v>
      </c>
      <c r="O14" s="144"/>
      <c r="P14" s="152"/>
    </row>
    <row r="15" spans="1:16" x14ac:dyDescent="0.25">
      <c r="A15" s="95" t="s">
        <v>56</v>
      </c>
      <c r="B15" s="96"/>
      <c r="C15" s="96"/>
      <c r="D15" s="145"/>
      <c r="E15" s="97"/>
      <c r="F15" s="97"/>
      <c r="G15" s="97"/>
      <c r="H15" s="106">
        <v>5</v>
      </c>
      <c r="I15" s="147">
        <f>O15/J13</f>
        <v>101.82692307692308</v>
      </c>
      <c r="J15" s="111"/>
      <c r="M15" s="144"/>
      <c r="N15" s="152"/>
      <c r="O15" s="151">
        <f>O12*P15</f>
        <v>105900</v>
      </c>
      <c r="P15" s="152">
        <v>0.1</v>
      </c>
    </row>
    <row r="16" spans="1:16" x14ac:dyDescent="0.25">
      <c r="A16" s="95" t="s">
        <v>68</v>
      </c>
      <c r="B16" s="96">
        <v>14</v>
      </c>
      <c r="C16" s="144">
        <v>5</v>
      </c>
      <c r="D16" s="145">
        <v>157982</v>
      </c>
      <c r="E16" s="97">
        <f>(D16/52)/40</f>
        <v>75.952884615384619</v>
      </c>
      <c r="F16" s="97">
        <f t="shared" ref="F16" si="0">E16*$K$9</f>
        <v>27.532920673076923</v>
      </c>
      <c r="G16" s="97">
        <f t="shared" ref="G16" si="1">E16+F16</f>
        <v>103.48580528846153</v>
      </c>
      <c r="H16" s="106">
        <v>1</v>
      </c>
      <c r="I16" s="97">
        <f>H16*G16</f>
        <v>103.48580528846153</v>
      </c>
      <c r="J16" s="111"/>
      <c r="M16" s="144"/>
      <c r="N16" s="153"/>
      <c r="O16" s="153"/>
      <c r="P16" s="153"/>
    </row>
    <row r="17" spans="1:18" x14ac:dyDescent="0.25">
      <c r="A17" s="95" t="s">
        <v>84</v>
      </c>
      <c r="B17" s="96">
        <v>15</v>
      </c>
      <c r="C17" s="144">
        <v>5</v>
      </c>
      <c r="D17" s="145">
        <v>185824</v>
      </c>
      <c r="E17" s="97">
        <f>(D17/52)/40</f>
        <v>89.33846153846153</v>
      </c>
      <c r="F17" s="97">
        <f t="shared" ref="F17" si="2">E17*$K$9</f>
        <v>32.385192307692307</v>
      </c>
      <c r="G17" s="97">
        <f t="shared" ref="G17" si="3">E17+F17</f>
        <v>121.72365384615384</v>
      </c>
      <c r="H17" s="106">
        <v>1</v>
      </c>
      <c r="I17" s="97">
        <f>H17*G17</f>
        <v>121.72365384615384</v>
      </c>
      <c r="J17" s="111"/>
      <c r="M17" s="144"/>
      <c r="N17" s="153"/>
      <c r="O17" s="153"/>
      <c r="P17" s="153"/>
    </row>
    <row r="18" spans="1:18" ht="24" customHeight="1" x14ac:dyDescent="0.25">
      <c r="A18" s="166" t="s">
        <v>122</v>
      </c>
      <c r="B18" s="167"/>
      <c r="C18" s="167"/>
      <c r="D18" s="168"/>
      <c r="E18" s="169"/>
      <c r="F18" s="169"/>
      <c r="G18" s="169"/>
      <c r="H18" s="105">
        <f>SUM(H19:H20)</f>
        <v>5</v>
      </c>
      <c r="I18" s="107">
        <f>SUM(I19:I20)</f>
        <v>143.0112290172751</v>
      </c>
      <c r="J18" s="112">
        <v>295</v>
      </c>
      <c r="K18" s="113">
        <f>J18*I18</f>
        <v>42188.312560096158</v>
      </c>
      <c r="M18" s="144"/>
      <c r="N18" s="153"/>
      <c r="O18" s="153"/>
      <c r="P18" s="153"/>
    </row>
    <row r="19" spans="1:18" x14ac:dyDescent="0.25">
      <c r="A19" s="95" t="s">
        <v>55</v>
      </c>
      <c r="B19" s="96"/>
      <c r="C19" s="96"/>
      <c r="D19" s="145"/>
      <c r="E19" s="97"/>
      <c r="F19" s="97"/>
      <c r="G19" s="97"/>
      <c r="H19" s="106">
        <v>4</v>
      </c>
      <c r="I19" s="147">
        <f>M19/J18</f>
        <v>39.525423728813557</v>
      </c>
      <c r="J19" s="111"/>
      <c r="M19" s="151">
        <f>M12*N19</f>
        <v>11660</v>
      </c>
      <c r="N19" s="152">
        <v>0.02</v>
      </c>
      <c r="O19" s="144"/>
      <c r="P19" s="152"/>
      <c r="R19" s="174"/>
    </row>
    <row r="20" spans="1:18" x14ac:dyDescent="0.25">
      <c r="A20" s="95" t="s">
        <v>68</v>
      </c>
      <c r="B20" s="96">
        <v>14</v>
      </c>
      <c r="C20" s="144">
        <v>5</v>
      </c>
      <c r="D20" s="145">
        <v>157982</v>
      </c>
      <c r="E20" s="97">
        <f t="shared" ref="E20" si="4">(D20/52)/40</f>
        <v>75.952884615384619</v>
      </c>
      <c r="F20" s="97">
        <f t="shared" ref="F20" si="5">E20*$K$9</f>
        <v>27.532920673076923</v>
      </c>
      <c r="G20" s="97">
        <f t="shared" ref="G20" si="6">E20+F20</f>
        <v>103.48580528846153</v>
      </c>
      <c r="H20" s="106">
        <v>1</v>
      </c>
      <c r="I20" s="97">
        <f>H20*G20</f>
        <v>103.48580528846153</v>
      </c>
      <c r="J20" s="111"/>
      <c r="M20" s="144"/>
      <c r="N20" s="153"/>
      <c r="O20" s="153"/>
      <c r="P20" s="153"/>
    </row>
    <row r="21" spans="1:18" ht="24" customHeight="1" x14ac:dyDescent="0.25">
      <c r="A21" s="166" t="s">
        <v>120</v>
      </c>
      <c r="B21" s="167"/>
      <c r="C21" s="167"/>
      <c r="D21" s="168"/>
      <c r="E21" s="169"/>
      <c r="F21" s="169"/>
      <c r="G21" s="169"/>
      <c r="H21" s="105">
        <f>SUM(H22:H24)</f>
        <v>6</v>
      </c>
      <c r="I21" s="107">
        <f>SUM(I22:I24)</f>
        <v>669.29668269230774</v>
      </c>
      <c r="J21" s="112">
        <v>52</v>
      </c>
      <c r="K21" s="113">
        <f>J21*I21</f>
        <v>34803.427500000005</v>
      </c>
      <c r="M21" s="144"/>
      <c r="N21" s="153"/>
      <c r="O21" s="153"/>
      <c r="P21" s="153"/>
    </row>
    <row r="22" spans="1:18" x14ac:dyDescent="0.25">
      <c r="A22" s="95" t="s">
        <v>68</v>
      </c>
      <c r="B22" s="96">
        <v>14</v>
      </c>
      <c r="C22" s="144">
        <v>5</v>
      </c>
      <c r="D22" s="145">
        <v>157982</v>
      </c>
      <c r="E22" s="97">
        <f t="shared" ref="E22" si="7">(D22/52)/40</f>
        <v>75.952884615384619</v>
      </c>
      <c r="F22" s="97">
        <f t="shared" ref="F22:F23" si="8">E22*$K$9</f>
        <v>27.532920673076923</v>
      </c>
      <c r="G22" s="97">
        <f t="shared" ref="G22:G23" si="9">E22+F22</f>
        <v>103.48580528846153</v>
      </c>
      <c r="H22" s="106">
        <v>4</v>
      </c>
      <c r="I22" s="97">
        <f>H22*G22</f>
        <v>413.94322115384614</v>
      </c>
      <c r="J22" s="111"/>
      <c r="M22" s="144"/>
      <c r="N22" s="153"/>
      <c r="O22" s="153"/>
      <c r="P22" s="153"/>
    </row>
    <row r="23" spans="1:18" x14ac:dyDescent="0.25">
      <c r="A23" s="95" t="s">
        <v>84</v>
      </c>
      <c r="B23" s="96">
        <v>15</v>
      </c>
      <c r="C23" s="144">
        <v>5</v>
      </c>
      <c r="D23" s="145">
        <v>185824</v>
      </c>
      <c r="E23" s="97">
        <f>(D23/52)/40</f>
        <v>89.33846153846153</v>
      </c>
      <c r="F23" s="97">
        <f t="shared" si="8"/>
        <v>32.385192307692307</v>
      </c>
      <c r="G23" s="97">
        <f t="shared" si="9"/>
        <v>121.72365384615384</v>
      </c>
      <c r="H23" s="106">
        <v>1</v>
      </c>
      <c r="I23" s="97">
        <f>H23*G23</f>
        <v>121.72365384615384</v>
      </c>
      <c r="J23" s="111"/>
      <c r="M23" s="144"/>
      <c r="N23" s="153"/>
      <c r="O23" s="153"/>
      <c r="P23" s="153"/>
    </row>
    <row r="24" spans="1:18" x14ac:dyDescent="0.25">
      <c r="A24" s="95" t="s">
        <v>92</v>
      </c>
      <c r="B24" s="96"/>
      <c r="C24" s="144"/>
      <c r="D24" s="145">
        <v>204000</v>
      </c>
      <c r="E24" s="97">
        <f>(D24/52)/40</f>
        <v>98.076923076923066</v>
      </c>
      <c r="F24" s="97">
        <f t="shared" ref="F24" si="10">E24*$K$9</f>
        <v>35.552884615384613</v>
      </c>
      <c r="G24" s="97">
        <f t="shared" ref="G24" si="11">E24+F24</f>
        <v>133.62980769230768</v>
      </c>
      <c r="H24" s="106">
        <v>1</v>
      </c>
      <c r="I24" s="97">
        <f>H24*G24</f>
        <v>133.62980769230768</v>
      </c>
      <c r="J24" s="111"/>
      <c r="M24" s="144"/>
      <c r="N24" s="153"/>
      <c r="O24" s="153"/>
      <c r="P24" s="153"/>
    </row>
    <row r="25" spans="1:18" ht="25.5" customHeight="1" x14ac:dyDescent="0.25">
      <c r="A25" s="166" t="s">
        <v>121</v>
      </c>
      <c r="B25" s="167"/>
      <c r="C25" s="167"/>
      <c r="D25" s="168"/>
      <c r="E25" s="169"/>
      <c r="F25" s="169"/>
      <c r="G25" s="169"/>
      <c r="H25" s="105">
        <f>SUM(H26:H28)</f>
        <v>9</v>
      </c>
      <c r="I25" s="107">
        <f>SUM(I26:I28)</f>
        <v>208.55360189863103</v>
      </c>
      <c r="J25" s="112">
        <v>590</v>
      </c>
      <c r="K25" s="113">
        <f>J25*I25</f>
        <v>123046.6251201923</v>
      </c>
      <c r="M25" s="144"/>
      <c r="N25" s="152"/>
      <c r="O25" s="153"/>
      <c r="P25" s="152"/>
    </row>
    <row r="26" spans="1:18" x14ac:dyDescent="0.25">
      <c r="A26" s="95" t="s">
        <v>55</v>
      </c>
      <c r="B26" s="96"/>
      <c r="C26" s="96"/>
      <c r="D26" s="145"/>
      <c r="E26" s="97"/>
      <c r="F26" s="97"/>
      <c r="G26" s="97"/>
      <c r="H26" s="106">
        <v>6</v>
      </c>
      <c r="I26" s="147">
        <f>M26/J25</f>
        <v>69.169491525423737</v>
      </c>
      <c r="J26" s="111"/>
      <c r="K26" s="110"/>
      <c r="M26" s="151">
        <f>M12*N26</f>
        <v>40810.000000000007</v>
      </c>
      <c r="N26" s="152">
        <v>7.0000000000000007E-2</v>
      </c>
      <c r="O26" s="144"/>
      <c r="P26" s="152"/>
    </row>
    <row r="27" spans="1:18" x14ac:dyDescent="0.25">
      <c r="A27" s="95" t="s">
        <v>56</v>
      </c>
      <c r="B27" s="96"/>
      <c r="C27" s="96"/>
      <c r="D27" s="145"/>
      <c r="E27" s="97"/>
      <c r="F27" s="97"/>
      <c r="G27" s="97"/>
      <c r="H27" s="106">
        <v>2</v>
      </c>
      <c r="I27" s="147">
        <f>O27/J25</f>
        <v>35.898305084745765</v>
      </c>
      <c r="J27" s="111"/>
      <c r="K27" s="110"/>
      <c r="M27" s="151"/>
      <c r="N27" s="152"/>
      <c r="O27" s="151">
        <f>O12*P27</f>
        <v>21180</v>
      </c>
      <c r="P27" s="152">
        <v>0.02</v>
      </c>
    </row>
    <row r="28" spans="1:18" x14ac:dyDescent="0.25">
      <c r="A28" s="95" t="s">
        <v>68</v>
      </c>
      <c r="B28" s="96">
        <v>14</v>
      </c>
      <c r="C28" s="144">
        <v>5</v>
      </c>
      <c r="D28" s="145">
        <v>157982</v>
      </c>
      <c r="E28" s="97">
        <f t="shared" ref="E28" si="12">(D28/52)/40</f>
        <v>75.952884615384619</v>
      </c>
      <c r="F28" s="97">
        <f t="shared" ref="F28" si="13">E28*$K$9</f>
        <v>27.532920673076923</v>
      </c>
      <c r="G28" s="97">
        <f t="shared" ref="G28" si="14">E28+F28</f>
        <v>103.48580528846153</v>
      </c>
      <c r="H28" s="106">
        <v>1</v>
      </c>
      <c r="I28" s="97">
        <f t="shared" ref="I28" si="15">H28*G28</f>
        <v>103.48580528846153</v>
      </c>
      <c r="J28" s="111"/>
    </row>
  </sheetData>
  <hyperlinks>
    <hyperlink ref="C7" r:id="rId1" xr:uid="{B2577820-4BDD-4DF6-8F83-79D6803515F1}"/>
    <hyperlink ref="C8" r:id="rId2" display="https://www.opm.gov/policy-data-oversight/pay-leave/salaries-wages/2023/executive-senior-level" xr:uid="{0E517C53-BE7E-4708-BCB8-5E4ABF3AC1A9}"/>
    <hyperlink ref="B9" r:id="rId3" xr:uid="{53997804-8884-49D8-B956-737EA7D2EB73}"/>
  </hyperlinks>
  <printOptions horizontalCentered="1"/>
  <pageMargins left="0.7" right="0.7" top="0.75" bottom="0.75" header="0.3" footer="0.3"/>
  <pageSetup scale="96" fitToHeight="10" orientation="landscape" horizontalDpi="1200" verticalDpi="1200"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618B-F94E-4FBC-838A-A03F6F2A34A4}">
  <sheetPr>
    <pageSetUpPr fitToPage="1"/>
  </sheetPr>
  <dimension ref="A1:O33"/>
  <sheetViews>
    <sheetView zoomScaleNormal="100" workbookViewId="0">
      <selection activeCell="I24" sqref="I24"/>
    </sheetView>
  </sheetViews>
  <sheetFormatPr defaultColWidth="9.453125" defaultRowHeight="15.5" x14ac:dyDescent="0.35"/>
  <cols>
    <col min="1" max="1" width="25.54296875" style="82" customWidth="1"/>
    <col min="2" max="2" width="15.54296875" style="82" customWidth="1"/>
    <col min="3" max="3" width="12.54296875" style="13" customWidth="1"/>
    <col min="4" max="4" width="12.54296875" style="72" customWidth="1"/>
    <col min="5" max="5" width="12.54296875" style="73" customWidth="1"/>
    <col min="6" max="7" width="12.54296875" style="74" customWidth="1"/>
    <col min="8" max="8" width="11.54296875" style="75" customWidth="1"/>
    <col min="9" max="9" width="11.54296875" style="74" customWidth="1"/>
    <col min="10" max="10" width="11.54296875" style="76" customWidth="1"/>
    <col min="11" max="11" width="11.54296875" style="77" customWidth="1"/>
    <col min="12" max="12" width="11.453125" style="78" bestFit="1" customWidth="1"/>
    <col min="13" max="16384" width="9.453125" style="1"/>
  </cols>
  <sheetData>
    <row r="1" spans="1:12" x14ac:dyDescent="0.3">
      <c r="A1" s="65" t="str">
        <f>'12 Burden Hours Collection'!A1</f>
        <v>USDA RURAL BUSINESS COOPERATIVE SERVICE</v>
      </c>
      <c r="B1" s="65"/>
      <c r="C1" s="66"/>
      <c r="D1" s="66"/>
      <c r="E1" s="67"/>
      <c r="F1" s="66"/>
      <c r="G1" s="66"/>
      <c r="H1" s="1"/>
      <c r="I1" s="1"/>
      <c r="J1" s="1"/>
      <c r="K1" s="1"/>
      <c r="L1" s="1"/>
    </row>
    <row r="2" spans="1:12" ht="20.149999999999999" customHeight="1" x14ac:dyDescent="0.3">
      <c r="A2" s="65" t="str">
        <f>'12 Burden Hours Collection'!A2</f>
        <v>BIOBASED MARKETS PROGRAM: FEDERAL PROCUREMENT AND VOLUNTARY LABELING</v>
      </c>
      <c r="B2" s="65"/>
      <c r="C2" s="66"/>
      <c r="D2" s="69"/>
      <c r="E2" s="70"/>
      <c r="F2" s="66"/>
      <c r="G2" s="66"/>
      <c r="H2" s="1"/>
      <c r="I2" s="1"/>
      <c r="J2" s="1"/>
      <c r="K2" s="1"/>
      <c r="L2" s="1"/>
    </row>
    <row r="3" spans="1:12" x14ac:dyDescent="0.3">
      <c r="A3" s="65" t="s">
        <v>69</v>
      </c>
      <c r="B3" s="65"/>
      <c r="C3" s="66"/>
      <c r="D3" s="69"/>
      <c r="E3" s="70"/>
      <c r="F3" s="66"/>
      <c r="G3" s="66"/>
      <c r="H3" s="1"/>
      <c r="I3" s="1"/>
      <c r="J3" s="1"/>
      <c r="K3" s="1"/>
      <c r="L3" s="1"/>
    </row>
    <row r="4" spans="1:12" x14ac:dyDescent="0.3">
      <c r="A4" s="65" t="str">
        <f>'12 Burden Hours Collection'!A4</f>
        <v>OMB # 0570-NEW</v>
      </c>
      <c r="B4" s="65"/>
      <c r="C4" s="66"/>
      <c r="D4" s="69"/>
      <c r="E4" s="70"/>
      <c r="F4" s="66"/>
      <c r="G4" s="66"/>
      <c r="H4" s="1"/>
      <c r="I4" s="1"/>
      <c r="J4" s="1"/>
      <c r="K4" s="1"/>
      <c r="L4" s="1"/>
    </row>
    <row r="5" spans="1:12" x14ac:dyDescent="0.3">
      <c r="A5" s="71">
        <f>'12 Burden Hours Collection'!A5</f>
        <v>45567</v>
      </c>
      <c r="B5" s="71"/>
      <c r="C5" s="66"/>
      <c r="D5" s="69"/>
      <c r="E5" s="70"/>
      <c r="F5" s="66"/>
      <c r="G5" s="66"/>
      <c r="H5" s="1"/>
      <c r="I5" s="1"/>
      <c r="J5" s="1"/>
      <c r="K5" s="1"/>
      <c r="L5" s="1"/>
    </row>
    <row r="6" spans="1:12" x14ac:dyDescent="0.3">
      <c r="A6" s="71"/>
      <c r="B6" s="71"/>
      <c r="C6" s="66"/>
      <c r="D6" s="69"/>
      <c r="E6" s="70"/>
      <c r="F6" s="66"/>
      <c r="G6" s="66"/>
      <c r="H6" s="1"/>
      <c r="I6" s="1"/>
      <c r="J6" s="1"/>
      <c r="K6" s="1"/>
      <c r="L6" s="1"/>
    </row>
    <row r="7" spans="1:12" x14ac:dyDescent="0.3">
      <c r="A7" s="177" t="s">
        <v>93</v>
      </c>
      <c r="B7" s="71"/>
      <c r="C7" s="66"/>
      <c r="D7" s="69"/>
      <c r="E7" s="70"/>
      <c r="F7" s="66"/>
      <c r="G7" s="66"/>
      <c r="H7" s="1"/>
      <c r="I7" s="1"/>
      <c r="J7" s="1"/>
      <c r="K7" s="1"/>
      <c r="L7" s="1"/>
    </row>
    <row r="8" spans="1:12" s="12" customFormat="1" x14ac:dyDescent="0.3">
      <c r="A8" s="79" t="s">
        <v>94</v>
      </c>
      <c r="B8" s="81"/>
      <c r="C8" s="178"/>
      <c r="D8" s="179"/>
      <c r="E8" s="180"/>
      <c r="F8" s="178"/>
      <c r="G8" s="178"/>
    </row>
    <row r="9" spans="1:12" s="12" customFormat="1" x14ac:dyDescent="0.3">
      <c r="A9" s="181" t="s">
        <v>95</v>
      </c>
      <c r="B9" s="89" t="s">
        <v>96</v>
      </c>
      <c r="C9" s="178"/>
      <c r="D9" s="179"/>
      <c r="E9" s="180"/>
      <c r="F9" s="178"/>
      <c r="G9" s="178"/>
    </row>
    <row r="10" spans="1:12" s="12" customFormat="1" x14ac:dyDescent="0.3">
      <c r="A10" s="182" t="s">
        <v>97</v>
      </c>
      <c r="B10" s="89"/>
      <c r="C10" s="178"/>
      <c r="D10" s="179"/>
      <c r="E10" s="180"/>
      <c r="F10" s="178"/>
      <c r="G10" s="178"/>
    </row>
    <row r="11" spans="1:12" s="12" customFormat="1" x14ac:dyDescent="0.3">
      <c r="A11" s="182" t="s">
        <v>98</v>
      </c>
      <c r="B11" s="89"/>
      <c r="C11" s="178"/>
      <c r="D11" s="179"/>
      <c r="E11" s="180"/>
      <c r="F11" s="178"/>
      <c r="G11" s="178"/>
    </row>
    <row r="12" spans="1:12" s="12" customFormat="1" x14ac:dyDescent="0.3">
      <c r="A12" s="182" t="s">
        <v>99</v>
      </c>
      <c r="B12" s="89"/>
      <c r="C12" s="178"/>
      <c r="D12" s="179"/>
      <c r="E12" s="180"/>
      <c r="F12" s="178"/>
      <c r="G12" s="178"/>
    </row>
    <row r="13" spans="1:12" s="12" customFormat="1" x14ac:dyDescent="0.3">
      <c r="A13" s="182" t="s">
        <v>100</v>
      </c>
      <c r="B13" s="89"/>
      <c r="C13" s="178"/>
      <c r="D13" s="179"/>
      <c r="E13" s="180"/>
      <c r="F13" s="178"/>
      <c r="G13" s="178"/>
    </row>
    <row r="14" spans="1:12" s="12" customFormat="1" x14ac:dyDescent="0.3">
      <c r="A14" s="79" t="s">
        <v>101</v>
      </c>
      <c r="B14" s="89"/>
      <c r="C14" s="178"/>
      <c r="D14" s="179"/>
      <c r="E14" s="180"/>
      <c r="F14" s="178"/>
      <c r="G14" s="178"/>
    </row>
    <row r="15" spans="1:12" s="12" customFormat="1" x14ac:dyDescent="0.3">
      <c r="A15" s="181" t="s">
        <v>95</v>
      </c>
      <c r="B15" s="88" t="s">
        <v>73</v>
      </c>
      <c r="C15" s="178"/>
      <c r="D15" s="179"/>
      <c r="E15" s="180"/>
      <c r="F15" s="178"/>
      <c r="G15" s="178"/>
    </row>
    <row r="16" spans="1:12" s="12" customFormat="1" x14ac:dyDescent="0.3">
      <c r="A16" s="182" t="s">
        <v>102</v>
      </c>
      <c r="B16" s="89"/>
      <c r="C16" s="178"/>
      <c r="D16" s="179"/>
      <c r="E16" s="180"/>
      <c r="F16" s="178"/>
      <c r="G16" s="178"/>
    </row>
    <row r="17" spans="1:15" s="12" customFormat="1" x14ac:dyDescent="0.3">
      <c r="A17" s="182" t="s">
        <v>118</v>
      </c>
      <c r="B17" s="89"/>
      <c r="C17" s="178"/>
      <c r="D17" s="179"/>
      <c r="E17" s="180"/>
      <c r="F17" s="178"/>
      <c r="G17" s="178"/>
    </row>
    <row r="18" spans="1:15" s="12" customFormat="1" x14ac:dyDescent="0.3">
      <c r="A18" s="182" t="s">
        <v>103</v>
      </c>
      <c r="B18" s="89"/>
      <c r="C18" s="178"/>
      <c r="D18" s="183">
        <v>0.29699999999999999</v>
      </c>
      <c r="E18" s="180"/>
      <c r="F18" s="178"/>
      <c r="G18" s="178"/>
    </row>
    <row r="19" spans="1:15" s="12" customFormat="1" x14ac:dyDescent="0.3">
      <c r="A19" s="79" t="s">
        <v>104</v>
      </c>
      <c r="B19" s="89"/>
      <c r="C19" s="178"/>
      <c r="D19" s="118"/>
      <c r="E19" s="180"/>
      <c r="F19" s="178"/>
      <c r="G19" s="178"/>
    </row>
    <row r="20" spans="1:15" s="12" customFormat="1" x14ac:dyDescent="0.3">
      <c r="A20" s="182" t="s">
        <v>105</v>
      </c>
      <c r="B20" s="89"/>
      <c r="C20" s="178"/>
      <c r="D20" s="118"/>
      <c r="E20" s="180"/>
      <c r="F20" s="178"/>
      <c r="G20" s="178"/>
    </row>
    <row r="21" spans="1:15" s="12" customFormat="1" x14ac:dyDescent="0.3">
      <c r="A21" s="182"/>
      <c r="B21" s="89"/>
      <c r="C21" s="178"/>
      <c r="D21" s="118"/>
      <c r="E21" s="180"/>
      <c r="F21" s="178"/>
      <c r="G21" s="178"/>
    </row>
    <row r="22" spans="1:15" s="12" customFormat="1" x14ac:dyDescent="0.3">
      <c r="A22" s="79" t="s">
        <v>106</v>
      </c>
      <c r="B22" s="81"/>
      <c r="C22" s="178"/>
      <c r="D22" s="179"/>
      <c r="E22" s="180"/>
      <c r="F22" s="178"/>
      <c r="G22" s="178"/>
    </row>
    <row r="23" spans="1:15" s="12" customFormat="1" x14ac:dyDescent="0.3">
      <c r="A23" s="184" t="s">
        <v>107</v>
      </c>
      <c r="B23" s="185" t="s">
        <v>9</v>
      </c>
      <c r="C23" s="186" t="s">
        <v>108</v>
      </c>
      <c r="D23" s="186" t="s">
        <v>11</v>
      </c>
      <c r="E23" s="187" t="s">
        <v>109</v>
      </c>
      <c r="F23" s="186" t="s">
        <v>13</v>
      </c>
      <c r="G23" s="186" t="s">
        <v>14</v>
      </c>
      <c r="H23" s="188"/>
      <c r="I23" s="178"/>
      <c r="J23" s="189"/>
      <c r="K23" s="190"/>
      <c r="L23" s="191"/>
    </row>
    <row r="24" spans="1:15" ht="63" x14ac:dyDescent="0.3">
      <c r="A24" s="83" t="s">
        <v>70</v>
      </c>
      <c r="B24" s="83" t="s">
        <v>110</v>
      </c>
      <c r="C24" s="83" t="s">
        <v>111</v>
      </c>
      <c r="D24" s="192" t="s">
        <v>112</v>
      </c>
      <c r="E24" s="193" t="s">
        <v>113</v>
      </c>
      <c r="F24" s="83" t="s">
        <v>71</v>
      </c>
      <c r="G24" s="192" t="s">
        <v>114</v>
      </c>
    </row>
    <row r="25" spans="1:15" x14ac:dyDescent="0.3">
      <c r="A25" s="84" t="s">
        <v>72</v>
      </c>
      <c r="B25" s="194" t="s">
        <v>115</v>
      </c>
      <c r="C25" s="86">
        <v>66.23</v>
      </c>
      <c r="D25" s="139">
        <f>IF(C25=0,"",(C25*$D$18))</f>
        <v>19.670310000000001</v>
      </c>
      <c r="E25" s="139">
        <f>IF(SUM(C25:D25)=0,"",SUM(C25:D25))</f>
        <v>85.900310000000005</v>
      </c>
      <c r="F25" s="87">
        <v>0.5</v>
      </c>
      <c r="G25" s="139">
        <f>IF(E25="","",(E25*F25))</f>
        <v>42.950155000000002</v>
      </c>
    </row>
    <row r="26" spans="1:15" s="20" customFormat="1" x14ac:dyDescent="0.3">
      <c r="A26" s="84" t="s">
        <v>116</v>
      </c>
      <c r="B26" s="194" t="s">
        <v>117</v>
      </c>
      <c r="C26" s="86">
        <v>22.9</v>
      </c>
      <c r="D26" s="139">
        <f>IF(C26=0,"",(C26*$D$18))</f>
        <v>6.8012999999999995</v>
      </c>
      <c r="E26" s="139">
        <f>IF(SUM(C26:D26)=0,"",SUM(C26:D26))</f>
        <v>29.701299999999996</v>
      </c>
      <c r="F26" s="87">
        <v>0.5</v>
      </c>
      <c r="G26" s="139">
        <f>IF(E26="","",(E26*F26))</f>
        <v>14.850649999999998</v>
      </c>
      <c r="H26" s="75"/>
      <c r="I26" s="74"/>
      <c r="J26" s="76"/>
      <c r="K26" s="77"/>
      <c r="L26" s="78"/>
      <c r="M26" s="1"/>
      <c r="N26" s="1"/>
      <c r="O26" s="1"/>
    </row>
    <row r="27" spans="1:15" x14ac:dyDescent="0.3">
      <c r="A27" s="84"/>
      <c r="B27" s="194"/>
      <c r="C27" s="86"/>
      <c r="D27" s="139"/>
      <c r="E27" s="139"/>
      <c r="F27" s="87"/>
      <c r="G27" s="139"/>
    </row>
    <row r="28" spans="1:15" x14ac:dyDescent="0.3">
      <c r="A28" s="84"/>
      <c r="B28" s="194"/>
      <c r="C28" s="86"/>
      <c r="D28" s="139"/>
      <c r="E28" s="139"/>
      <c r="F28" s="87"/>
      <c r="G28" s="139"/>
    </row>
    <row r="29" spans="1:15" x14ac:dyDescent="0.3">
      <c r="A29" s="84"/>
      <c r="B29" s="194"/>
      <c r="C29" s="86"/>
      <c r="D29" s="139"/>
      <c r="E29" s="139"/>
      <c r="F29" s="87"/>
      <c r="G29" s="139"/>
    </row>
    <row r="30" spans="1:15" x14ac:dyDescent="0.3">
      <c r="A30" s="84"/>
      <c r="B30" s="194"/>
      <c r="C30" s="86"/>
      <c r="D30" s="139"/>
      <c r="E30" s="139"/>
      <c r="F30" s="87"/>
      <c r="G30" s="139"/>
    </row>
    <row r="31" spans="1:15" x14ac:dyDescent="0.3">
      <c r="A31" s="84"/>
      <c r="B31" s="194"/>
      <c r="C31" s="86"/>
      <c r="D31" s="139"/>
      <c r="E31" s="139"/>
      <c r="F31" s="87"/>
      <c r="G31" s="139"/>
    </row>
    <row r="32" spans="1:15" x14ac:dyDescent="0.3">
      <c r="A32" s="84"/>
      <c r="B32" s="194"/>
      <c r="C32" s="86"/>
      <c r="D32" s="139"/>
      <c r="E32" s="139"/>
      <c r="F32" s="87"/>
      <c r="G32" s="139"/>
    </row>
    <row r="33" spans="1:12" x14ac:dyDescent="0.3">
      <c r="A33" s="90" t="s">
        <v>7</v>
      </c>
      <c r="B33" s="194"/>
      <c r="C33" s="86"/>
      <c r="D33" s="86" t="str">
        <f>IF(C33=0,"",(C33*#REF!))</f>
        <v/>
      </c>
      <c r="E33" s="85"/>
      <c r="F33" s="91">
        <f>SUM(F25:F32)</f>
        <v>1</v>
      </c>
      <c r="G33" s="195">
        <f>SUM(G25:G32)</f>
        <v>57.800804999999997</v>
      </c>
      <c r="H33" s="66"/>
      <c r="I33" s="66"/>
      <c r="J33" s="80"/>
      <c r="K33" s="68"/>
      <c r="L33" s="68"/>
    </row>
  </sheetData>
  <hyperlinks>
    <hyperlink ref="B9" r:id="rId1" xr:uid="{BD899BCD-A039-4692-BFCC-DA34C4F367F1}"/>
    <hyperlink ref="B15" r:id="rId2" xr:uid="{A13CAA3E-BFC3-4A0F-A155-E5BF0653A547}"/>
  </hyperlinks>
  <printOptions horizontalCentered="1"/>
  <pageMargins left="0.25" right="0.25" top="0.25" bottom="0.25" header="0.5" footer="0.5"/>
  <pageSetup fitToHeight="20" orientation="landscape" horizontalDpi="4294967292" verticalDpi="300" r:id="rId3"/>
  <headerFooter alignWithMargins="0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8BF-FB87-450A-B010-DABB9B07374A}">
  <sheetPr>
    <pageSetUpPr fitToPage="1"/>
  </sheetPr>
  <dimension ref="A1:K10"/>
  <sheetViews>
    <sheetView zoomScaleNormal="100" workbookViewId="0">
      <pane ySplit="9" topLeftCell="A10" activePane="bottomLeft" state="frozen"/>
      <selection pane="bottomLeft" activeCell="C25" sqref="C25"/>
    </sheetView>
  </sheetViews>
  <sheetFormatPr defaultColWidth="9.453125" defaultRowHeight="13" x14ac:dyDescent="0.3"/>
  <cols>
    <col min="1" max="1" width="12.54296875" style="7" customWidth="1"/>
    <col min="2" max="2" width="45.453125" style="11" customWidth="1"/>
    <col min="3" max="3" width="11.453125" style="9" customWidth="1"/>
    <col min="4" max="4" width="12.1796875" style="16" customWidth="1"/>
    <col min="5" max="5" width="12.1796875" style="7" customWidth="1"/>
    <col min="6" max="6" width="11.453125" style="7" customWidth="1"/>
    <col min="7" max="7" width="12.54296875" style="8" customWidth="1"/>
    <col min="8" max="8" width="16.81640625" style="7" bestFit="1" customWidth="1"/>
    <col min="9" max="9" width="12.453125" style="22" customWidth="1"/>
    <col min="10" max="10" width="9.453125" style="28"/>
    <col min="11" max="11" width="11.453125" style="18" bestFit="1" customWidth="1"/>
    <col min="12" max="16384" width="9.453125" style="1"/>
  </cols>
  <sheetData>
    <row r="1" spans="1:11" x14ac:dyDescent="0.3">
      <c r="A1" s="2" t="str">
        <f>'12 Burden Hours Collection'!A1</f>
        <v>USDA RURAL BUSINESS COOPERATIVE SERVICE</v>
      </c>
      <c r="B1" s="3"/>
      <c r="C1" s="3"/>
      <c r="D1" s="14"/>
      <c r="E1" s="3"/>
      <c r="F1" s="3"/>
      <c r="G1" s="5"/>
      <c r="H1" s="3"/>
      <c r="I1" s="21"/>
      <c r="J1" s="46"/>
      <c r="K1" s="3"/>
    </row>
    <row r="2" spans="1:11" x14ac:dyDescent="0.3">
      <c r="A2" s="2" t="str">
        <f>'12 Burden Hours Collection'!A2</f>
        <v>BIOBASED MARKETS PROGRAM: FEDERAL PROCUREMENT AND VOLUNTARY LABELING</v>
      </c>
      <c r="B2" s="3"/>
      <c r="C2" s="2"/>
      <c r="D2" s="15"/>
      <c r="E2" s="3"/>
      <c r="F2" s="3"/>
      <c r="G2" s="5"/>
      <c r="H2" s="3"/>
      <c r="I2" s="21"/>
      <c r="J2" s="46"/>
      <c r="K2" s="2"/>
    </row>
    <row r="3" spans="1:11" x14ac:dyDescent="0.3">
      <c r="A3" s="2" t="s">
        <v>74</v>
      </c>
      <c r="B3" s="3"/>
      <c r="C3" s="2"/>
      <c r="D3" s="15"/>
      <c r="E3" s="3"/>
      <c r="F3" s="3"/>
      <c r="G3" s="5"/>
      <c r="H3" s="3"/>
      <c r="I3" s="21"/>
      <c r="J3" s="46"/>
      <c r="K3" s="6"/>
    </row>
    <row r="4" spans="1:11" x14ac:dyDescent="0.3">
      <c r="A4" s="2" t="str">
        <f>'12 Burden Hours Collection'!A4</f>
        <v>OMB # 0570-NEW</v>
      </c>
      <c r="B4" s="3"/>
      <c r="C4" s="2"/>
      <c r="D4" s="15"/>
      <c r="E4" s="3"/>
      <c r="F4" s="3"/>
      <c r="G4" s="5"/>
      <c r="H4" s="3"/>
      <c r="I4" s="21"/>
      <c r="J4" s="46"/>
      <c r="K4" s="6"/>
    </row>
    <row r="5" spans="1:11" x14ac:dyDescent="0.3">
      <c r="A5" s="4">
        <f>'12 Burden Hours Collection'!A5</f>
        <v>45567</v>
      </c>
      <c r="B5" s="3"/>
      <c r="C5" s="2"/>
      <c r="D5" s="15"/>
      <c r="E5" s="3"/>
      <c r="F5" s="3"/>
      <c r="G5" s="5"/>
      <c r="H5" s="3"/>
      <c r="I5" s="21"/>
      <c r="J5" s="46"/>
      <c r="K5" s="6"/>
    </row>
    <row r="6" spans="1:11" x14ac:dyDescent="0.3">
      <c r="A6" s="4"/>
      <c r="B6" s="3"/>
      <c r="C6" s="2"/>
      <c r="D6" s="15"/>
      <c r="E6" s="3"/>
      <c r="F6" s="3"/>
      <c r="G6" s="5"/>
      <c r="H6" s="3"/>
      <c r="I6" s="21"/>
      <c r="J6" s="46"/>
      <c r="K6" s="6"/>
    </row>
    <row r="7" spans="1:11" x14ac:dyDescent="0.3">
      <c r="A7" s="29" t="s">
        <v>75</v>
      </c>
      <c r="B7" s="30"/>
      <c r="C7" s="31"/>
      <c r="D7" s="32"/>
      <c r="E7" s="30"/>
      <c r="F7" s="30"/>
      <c r="G7" s="33"/>
      <c r="H7" s="52" t="s">
        <v>76</v>
      </c>
      <c r="I7" s="53">
        <f>SUM(I10:I29)</f>
        <v>0</v>
      </c>
      <c r="J7" s="52"/>
      <c r="K7" s="53">
        <f>SUM(K10:K29)</f>
        <v>0</v>
      </c>
    </row>
    <row r="8" spans="1:11" x14ac:dyDescent="0.3">
      <c r="A8" s="154" t="s">
        <v>8</v>
      </c>
      <c r="B8" s="155" t="s">
        <v>9</v>
      </c>
      <c r="C8" s="155" t="s">
        <v>10</v>
      </c>
      <c r="D8" s="156"/>
      <c r="E8" s="155" t="s">
        <v>11</v>
      </c>
      <c r="F8" s="155" t="s">
        <v>12</v>
      </c>
      <c r="G8" s="158" t="s">
        <v>13</v>
      </c>
      <c r="H8" s="155" t="s">
        <v>14</v>
      </c>
      <c r="I8" s="159" t="s">
        <v>15</v>
      </c>
      <c r="J8" s="160" t="s">
        <v>16</v>
      </c>
      <c r="K8" s="170" t="s">
        <v>17</v>
      </c>
    </row>
    <row r="9" spans="1:11" ht="52" x14ac:dyDescent="0.3">
      <c r="A9" s="154" t="s">
        <v>77</v>
      </c>
      <c r="B9" s="155" t="s">
        <v>19</v>
      </c>
      <c r="C9" s="155" t="s">
        <v>20</v>
      </c>
      <c r="D9" s="171" t="s">
        <v>21</v>
      </c>
      <c r="E9" s="155" t="s">
        <v>22</v>
      </c>
      <c r="F9" s="155" t="s">
        <v>23</v>
      </c>
      <c r="G9" s="158" t="s">
        <v>24</v>
      </c>
      <c r="H9" s="155" t="s">
        <v>25</v>
      </c>
      <c r="I9" s="159" t="s">
        <v>26</v>
      </c>
      <c r="J9" s="160" t="s">
        <v>27</v>
      </c>
      <c r="K9" s="170" t="s">
        <v>28</v>
      </c>
    </row>
    <row r="10" spans="1:11" x14ac:dyDescent="0.3">
      <c r="A10" s="172" t="s">
        <v>78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</row>
  </sheetData>
  <printOptions horizontalCentered="1"/>
  <pageMargins left="0.25" right="0.25" top="0.25" bottom="0.25" header="0.5" footer="0.5"/>
  <pageSetup scale="80" fitToHeight="10" orientation="landscape" horizontalDpi="4294967292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2AB75E-4479-4E81-8BA5-F6A1AFB9A047}">
  <ds:schemaRefs>
    <ds:schemaRef ds:uri="http://schemas.microsoft.com/office/2006/metadata/properties"/>
    <ds:schemaRef ds:uri="http://schemas.microsoft.com/office/infopath/2007/PartnerControls"/>
    <ds:schemaRef ds:uri="73fb875a-8af9-4255-b008-0995492d31cd"/>
    <ds:schemaRef ds:uri="a19ae5d0-f236-4513-9fa4-778668799705"/>
    <ds:schemaRef ds:uri="b8052fea-3f12-47b3-816f-e7b80abab25c"/>
    <ds:schemaRef ds:uri="63cda3e4-d561-4b5d-a242-2740c950efde"/>
    <ds:schemaRef ds:uri="http://schemas.microsoft.com/sharepoint/v3"/>
    <ds:schemaRef ds:uri="e408ad9c-d5d2-4046-b889-a2ff69b3bbbc"/>
  </ds:schemaRefs>
</ds:datastoreItem>
</file>

<file path=customXml/itemProps2.xml><?xml version="1.0" encoding="utf-8"?>
<ds:datastoreItem xmlns:ds="http://schemas.openxmlformats.org/officeDocument/2006/customXml" ds:itemID="{8B408CC5-B697-453C-90BB-AEA804414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08ad9c-d5d2-4046-b889-a2ff69b3bbbc"/>
    <ds:schemaRef ds:uri="73fb875a-8af9-4255-b008-0995492d31cd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A1AD74-059E-4EA8-A033-8AB0A4D45B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12 Burden Hours Collection</vt:lpstr>
      <vt:lpstr>13 Burden to Respondent</vt:lpstr>
      <vt:lpstr>14 Annual Cost to Fed Gov Est</vt:lpstr>
      <vt:lpstr>Est Prof Wage Rate</vt:lpstr>
      <vt:lpstr>NA Not Inc in Burden Hours</vt:lpstr>
      <vt:lpstr>'12 Burden Hours Collection'!Print_Area</vt:lpstr>
      <vt:lpstr>'14 Annual Cost to Fed Gov Est'!Print_Area</vt:lpstr>
      <vt:lpstr>'Est Prof Wage Rate'!Print_Area</vt:lpstr>
      <vt:lpstr>'12 Burden Hours Collection'!Print_Titles</vt:lpstr>
      <vt:lpstr>'14 Annual Cost to Fed Gov Est'!Print_Titles</vt:lpstr>
      <vt:lpstr>'Est Prof Wage Rate'!Print_Titles</vt:lpstr>
      <vt:lpstr>'NA Not Inc in Burden Hours'!Print_Titles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Voluntary Labeling Program for Biobased Products</dc:title>
  <dc:subject/>
  <dc:creator>Dawn Wolfgang</dc:creator>
  <cp:keywords/>
  <dc:description/>
  <cp:lastModifiedBy>Mathis, Katherine - RD, SC</cp:lastModifiedBy>
  <cp:revision/>
  <dcterms:created xsi:type="dcterms:W3CDTF">1999-05-21T13:07:41Z</dcterms:created>
  <dcterms:modified xsi:type="dcterms:W3CDTF">2024-10-02T17:51:54Z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0x0101008C25F03664719449ACD75A65CC103380</vt:lpwstr>
  </property>
  <property fmtid="{D5CDD505-2E9C-101B-9397-08002B2CF9AE}" pid="3" name="MediaServiceImageTags">
    <vt:lpwstr/>
  </property>
</Properties>
</file>