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AAPMDRD3FPMR\Info\Maryland\Riverdale\ITD\IMC\5.7 050 PRA\ICR ACTIVE\ICs - VS CEAH\XXXX NAHMS Data Security\IMB\"/>
    </mc:Choice>
  </mc:AlternateContent>
  <xr:revisionPtr revIDLastSave="0" documentId="13_ncr:1_{5F8EF82E-AD6D-4FB2-8D1D-AF1941D479B4}" xr6:coauthVersionLast="47" xr6:coauthVersionMax="47" xr10:uidLastSave="{00000000-0000-0000-0000-000000000000}"/>
  <bookViews>
    <workbookView xWindow="57480" yWindow="-120" windowWidth="25440" windowHeight="15990" tabRatio="177" xr2:uid="{F38D79EA-36B0-400D-84E7-32D0B3AB86E3}"/>
  </bookViews>
  <sheets>
    <sheet name="APHIS 71" sheetId="1" r:id="rId1"/>
    <sheet name="ESRI_MAPINFO_SHEET" sheetId="9"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 l="1"/>
  <c r="L23" i="1"/>
  <c r="L24" i="1"/>
  <c r="L25" i="1"/>
  <c r="L26" i="1"/>
  <c r="L22" i="1"/>
  <c r="L16" i="1"/>
  <c r="L17" i="1"/>
  <c r="L18" i="1"/>
  <c r="L19" i="1"/>
  <c r="L20" i="1"/>
  <c r="L15" i="1"/>
  <c r="L9" i="1" l="1"/>
  <c r="K23" i="1"/>
  <c r="K22" i="1"/>
  <c r="L5" i="1" l="1"/>
  <c r="K20" i="1" l="1"/>
  <c r="J20" i="1"/>
  <c r="K26" i="1" l="1"/>
  <c r="J26" i="1"/>
  <c r="J19" i="1"/>
  <c r="K16" i="1"/>
  <c r="K15" i="1"/>
  <c r="J15" i="1"/>
  <c r="L6" i="1" s="1"/>
  <c r="J16" i="1"/>
  <c r="K19" i="1"/>
  <c r="K17" i="1"/>
  <c r="K25" i="1"/>
  <c r="K24" i="1"/>
  <c r="J24" i="1"/>
  <c r="J25" i="1"/>
  <c r="J17" i="1"/>
  <c r="J23" i="1"/>
  <c r="J18" i="1"/>
  <c r="J22" i="1"/>
  <c r="L8" i="1" l="1"/>
  <c r="L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s>
  <commentList>
    <comment ref="A2" authorId="0" shapeId="0" xr:uid="{E8A9364B-02AF-4DD3-AAFC-6C9EF91DEF63}">
      <text>
        <r>
          <rPr>
            <sz val="9"/>
            <color indexed="81"/>
            <rFont val="Tahoma"/>
            <family val="2"/>
          </rPr>
          <t>Due to section 508 accessibility, do not merge cells.  If the ICR title requires more space then allowed, key in additional words of the title in row 3.</t>
        </r>
      </text>
    </comment>
    <comment ref="A5" authorId="0" shapeId="0" xr:uid="{2A61DC7C-C785-4431-8D02-E09013EC86C8}">
      <text>
        <r>
          <rPr>
            <sz val="9"/>
            <color indexed="81"/>
            <rFont val="Tahoma"/>
            <family val="2"/>
          </rPr>
          <t>Enter one:
-Proposed rule
-Final rule
-New ICR
-Renewal
-Reinstatement</t>
        </r>
      </text>
    </comment>
    <comment ref="K5" authorId="0" shapeId="0" xr:uid="{6E9E85E4-2B31-4B74-881E-CCC4444E4F5F}">
      <text>
        <r>
          <rPr>
            <sz val="9"/>
            <color indexed="81"/>
            <rFont val="Tahoma"/>
            <family val="2"/>
          </rPr>
          <t>This is the sum of Activities, Column , filtered to capture only first occurences as marked in Activitiy Description, Part II Column G.</t>
        </r>
      </text>
    </comment>
    <comment ref="K6" authorId="0" shapeId="0" xr:uid="{F9252917-D7E4-4429-80DD-5F41C5F57BC3}">
      <text>
        <r>
          <rPr>
            <sz val="9"/>
            <color indexed="81"/>
            <rFont val="Tahoma"/>
            <family val="2"/>
          </rPr>
          <t>This is the sum of all entries in Part II, Column J.</t>
        </r>
      </text>
    </comment>
    <comment ref="K7" authorId="0" shapeId="0" xr:uid="{F538326D-45A5-486B-879D-D65FA829711A}">
      <text>
        <r>
          <rPr>
            <sz val="9"/>
            <color indexed="81"/>
            <rFont val="Tahoma"/>
            <family val="2"/>
          </rPr>
          <t>Enter the estimated percentage of total responses that are submitted electronically.</t>
        </r>
      </text>
    </comment>
    <comment ref="K8" authorId="0" shapeId="0" xr:uid="{FC1F93A8-01BF-4CE0-AD65-5CB407DA8717}">
      <text>
        <r>
          <rPr>
            <sz val="9"/>
            <color indexed="81"/>
            <rFont val="Tahoma"/>
            <family val="2"/>
          </rPr>
          <t>Automatically calculates; Total Respondents X Total Annual Respondents</t>
        </r>
      </text>
    </comment>
    <comment ref="A9" authorId="0" shapeId="0" xr:uid="{49341B10-3130-401C-93D1-9A7E13A29EA9}">
      <text>
        <r>
          <rPr>
            <sz val="9"/>
            <color indexed="81"/>
            <rFont val="Tahoma"/>
            <family val="2"/>
          </rPr>
          <t>Docket number assigned by RAD for 60-day public comment period Federal Register notice</t>
        </r>
      </text>
    </comment>
    <comment ref="K9" authorId="0" shapeId="0" xr:uid="{07F3B43B-2D91-4B91-968F-3312A2BB896B}">
      <text>
        <r>
          <rPr>
            <sz val="9"/>
            <color indexed="81"/>
            <rFont val="Tahoma"/>
            <family val="2"/>
          </rPr>
          <t>This is the sum of all entries, Section II Column L</t>
        </r>
      </text>
    </comment>
    <comment ref="A10" authorId="0" shapeId="0" xr:uid="{BEB0F626-5BA3-4AD7-840D-F69008494438}">
      <text>
        <r>
          <rPr>
            <sz val="9"/>
            <color indexed="81"/>
            <rFont val="Tahoma"/>
            <family val="2"/>
          </rPr>
          <t>Citation for 60-day public comment period Federal Register notice (e.g., 84FR38333)</t>
        </r>
      </text>
    </comment>
    <comment ref="K10" authorId="0" shapeId="0" xr:uid="{329DA1F6-23BF-46E5-B46C-257DF2442DA3}">
      <text>
        <r>
          <rPr>
            <sz val="9"/>
            <color indexed="81"/>
            <rFont val="Tahoma"/>
            <family val="2"/>
          </rPr>
          <t>Automatically calculates; Total Burden Hours ÷ Total Annual Responses</t>
        </r>
      </text>
    </comment>
    <comment ref="K11" authorId="0" shapeId="0" xr:uid="{DCE3875D-4371-4FFE-9144-9265FC52B50F}">
      <text>
        <r>
          <rPr>
            <sz val="9"/>
            <color indexed="81"/>
            <rFont val="Tahoma"/>
            <family val="2"/>
          </rPr>
          <t>Enter the percentage of total business respondents that are small entities.</t>
        </r>
      </text>
    </comment>
    <comment ref="A13" authorId="0" shapeId="0" xr:uid="{D492D997-4CF1-4F0D-B85D-2D7A0EDC61E9}">
      <text>
        <r>
          <rPr>
            <sz val="9"/>
            <color indexed="81"/>
            <rFont val="Tahoma"/>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C13" authorId="0" shapeId="0" xr:uid="{8C17CF25-DB63-4E6E-A768-A34E0CF16F1C}">
      <text>
        <r>
          <rPr>
            <sz val="9"/>
            <color indexed="81"/>
            <rFont val="Tahoma"/>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D13" authorId="0" shapeId="0" xr:uid="{41E1546F-5FB9-4770-BD23-2E7B067738B5}">
      <text>
        <r>
          <rPr>
            <sz val="9"/>
            <color indexed="81"/>
            <rFont val="Tahoma"/>
            <family val="2"/>
          </rPr>
          <t>Enter all that apply if the collection instrument is a form:
- Paper
-  PDF
-  Info System</t>
        </r>
      </text>
    </comment>
    <comment ref="E13" authorId="0" shapeId="0" xr:uid="{B3544A20-78EE-44AC-B0C9-241C57BB3368}">
      <text>
        <r>
          <rPr>
            <sz val="9"/>
            <color indexed="81"/>
            <rFont val="Tahoma"/>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F13" authorId="0" shapeId="0" xr:uid="{ADA5009B-FF9F-46B2-BA6B-0257479EEADD}">
      <text>
        <r>
          <rPr>
            <sz val="9"/>
            <color indexed="81"/>
            <rFont val="Tahoma"/>
            <family val="2"/>
          </rPr>
          <t>Select only one group per line (e.g., FG and S1 are two lines, S1 and S2 are one line):
FG - foreign government
S1 - state government
S2 - local government
S3 - tribal government
P1 - business
P2 - farm
P3 - non or not for profit
 I   - individual or household</t>
        </r>
      </text>
    </comment>
    <comment ref="G13" authorId="0" shapeId="0" xr:uid="{4FA0B8BE-7320-45C0-BFD1-F56FF4E32884}">
      <text>
        <r>
          <rPr>
            <sz val="9"/>
            <color indexed="81"/>
            <rFont val="Tahoma"/>
            <family val="2"/>
          </rPr>
          <t>Respondents should not be counted more than once in the total number of respondents. Place an "X" in this space to indicate this activity reflects a unique group of respondents in this ICR.</t>
        </r>
      </text>
    </comment>
    <comment ref="H13" authorId="0" shapeId="0" xr:uid="{FCA3191D-D0DB-4A61-9F0C-7E2E7C9EF501}">
      <text>
        <r>
          <rPr>
            <sz val="9"/>
            <color indexed="81"/>
            <rFont val="Tahoma"/>
            <family val="2"/>
          </rPr>
          <t>Select only one per line: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I13" authorId="0" shapeId="0" xr:uid="{081517E3-E5BA-49E0-A008-BC49EDD3CF7E}">
      <text>
        <r>
          <rPr>
            <sz val="9"/>
            <color indexed="81"/>
            <rFont val="Tahoma"/>
            <family val="2"/>
          </rPr>
          <t>See the comment for Column G. Do not count respondents multiple times within the same activity. Each individual or household counts as one respondent, and each business or non-U.S. Federal government activity counts as one respondent.</t>
        </r>
      </text>
    </comment>
    <comment ref="J13" authorId="0" shapeId="0" xr:uid="{CA2938F6-784D-4A6D-9596-0A40DA6D556A}">
      <text>
        <r>
          <rPr>
            <sz val="9"/>
            <color indexed="81"/>
            <rFont val="Tahoma"/>
            <family val="2"/>
          </rPr>
          <t>Each instance of the activity counts as one response regardless of the respondent type.
Each recordkeeper counts as one response.</t>
        </r>
      </text>
    </comment>
    <comment ref="K13" authorId="0" shapeId="0" xr:uid="{B4FB3F3B-230A-4597-A8FA-AE443CF1388A}">
      <text>
        <r>
          <rPr>
            <sz val="9"/>
            <color indexed="81"/>
            <rFont val="Tahoma"/>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 ref="L13" authorId="0" shapeId="0" xr:uid="{40C5A728-9F1B-4120-9740-BE086E1EF230}">
      <text>
        <r>
          <rPr>
            <sz val="9"/>
            <color indexed="81"/>
            <rFont val="Tahoma"/>
            <family val="2"/>
          </rPr>
          <t>Calculation: Column J x K
Formula rounds up</t>
        </r>
      </text>
    </comment>
  </commentList>
</comments>
</file>

<file path=xl/sharedStrings.xml><?xml version="1.0" encoding="utf-8"?>
<sst xmlns="http://schemas.openxmlformats.org/spreadsheetml/2006/main" count="110" uniqueCount="60">
  <si>
    <t>OMB CONTROL NO.</t>
  </si>
  <si>
    <t>0579-XXXX</t>
  </si>
  <si>
    <t>DATE PREPARED</t>
  </si>
  <si>
    <t>TITLE OF INFORMATION COLLECTION REQUEST (ICR)</t>
  </si>
  <si>
    <t>National Animal Health Monitoring System, Data Security Requirements for Accessing Confidential Data</t>
  </si>
  <si>
    <t>Additional line for ICR Title if title is too long.</t>
  </si>
  <si>
    <t>PART I - ICR INFORMATION, POINT OF CONTACT, FEDERAL REGISTER NOTICE INFORMATION</t>
  </si>
  <si>
    <t>DATA SUMMARY</t>
  </si>
  <si>
    <t>TYPE OF REQUEST</t>
  </si>
  <si>
    <t>ICR</t>
  </si>
  <si>
    <t>TOTAL RESPONDENTS</t>
  </si>
  <si>
    <t>POINT OF CONTACT (POC)</t>
  </si>
  <si>
    <t>Nia Washington-Plaskett</t>
  </si>
  <si>
    <t>TOTAL ANNUAL RESPONSES</t>
  </si>
  <si>
    <t>POC TELEPHONE NO.</t>
  </si>
  <si>
    <t>(301) 851-3354</t>
  </si>
  <si>
    <t>% ELECTRONIC</t>
  </si>
  <si>
    <t>RESPONSES PER RESPONDENT</t>
  </si>
  <si>
    <t>PUBLIC COMMENT DOCKET NO.</t>
  </si>
  <si>
    <t>TOTAL BURDEN HOURS</t>
  </si>
  <si>
    <t>FEDERAL REGISTER NOTICE</t>
  </si>
  <si>
    <t>HOURS PER RESPONSE</t>
  </si>
  <si>
    <t>FEDERAL REGISTER DATE</t>
  </si>
  <si>
    <t>% SMALL ENTITIES</t>
  </si>
  <si>
    <t>PART II - SUMMARY OF ACTIVITIES</t>
  </si>
  <si>
    <t>ACTIVITY DESCRIPTION</t>
  </si>
  <si>
    <t>AUTHORITY (U.S.C., CFR, or MANUAL)</t>
  </si>
  <si>
    <t>FORM NO.</t>
  </si>
  <si>
    <t>FORMAT</t>
  </si>
  <si>
    <t>TYPE OF CHANGE</t>
  </si>
  <si>
    <t>TYPEOF RESPONDENT</t>
  </si>
  <si>
    <t>TYPE OF RESPONSE</t>
  </si>
  <si>
    <t>ESTIMATED
ANNUAL NUMBER OF RESPONDENTS
OR
RECORDKEEPERS</t>
  </si>
  <si>
    <t>ESTIMATED 
TOTAL ANNUAL
RESPONSES</t>
  </si>
  <si>
    <t>ESTIMATED HOURS
PER RESPONSE
OR
ANNUAL HOURS PER RECORDKEEPER</t>
  </si>
  <si>
    <t>ESTIMATED
TOTAL ANNUAL
BURDEN HOURS</t>
  </si>
  <si>
    <t>NASS Data Access Security Briefing</t>
  </si>
  <si>
    <t>PDF, Info system</t>
  </si>
  <si>
    <t>D</t>
  </si>
  <si>
    <t>I</t>
  </si>
  <si>
    <t>X</t>
  </si>
  <si>
    <t>NAHMS Data Access Security Briefing</t>
  </si>
  <si>
    <t>44 U.S.C. 35</t>
  </si>
  <si>
    <t>NAHMS CIPSEA Quiz</t>
  </si>
  <si>
    <t>USDA NASS Data Lab Handbook</t>
  </si>
  <si>
    <t>NASS ADM-044, User Attestation Form</t>
  </si>
  <si>
    <t>PDF</t>
  </si>
  <si>
    <t>NASS ADM-043, Certification and Restrictions on Use of Unpublished Data</t>
  </si>
  <si>
    <t>NAHMS Agent Agreement</t>
  </si>
  <si>
    <t>NAHMS Data Lab Training</t>
  </si>
  <si>
    <t xml:space="preserve">NASS ADM-045, Site Inspection Checklist </t>
  </si>
  <si>
    <t>NAHMS Site Inspection Checklist</t>
  </si>
  <si>
    <t>USDA Information Security Awareness Training</t>
  </si>
  <si>
    <t>NAHMS Activities</t>
  </si>
  <si>
    <t>NASS Activities*</t>
  </si>
  <si>
    <t>*The training requirements and security agreements listed above are for researchers requesting access to APHIS-NAHMS owned data or NASS and APHIS-NAHMS co-owned data. The burden and cost estimates in this ICR account for both. NAHMS and NASS have agreed to report the burden and cost estimates for the NASS Activities above in this ICR, and the NASS activities will be merged into the NASS ICR (0535-0274) upon its next renewal.</t>
  </si>
  <si>
    <t>S</t>
  </si>
  <si>
    <t>FIRST OCCURRENCE</t>
  </si>
  <si>
    <t>APHIS-2024-0031</t>
  </si>
  <si>
    <t>89 FR 67058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</si>
</sst>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0.00000"/>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sz val="10"/>
      <name val="Arial"/>
      <family val="2"/>
    </font>
    <font>
      <u/>
      <sz val="10"/>
      <color theme="10"/>
      <name val="Arial"/>
      <family val="2"/>
    </font>
    <font>
      <sz val="9"/>
      <color indexed="81"/>
      <name val="Tahoma"/>
      <family val="2"/>
    </font>
    <font>
      <sz val="10"/>
      <name val="Arial"/>
      <family val="2"/>
    </font>
    <font>
      <sz val="12"/>
      <color theme="1"/>
      <name val="Calibri"/>
      <family val="2"/>
      <scheme val="minor"/>
    </font>
    <font>
      <b/>
      <sz val="12"/>
      <color theme="1"/>
      <name val="Calibri"/>
      <family val="2"/>
      <scheme val="minor"/>
    </font>
    <font>
      <sz val="12"/>
      <name val="Calibri"/>
      <family val="2"/>
      <scheme val="minor"/>
    </font>
    <font>
      <i/>
      <sz val="10"/>
      <color theme="1"/>
      <name val="Calibri"/>
      <family val="2"/>
      <scheme val="minor"/>
    </font>
    <font>
      <b/>
      <sz val="12"/>
      <color rgb="FFC00000"/>
      <name val="Calibri"/>
      <family val="2"/>
      <scheme val="minor"/>
    </font>
    <font>
      <b/>
      <sz val="10.5"/>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right/>
      <top style="medium">
        <color rgb="FF000000"/>
      </top>
      <bottom/>
      <diagonal/>
    </border>
    <border>
      <left/>
      <right style="medium">
        <color rgb="FF000000"/>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xf numFmtId="43" fontId="5" fillId="0" borderId="0" applyFont="0" applyFill="0" applyBorder="0" applyAlignment="0" applyProtection="0"/>
    <xf numFmtId="0" fontId="8" fillId="0" borderId="0"/>
    <xf numFmtId="44" fontId="5" fillId="0" borderId="0" applyFont="0" applyFill="0" applyBorder="0" applyAlignment="0" applyProtection="0"/>
    <xf numFmtId="0" fontId="5" fillId="0" borderId="0"/>
    <xf numFmtId="0" fontId="15" fillId="0" borderId="0" applyNumberFormat="0" applyFill="0" applyBorder="0" applyAlignment="0" applyProtection="0"/>
  </cellStyleXfs>
  <cellXfs count="80">
    <xf numFmtId="0" fontId="0" fillId="0" borderId="0" xfId="0"/>
    <xf numFmtId="0" fontId="13" fillId="0" borderId="0" xfId="0" applyFont="1" applyAlignment="1">
      <alignment vertical="center"/>
    </xf>
    <xf numFmtId="0" fontId="10" fillId="0" borderId="8" xfId="0" applyFont="1" applyBorder="1" applyAlignment="1">
      <alignment horizontal="right" vertical="center"/>
    </xf>
    <xf numFmtId="0" fontId="9" fillId="0" borderId="3" xfId="0" applyFont="1" applyBorder="1"/>
    <xf numFmtId="0" fontId="10" fillId="0" borderId="9" xfId="0" applyFont="1" applyBorder="1" applyAlignment="1">
      <alignment horizontal="right" vertical="center"/>
    </xf>
    <xf numFmtId="0" fontId="11" fillId="0" borderId="15" xfId="0" applyFont="1" applyBorder="1" applyAlignment="1">
      <alignment horizontal="left" vertical="center"/>
    </xf>
    <xf numFmtId="14" fontId="11" fillId="0" borderId="18" xfId="0" applyNumberFormat="1" applyFont="1" applyBorder="1" applyAlignment="1">
      <alignment horizontal="left" vertical="center"/>
    </xf>
    <xf numFmtId="0" fontId="9" fillId="0" borderId="9" xfId="0" applyFont="1" applyBorder="1" applyAlignment="1">
      <alignment horizontal="left" vertical="center"/>
    </xf>
    <xf numFmtId="0" fontId="9" fillId="0" borderId="9" xfId="0" applyFont="1" applyBorder="1" applyAlignment="1">
      <alignment vertical="center"/>
    </xf>
    <xf numFmtId="0" fontId="4" fillId="0" borderId="22" xfId="0" applyFont="1" applyBorder="1" applyAlignment="1">
      <alignment vertical="center"/>
    </xf>
    <xf numFmtId="0" fontId="9" fillId="0" borderId="9" xfId="0" applyFont="1" applyBorder="1" applyAlignment="1">
      <alignment horizontal="center" vertical="center"/>
    </xf>
    <xf numFmtId="0" fontId="0" fillId="0" borderId="0" xfId="0" applyAlignment="1">
      <alignment vertical="center"/>
    </xf>
    <xf numFmtId="0" fontId="10" fillId="0" borderId="2" xfId="0" applyFont="1" applyBorder="1" applyAlignment="1">
      <alignment horizontal="left" vertical="center" wrapText="1"/>
    </xf>
    <xf numFmtId="0" fontId="9" fillId="0" borderId="3" xfId="0" applyFont="1" applyBorder="1" applyAlignment="1">
      <alignment horizontal="left" vertical="center"/>
    </xf>
    <xf numFmtId="0" fontId="4" fillId="0" borderId="0" xfId="0" applyFont="1" applyAlignment="1">
      <alignment vertical="center"/>
    </xf>
    <xf numFmtId="0" fontId="9" fillId="0" borderId="3" xfId="0" applyFont="1" applyBorder="1" applyAlignment="1">
      <alignment vertical="center"/>
    </xf>
    <xf numFmtId="0" fontId="10" fillId="0" borderId="3" xfId="0" applyFont="1" applyBorder="1" applyAlignment="1">
      <alignment horizontal="right" vertical="center"/>
    </xf>
    <xf numFmtId="0" fontId="9" fillId="0" borderId="4" xfId="0" applyFont="1" applyBorder="1" applyAlignment="1">
      <alignment horizontal="left" vertical="center"/>
    </xf>
    <xf numFmtId="0" fontId="12" fillId="0" borderId="5" xfId="0" applyFont="1" applyBorder="1" applyAlignment="1">
      <alignment horizontal="left" vertical="center" wrapText="1"/>
    </xf>
    <xf numFmtId="0" fontId="9" fillId="0" borderId="6" xfId="0" applyFont="1" applyBorder="1" applyAlignment="1">
      <alignment vertical="center"/>
    </xf>
    <xf numFmtId="0" fontId="10" fillId="0" borderId="6" xfId="0" applyFont="1" applyBorder="1" applyAlignment="1">
      <alignment horizontal="right" vertical="center"/>
    </xf>
    <xf numFmtId="0" fontId="9" fillId="0" borderId="6" xfId="0" applyFont="1" applyBorder="1" applyAlignment="1">
      <alignment horizontal="center" vertical="center"/>
    </xf>
    <xf numFmtId="14" fontId="9" fillId="0" borderId="7" xfId="0" applyNumberFormat="1"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vertical="center"/>
    </xf>
    <xf numFmtId="0" fontId="10" fillId="0" borderId="9" xfId="0" applyFont="1" applyBorder="1" applyAlignment="1">
      <alignment vertical="center"/>
    </xf>
    <xf numFmtId="0" fontId="9" fillId="0" borderId="8" xfId="0" applyFont="1" applyBorder="1" applyAlignment="1">
      <alignment horizontal="center" vertical="center"/>
    </xf>
    <xf numFmtId="0" fontId="10" fillId="0" borderId="9" xfId="0" applyFont="1" applyBorder="1" applyAlignment="1">
      <alignment horizontal="center" vertical="center"/>
    </xf>
    <xf numFmtId="0" fontId="9" fillId="0" borderId="10" xfId="0" applyFont="1" applyBorder="1" applyAlignment="1">
      <alignment horizontal="center" vertical="center"/>
    </xf>
    <xf numFmtId="0" fontId="2" fillId="0" borderId="11" xfId="0" applyFont="1" applyBorder="1" applyAlignment="1">
      <alignment horizontal="right" vertical="center"/>
    </xf>
    <xf numFmtId="0" fontId="9" fillId="0" borderId="12" xfId="0" applyFont="1" applyBorder="1" applyAlignment="1">
      <alignment horizontal="left" vertical="center"/>
    </xf>
    <xf numFmtId="0" fontId="0" fillId="0" borderId="12"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1" xfId="0" applyBorder="1" applyAlignment="1">
      <alignment horizontal="center" vertical="center"/>
    </xf>
    <xf numFmtId="0" fontId="2" fillId="0" borderId="12" xfId="0" applyFont="1" applyBorder="1" applyAlignment="1">
      <alignment horizontal="right" vertical="center"/>
    </xf>
    <xf numFmtId="3" fontId="0" fillId="0" borderId="13" xfId="0" applyNumberFormat="1" applyBorder="1" applyAlignment="1">
      <alignment horizontal="center" vertical="center"/>
    </xf>
    <xf numFmtId="0" fontId="2" fillId="0" borderId="0" xfId="0" applyFont="1" applyAlignment="1">
      <alignment vertical="center"/>
    </xf>
    <xf numFmtId="0" fontId="2" fillId="0" borderId="14" xfId="0" applyFont="1" applyBorder="1" applyAlignment="1">
      <alignment horizontal="right" vertical="center"/>
    </xf>
    <xf numFmtId="0" fontId="9" fillId="0" borderId="15" xfId="0" applyFont="1" applyBorder="1" applyAlignment="1">
      <alignment horizontal="left" vertical="center"/>
    </xf>
    <xf numFmtId="0" fontId="0" fillId="0" borderId="15" xfId="0" applyBorder="1" applyAlignment="1">
      <alignment vertical="center"/>
    </xf>
    <xf numFmtId="0" fontId="0" fillId="0" borderId="16" xfId="0" applyBorder="1" applyAlignment="1">
      <alignment vertical="center"/>
    </xf>
    <xf numFmtId="0" fontId="0" fillId="0" borderId="14" xfId="0" applyBorder="1" applyAlignment="1">
      <alignment horizontal="center" vertical="center"/>
    </xf>
    <xf numFmtId="0" fontId="2" fillId="0" borderId="15" xfId="0" applyFont="1" applyBorder="1" applyAlignment="1">
      <alignment horizontal="right" vertical="center"/>
    </xf>
    <xf numFmtId="3" fontId="0" fillId="0" borderId="16" xfId="0" applyNumberFormat="1" applyBorder="1" applyAlignment="1">
      <alignment horizontal="center" vertical="center"/>
    </xf>
    <xf numFmtId="9" fontId="0" fillId="0" borderId="16" xfId="1" applyFont="1" applyFill="1" applyBorder="1" applyAlignment="1">
      <alignment horizontal="center" vertical="center"/>
    </xf>
    <xf numFmtId="165" fontId="0" fillId="0" borderId="16" xfId="0" applyNumberFormat="1" applyBorder="1" applyAlignment="1">
      <alignment horizontal="center" vertical="center"/>
    </xf>
    <xf numFmtId="0" fontId="2" fillId="0" borderId="17" xfId="0" applyFont="1" applyBorder="1" applyAlignment="1">
      <alignment horizontal="right" vertical="center"/>
    </xf>
    <xf numFmtId="0" fontId="0" fillId="0" borderId="18" xfId="0" applyBorder="1" applyAlignment="1">
      <alignment vertical="center"/>
    </xf>
    <xf numFmtId="0" fontId="0" fillId="0" borderId="19" xfId="0"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right" vertical="center"/>
    </xf>
    <xf numFmtId="9" fontId="0" fillId="0" borderId="19" xfId="1" applyFont="1" applyFill="1" applyBorder="1" applyAlignment="1">
      <alignment horizontal="center" vertical="center"/>
    </xf>
    <xf numFmtId="0" fontId="10" fillId="0" borderId="2" xfId="0" applyFont="1" applyBorder="1"/>
    <xf numFmtId="0" fontId="9" fillId="0" borderId="3" xfId="0" applyFont="1" applyBorder="1" applyAlignment="1">
      <alignment horizontal="center"/>
    </xf>
    <xf numFmtId="0" fontId="9" fillId="0" borderId="4" xfId="0" applyFont="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horizontal="center" textRotation="90" wrapText="1"/>
    </xf>
    <xf numFmtId="0" fontId="14" fillId="0" borderId="1" xfId="0" applyFont="1" applyBorder="1" applyAlignment="1">
      <alignment horizontal="center" wrapText="1"/>
    </xf>
    <xf numFmtId="0" fontId="2" fillId="0" borderId="0" xfId="0" applyFont="1" applyAlignment="1">
      <alignment horizontal="center" wrapText="1"/>
    </xf>
    <xf numFmtId="0" fontId="11" fillId="0" borderId="1" xfId="0" applyFont="1" applyBorder="1" applyAlignment="1">
      <alignment horizontal="left" vertical="center" wrapText="1"/>
    </xf>
    <xf numFmtId="0" fontId="9" fillId="0" borderId="1" xfId="0" applyFont="1" applyBorder="1" applyAlignment="1">
      <alignment horizontal="center" vertical="center" wrapText="1"/>
    </xf>
    <xf numFmtId="0" fontId="4" fillId="0" borderId="0" xfId="0" applyFont="1" applyAlignment="1">
      <alignment wrapText="1"/>
    </xf>
    <xf numFmtId="0" fontId="9" fillId="0" borderId="1" xfId="0" applyFont="1" applyBorder="1" applyAlignment="1">
      <alignment horizontal="center" vertical="center"/>
    </xf>
    <xf numFmtId="3" fontId="9"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center"/>
    </xf>
    <xf numFmtId="166" fontId="9" fillId="0" borderId="1" xfId="0" applyNumberFormat="1" applyFont="1" applyBorder="1" applyAlignment="1">
      <alignment horizontal="center" vertical="center"/>
    </xf>
    <xf numFmtId="166" fontId="0" fillId="0" borderId="16" xfId="0" applyNumberFormat="1" applyBorder="1" applyAlignment="1">
      <alignment horizontal="center" vertical="center"/>
    </xf>
    <xf numFmtId="0" fontId="15" fillId="0" borderId="0" xfId="8" applyAlignment="1">
      <alignment vertical="center"/>
    </xf>
    <xf numFmtId="0" fontId="11" fillId="0" borderId="24" xfId="0" applyFont="1" applyBorder="1" applyAlignment="1">
      <alignment horizontal="left" vertical="center" wrapText="1"/>
    </xf>
    <xf numFmtId="14" fontId="9" fillId="0" borderId="23" xfId="0" applyNumberFormat="1" applyFont="1" applyBorder="1" applyAlignment="1">
      <alignment horizontal="center" vertical="center"/>
    </xf>
    <xf numFmtId="14" fontId="11" fillId="0" borderId="15" xfId="0" applyNumberFormat="1" applyFont="1" applyBorder="1" applyAlignment="1">
      <alignment horizontal="left"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1" fillId="0" borderId="0" xfId="0" applyFont="1" applyAlignment="1">
      <alignment horizontal="left" vertical="top" wrapText="1"/>
    </xf>
    <xf numFmtId="164" fontId="0" fillId="0" borderId="16" xfId="0" applyNumberFormat="1" applyBorder="1" applyAlignment="1">
      <alignment horizontal="center" vertical="center"/>
    </xf>
  </cellXfs>
  <cellStyles count="9">
    <cellStyle name="Comma 2" xfId="4" xr:uid="{99993171-F6D7-494B-9306-21B02AFE41FC}"/>
    <cellStyle name="Currency 2" xfId="6" xr:uid="{BB513834-C309-41E7-8F3F-A13576E8A5FF}"/>
    <cellStyle name="Hyperlink" xfId="8" builtinId="8"/>
    <cellStyle name="Hyperlink 2" xfId="3" xr:uid="{3EE41270-76B1-493C-8427-D7F0595ABC30}"/>
    <cellStyle name="Normal" xfId="0" builtinId="0"/>
    <cellStyle name="Normal 2" xfId="2" xr:uid="{35498A1F-8BA8-4B22-9BA7-AC9E3F323D7E}"/>
    <cellStyle name="Normal 3" xfId="5" xr:uid="{D5DC3217-41F5-4A5A-A942-850929C526D4}"/>
    <cellStyle name="Normal 3 2" xfId="7" xr:uid="{128E6377-B323-4C51-83DF-EFD7970110CD}"/>
    <cellStyle name="Percent" xfId="1" builtinId="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2E64B42F-5787-479F-BFC1-2FB924815F52}"/>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B68C-3DFE-48A8-ACF7-98ABE9E8EF80}">
  <dimension ref="A1:N30"/>
  <sheetViews>
    <sheetView tabSelected="1" topLeftCell="B3" zoomScale="106" zoomScaleNormal="106" zoomScaleSheetLayoutView="100" workbookViewId="0">
      <selection activeCell="M9" sqref="M9"/>
    </sheetView>
  </sheetViews>
  <sheetFormatPr defaultRowHeight="14.4" x14ac:dyDescent="0.3"/>
  <cols>
    <col min="1" max="1" width="74.109375" style="67" customWidth="1"/>
    <col min="2" max="2" width="62.33203125" style="67" customWidth="1"/>
    <col min="3" max="3" width="9.5546875" style="62" bestFit="1" customWidth="1"/>
    <col min="4" max="4" width="22.44140625" style="62" customWidth="1"/>
    <col min="5" max="5" width="5.88671875" style="67" customWidth="1"/>
    <col min="6" max="6" width="9.109375" style="67" customWidth="1"/>
    <col min="7" max="8" width="5.88671875" style="67" customWidth="1"/>
    <col min="9" max="9" width="18.33203125" style="68" customWidth="1"/>
    <col min="10" max="10" width="14.6640625" style="68" bestFit="1" customWidth="1"/>
    <col min="11" max="11" width="26.109375" style="68" bestFit="1" customWidth="1"/>
    <col min="12" max="12" width="14.44140625" style="68" bestFit="1" customWidth="1"/>
  </cols>
  <sheetData>
    <row r="1" spans="1:14" s="11" customFormat="1" ht="20.100000000000001" customHeight="1" x14ac:dyDescent="0.3">
      <c r="A1" s="2" t="s">
        <v>0</v>
      </c>
      <c r="B1" s="7" t="s">
        <v>1</v>
      </c>
      <c r="C1" s="8"/>
      <c r="D1" s="8"/>
      <c r="E1" s="8"/>
      <c r="F1" s="8"/>
      <c r="G1" s="9"/>
      <c r="H1" s="9"/>
      <c r="I1" s="10"/>
      <c r="J1" s="10"/>
      <c r="K1" s="4" t="s">
        <v>2</v>
      </c>
      <c r="L1" s="73">
        <v>45663</v>
      </c>
    </row>
    <row r="2" spans="1:14" s="11" customFormat="1" ht="15.6" x14ac:dyDescent="0.3">
      <c r="A2" s="12" t="s">
        <v>3</v>
      </c>
      <c r="B2" s="13" t="s">
        <v>4</v>
      </c>
      <c r="C2" s="14"/>
      <c r="D2" s="15"/>
      <c r="E2" s="15"/>
      <c r="F2" s="15"/>
      <c r="G2" s="15"/>
      <c r="H2" s="15"/>
      <c r="I2" s="16"/>
      <c r="J2" s="13"/>
      <c r="K2" s="16"/>
      <c r="L2" s="17"/>
      <c r="N2" s="1"/>
    </row>
    <row r="3" spans="1:14" s="11" customFormat="1" ht="20.100000000000001" customHeight="1" thickBot="1" x14ac:dyDescent="0.35">
      <c r="A3" s="18" t="s">
        <v>5</v>
      </c>
      <c r="B3" s="19"/>
      <c r="C3" s="19"/>
      <c r="D3" s="19"/>
      <c r="E3" s="19"/>
      <c r="F3" s="19"/>
      <c r="G3" s="19"/>
      <c r="H3" s="19"/>
      <c r="I3" s="20"/>
      <c r="J3" s="21"/>
      <c r="K3" s="20"/>
      <c r="L3" s="22"/>
    </row>
    <row r="4" spans="1:14" s="11" customFormat="1" ht="20.100000000000001" customHeight="1" thickBot="1" x14ac:dyDescent="0.35">
      <c r="A4" s="23" t="s">
        <v>6</v>
      </c>
      <c r="B4" s="24"/>
      <c r="C4" s="24"/>
      <c r="D4" s="24"/>
      <c r="E4" s="25"/>
      <c r="F4" s="25"/>
      <c r="G4" s="25"/>
      <c r="H4" s="25"/>
      <c r="I4" s="25"/>
      <c r="J4" s="26"/>
      <c r="K4" s="27" t="s">
        <v>7</v>
      </c>
      <c r="L4" s="28"/>
      <c r="N4" s="1"/>
    </row>
    <row r="5" spans="1:14" s="11" customFormat="1" ht="20.100000000000001" customHeight="1" x14ac:dyDescent="0.3">
      <c r="A5" s="29" t="s">
        <v>8</v>
      </c>
      <c r="B5" s="30" t="s">
        <v>9</v>
      </c>
      <c r="C5" s="31"/>
      <c r="D5" s="31"/>
      <c r="E5" s="31"/>
      <c r="F5" s="32"/>
      <c r="G5" s="32"/>
      <c r="H5" s="32"/>
      <c r="I5" s="33"/>
      <c r="J5" s="34"/>
      <c r="K5" s="35" t="s">
        <v>10</v>
      </c>
      <c r="L5" s="36">
        <f>SUM(I22,I15)</f>
        <v>10</v>
      </c>
      <c r="N5" s="37"/>
    </row>
    <row r="6" spans="1:14" s="11" customFormat="1" ht="20.100000000000001" customHeight="1" x14ac:dyDescent="0.3">
      <c r="A6" s="38" t="s">
        <v>11</v>
      </c>
      <c r="B6" s="39" t="s">
        <v>12</v>
      </c>
      <c r="C6" s="40"/>
      <c r="D6" s="40"/>
      <c r="E6" s="40"/>
      <c r="F6" s="40"/>
      <c r="G6" s="40"/>
      <c r="H6" s="40"/>
      <c r="I6" s="41"/>
      <c r="J6" s="42"/>
      <c r="K6" s="43" t="s">
        <v>13</v>
      </c>
      <c r="L6" s="44">
        <f>SUM(J15:J20,J22:J26)</f>
        <v>52</v>
      </c>
    </row>
    <row r="7" spans="1:14" s="11" customFormat="1" ht="20.100000000000001" customHeight="1" x14ac:dyDescent="0.3">
      <c r="A7" s="38" t="s">
        <v>14</v>
      </c>
      <c r="B7" s="39" t="s">
        <v>15</v>
      </c>
      <c r="C7" s="40"/>
      <c r="D7" s="40"/>
      <c r="E7" s="40"/>
      <c r="F7" s="40"/>
      <c r="G7" s="40"/>
      <c r="H7" s="40"/>
      <c r="I7" s="41"/>
      <c r="J7" s="42"/>
      <c r="K7" s="43" t="s">
        <v>16</v>
      </c>
      <c r="L7" s="45">
        <v>1</v>
      </c>
    </row>
    <row r="8" spans="1:14" s="11" customFormat="1" ht="20.100000000000001" customHeight="1" x14ac:dyDescent="0.3">
      <c r="A8" s="38" t="s">
        <v>2</v>
      </c>
      <c r="B8" s="74">
        <v>45663</v>
      </c>
      <c r="C8" s="40"/>
      <c r="D8" s="40"/>
      <c r="E8" s="40"/>
      <c r="F8" s="40"/>
      <c r="G8" s="40"/>
      <c r="H8" s="40"/>
      <c r="I8" s="41"/>
      <c r="J8" s="42"/>
      <c r="K8" s="43" t="s">
        <v>17</v>
      </c>
      <c r="L8" s="79">
        <f>ROUNDUP(L6/L5,0)</f>
        <v>6</v>
      </c>
    </row>
    <row r="9" spans="1:14" s="11" customFormat="1" ht="20.100000000000001" customHeight="1" x14ac:dyDescent="0.3">
      <c r="A9" s="38" t="s">
        <v>18</v>
      </c>
      <c r="B9" s="5" t="s">
        <v>58</v>
      </c>
      <c r="C9" s="40"/>
      <c r="D9" s="40"/>
      <c r="E9" s="40"/>
      <c r="F9" s="40"/>
      <c r="G9" s="40"/>
      <c r="H9" s="40"/>
      <c r="I9" s="41"/>
      <c r="J9" s="42"/>
      <c r="K9" s="43" t="s">
        <v>19</v>
      </c>
      <c r="L9" s="70">
        <f>SUM(L15:L20,L22:L26)</f>
        <v>26</v>
      </c>
    </row>
    <row r="10" spans="1:14" s="11" customFormat="1" ht="20.100000000000001" customHeight="1" x14ac:dyDescent="0.3">
      <c r="A10" s="38" t="s">
        <v>20</v>
      </c>
      <c r="B10" s="5" t="s">
        <v>59</v>
      </c>
      <c r="C10" s="40"/>
      <c r="D10" s="40"/>
      <c r="E10" s="40"/>
      <c r="F10" s="40"/>
      <c r="G10" s="40"/>
      <c r="H10" s="40"/>
      <c r="I10" s="41"/>
      <c r="J10" s="42"/>
      <c r="K10" s="43" t="s">
        <v>21</v>
      </c>
      <c r="L10" s="46">
        <f>L9/L6</f>
        <v>0.5</v>
      </c>
    </row>
    <row r="11" spans="1:14" s="11" customFormat="1" ht="20.100000000000001" customHeight="1" thickBot="1" x14ac:dyDescent="0.35">
      <c r="A11" s="47" t="s">
        <v>22</v>
      </c>
      <c r="B11" s="6">
        <v>45523</v>
      </c>
      <c r="C11" s="48"/>
      <c r="D11" s="48"/>
      <c r="E11" s="48"/>
      <c r="F11" s="48"/>
      <c r="G11" s="48"/>
      <c r="H11" s="48"/>
      <c r="I11" s="49"/>
      <c r="J11" s="50"/>
      <c r="K11" s="51" t="s">
        <v>23</v>
      </c>
      <c r="L11" s="52">
        <v>0.17</v>
      </c>
    </row>
    <row r="12" spans="1:14" ht="20.100000000000001" customHeight="1" x14ac:dyDescent="0.3">
      <c r="A12" s="53" t="s">
        <v>24</v>
      </c>
      <c r="B12" s="3"/>
      <c r="C12" s="3"/>
      <c r="D12" s="3"/>
      <c r="E12" s="3"/>
      <c r="F12" s="3"/>
      <c r="G12" s="3"/>
      <c r="H12" s="3"/>
      <c r="I12" s="54"/>
      <c r="J12" s="54"/>
      <c r="K12" s="54"/>
      <c r="L12" s="55"/>
    </row>
    <row r="13" spans="1:14" ht="122.25" customHeight="1" x14ac:dyDescent="0.3">
      <c r="A13" s="56" t="s">
        <v>25</v>
      </c>
      <c r="B13" s="56" t="s">
        <v>26</v>
      </c>
      <c r="C13" s="56" t="s">
        <v>27</v>
      </c>
      <c r="D13" s="56" t="s">
        <v>28</v>
      </c>
      <c r="E13" s="57" t="s">
        <v>29</v>
      </c>
      <c r="F13" s="57" t="s">
        <v>30</v>
      </c>
      <c r="G13" s="57" t="s">
        <v>57</v>
      </c>
      <c r="H13" s="57" t="s">
        <v>31</v>
      </c>
      <c r="I13" s="58" t="s">
        <v>32</v>
      </c>
      <c r="J13" s="56" t="s">
        <v>33</v>
      </c>
      <c r="K13" s="58" t="s">
        <v>34</v>
      </c>
      <c r="L13" s="56" t="s">
        <v>35</v>
      </c>
      <c r="M13" s="59"/>
    </row>
    <row r="14" spans="1:14" ht="30" customHeight="1" x14ac:dyDescent="0.3">
      <c r="A14" s="75" t="s">
        <v>53</v>
      </c>
      <c r="B14" s="76"/>
      <c r="C14" s="76"/>
      <c r="D14" s="76"/>
      <c r="E14" s="76"/>
      <c r="F14" s="76"/>
      <c r="G14" s="76"/>
      <c r="H14" s="76"/>
      <c r="I14" s="76"/>
      <c r="J14" s="76"/>
      <c r="K14" s="76"/>
      <c r="L14" s="77"/>
      <c r="M14" s="59"/>
    </row>
    <row r="15" spans="1:14" ht="30" customHeight="1" x14ac:dyDescent="0.3">
      <c r="A15" s="60" t="s">
        <v>41</v>
      </c>
      <c r="B15" s="61" t="s">
        <v>42</v>
      </c>
      <c r="C15" s="63"/>
      <c r="D15" s="63" t="s">
        <v>37</v>
      </c>
      <c r="E15" s="63" t="s">
        <v>38</v>
      </c>
      <c r="F15" s="63" t="s">
        <v>56</v>
      </c>
      <c r="G15" s="63"/>
      <c r="H15" s="63" t="s">
        <v>39</v>
      </c>
      <c r="I15" s="64">
        <v>5</v>
      </c>
      <c r="J15" s="64">
        <f t="shared" ref="J15:J16" si="0">I15</f>
        <v>5</v>
      </c>
      <c r="K15" s="65">
        <f>30/60</f>
        <v>0.5</v>
      </c>
      <c r="L15" s="69">
        <f>_xlfn.CEILING.MATH(J15*K15,1)</f>
        <v>3</v>
      </c>
    </row>
    <row r="16" spans="1:14" ht="30" customHeight="1" x14ac:dyDescent="0.3">
      <c r="A16" s="60" t="s">
        <v>43</v>
      </c>
      <c r="B16" s="61" t="s">
        <v>42</v>
      </c>
      <c r="C16" s="63"/>
      <c r="D16" s="63" t="s">
        <v>37</v>
      </c>
      <c r="E16" s="63" t="s">
        <v>38</v>
      </c>
      <c r="F16" s="63" t="s">
        <v>56</v>
      </c>
      <c r="G16" s="63"/>
      <c r="H16" s="63" t="s">
        <v>39</v>
      </c>
      <c r="I16" s="64">
        <v>5</v>
      </c>
      <c r="J16" s="64">
        <f t="shared" si="0"/>
        <v>5</v>
      </c>
      <c r="K16" s="65">
        <f>10/60</f>
        <v>0.16666666666666666</v>
      </c>
      <c r="L16" s="69">
        <f t="shared" ref="L16:L20" si="1">_xlfn.CEILING.MATH(J16*K16,1)</f>
        <v>1</v>
      </c>
    </row>
    <row r="17" spans="1:12" ht="30" customHeight="1" x14ac:dyDescent="0.3">
      <c r="A17" s="60" t="s">
        <v>48</v>
      </c>
      <c r="B17" s="61" t="s">
        <v>42</v>
      </c>
      <c r="C17" s="63"/>
      <c r="D17" s="63" t="s">
        <v>46</v>
      </c>
      <c r="E17" s="63" t="s">
        <v>38</v>
      </c>
      <c r="F17" s="63" t="s">
        <v>56</v>
      </c>
      <c r="G17" s="63" t="s">
        <v>40</v>
      </c>
      <c r="H17" s="63" t="s">
        <v>39</v>
      </c>
      <c r="I17" s="64">
        <v>10</v>
      </c>
      <c r="J17" s="64">
        <f t="shared" ref="J17:J18" si="2">I17</f>
        <v>10</v>
      </c>
      <c r="K17" s="65">
        <f>20/60</f>
        <v>0.33333333333333331</v>
      </c>
      <c r="L17" s="69">
        <f t="shared" si="1"/>
        <v>4</v>
      </c>
    </row>
    <row r="18" spans="1:12" ht="30" customHeight="1" x14ac:dyDescent="0.3">
      <c r="A18" s="60" t="s">
        <v>51</v>
      </c>
      <c r="B18" s="61" t="s">
        <v>42</v>
      </c>
      <c r="C18" s="66"/>
      <c r="D18" s="63" t="s">
        <v>37</v>
      </c>
      <c r="E18" s="63" t="s">
        <v>38</v>
      </c>
      <c r="F18" s="63" t="s">
        <v>56</v>
      </c>
      <c r="G18" s="63"/>
      <c r="H18" s="63" t="s">
        <v>39</v>
      </c>
      <c r="I18" s="64">
        <v>3</v>
      </c>
      <c r="J18" s="64">
        <f t="shared" si="2"/>
        <v>3</v>
      </c>
      <c r="K18" s="65">
        <f>30/60</f>
        <v>0.5</v>
      </c>
      <c r="L18" s="69">
        <f t="shared" si="1"/>
        <v>2</v>
      </c>
    </row>
    <row r="19" spans="1:12" ht="30" customHeight="1" x14ac:dyDescent="0.3">
      <c r="A19" s="60" t="s">
        <v>49</v>
      </c>
      <c r="B19" s="61" t="s">
        <v>42</v>
      </c>
      <c r="C19" s="66"/>
      <c r="D19" s="63" t="s">
        <v>37</v>
      </c>
      <c r="E19" s="63" t="s">
        <v>38</v>
      </c>
      <c r="F19" s="63" t="s">
        <v>56</v>
      </c>
      <c r="G19" s="63"/>
      <c r="H19" s="63" t="s">
        <v>39</v>
      </c>
      <c r="I19" s="64">
        <v>2</v>
      </c>
      <c r="J19" s="64">
        <f>I19</f>
        <v>2</v>
      </c>
      <c r="K19" s="65">
        <f>25/60</f>
        <v>0.41666666666666669</v>
      </c>
      <c r="L19" s="69">
        <f t="shared" si="1"/>
        <v>1</v>
      </c>
    </row>
    <row r="20" spans="1:12" ht="30" customHeight="1" x14ac:dyDescent="0.3">
      <c r="A20" s="72" t="s">
        <v>52</v>
      </c>
      <c r="B20" s="61" t="s">
        <v>42</v>
      </c>
      <c r="C20" s="66"/>
      <c r="D20" s="63" t="s">
        <v>37</v>
      </c>
      <c r="E20" s="63" t="s">
        <v>38</v>
      </c>
      <c r="F20" s="63" t="s">
        <v>56</v>
      </c>
      <c r="G20" s="63"/>
      <c r="H20" s="63" t="s">
        <v>39</v>
      </c>
      <c r="I20" s="64">
        <v>2</v>
      </c>
      <c r="J20" s="64">
        <f t="shared" ref="J20" si="3">I20</f>
        <v>2</v>
      </c>
      <c r="K20" s="65">
        <f>30/60</f>
        <v>0.5</v>
      </c>
      <c r="L20" s="69">
        <f t="shared" si="1"/>
        <v>1</v>
      </c>
    </row>
    <row r="21" spans="1:12" ht="30" customHeight="1" x14ac:dyDescent="0.3">
      <c r="A21" s="75" t="s">
        <v>54</v>
      </c>
      <c r="B21" s="76"/>
      <c r="C21" s="76"/>
      <c r="D21" s="76"/>
      <c r="E21" s="76"/>
      <c r="F21" s="76"/>
      <c r="G21" s="76"/>
      <c r="H21" s="76"/>
      <c r="I21" s="76"/>
      <c r="J21" s="76"/>
      <c r="K21" s="76"/>
      <c r="L21" s="77"/>
    </row>
    <row r="22" spans="1:12" ht="30" customHeight="1" x14ac:dyDescent="0.3">
      <c r="A22" s="60" t="s">
        <v>36</v>
      </c>
      <c r="B22" s="61" t="s">
        <v>42</v>
      </c>
      <c r="C22" s="63"/>
      <c r="D22" s="63" t="s">
        <v>37</v>
      </c>
      <c r="E22" s="63" t="s">
        <v>38</v>
      </c>
      <c r="F22" s="63" t="s">
        <v>56</v>
      </c>
      <c r="G22" s="63"/>
      <c r="H22" s="63" t="s">
        <v>39</v>
      </c>
      <c r="I22" s="64">
        <v>5</v>
      </c>
      <c r="J22" s="64">
        <f>I22</f>
        <v>5</v>
      </c>
      <c r="K22" s="65">
        <f>20/60</f>
        <v>0.33333333333333331</v>
      </c>
      <c r="L22" s="69">
        <f>_xlfn.CEILING.MATH(J22*K22,1)</f>
        <v>2</v>
      </c>
    </row>
    <row r="23" spans="1:12" ht="30" customHeight="1" x14ac:dyDescent="0.3">
      <c r="A23" s="60" t="s">
        <v>44</v>
      </c>
      <c r="B23" s="61" t="s">
        <v>42</v>
      </c>
      <c r="C23" s="63"/>
      <c r="D23" s="63" t="s">
        <v>37</v>
      </c>
      <c r="E23" s="63" t="s">
        <v>38</v>
      </c>
      <c r="F23" s="63" t="s">
        <v>56</v>
      </c>
      <c r="G23" s="63"/>
      <c r="H23" s="63" t="s">
        <v>39</v>
      </c>
      <c r="I23" s="64">
        <v>5</v>
      </c>
      <c r="J23" s="64">
        <f>I23</f>
        <v>5</v>
      </c>
      <c r="K23" s="65">
        <f>60/60</f>
        <v>1</v>
      </c>
      <c r="L23" s="69">
        <f t="shared" ref="L23:L26" si="4">_xlfn.CEILING.MATH(J23*K23,1)</f>
        <v>5</v>
      </c>
    </row>
    <row r="24" spans="1:12" ht="30" customHeight="1" x14ac:dyDescent="0.3">
      <c r="A24" s="60" t="s">
        <v>45</v>
      </c>
      <c r="B24" s="61" t="s">
        <v>42</v>
      </c>
      <c r="C24" s="63"/>
      <c r="D24" s="63" t="s">
        <v>46</v>
      </c>
      <c r="E24" s="63" t="s">
        <v>38</v>
      </c>
      <c r="F24" s="63" t="s">
        <v>56</v>
      </c>
      <c r="G24" s="63"/>
      <c r="H24" s="63" t="s">
        <v>39</v>
      </c>
      <c r="I24" s="64">
        <v>5</v>
      </c>
      <c r="J24" s="64">
        <f>I24</f>
        <v>5</v>
      </c>
      <c r="K24" s="65">
        <f>15/60</f>
        <v>0.25</v>
      </c>
      <c r="L24" s="69">
        <f t="shared" si="4"/>
        <v>2</v>
      </c>
    </row>
    <row r="25" spans="1:12" ht="30" customHeight="1" x14ac:dyDescent="0.3">
      <c r="A25" s="60" t="s">
        <v>47</v>
      </c>
      <c r="B25" s="61" t="s">
        <v>42</v>
      </c>
      <c r="C25" s="63"/>
      <c r="D25" s="63" t="s">
        <v>46</v>
      </c>
      <c r="E25" s="63" t="s">
        <v>38</v>
      </c>
      <c r="F25" s="63" t="s">
        <v>56</v>
      </c>
      <c r="G25" s="63"/>
      <c r="H25" s="63" t="s">
        <v>39</v>
      </c>
      <c r="I25" s="64">
        <v>5</v>
      </c>
      <c r="J25" s="64">
        <f>I25</f>
        <v>5</v>
      </c>
      <c r="K25" s="65">
        <f>20/60</f>
        <v>0.33333333333333331</v>
      </c>
      <c r="L25" s="69">
        <f t="shared" si="4"/>
        <v>2</v>
      </c>
    </row>
    <row r="26" spans="1:12" ht="30" customHeight="1" x14ac:dyDescent="0.3">
      <c r="A26" s="60" t="s">
        <v>50</v>
      </c>
      <c r="B26" s="61" t="s">
        <v>42</v>
      </c>
      <c r="C26" s="66"/>
      <c r="D26" s="63" t="s">
        <v>37</v>
      </c>
      <c r="E26" s="63" t="s">
        <v>38</v>
      </c>
      <c r="F26" s="63" t="s">
        <v>56</v>
      </c>
      <c r="G26" s="63"/>
      <c r="H26" s="63" t="s">
        <v>39</v>
      </c>
      <c r="I26" s="64">
        <v>5</v>
      </c>
      <c r="J26" s="64">
        <f>I26</f>
        <v>5</v>
      </c>
      <c r="K26" s="65">
        <f>30/60</f>
        <v>0.5</v>
      </c>
      <c r="L26" s="69">
        <f t="shared" si="4"/>
        <v>3</v>
      </c>
    </row>
    <row r="29" spans="1:12" ht="42" customHeight="1" x14ac:dyDescent="0.3">
      <c r="A29" s="78" t="s">
        <v>55</v>
      </c>
      <c r="B29" s="78"/>
      <c r="C29" s="78"/>
      <c r="D29" s="78"/>
      <c r="E29" s="78"/>
      <c r="F29" s="78"/>
      <c r="G29" s="78"/>
      <c r="H29" s="78"/>
      <c r="I29" s="78"/>
      <c r="J29" s="78"/>
      <c r="K29" s="78"/>
      <c r="L29" s="78"/>
    </row>
    <row r="30" spans="1:12" x14ac:dyDescent="0.3">
      <c r="A30" s="71"/>
    </row>
  </sheetData>
  <mergeCells count="3">
    <mergeCell ref="A21:L21"/>
    <mergeCell ref="A14:L14"/>
    <mergeCell ref="A29:L29"/>
  </mergeCells>
  <phoneticPr fontId="3" type="noConversion"/>
  <pageMargins left="0.7" right="0.7" top="0.75" bottom="0.75" header="0.3" footer="0.3"/>
  <pageSetup scale="68" orientation="landscape" horizontalDpi="1200" verticalDpi="1200" r:id="rId1"/>
  <colBreaks count="1" manualBreakCount="1">
    <brk id="12"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C4B3E-22D0-4B1A-9AD2-7AD3D4072BDC}">
  <dimension ref="A1"/>
  <sheetViews>
    <sheetView workbookViewId="0"/>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DA0D774ED8204789FBA44AA44E220C" ma:contentTypeVersion="18" ma:contentTypeDescription="Create a new document." ma:contentTypeScope="" ma:versionID="7134965379e5c552aebb4c76d941db08">
  <xsd:schema xmlns:xsd="http://www.w3.org/2001/XMLSchema" xmlns:xs="http://www.w3.org/2001/XMLSchema" xmlns:p="http://schemas.microsoft.com/office/2006/metadata/properties" xmlns:ns2="bf16fb3d-d0d4-4082-b9e1-5e252a4ca607" xmlns:ns3="87e9aed0-1cfc-4d5c-8ce4-ea64804a7109" xmlns:ns4="73fb875a-8af9-4255-b008-0995492d31cd" targetNamespace="http://schemas.microsoft.com/office/2006/metadata/properties" ma:root="true" ma:fieldsID="f6252d383c504115d5f23f1ccb562620" ns2:_="" ns3:_="" ns4:_="">
    <xsd:import namespace="bf16fb3d-d0d4-4082-b9e1-5e252a4ca607"/>
    <xsd:import namespace="87e9aed0-1cfc-4d5c-8ce4-ea64804a7109"/>
    <xsd:import namespace="73fb875a-8af9-4255-b008-0995492d31cd"/>
    <xsd:element name="properties">
      <xsd:complexType>
        <xsd:sequence>
          <xsd:element name="documentManagement">
            <xsd:complexType>
              <xsd:all>
                <xsd:element ref="ns2:Notes"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16fb3d-d0d4-4082-b9e1-5e252a4ca607" elementFormDefault="qualified">
    <xsd:import namespace="http://schemas.microsoft.com/office/2006/documentManagement/types"/>
    <xsd:import namespace="http://schemas.microsoft.com/office/infopath/2007/PartnerControls"/>
    <xsd:element name="Notes" ma:index="2" nillable="true" ma:displayName="Notes" ma:format="Dropdown" ma:internalName="Notes"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e9aed0-1cfc-4d5c-8ce4-ea64804a7109"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8743845-13ac-4f4d-b4a4-17bd8d701275}" ma:internalName="TaxCatchAll" ma:readOnly="false" ma:showField="CatchAllData" ma:web="87e9aed0-1cfc-4d5c-8ce4-ea64804a71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bf16fb3d-d0d4-4082-b9e1-5e252a4ca607" xsi:nil="true"/>
    <lcf76f155ced4ddcb4097134ff3c332f xmlns="bf16fb3d-d0d4-4082-b9e1-5e252a4ca607">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372ED282-63F3-45CC-B413-7E25BA846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16fb3d-d0d4-4082-b9e1-5e252a4ca607"/>
    <ds:schemaRef ds:uri="87e9aed0-1cfc-4d5c-8ce4-ea64804a7109"/>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633DF-AFBE-4734-9186-B154E25A8D88}">
  <ds:schemaRefs>
    <ds:schemaRef ds:uri="http://schemas.microsoft.com/sharepoint/v3/contenttype/forms"/>
  </ds:schemaRefs>
</ds:datastoreItem>
</file>

<file path=customXml/itemProps3.xml><?xml version="1.0" encoding="utf-8"?>
<ds:datastoreItem xmlns:ds="http://schemas.openxmlformats.org/officeDocument/2006/customXml" ds:itemID="{370C7FBA-3532-4D39-8EAE-8C86272B7E31}">
  <ds:schemaRefs>
    <ds:schemaRef ds:uri="http://schemas.microsoft.com/office/infopath/2007/PartnerControls"/>
    <ds:schemaRef ds:uri="http://purl.org/dc/dcmitype/"/>
    <ds:schemaRef ds:uri="87e9aed0-1cfc-4d5c-8ce4-ea64804a7109"/>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73fb875a-8af9-4255-b008-0995492d31cd"/>
    <ds:schemaRef ds:uri="bf16fb3d-d0d4-4082-b9e1-5e252a4ca60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APHIS 71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Keegan, Regina - MRP-APHIS, Riverdale, MD</dc:creator>
  <cp:keywords/>
  <dc:description/>
  <cp:lastModifiedBy>Moxey, Joseph - MRP-APHIS</cp:lastModifiedBy>
  <cp:revision/>
  <dcterms:created xsi:type="dcterms:W3CDTF">2021-07-01T18:06:57Z</dcterms:created>
  <dcterms:modified xsi:type="dcterms:W3CDTF">2025-01-06T21:17:32Z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0x01010063DA0D774ED8204789FBA44AA44E220C</vt:lpwstr>
  </property>
  <property fmtid="{D5CDD505-2E9C-101B-9397-08002B2CF9AE}" pid="3" name="MediaServiceImageTags">
    <vt:lpwstr/>
  </property>
  <property fmtid="{D5CDD505-2E9C-101B-9397-08002B2CF9AE}" pid="4" name="ESRI_WORKBOOK_ID">
    <vt:lpwstr>2a10be32b0df45639c48bea4e77b508e</vt:lpwstr>
  </property>
</Properties>
</file>