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AAPMDRD3FPMR\Info\Maryland\Riverdale\ITD\IMC\5.7 050 PRA\ICR ACTIVE\ICs - VS CEAH\XXXX NAHMS Data Security\IMB\"/>
    </mc:Choice>
  </mc:AlternateContent>
  <xr:revisionPtr revIDLastSave="0" documentId="13_ncr:1_{5F8EF82E-AD6D-4FB2-8D1D-AF1941D479B4}" xr6:coauthVersionLast="47" xr6:coauthVersionMax="47" xr10:uidLastSave="{00000000-0000-0000-0000-000000000000}"/>
  <bookViews>
    <workbookView xWindow="57480" yWindow="-120" windowWidth="25440" windowHeight="15990" tabRatio="17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L23" i="1"/>
  <c r="L24" i="1"/>
  <c r="L25" i="1"/>
  <c r="L26" i="1"/>
  <c r="L22" i="1"/>
  <c r="L16" i="1"/>
  <c r="L17" i="1"/>
  <c r="L18" i="1"/>
  <c r="L19" i="1"/>
  <c r="L20" i="1"/>
  <c r="L15" i="1"/>
  <c r="L9" i="1" l="1"/>
  <c r="K23" i="1"/>
  <c r="K22" i="1"/>
  <c r="L5" i="1" l="1"/>
  <c r="K20" i="1" l="1"/>
  <c r="J20" i="1"/>
  <c r="K26" i="1" l="1"/>
  <c r="J26" i="1"/>
  <c r="J19" i="1"/>
  <c r="K16" i="1"/>
  <c r="K15" i="1"/>
  <c r="J15" i="1"/>
  <c r="L6" i="1" s="1"/>
  <c r="J16" i="1"/>
  <c r="K19" i="1"/>
  <c r="K17" i="1"/>
  <c r="K25" i="1"/>
  <c r="K24" i="1"/>
  <c r="J24" i="1"/>
  <c r="J25" i="1"/>
  <c r="J17" i="1"/>
  <c r="J23" i="1"/>
  <c r="J18" i="1"/>
  <c r="J22" i="1"/>
  <c r="L8" i="1" l="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<sst xmlns="http://schemas.openxmlformats.org/spreadsheetml/2006/main" count="110" uniqueCount="60">
  <si>
    <t>OMB CONTROL NO.</t>
  </si>
  <si>
    <t>0579-XXXX</t>
  </si>
  <si>
    <t>DATE PREPARED</t>
  </si>
  <si>
    <t>TITLE OF INFORMATION COLLECTION REQUEST (ICR)</t>
  </si>
  <si>
    <t>National Animal Health Monitoring System, Data Security Requirements for Accessing Confidential Data</t>
  </si>
  <si>
    <t>Additional line for ICR Title if title is too long.</t>
  </si>
  <si>
    <t>PART I - ICR INFORMATION, POINT OF CONTACT, FEDERAL REGISTER NOTICE INFORMATION</t>
  </si>
  <si>
    <t>DATA SUMMARY</t>
  </si>
  <si>
    <t>TYPE OF REQUEST</t>
  </si>
  <si>
    <t>ICR</t>
  </si>
  <si>
    <t>TOTAL RESPONDENTS</t>
  </si>
  <si>
    <t>POINT OF CONTACT (POC)</t>
  </si>
  <si>
    <t>Nia Washington-Plaskett</t>
  </si>
  <si>
    <t>TOTAL ANNUAL RESPONSES</t>
  </si>
  <si>
    <t>POC TELEPHONE NO.</t>
  </si>
  <si>
    <t>(301) 851-3354</t>
  </si>
  <si>
    <t>% ELECTRONIC</t>
  </si>
  <si>
    <t>RESPONSES PER RESPONDENT</t>
  </si>
  <si>
    <t>PUBLIC COMMENT DOCKET NO.</t>
  </si>
  <si>
    <t>TOTAL BURDEN HOURS</t>
  </si>
  <si>
    <t>FEDERAL REGISTER NOTICE</t>
  </si>
  <si>
    <t>HOURS PER RESPONSE</t>
  </si>
  <si>
    <t>FEDERAL REGISTER DATE</t>
  </si>
  <si>
    <t>% SMALL ENTITIES</t>
  </si>
  <si>
    <t>PART II - SUMMARY OF ACTIVITIES</t>
  </si>
  <si>
    <t>ACTIVITY DESCRIPTION</t>
  </si>
  <si>
    <t>AUTHORITY (U.S.C., CFR, or MANUAL)</t>
  </si>
  <si>
    <t>FORM NO.</t>
  </si>
  <si>
    <t>FORMAT</t>
  </si>
  <si>
    <t>TYPE OF CHANGE</t>
  </si>
  <si>
    <t>TYPEOF RESPONDENT</t>
  </si>
  <si>
    <t>TYPE OF RESPONSE</t>
  </si>
  <si>
    <t>ESTIMATED
ANNUAL NUMBER OF RESPONDENTS
OR
RECORDKEEPERS</t>
  </si>
  <si>
    <t>ESTIMATED 
TOTAL ANNUAL
RESPONSES</t>
  </si>
  <si>
    <t>ESTIMATED HOURS
PER RESPONSE
OR
ANNUAL HOURS PER RECORDKEEPER</t>
  </si>
  <si>
    <t>ESTIMATED
TOTAL ANNUAL
BURDEN HOURS</t>
  </si>
  <si>
    <t>NASS Data Access Security Briefing</t>
  </si>
  <si>
    <t>PDF, Info system</t>
  </si>
  <si>
    <t>D</t>
  </si>
  <si>
    <t>I</t>
  </si>
  <si>
    <t>X</t>
  </si>
  <si>
    <t>NAHMS Data Access Security Briefing</t>
  </si>
  <si>
    <t>44 U.S.C. 35</t>
  </si>
  <si>
    <t>NAHMS CIPSEA Quiz</t>
  </si>
  <si>
    <t>USDA NASS Data Lab Handbook</t>
  </si>
  <si>
    <t>NASS ADM-044, User Attestation Form</t>
  </si>
  <si>
    <t>PDF</t>
  </si>
  <si>
    <t>NASS ADM-043, Certification and Restrictions on Use of Unpublished Data</t>
  </si>
  <si>
    <t>NAHMS Agent Agreement</t>
  </si>
  <si>
    <t>NAHMS Data Lab Training</t>
  </si>
  <si>
    <t xml:space="preserve">NASS ADM-045, Site Inspection Checklist </t>
  </si>
  <si>
    <t>NAHMS Site Inspection Checklist</t>
  </si>
  <si>
    <t>USDA Information Security Awareness Training</t>
  </si>
  <si>
    <t>NAHMS Activities</t>
  </si>
  <si>
    <t>NASS Activities*</t>
  </si>
  <si>
    <t>*The training requirements and security agreements listed above are for researchers requesting access to APHIS-NAHMS owned data or NASS and APHIS-NAHMS co-owned data. The burden and cost estimates in this ICR account for both. NAHMS and NASS have agreed to report the burden and cost estimates for the NASS Activities above in this ICR, and the NASS activities will be merged into the NASS ICR (0535-0274) upon its next renewal.</t>
  </si>
  <si>
    <t>S</t>
  </si>
  <si>
    <t>FIRST OCCURRENCE</t>
  </si>
  <si>
    <t>APHIS-2024-0031</t>
  </si>
  <si>
    <t>89 FR 67058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</si>
</sst>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0.00000"/>
    <numFmt numFmtId="166"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top style="medium">
        <color rgb="FF000000"/>
      </top>
      <bottom/>
      <diagonal/>
    </border>
    <border>
      <left/>
      <right style="medium">
        <color rgb="FF000000"/>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xf numFmtId="0" fontId="15" fillId="0" borderId="0" applyNumberFormat="0" applyFill="0" applyBorder="0" applyAlignment="0" applyProtection="0"/>
  </cellStyleXfs>
  <cellXfs count="80">
    <xf numFmtId="0" fontId="0" fillId="0" borderId="0" xfId="0"/>
    <xf numFmtId="0" fontId="13" fillId="0" borderId="0" xfId="0" applyFont="1" applyAlignment="1">
      <alignment vertical="center"/>
    </xf>
    <xf numFmtId="0" fontId="10" fillId="0" borderId="8" xfId="0" applyFont="1" applyBorder="1" applyAlignment="1">
      <alignment horizontal="right" vertical="center"/>
    </xf>
    <xf numFmtId="0" fontId="9" fillId="0" borderId="3" xfId="0" applyFont="1" applyBorder="1"/>
    <xf numFmtId="0" fontId="10" fillId="0" borderId="9" xfId="0" applyFont="1" applyBorder="1" applyAlignment="1">
      <alignment horizontal="right" vertical="center"/>
    </xf>
    <xf numFmtId="0" fontId="11" fillId="0" borderId="15" xfId="0" applyFont="1" applyBorder="1" applyAlignment="1">
      <alignment horizontal="left" vertical="center"/>
    </xf>
    <xf numFmtId="14" fontId="11" fillId="0" borderId="18" xfId="0" applyNumberFormat="1" applyFont="1" applyBorder="1" applyAlignment="1">
      <alignment horizontal="left" vertical="center"/>
    </xf>
    <xf numFmtId="0" fontId="9" fillId="0" borderId="9" xfId="0" applyFont="1" applyBorder="1" applyAlignment="1">
      <alignment horizontal="left" vertical="center"/>
    </xf>
    <xf numFmtId="0" fontId="9" fillId="0" borderId="9" xfId="0" applyFont="1" applyBorder="1" applyAlignment="1">
      <alignment vertical="center"/>
    </xf>
    <xf numFmtId="0" fontId="4" fillId="0" borderId="22" xfId="0" applyFont="1" applyBorder="1" applyAlignment="1">
      <alignment vertical="center"/>
    </xf>
    <xf numFmtId="0" fontId="9" fillId="0" borderId="9" xfId="0" applyFont="1" applyBorder="1" applyAlignment="1">
      <alignment horizontal="center" vertical="center"/>
    </xf>
    <xf numFmtId="0" fontId="0" fillId="0" borderId="0" xfId="0" applyAlignment="1">
      <alignment vertical="center"/>
    </xf>
    <xf numFmtId="0" fontId="10" fillId="0" borderId="2" xfId="0" applyFont="1" applyBorder="1" applyAlignment="1">
      <alignment horizontal="left" vertical="center" wrapText="1"/>
    </xf>
    <xf numFmtId="0" fontId="9" fillId="0" borderId="3" xfId="0" applyFont="1" applyBorder="1" applyAlignment="1">
      <alignment horizontal="left" vertical="center"/>
    </xf>
    <xf numFmtId="0" fontId="4" fillId="0" borderId="0" xfId="0" applyFont="1" applyAlignment="1">
      <alignment vertical="center"/>
    </xf>
    <xf numFmtId="0" fontId="9" fillId="0" borderId="3" xfId="0"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left" vertical="center"/>
    </xf>
    <xf numFmtId="0" fontId="12" fillId="0" borderId="5" xfId="0" applyFont="1" applyBorder="1" applyAlignment="1">
      <alignment horizontal="left" vertical="center" wrapText="1"/>
    </xf>
    <xf numFmtId="0" fontId="9" fillId="0" borderId="6" xfId="0" applyFont="1" applyBorder="1" applyAlignment="1">
      <alignment vertical="center"/>
    </xf>
    <xf numFmtId="0" fontId="10" fillId="0" borderId="6" xfId="0" applyFont="1" applyBorder="1" applyAlignment="1">
      <alignment horizontal="right" vertical="center"/>
    </xf>
    <xf numFmtId="0" fontId="9" fillId="0" borderId="6" xfId="0" applyFont="1" applyBorder="1" applyAlignment="1">
      <alignment horizontal="center" vertical="center"/>
    </xf>
    <xf numFmtId="14" fontId="9" fillId="0" borderId="7" xfId="0" applyNumberFormat="1"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vertical="center"/>
    </xf>
    <xf numFmtId="0" fontId="10" fillId="0" borderId="9" xfId="0" applyFont="1" applyBorder="1" applyAlignment="1">
      <alignment vertical="center"/>
    </xf>
    <xf numFmtId="0" fontId="9" fillId="0" borderId="8" xfId="0" applyFont="1" applyBorder="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horizontal="center" vertical="center"/>
    </xf>
    <xf numFmtId="0" fontId="2" fillId="0" borderId="11" xfId="0" applyFont="1" applyBorder="1" applyAlignment="1">
      <alignment horizontal="right" vertical="center"/>
    </xf>
    <xf numFmtId="0" fontId="9" fillId="0" borderId="12" xfId="0" applyFont="1" applyBorder="1" applyAlignment="1">
      <alignment horizontal="left" vertical="center"/>
    </xf>
    <xf numFmtId="0" fontId="0" fillId="0" borderId="12"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1" xfId="0" applyBorder="1" applyAlignment="1">
      <alignment horizontal="center" vertical="center"/>
    </xf>
    <xf numFmtId="0" fontId="2" fillId="0" borderId="12" xfId="0" applyFont="1" applyBorder="1" applyAlignment="1">
      <alignment horizontal="right" vertical="center"/>
    </xf>
    <xf numFmtId="3" fontId="0" fillId="0" borderId="13" xfId="0" applyNumberFormat="1" applyBorder="1" applyAlignment="1">
      <alignment horizontal="center" vertical="center"/>
    </xf>
    <xf numFmtId="0" fontId="2" fillId="0" borderId="0" xfId="0" applyFont="1" applyAlignment="1">
      <alignment vertical="center"/>
    </xf>
    <xf numFmtId="0" fontId="2" fillId="0" borderId="14" xfId="0" applyFont="1" applyBorder="1" applyAlignment="1">
      <alignment horizontal="right" vertical="center"/>
    </xf>
    <xf numFmtId="0" fontId="9" fillId="0" borderId="15" xfId="0" applyFont="1" applyBorder="1" applyAlignment="1">
      <alignment horizontal="left" vertical="center"/>
    </xf>
    <xf numFmtId="0" fontId="0" fillId="0" borderId="15" xfId="0" applyBorder="1" applyAlignment="1">
      <alignment vertical="center"/>
    </xf>
    <xf numFmtId="0" fontId="0" fillId="0" borderId="16" xfId="0" applyBorder="1" applyAlignment="1">
      <alignment vertical="center"/>
    </xf>
    <xf numFmtId="0" fontId="0" fillId="0" borderId="14" xfId="0" applyBorder="1" applyAlignment="1">
      <alignment horizontal="center" vertical="center"/>
    </xf>
    <xf numFmtId="0" fontId="2" fillId="0" borderId="15" xfId="0" applyFont="1" applyBorder="1" applyAlignment="1">
      <alignment horizontal="right" vertical="center"/>
    </xf>
    <xf numFmtId="3" fontId="0" fillId="0" borderId="16" xfId="0" applyNumberFormat="1" applyBorder="1" applyAlignment="1">
      <alignment horizontal="center" vertical="center"/>
    </xf>
    <xf numFmtId="9" fontId="0" fillId="0" borderId="16" xfId="1" applyFont="1" applyFill="1" applyBorder="1" applyAlignment="1">
      <alignment horizontal="center" vertical="center"/>
    </xf>
    <xf numFmtId="165" fontId="0" fillId="0" borderId="16" xfId="0" applyNumberFormat="1" applyBorder="1" applyAlignment="1">
      <alignment horizontal="center" vertical="center"/>
    </xf>
    <xf numFmtId="0" fontId="2" fillId="0" borderId="17" xfId="0" applyFont="1" applyBorder="1" applyAlignment="1">
      <alignment horizontal="right" vertical="center"/>
    </xf>
    <xf numFmtId="0" fontId="0" fillId="0" borderId="18" xfId="0" applyBorder="1" applyAlignment="1">
      <alignment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18" xfId="0" applyFont="1" applyBorder="1" applyAlignment="1">
      <alignment horizontal="right" vertical="center"/>
    </xf>
    <xf numFmtId="9" fontId="0" fillId="0" borderId="19" xfId="1" applyFont="1" applyFill="1" applyBorder="1" applyAlignment="1">
      <alignment horizontal="center" vertical="center"/>
    </xf>
    <xf numFmtId="0" fontId="10" fillId="0" borderId="2" xfId="0" applyFont="1" applyBorder="1"/>
    <xf numFmtId="0" fontId="9" fillId="0" borderId="3" xfId="0" applyFont="1" applyBorder="1" applyAlignment="1">
      <alignment horizontal="center"/>
    </xf>
    <xf numFmtId="0" fontId="9" fillId="0" borderId="4" xfId="0" applyFont="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14" fillId="0" borderId="1" xfId="0" applyFont="1" applyBorder="1" applyAlignment="1">
      <alignment horizontal="center" wrapText="1"/>
    </xf>
    <xf numFmtId="0" fontId="2" fillId="0" borderId="0" xfId="0" applyFont="1" applyAlignment="1">
      <alignment horizontal="center" wrapText="1"/>
    </xf>
    <xf numFmtId="0" fontId="11" fillId="0" borderId="1" xfId="0" applyFont="1" applyBorder="1" applyAlignment="1">
      <alignment horizontal="left" vertical="center" wrapText="1"/>
    </xf>
    <xf numFmtId="0" fontId="9" fillId="0" borderId="1" xfId="0" applyFont="1" applyBorder="1" applyAlignment="1">
      <alignment horizontal="center" vertical="center" wrapText="1"/>
    </xf>
    <xf numFmtId="0" fontId="4" fillId="0" borderId="0" xfId="0" applyFont="1" applyAlignment="1">
      <alignment wrapText="1"/>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xf>
    <xf numFmtId="166" fontId="9" fillId="0" borderId="1" xfId="0" applyNumberFormat="1" applyFont="1" applyBorder="1" applyAlignment="1">
      <alignment horizontal="center" vertical="center"/>
    </xf>
    <xf numFmtId="166" fontId="0" fillId="0" borderId="16" xfId="0" applyNumberFormat="1" applyBorder="1" applyAlignment="1">
      <alignment horizontal="center" vertical="center"/>
    </xf>
    <xf numFmtId="0" fontId="15" fillId="0" borderId="0" xfId="8" applyAlignment="1">
      <alignment vertical="center"/>
    </xf>
    <xf numFmtId="0" fontId="11" fillId="0" borderId="24" xfId="0" applyFont="1" applyBorder="1" applyAlignment="1">
      <alignment horizontal="left" vertical="center" wrapText="1"/>
    </xf>
    <xf numFmtId="14" fontId="9" fillId="0" borderId="23" xfId="0" applyNumberFormat="1" applyFont="1" applyBorder="1" applyAlignment="1">
      <alignment horizontal="center" vertical="center"/>
    </xf>
    <xf numFmtId="14" fontId="11" fillId="0" borderId="15" xfId="0" applyNumberFormat="1" applyFont="1" applyBorder="1" applyAlignment="1">
      <alignment horizontal="left" vertical="center"/>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1" fillId="0" borderId="0" xfId="0" applyFont="1" applyAlignment="1">
      <alignment horizontal="left" vertical="top" wrapText="1"/>
    </xf>
    <xf numFmtId="164" fontId="0" fillId="0" borderId="16" xfId="0" applyNumberFormat="1" applyBorder="1" applyAlignment="1">
      <alignment horizontal="center" vertical="center"/>
    </xf>
  </cellXfs>
  <cellStyles count="9">
    <cellStyle name="Comma 2" xfId="4" xr:uid="{99993171-F6D7-494B-9306-21B02AFE41FC}"/>
    <cellStyle name="Currency 2" xfId="6"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0"/>
  <sheetViews>
    <sheetView tabSelected="1" topLeftCell="B3" zoomScale="106" zoomScaleNormal="106" zoomScaleSheetLayoutView="100" workbookViewId="0">
      <selection activeCell="M9" sqref="M9"/>
    </sheetView>
  </sheetViews>
  <sheetFormatPr defaultRowHeight="14.4" x14ac:dyDescent="0.3"/>
  <cols>
    <col min="1" max="1" width="74.109375" style="67" customWidth="1"/>
    <col min="2" max="2" width="62.33203125" style="67" customWidth="1"/>
    <col min="3" max="3" width="9.5546875" style="62" bestFit="1" customWidth="1"/>
    <col min="4" max="4" width="22.44140625" style="62" customWidth="1"/>
    <col min="5" max="5" width="5.88671875" style="67" customWidth="1"/>
    <col min="6" max="6" width="9.109375" style="67" customWidth="1"/>
    <col min="7" max="8" width="5.88671875" style="67" customWidth="1"/>
    <col min="9" max="9" width="18.33203125" style="68" customWidth="1"/>
    <col min="10" max="10" width="14.6640625" style="68" bestFit="1" customWidth="1"/>
    <col min="11" max="11" width="26.109375" style="68" bestFit="1" customWidth="1"/>
    <col min="12" max="12" width="14.44140625" style="68" bestFit="1" customWidth="1"/>
  </cols>
  <sheetData>
    <row r="1" spans="1:14" s="11" customFormat="1" ht="20.100000000000001" customHeight="1" x14ac:dyDescent="0.3">
      <c r="A1" s="2" t="s">
        <v>0</v>
      </c>
      <c r="B1" s="7" t="s">
        <v>1</v>
      </c>
      <c r="C1" s="8"/>
      <c r="D1" s="8"/>
      <c r="E1" s="8"/>
      <c r="F1" s="8"/>
      <c r="G1" s="9"/>
      <c r="H1" s="9"/>
      <c r="I1" s="10"/>
      <c r="J1" s="10"/>
      <c r="K1" s="4" t="s">
        <v>2</v>
      </c>
      <c r="L1" s="73">
        <v>45663</v>
      </c>
    </row>
    <row r="2" spans="1:14" s="11" customFormat="1" ht="15.6" x14ac:dyDescent="0.3">
      <c r="A2" s="12" t="s">
        <v>3</v>
      </c>
      <c r="B2" s="13" t="s">
        <v>4</v>
      </c>
      <c r="C2" s="14"/>
      <c r="D2" s="15"/>
      <c r="E2" s="15"/>
      <c r="F2" s="15"/>
      <c r="G2" s="15"/>
      <c r="H2" s="15"/>
      <c r="I2" s="16"/>
      <c r="J2" s="13"/>
      <c r="K2" s="16"/>
      <c r="L2" s="17"/>
      <c r="N2" s="1"/>
    </row>
    <row r="3" spans="1:14" s="11" customFormat="1" ht="20.100000000000001" customHeight="1" thickBot="1" x14ac:dyDescent="0.35">
      <c r="A3" s="18" t="s">
        <v>5</v>
      </c>
      <c r="B3" s="19"/>
      <c r="C3" s="19"/>
      <c r="D3" s="19"/>
      <c r="E3" s="19"/>
      <c r="F3" s="19"/>
      <c r="G3" s="19"/>
      <c r="H3" s="19"/>
      <c r="I3" s="20"/>
      <c r="J3" s="21"/>
      <c r="K3" s="20"/>
      <c r="L3" s="22"/>
    </row>
    <row r="4" spans="1:14" s="11" customFormat="1" ht="20.100000000000001" customHeight="1" thickBot="1" x14ac:dyDescent="0.35">
      <c r="A4" s="23" t="s">
        <v>6</v>
      </c>
      <c r="B4" s="24"/>
      <c r="C4" s="24"/>
      <c r="D4" s="24"/>
      <c r="E4" s="25"/>
      <c r="F4" s="25"/>
      <c r="G4" s="25"/>
      <c r="H4" s="25"/>
      <c r="I4" s="25"/>
      <c r="J4" s="26"/>
      <c r="K4" s="27" t="s">
        <v>7</v>
      </c>
      <c r="L4" s="28"/>
      <c r="N4" s="1"/>
    </row>
    <row r="5" spans="1:14" s="11" customFormat="1" ht="20.100000000000001" customHeight="1" x14ac:dyDescent="0.3">
      <c r="A5" s="29" t="s">
        <v>8</v>
      </c>
      <c r="B5" s="30" t="s">
        <v>9</v>
      </c>
      <c r="C5" s="31"/>
      <c r="D5" s="31"/>
      <c r="E5" s="31"/>
      <c r="F5" s="32"/>
      <c r="G5" s="32"/>
      <c r="H5" s="32"/>
      <c r="I5" s="33"/>
      <c r="J5" s="34"/>
      <c r="K5" s="35" t="s">
        <v>10</v>
      </c>
      <c r="L5" s="36">
        <f>SUM(I22,I15)</f>
        <v>10</v>
      </c>
      <c r="N5" s="37"/>
    </row>
    <row r="6" spans="1:14" s="11" customFormat="1" ht="20.100000000000001" customHeight="1" x14ac:dyDescent="0.3">
      <c r="A6" s="38" t="s">
        <v>11</v>
      </c>
      <c r="B6" s="39" t="s">
        <v>12</v>
      </c>
      <c r="C6" s="40"/>
      <c r="D6" s="40"/>
      <c r="E6" s="40"/>
      <c r="F6" s="40"/>
      <c r="G6" s="40"/>
      <c r="H6" s="40"/>
      <c r="I6" s="41"/>
      <c r="J6" s="42"/>
      <c r="K6" s="43" t="s">
        <v>13</v>
      </c>
      <c r="L6" s="44">
        <f>SUM(J15:J20,J22:J26)</f>
        <v>52</v>
      </c>
    </row>
    <row r="7" spans="1:14" s="11" customFormat="1" ht="20.100000000000001" customHeight="1" x14ac:dyDescent="0.3">
      <c r="A7" s="38" t="s">
        <v>14</v>
      </c>
      <c r="B7" s="39" t="s">
        <v>15</v>
      </c>
      <c r="C7" s="40"/>
      <c r="D7" s="40"/>
      <c r="E7" s="40"/>
      <c r="F7" s="40"/>
      <c r="G7" s="40"/>
      <c r="H7" s="40"/>
      <c r="I7" s="41"/>
      <c r="J7" s="42"/>
      <c r="K7" s="43" t="s">
        <v>16</v>
      </c>
      <c r="L7" s="45">
        <v>1</v>
      </c>
    </row>
    <row r="8" spans="1:14" s="11" customFormat="1" ht="20.100000000000001" customHeight="1" x14ac:dyDescent="0.3">
      <c r="A8" s="38" t="s">
        <v>2</v>
      </c>
      <c r="B8" s="74">
        <v>45663</v>
      </c>
      <c r="C8" s="40"/>
      <c r="D8" s="40"/>
      <c r="E8" s="40"/>
      <c r="F8" s="40"/>
      <c r="G8" s="40"/>
      <c r="H8" s="40"/>
      <c r="I8" s="41"/>
      <c r="J8" s="42"/>
      <c r="K8" s="43" t="s">
        <v>17</v>
      </c>
      <c r="L8" s="79">
        <f>ROUNDUP(L6/L5,0)</f>
        <v>6</v>
      </c>
    </row>
    <row r="9" spans="1:14" s="11" customFormat="1" ht="20.100000000000001" customHeight="1" x14ac:dyDescent="0.3">
      <c r="A9" s="38" t="s">
        <v>18</v>
      </c>
      <c r="B9" s="5" t="s">
        <v>58</v>
      </c>
      <c r="C9" s="40"/>
      <c r="D9" s="40"/>
      <c r="E9" s="40"/>
      <c r="F9" s="40"/>
      <c r="G9" s="40"/>
      <c r="H9" s="40"/>
      <c r="I9" s="41"/>
      <c r="J9" s="42"/>
      <c r="K9" s="43" t="s">
        <v>19</v>
      </c>
      <c r="L9" s="70">
        <f>SUM(L15:L20,L22:L26)</f>
        <v>26</v>
      </c>
    </row>
    <row r="10" spans="1:14" s="11" customFormat="1" ht="20.100000000000001" customHeight="1" x14ac:dyDescent="0.3">
      <c r="A10" s="38" t="s">
        <v>20</v>
      </c>
      <c r="B10" s="5" t="s">
        <v>59</v>
      </c>
      <c r="C10" s="40"/>
      <c r="D10" s="40"/>
      <c r="E10" s="40"/>
      <c r="F10" s="40"/>
      <c r="G10" s="40"/>
      <c r="H10" s="40"/>
      <c r="I10" s="41"/>
      <c r="J10" s="42"/>
      <c r="K10" s="43" t="s">
        <v>21</v>
      </c>
      <c r="L10" s="46">
        <f>L9/L6</f>
        <v>0.5</v>
      </c>
    </row>
    <row r="11" spans="1:14" s="11" customFormat="1" ht="20.100000000000001" customHeight="1" thickBot="1" x14ac:dyDescent="0.35">
      <c r="A11" s="47" t="s">
        <v>22</v>
      </c>
      <c r="B11" s="6">
        <v>45523</v>
      </c>
      <c r="C11" s="48"/>
      <c r="D11" s="48"/>
      <c r="E11" s="48"/>
      <c r="F11" s="48"/>
      <c r="G11" s="48"/>
      <c r="H11" s="48"/>
      <c r="I11" s="49"/>
      <c r="J11" s="50"/>
      <c r="K11" s="51" t="s">
        <v>23</v>
      </c>
      <c r="L11" s="52">
        <v>0.17</v>
      </c>
    </row>
    <row r="12" spans="1:14" ht="20.100000000000001" customHeight="1" x14ac:dyDescent="0.3">
      <c r="A12" s="53" t="s">
        <v>24</v>
      </c>
      <c r="B12" s="3"/>
      <c r="C12" s="3"/>
      <c r="D12" s="3"/>
      <c r="E12" s="3"/>
      <c r="F12" s="3"/>
      <c r="G12" s="3"/>
      <c r="H12" s="3"/>
      <c r="I12" s="54"/>
      <c r="J12" s="54"/>
      <c r="K12" s="54"/>
      <c r="L12" s="55"/>
    </row>
    <row r="13" spans="1:14" ht="122.25" customHeight="1" x14ac:dyDescent="0.3">
      <c r="A13" s="56" t="s">
        <v>25</v>
      </c>
      <c r="B13" s="56" t="s">
        <v>26</v>
      </c>
      <c r="C13" s="56" t="s">
        <v>27</v>
      </c>
      <c r="D13" s="56" t="s">
        <v>28</v>
      </c>
      <c r="E13" s="57" t="s">
        <v>29</v>
      </c>
      <c r="F13" s="57" t="s">
        <v>30</v>
      </c>
      <c r="G13" s="57" t="s">
        <v>57</v>
      </c>
      <c r="H13" s="57" t="s">
        <v>31</v>
      </c>
      <c r="I13" s="58" t="s">
        <v>32</v>
      </c>
      <c r="J13" s="56" t="s">
        <v>33</v>
      </c>
      <c r="K13" s="58" t="s">
        <v>34</v>
      </c>
      <c r="L13" s="56" t="s">
        <v>35</v>
      </c>
      <c r="M13" s="59"/>
    </row>
    <row r="14" spans="1:14" ht="30" customHeight="1" x14ac:dyDescent="0.3">
      <c r="A14" s="75" t="s">
        <v>53</v>
      </c>
      <c r="B14" s="76"/>
      <c r="C14" s="76"/>
      <c r="D14" s="76"/>
      <c r="E14" s="76"/>
      <c r="F14" s="76"/>
      <c r="G14" s="76"/>
      <c r="H14" s="76"/>
      <c r="I14" s="76"/>
      <c r="J14" s="76"/>
      <c r="K14" s="76"/>
      <c r="L14" s="77"/>
      <c r="M14" s="59"/>
    </row>
    <row r="15" spans="1:14" ht="30" customHeight="1" x14ac:dyDescent="0.3">
      <c r="A15" s="60" t="s">
        <v>41</v>
      </c>
      <c r="B15" s="61" t="s">
        <v>42</v>
      </c>
      <c r="C15" s="63"/>
      <c r="D15" s="63" t="s">
        <v>37</v>
      </c>
      <c r="E15" s="63" t="s">
        <v>38</v>
      </c>
      <c r="F15" s="63" t="s">
        <v>56</v>
      </c>
      <c r="G15" s="63"/>
      <c r="H15" s="63" t="s">
        <v>39</v>
      </c>
      <c r="I15" s="64">
        <v>5</v>
      </c>
      <c r="J15" s="64">
        <f t="shared" ref="J15:J16" si="0">I15</f>
        <v>5</v>
      </c>
      <c r="K15" s="65">
        <f>30/60</f>
        <v>0.5</v>
      </c>
      <c r="L15" s="69">
        <f>_xlfn.CEILING.MATH(J15*K15,1)</f>
        <v>3</v>
      </c>
    </row>
    <row r="16" spans="1:14" ht="30" customHeight="1" x14ac:dyDescent="0.3">
      <c r="A16" s="60" t="s">
        <v>43</v>
      </c>
      <c r="B16" s="61" t="s">
        <v>42</v>
      </c>
      <c r="C16" s="63"/>
      <c r="D16" s="63" t="s">
        <v>37</v>
      </c>
      <c r="E16" s="63" t="s">
        <v>38</v>
      </c>
      <c r="F16" s="63" t="s">
        <v>56</v>
      </c>
      <c r="G16" s="63"/>
      <c r="H16" s="63" t="s">
        <v>39</v>
      </c>
      <c r="I16" s="64">
        <v>5</v>
      </c>
      <c r="J16" s="64">
        <f t="shared" si="0"/>
        <v>5</v>
      </c>
      <c r="K16" s="65">
        <f>10/60</f>
        <v>0.16666666666666666</v>
      </c>
      <c r="L16" s="69">
        <f t="shared" ref="L16:L20" si="1">_xlfn.CEILING.MATH(J16*K16,1)</f>
        <v>1</v>
      </c>
    </row>
    <row r="17" spans="1:12" ht="30" customHeight="1" x14ac:dyDescent="0.3">
      <c r="A17" s="60" t="s">
        <v>48</v>
      </c>
      <c r="B17" s="61" t="s">
        <v>42</v>
      </c>
      <c r="C17" s="63"/>
      <c r="D17" s="63" t="s">
        <v>46</v>
      </c>
      <c r="E17" s="63" t="s">
        <v>38</v>
      </c>
      <c r="F17" s="63" t="s">
        <v>56</v>
      </c>
      <c r="G17" s="63" t="s">
        <v>40</v>
      </c>
      <c r="H17" s="63" t="s">
        <v>39</v>
      </c>
      <c r="I17" s="64">
        <v>10</v>
      </c>
      <c r="J17" s="64">
        <f t="shared" ref="J17:J18" si="2">I17</f>
        <v>10</v>
      </c>
      <c r="K17" s="65">
        <f>20/60</f>
        <v>0.33333333333333331</v>
      </c>
      <c r="L17" s="69">
        <f t="shared" si="1"/>
        <v>4</v>
      </c>
    </row>
    <row r="18" spans="1:12" ht="30" customHeight="1" x14ac:dyDescent="0.3">
      <c r="A18" s="60" t="s">
        <v>51</v>
      </c>
      <c r="B18" s="61" t="s">
        <v>42</v>
      </c>
      <c r="C18" s="66"/>
      <c r="D18" s="63" t="s">
        <v>37</v>
      </c>
      <c r="E18" s="63" t="s">
        <v>38</v>
      </c>
      <c r="F18" s="63" t="s">
        <v>56</v>
      </c>
      <c r="G18" s="63"/>
      <c r="H18" s="63" t="s">
        <v>39</v>
      </c>
      <c r="I18" s="64">
        <v>3</v>
      </c>
      <c r="J18" s="64">
        <f t="shared" si="2"/>
        <v>3</v>
      </c>
      <c r="K18" s="65">
        <f>30/60</f>
        <v>0.5</v>
      </c>
      <c r="L18" s="69">
        <f t="shared" si="1"/>
        <v>2</v>
      </c>
    </row>
    <row r="19" spans="1:12" ht="30" customHeight="1" x14ac:dyDescent="0.3">
      <c r="A19" s="60" t="s">
        <v>49</v>
      </c>
      <c r="B19" s="61" t="s">
        <v>42</v>
      </c>
      <c r="C19" s="66"/>
      <c r="D19" s="63" t="s">
        <v>37</v>
      </c>
      <c r="E19" s="63" t="s">
        <v>38</v>
      </c>
      <c r="F19" s="63" t="s">
        <v>56</v>
      </c>
      <c r="G19" s="63"/>
      <c r="H19" s="63" t="s">
        <v>39</v>
      </c>
      <c r="I19" s="64">
        <v>2</v>
      </c>
      <c r="J19" s="64">
        <f>I19</f>
        <v>2</v>
      </c>
      <c r="K19" s="65">
        <f>25/60</f>
        <v>0.41666666666666669</v>
      </c>
      <c r="L19" s="69">
        <f t="shared" si="1"/>
        <v>1</v>
      </c>
    </row>
    <row r="20" spans="1:12" ht="30" customHeight="1" x14ac:dyDescent="0.3">
      <c r="A20" s="72" t="s">
        <v>52</v>
      </c>
      <c r="B20" s="61" t="s">
        <v>42</v>
      </c>
      <c r="C20" s="66"/>
      <c r="D20" s="63" t="s">
        <v>37</v>
      </c>
      <c r="E20" s="63" t="s">
        <v>38</v>
      </c>
      <c r="F20" s="63" t="s">
        <v>56</v>
      </c>
      <c r="G20" s="63"/>
      <c r="H20" s="63" t="s">
        <v>39</v>
      </c>
      <c r="I20" s="64">
        <v>2</v>
      </c>
      <c r="J20" s="64">
        <f t="shared" ref="J20" si="3">I20</f>
        <v>2</v>
      </c>
      <c r="K20" s="65">
        <f>30/60</f>
        <v>0.5</v>
      </c>
      <c r="L20" s="69">
        <f t="shared" si="1"/>
        <v>1</v>
      </c>
    </row>
    <row r="21" spans="1:12" ht="30" customHeight="1" x14ac:dyDescent="0.3">
      <c r="A21" s="75" t="s">
        <v>54</v>
      </c>
      <c r="B21" s="76"/>
      <c r="C21" s="76"/>
      <c r="D21" s="76"/>
      <c r="E21" s="76"/>
      <c r="F21" s="76"/>
      <c r="G21" s="76"/>
      <c r="H21" s="76"/>
      <c r="I21" s="76"/>
      <c r="J21" s="76"/>
      <c r="K21" s="76"/>
      <c r="L21" s="77"/>
    </row>
    <row r="22" spans="1:12" ht="30" customHeight="1" x14ac:dyDescent="0.3">
      <c r="A22" s="60" t="s">
        <v>36</v>
      </c>
      <c r="B22" s="61" t="s">
        <v>42</v>
      </c>
      <c r="C22" s="63"/>
      <c r="D22" s="63" t="s">
        <v>37</v>
      </c>
      <c r="E22" s="63" t="s">
        <v>38</v>
      </c>
      <c r="F22" s="63" t="s">
        <v>56</v>
      </c>
      <c r="G22" s="63"/>
      <c r="H22" s="63" t="s">
        <v>39</v>
      </c>
      <c r="I22" s="64">
        <v>5</v>
      </c>
      <c r="J22" s="64">
        <f>I22</f>
        <v>5</v>
      </c>
      <c r="K22" s="65">
        <f>20/60</f>
        <v>0.33333333333333331</v>
      </c>
      <c r="L22" s="69">
        <f>_xlfn.CEILING.MATH(J22*K22,1)</f>
        <v>2</v>
      </c>
    </row>
    <row r="23" spans="1:12" ht="30" customHeight="1" x14ac:dyDescent="0.3">
      <c r="A23" s="60" t="s">
        <v>44</v>
      </c>
      <c r="B23" s="61" t="s">
        <v>42</v>
      </c>
      <c r="C23" s="63"/>
      <c r="D23" s="63" t="s">
        <v>37</v>
      </c>
      <c r="E23" s="63" t="s">
        <v>38</v>
      </c>
      <c r="F23" s="63" t="s">
        <v>56</v>
      </c>
      <c r="G23" s="63"/>
      <c r="H23" s="63" t="s">
        <v>39</v>
      </c>
      <c r="I23" s="64">
        <v>5</v>
      </c>
      <c r="J23" s="64">
        <f>I23</f>
        <v>5</v>
      </c>
      <c r="K23" s="65">
        <f>60/60</f>
        <v>1</v>
      </c>
      <c r="L23" s="69">
        <f t="shared" ref="L23:L26" si="4">_xlfn.CEILING.MATH(J23*K23,1)</f>
        <v>5</v>
      </c>
    </row>
    <row r="24" spans="1:12" ht="30" customHeight="1" x14ac:dyDescent="0.3">
      <c r="A24" s="60" t="s">
        <v>45</v>
      </c>
      <c r="B24" s="61" t="s">
        <v>42</v>
      </c>
      <c r="C24" s="63"/>
      <c r="D24" s="63" t="s">
        <v>46</v>
      </c>
      <c r="E24" s="63" t="s">
        <v>38</v>
      </c>
      <c r="F24" s="63" t="s">
        <v>56</v>
      </c>
      <c r="G24" s="63"/>
      <c r="H24" s="63" t="s">
        <v>39</v>
      </c>
      <c r="I24" s="64">
        <v>5</v>
      </c>
      <c r="J24" s="64">
        <f>I24</f>
        <v>5</v>
      </c>
      <c r="K24" s="65">
        <f>15/60</f>
        <v>0.25</v>
      </c>
      <c r="L24" s="69">
        <f t="shared" si="4"/>
        <v>2</v>
      </c>
    </row>
    <row r="25" spans="1:12" ht="30" customHeight="1" x14ac:dyDescent="0.3">
      <c r="A25" s="60" t="s">
        <v>47</v>
      </c>
      <c r="B25" s="61" t="s">
        <v>42</v>
      </c>
      <c r="C25" s="63"/>
      <c r="D25" s="63" t="s">
        <v>46</v>
      </c>
      <c r="E25" s="63" t="s">
        <v>38</v>
      </c>
      <c r="F25" s="63" t="s">
        <v>56</v>
      </c>
      <c r="G25" s="63"/>
      <c r="H25" s="63" t="s">
        <v>39</v>
      </c>
      <c r="I25" s="64">
        <v>5</v>
      </c>
      <c r="J25" s="64">
        <f>I25</f>
        <v>5</v>
      </c>
      <c r="K25" s="65">
        <f>20/60</f>
        <v>0.33333333333333331</v>
      </c>
      <c r="L25" s="69">
        <f t="shared" si="4"/>
        <v>2</v>
      </c>
    </row>
    <row r="26" spans="1:12" ht="30" customHeight="1" x14ac:dyDescent="0.3">
      <c r="A26" s="60" t="s">
        <v>50</v>
      </c>
      <c r="B26" s="61" t="s">
        <v>42</v>
      </c>
      <c r="C26" s="66"/>
      <c r="D26" s="63" t="s">
        <v>37</v>
      </c>
      <c r="E26" s="63" t="s">
        <v>38</v>
      </c>
      <c r="F26" s="63" t="s">
        <v>56</v>
      </c>
      <c r="G26" s="63"/>
      <c r="H26" s="63" t="s">
        <v>39</v>
      </c>
      <c r="I26" s="64">
        <v>5</v>
      </c>
      <c r="J26" s="64">
        <f>I26</f>
        <v>5</v>
      </c>
      <c r="K26" s="65">
        <f>30/60</f>
        <v>0.5</v>
      </c>
      <c r="L26" s="69">
        <f t="shared" si="4"/>
        <v>3</v>
      </c>
    </row>
    <row r="29" spans="1:12" ht="42" customHeight="1" x14ac:dyDescent="0.3">
      <c r="A29" s="78" t="s">
        <v>55</v>
      </c>
      <c r="B29" s="78"/>
      <c r="C29" s="78"/>
      <c r="D29" s="78"/>
      <c r="E29" s="78"/>
      <c r="F29" s="78"/>
      <c r="G29" s="78"/>
      <c r="H29" s="78"/>
      <c r="I29" s="78"/>
      <c r="J29" s="78"/>
      <c r="K29" s="78"/>
      <c r="L29" s="78"/>
    </row>
    <row r="30" spans="1:12" x14ac:dyDescent="0.3">
      <c r="A30" s="71"/>
    </row>
  </sheetData>
  <mergeCells count="3">
    <mergeCell ref="A21:L21"/>
    <mergeCell ref="A14:L14"/>
    <mergeCell ref="A29:L29"/>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8" ma:contentTypeDescription="Create a new document." ma:contentTypeScope="" ma:versionID="7134965379e5c552aebb4c76d941db08">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f6252d383c504115d5f23f1ccb562620"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Note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Notes" ma:index="2"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OCR" ma:index="11" nillable="true" ma:displayName="Extracted Text" ma:hidden="true" ma:internalName="MediaServiceOCR"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readOnly="false"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372ED282-63F3-45CC-B413-7E25BA846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633DF-AFBE-4734-9186-B154E25A8D88}">
  <ds:schemaRefs>
    <ds:schemaRef ds:uri="http://schemas.microsoft.com/sharepoint/v3/contenttype/forms"/>
  </ds:schemaRefs>
</ds:datastoreItem>
</file>

<file path=customXml/itemProps3.xml><?xml version="1.0" encoding="utf-8"?>
<ds:datastoreItem xmlns:ds="http://schemas.openxmlformats.org/officeDocument/2006/customXml" ds:itemID="{370C7FBA-3532-4D39-8EAE-8C86272B7E31}">
  <ds:schemaRefs>
    <ds:schemaRef ds:uri="http://schemas.microsoft.com/office/infopath/2007/PartnerControls"/>
    <ds:schemaRef ds:uri="http://purl.org/dc/dcmitype/"/>
    <ds:schemaRef ds:uri="87e9aed0-1cfc-4d5c-8ce4-ea64804a7109"/>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73fb875a-8af9-4255-b008-0995492d31cd"/>
    <ds:schemaRef ds:uri="bf16fb3d-d0d4-4082-b9e1-5e252a4ca60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2025-01-06T21:17:32Z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