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madonna_baucum_fws_gov/Documents/Information Collection/1018 Collections/1018-0100 USFWS Grant Funding Admin Processes/2025 Renewal w-o Change/"/>
    </mc:Choice>
  </mc:AlternateContent>
  <xr:revisionPtr revIDLastSave="29" documentId="13_ncr:1_{CE1255B3-338E-41BE-AE5C-36DD6C3DB251}" xr6:coauthVersionLast="47" xr6:coauthVersionMax="47" xr10:uidLastSave="{06EC495E-C1FD-4B15-B4C6-8D8ABFCAED21}"/>
  <bookViews>
    <workbookView xWindow="22932" yWindow="-108" windowWidth="23256" windowHeight="12456" tabRatio="902" activeTab="1" xr2:uid="{00000000-000D-0000-FFFF-FFFF00000000}"/>
  </bookViews>
  <sheets>
    <sheet name="Totals" sheetId="11" r:id="rId1"/>
    <sheet name="12.1 NAWCA" sheetId="8" r:id="rId2"/>
    <sheet name="12.2 NMBCA" sheetId="9" r:id="rId3"/>
    <sheet name="12.3 International Affairs" sheetId="6" r:id="rId4"/>
    <sheet name="12.4 All Other Programs" sheetId="1" r:id="rId5"/>
    <sheet name="12.5 License Certification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9" l="1"/>
  <c r="B30" i="9"/>
  <c r="B58" i="9"/>
  <c r="B10" i="9"/>
  <c r="B59" i="9" s="1"/>
  <c r="B3" i="11" s="1"/>
  <c r="D4" i="9"/>
  <c r="D5" i="9"/>
  <c r="D48" i="9"/>
  <c r="F49" i="9" s="1"/>
  <c r="H49" i="9" s="1"/>
  <c r="D45" i="9"/>
  <c r="F46" i="9" s="1"/>
  <c r="H46" i="9" s="1"/>
  <c r="D42" i="9"/>
  <c r="D39" i="9"/>
  <c r="F39" i="9" s="1"/>
  <c r="H39" i="9" s="1"/>
  <c r="D36" i="9"/>
  <c r="F37" i="9" s="1"/>
  <c r="H37" i="9" s="1"/>
  <c r="D33" i="9"/>
  <c r="F34" i="9" s="1"/>
  <c r="H34" i="9" s="1"/>
  <c r="D28" i="9"/>
  <c r="F29" i="9" s="1"/>
  <c r="H29" i="9" s="1"/>
  <c r="D25" i="9"/>
  <c r="F25" i="9" s="1"/>
  <c r="H25" i="9" s="1"/>
  <c r="D22" i="9"/>
  <c r="F23" i="9" s="1"/>
  <c r="H23" i="9" s="1"/>
  <c r="D19" i="9"/>
  <c r="F20" i="9" s="1"/>
  <c r="H20" i="9" s="1"/>
  <c r="D16" i="9"/>
  <c r="F16" i="9" s="1"/>
  <c r="H16" i="9" s="1"/>
  <c r="D13" i="9"/>
  <c r="F14" i="9" s="1"/>
  <c r="H14" i="9" s="1"/>
  <c r="D57" i="9"/>
  <c r="F57" i="9" s="1"/>
  <c r="H57" i="9" s="1"/>
  <c r="D56" i="9"/>
  <c r="F56" i="9" s="1"/>
  <c r="H56" i="9" s="1"/>
  <c r="D55" i="9"/>
  <c r="F55" i="9" s="1"/>
  <c r="H55" i="9" s="1"/>
  <c r="D54" i="9"/>
  <c r="F54" i="9" s="1"/>
  <c r="H54" i="9" s="1"/>
  <c r="D53" i="9"/>
  <c r="F53" i="9" s="1"/>
  <c r="H53" i="9" s="1"/>
  <c r="D52" i="9"/>
  <c r="D9" i="9"/>
  <c r="F9" i="9" s="1"/>
  <c r="H9" i="9" s="1"/>
  <c r="D8" i="9"/>
  <c r="F8" i="9" s="1"/>
  <c r="H8" i="9" s="1"/>
  <c r="D7" i="9"/>
  <c r="F7" i="9" s="1"/>
  <c r="H7" i="9" s="1"/>
  <c r="D6" i="9"/>
  <c r="F6" i="9" s="1"/>
  <c r="H6" i="9" s="1"/>
  <c r="D58" i="9" l="1"/>
  <c r="D10" i="9"/>
  <c r="F4" i="9"/>
  <c r="D50" i="9"/>
  <c r="D30" i="9"/>
  <c r="F17" i="9"/>
  <c r="H17" i="9" s="1"/>
  <c r="F36" i="9"/>
  <c r="F26" i="9"/>
  <c r="H26" i="9" s="1"/>
  <c r="F22" i="9"/>
  <c r="H22" i="9" s="1"/>
  <c r="F45" i="9"/>
  <c r="H45" i="9" s="1"/>
  <c r="F5" i="9"/>
  <c r="H5" i="9" s="1"/>
  <c r="F40" i="9"/>
  <c r="H40" i="9" s="1"/>
  <c r="F13" i="9"/>
  <c r="H13" i="9" s="1"/>
  <c r="F28" i="9"/>
  <c r="H28" i="9" s="1"/>
  <c r="F42" i="9"/>
  <c r="H42" i="9" s="1"/>
  <c r="F52" i="9"/>
  <c r="F58" i="9" s="1"/>
  <c r="F19" i="9"/>
  <c r="H19" i="9" s="1"/>
  <c r="F33" i="9"/>
  <c r="F43" i="9"/>
  <c r="H43" i="9" s="1"/>
  <c r="F48" i="9"/>
  <c r="H48" i="9" s="1"/>
  <c r="D59" i="9" l="1"/>
  <c r="C3" i="11" s="1"/>
  <c r="H4" i="9"/>
  <c r="H10" i="9" s="1"/>
  <c r="F10" i="9"/>
  <c r="F50" i="9"/>
  <c r="H36" i="9"/>
  <c r="F30" i="9"/>
  <c r="H30" i="9"/>
  <c r="H33" i="9"/>
  <c r="H52" i="9"/>
  <c r="H58" i="9" s="1"/>
  <c r="H50" i="9" l="1"/>
  <c r="H59" i="9" s="1"/>
  <c r="E3" i="11" s="1"/>
  <c r="F59" i="9"/>
  <c r="D3" i="11" s="1"/>
  <c r="F16" i="6" l="1"/>
  <c r="C6" i="11"/>
  <c r="B6" i="11"/>
  <c r="B66" i="1" l="1"/>
  <c r="B58" i="1" l="1"/>
  <c r="D13" i="6" l="1"/>
  <c r="B66" i="6"/>
  <c r="B46" i="6"/>
  <c r="B26" i="6"/>
  <c r="B18" i="6"/>
  <c r="F13" i="6" l="1"/>
  <c r="B27" i="8" l="1"/>
  <c r="B18" i="8"/>
  <c r="B12" i="8"/>
  <c r="B7" i="8"/>
  <c r="B86" i="1" l="1"/>
  <c r="D81" i="1"/>
  <c r="F81" i="1" s="1"/>
  <c r="H81" i="1" s="1"/>
  <c r="F2" i="12"/>
  <c r="D6" i="11" l="1"/>
  <c r="H2" i="12"/>
  <c r="E6" i="11" s="1"/>
  <c r="F82" i="1"/>
  <c r="H82" i="1" s="1"/>
  <c r="B106" i="1"/>
  <c r="D101" i="1"/>
  <c r="F101" i="1" s="1"/>
  <c r="H101" i="1" s="1"/>
  <c r="D98" i="1"/>
  <c r="F99" i="1" s="1"/>
  <c r="H99" i="1" s="1"/>
  <c r="D89" i="1"/>
  <c r="F90" i="1" s="1"/>
  <c r="D104" i="1"/>
  <c r="F104" i="1" s="1"/>
  <c r="H104" i="1" s="1"/>
  <c r="D75" i="1"/>
  <c r="D84" i="1"/>
  <c r="F85" i="1" s="1"/>
  <c r="H85" i="1" s="1"/>
  <c r="D69" i="1"/>
  <c r="F70" i="1" s="1"/>
  <c r="H70" i="1" s="1"/>
  <c r="D78" i="1"/>
  <c r="F78" i="1" s="1"/>
  <c r="H78" i="1" s="1"/>
  <c r="D72" i="1"/>
  <c r="F73" i="1" s="1"/>
  <c r="H73" i="1" s="1"/>
  <c r="B107" i="1" l="1"/>
  <c r="B5" i="11" s="1"/>
  <c r="F76" i="1"/>
  <c r="H76" i="1" s="1"/>
  <c r="F75" i="1"/>
  <c r="H75" i="1" s="1"/>
  <c r="B67" i="6"/>
  <c r="B4" i="11" s="1"/>
  <c r="D86" i="1"/>
  <c r="F105" i="1"/>
  <c r="H105" i="1" s="1"/>
  <c r="F89" i="1"/>
  <c r="H89" i="1" s="1"/>
  <c r="F102" i="1"/>
  <c r="H102" i="1" s="1"/>
  <c r="F98" i="1"/>
  <c r="H98" i="1" s="1"/>
  <c r="H90" i="1"/>
  <c r="F72" i="1"/>
  <c r="H72" i="1" s="1"/>
  <c r="F79" i="1"/>
  <c r="H79" i="1" s="1"/>
  <c r="F84" i="1"/>
  <c r="H84" i="1" s="1"/>
  <c r="F69" i="1"/>
  <c r="H69" i="1" s="1"/>
  <c r="D26" i="8"/>
  <c r="D22" i="8"/>
  <c r="D25" i="8"/>
  <c r="D24" i="8"/>
  <c r="D21" i="8"/>
  <c r="D23" i="8"/>
  <c r="F23" i="8" s="1"/>
  <c r="D20" i="8"/>
  <c r="D17" i="8"/>
  <c r="D65" i="1"/>
  <c r="F65" i="1" s="1"/>
  <c r="H65" i="1" s="1"/>
  <c r="D64" i="1"/>
  <c r="F64" i="1" s="1"/>
  <c r="H64" i="1" s="1"/>
  <c r="D63" i="1"/>
  <c r="F63" i="1" s="1"/>
  <c r="H63" i="1" s="1"/>
  <c r="D61" i="1"/>
  <c r="F61" i="1" s="1"/>
  <c r="H61" i="1" s="1"/>
  <c r="D60" i="1"/>
  <c r="D57" i="1"/>
  <c r="F57" i="1" s="1"/>
  <c r="H57" i="1" s="1"/>
  <c r="D56" i="1"/>
  <c r="F56" i="1" s="1"/>
  <c r="H56" i="1" s="1"/>
  <c r="D55" i="1"/>
  <c r="F55" i="1" s="1"/>
  <c r="H55" i="1" s="1"/>
  <c r="D53" i="1"/>
  <c r="F53" i="1" s="1"/>
  <c r="H53" i="1" s="1"/>
  <c r="D52" i="1"/>
  <c r="B50" i="8"/>
  <c r="B73" i="8"/>
  <c r="F60" i="1" l="1"/>
  <c r="F52" i="1"/>
  <c r="D27" i="8"/>
  <c r="F20" i="8"/>
  <c r="B74" i="8"/>
  <c r="B2" i="11" s="1"/>
  <c r="H86" i="1"/>
  <c r="F86" i="1"/>
  <c r="H52" i="1" l="1"/>
  <c r="H60" i="1"/>
  <c r="D64" i="6"/>
  <c r="F65" i="6" s="1"/>
  <c r="H65" i="6" s="1"/>
  <c r="D61" i="6"/>
  <c r="F62" i="6" s="1"/>
  <c r="H62" i="6" s="1"/>
  <c r="D58" i="6"/>
  <c r="F58" i="6" s="1"/>
  <c r="H58" i="6" s="1"/>
  <c r="D44" i="6"/>
  <c r="F44" i="6" s="1"/>
  <c r="H44" i="6" s="1"/>
  <c r="D41" i="6"/>
  <c r="F42" i="6" s="1"/>
  <c r="H42" i="6" s="1"/>
  <c r="D38" i="6"/>
  <c r="F38" i="6" s="1"/>
  <c r="H38" i="6" s="1"/>
  <c r="D25" i="6"/>
  <c r="F25" i="6" s="1"/>
  <c r="H25" i="6" s="1"/>
  <c r="D24" i="6"/>
  <c r="F24" i="6" s="1"/>
  <c r="H24" i="6" s="1"/>
  <c r="D23" i="6"/>
  <c r="D17" i="6"/>
  <c r="F17" i="6" s="1"/>
  <c r="H17" i="6" s="1"/>
  <c r="H16" i="6"/>
  <c r="D15" i="6"/>
  <c r="D4" i="8"/>
  <c r="D5" i="8"/>
  <c r="D6" i="8"/>
  <c r="F6" i="8" s="1"/>
  <c r="H6" i="8" s="1"/>
  <c r="D9" i="8"/>
  <c r="D10" i="8"/>
  <c r="F10" i="8" s="1"/>
  <c r="H10" i="8" s="1"/>
  <c r="D11" i="8"/>
  <c r="F11" i="8" s="1"/>
  <c r="H11" i="8" s="1"/>
  <c r="D14" i="8"/>
  <c r="D16" i="8"/>
  <c r="F16" i="8" s="1"/>
  <c r="H16" i="8" s="1"/>
  <c r="D15" i="8"/>
  <c r="F15" i="8" s="1"/>
  <c r="H15" i="8" s="1"/>
  <c r="F17" i="8"/>
  <c r="H17" i="8" s="1"/>
  <c r="F22" i="8"/>
  <c r="F25" i="8"/>
  <c r="H25" i="8" s="1"/>
  <c r="F24" i="8"/>
  <c r="H24" i="8" s="1"/>
  <c r="F26" i="8"/>
  <c r="H26" i="8" s="1"/>
  <c r="D30" i="8"/>
  <c r="D33" i="8"/>
  <c r="F33" i="8" s="1"/>
  <c r="D36" i="8"/>
  <c r="F37" i="8" s="1"/>
  <c r="H37" i="8" s="1"/>
  <c r="D39" i="8"/>
  <c r="D45" i="8"/>
  <c r="D42" i="8"/>
  <c r="D48" i="8"/>
  <c r="D53" i="8"/>
  <c r="D56" i="8"/>
  <c r="F57" i="8" s="1"/>
  <c r="D59" i="8"/>
  <c r="F59" i="8" s="1"/>
  <c r="H59" i="8" s="1"/>
  <c r="D62" i="8"/>
  <c r="D68" i="8"/>
  <c r="F68" i="8" s="1"/>
  <c r="H68" i="8" s="1"/>
  <c r="D65" i="8"/>
  <c r="F66" i="8" s="1"/>
  <c r="H66" i="8" s="1"/>
  <c r="D71" i="8"/>
  <c r="F72" i="8" s="1"/>
  <c r="H72" i="8" s="1"/>
  <c r="D55" i="6"/>
  <c r="D52" i="6"/>
  <c r="F52" i="6" s="1"/>
  <c r="H52" i="6" s="1"/>
  <c r="D49" i="6"/>
  <c r="D35" i="6"/>
  <c r="F35" i="6" s="1"/>
  <c r="H35" i="6" s="1"/>
  <c r="D32" i="6"/>
  <c r="D29" i="6"/>
  <c r="D22" i="6"/>
  <c r="D21" i="6"/>
  <c r="F21" i="6" s="1"/>
  <c r="H21" i="6" s="1"/>
  <c r="D20" i="6"/>
  <c r="D14" i="6"/>
  <c r="F14" i="6" s="1"/>
  <c r="H14" i="6" s="1"/>
  <c r="H13" i="6"/>
  <c r="D12" i="6"/>
  <c r="D54" i="1"/>
  <c r="D58" i="1" s="1"/>
  <c r="D95" i="1"/>
  <c r="D92" i="1"/>
  <c r="D26" i="6" l="1"/>
  <c r="D46" i="6"/>
  <c r="D18" i="6"/>
  <c r="D66" i="6"/>
  <c r="D12" i="8"/>
  <c r="D7" i="8"/>
  <c r="D18" i="8"/>
  <c r="F56" i="6"/>
  <c r="H56" i="6" s="1"/>
  <c r="F55" i="6"/>
  <c r="D73" i="8"/>
  <c r="F96" i="1"/>
  <c r="H96" i="1" s="1"/>
  <c r="D106" i="1"/>
  <c r="F95" i="1"/>
  <c r="F92" i="1"/>
  <c r="H92" i="1" s="1"/>
  <c r="F93" i="1"/>
  <c r="H93" i="1" s="1"/>
  <c r="F33" i="6"/>
  <c r="H33" i="6" s="1"/>
  <c r="F22" i="6"/>
  <c r="H22" i="8"/>
  <c r="D50" i="8"/>
  <c r="F49" i="6"/>
  <c r="F29" i="6"/>
  <c r="F62" i="8"/>
  <c r="H62" i="8" s="1"/>
  <c r="F43" i="8"/>
  <c r="H43" i="8" s="1"/>
  <c r="F42" i="8"/>
  <c r="H42" i="8" s="1"/>
  <c r="F54" i="8"/>
  <c r="H54" i="8" s="1"/>
  <c r="F4" i="8"/>
  <c r="F31" i="8"/>
  <c r="H31" i="8" s="1"/>
  <c r="F46" i="8"/>
  <c r="H46" i="8" s="1"/>
  <c r="F45" i="8"/>
  <c r="F40" i="8"/>
  <c r="H40" i="8" s="1"/>
  <c r="F39" i="8"/>
  <c r="H39" i="8" s="1"/>
  <c r="F9" i="8"/>
  <c r="F12" i="8" s="1"/>
  <c r="F49" i="8"/>
  <c r="H49" i="8" s="1"/>
  <c r="F48" i="8"/>
  <c r="H48" i="8" s="1"/>
  <c r="F14" i="8"/>
  <c r="F18" i="8" s="1"/>
  <c r="F71" i="8"/>
  <c r="H71" i="8" s="1"/>
  <c r="F63" i="8"/>
  <c r="H63" i="8" s="1"/>
  <c r="F34" i="8"/>
  <c r="H34" i="8" s="1"/>
  <c r="F59" i="6"/>
  <c r="H59" i="6" s="1"/>
  <c r="F61" i="6"/>
  <c r="H61" i="6" s="1"/>
  <c r="F39" i="6"/>
  <c r="H39" i="6" s="1"/>
  <c r="F64" i="6"/>
  <c r="H64" i="6" s="1"/>
  <c r="F45" i="6"/>
  <c r="H45" i="6" s="1"/>
  <c r="F41" i="6"/>
  <c r="H41" i="6" s="1"/>
  <c r="F23" i="6"/>
  <c r="F36" i="6"/>
  <c r="H36" i="6" s="1"/>
  <c r="F15" i="6"/>
  <c r="F65" i="8"/>
  <c r="H65" i="8" s="1"/>
  <c r="F53" i="8"/>
  <c r="F36" i="8"/>
  <c r="H36" i="8" s="1"/>
  <c r="F30" i="8"/>
  <c r="F21" i="8"/>
  <c r="F27" i="8" s="1"/>
  <c r="F56" i="8"/>
  <c r="H56" i="8" s="1"/>
  <c r="F5" i="8"/>
  <c r="H5" i="8" s="1"/>
  <c r="F69" i="8"/>
  <c r="H69" i="8" s="1"/>
  <c r="H57" i="8"/>
  <c r="H33" i="8"/>
  <c r="F60" i="8"/>
  <c r="H60" i="8" s="1"/>
  <c r="F12" i="6"/>
  <c r="F20" i="6"/>
  <c r="F30" i="6"/>
  <c r="H30" i="6" s="1"/>
  <c r="F50" i="6"/>
  <c r="H50" i="6" s="1"/>
  <c r="F32" i="6"/>
  <c r="H32" i="6" s="1"/>
  <c r="F53" i="6"/>
  <c r="H53" i="6" s="1"/>
  <c r="F26" i="6" l="1"/>
  <c r="F18" i="6"/>
  <c r="F7" i="8"/>
  <c r="H49" i="6"/>
  <c r="F66" i="6"/>
  <c r="H29" i="6"/>
  <c r="H46" i="6" s="1"/>
  <c r="F46" i="6"/>
  <c r="D67" i="6"/>
  <c r="C4" i="11" s="1"/>
  <c r="H21" i="8"/>
  <c r="D74" i="8"/>
  <c r="C2" i="11" s="1"/>
  <c r="H55" i="6"/>
  <c r="H95" i="1"/>
  <c r="H106" i="1" s="1"/>
  <c r="F106" i="1"/>
  <c r="H22" i="6"/>
  <c r="F50" i="8"/>
  <c r="F73" i="8"/>
  <c r="H20" i="8"/>
  <c r="H4" i="8"/>
  <c r="H7" i="8" s="1"/>
  <c r="H9" i="8"/>
  <c r="H12" i="8" s="1"/>
  <c r="H53" i="8"/>
  <c r="H73" i="8" s="1"/>
  <c r="H30" i="8"/>
  <c r="H14" i="8"/>
  <c r="H18" i="8" s="1"/>
  <c r="B7" i="11"/>
  <c r="H45" i="8"/>
  <c r="H23" i="6"/>
  <c r="H15" i="6"/>
  <c r="H23" i="8"/>
  <c r="H20" i="6"/>
  <c r="H12" i="6"/>
  <c r="D62" i="1"/>
  <c r="D66" i="1" s="1"/>
  <c r="D107" i="1" s="1"/>
  <c r="C5" i="11" s="1"/>
  <c r="F54" i="1"/>
  <c r="F58" i="1" s="1"/>
  <c r="F67" i="6" l="1"/>
  <c r="D4" i="11" s="1"/>
  <c r="H26" i="6"/>
  <c r="C7" i="11"/>
  <c r="H18" i="6"/>
  <c r="H66" i="6"/>
  <c r="H27" i="8"/>
  <c r="F74" i="8"/>
  <c r="D2" i="11" s="1"/>
  <c r="F62" i="1"/>
  <c r="F66" i="1" s="1"/>
  <c r="F107" i="1" s="1"/>
  <c r="D5" i="11" s="1"/>
  <c r="H54" i="1"/>
  <c r="H58" i="1" s="1"/>
  <c r="H50" i="8"/>
  <c r="H74" i="8" l="1"/>
  <c r="E2" i="11" s="1"/>
  <c r="H67" i="6"/>
  <c r="E4" i="11" s="1"/>
  <c r="H62" i="1"/>
  <c r="H66" i="1" l="1"/>
  <c r="H107" i="1" s="1"/>
  <c r="D7" i="11"/>
  <c r="E5" i="11" l="1"/>
  <c r="E7" i="11" s="1"/>
</calcChain>
</file>

<file path=xl/sharedStrings.xml><?xml version="1.0" encoding="utf-8"?>
<sst xmlns="http://schemas.openxmlformats.org/spreadsheetml/2006/main" count="355" uniqueCount="126">
  <si>
    <t>CFDA Number and Title</t>
  </si>
  <si>
    <t>Annual No. of Respondents</t>
  </si>
  <si>
    <t>Number of Submissions Each</t>
  </si>
  <si>
    <t>15.605 Sport Fish Restoration</t>
  </si>
  <si>
    <t>15.608 Fish and Wildlife Management Assistance</t>
  </si>
  <si>
    <t>15.611 Wildlife Restoration and Basic Hunter Education</t>
  </si>
  <si>
    <t>15.614 Coastal Wetlands Planning, Protection and Restoration</t>
  </si>
  <si>
    <t>15.615 Cooperative Endangered Species Conservation Fund</t>
  </si>
  <si>
    <t>15.616 Clean Vessel Act</t>
  </si>
  <si>
    <t>15.619 Rhinoceros and Tiger Conservation Fund</t>
  </si>
  <si>
    <t>15.620 African Elephant Conservation Fund</t>
  </si>
  <si>
    <t>15.621 Asian Elephant Conservation Fund</t>
  </si>
  <si>
    <t>15.622 Sportfishing and Boating Safety Act</t>
  </si>
  <si>
    <t>15.626 Enhanced Hunter Education and Safety</t>
  </si>
  <si>
    <t>15.628 Multistate Conservation Grant</t>
  </si>
  <si>
    <t>15.629 Great Apes Conservation Fund</t>
  </si>
  <si>
    <t>15.630 Coastal</t>
  </si>
  <si>
    <t>15.631 Partners for Fish and Wildlife</t>
  </si>
  <si>
    <t>Total Annual Responses</t>
  </si>
  <si>
    <t>Completion Time per Response (Hours)</t>
  </si>
  <si>
    <t>Annual Burden Hours</t>
  </si>
  <si>
    <t>Hourly Labor Costs (Incl. Benefits)</t>
  </si>
  <si>
    <t>Dollar Value of Annual Burden Hours</t>
  </si>
  <si>
    <t xml:space="preserve">     Private Sector</t>
  </si>
  <si>
    <t xml:space="preserve">     Government</t>
  </si>
  <si>
    <t>Subtotals:</t>
  </si>
  <si>
    <t>15.634 State Wildlife Grants</t>
  </si>
  <si>
    <t>15.636 Alaska Subsistence Management</t>
  </si>
  <si>
    <t>15.637 Migratory Bird Joint Ventures</t>
  </si>
  <si>
    <t>15.639 Tribal Wildlife Grants</t>
  </si>
  <si>
    <t>15.640 Wildlife Without Borders- Latin America and the Caribbean</t>
  </si>
  <si>
    <t>15.643 Alaska Migratory Bird Co-Management Council</t>
  </si>
  <si>
    <t>15.645 Marine Turtle Conservation Fund</t>
  </si>
  <si>
    <t>15.647 Migratory Bird Conservation</t>
  </si>
  <si>
    <t>15.653 National Outreach and Communication</t>
  </si>
  <si>
    <t>15.654 National Wildlife Refuge System Enhancements</t>
  </si>
  <si>
    <t>15.655 Migratory Bird Monitoring, Assessment and Conservation</t>
  </si>
  <si>
    <t>15.658 Natural Resource Damage Assessment, Restoration and Implementation</t>
  </si>
  <si>
    <t>15.661 Lower Snake River Compensation Plan</t>
  </si>
  <si>
    <t>15.662 Great Lakes Restoration</t>
  </si>
  <si>
    <t>15.664 Fish and Wildlife Coordination and Assistance</t>
  </si>
  <si>
    <t>15.666 Endangered Species Conservation-Wolf Livestock Loss Compensation and Prevention</t>
  </si>
  <si>
    <t>15.667 Highlands Conservation</t>
  </si>
  <si>
    <t>15.670 Adaptive Science</t>
  </si>
  <si>
    <t>15.671 Yukon River Salmon Research and Management Assistance</t>
  </si>
  <si>
    <t>15.674 National Fire Plan-Wildland Urban Interface Community Fire Assistance</t>
  </si>
  <si>
    <t>15.676 Youth Engagement, Education, and Employment</t>
  </si>
  <si>
    <t>15.677 Hurricane Sandy Disaster Relief Activities-FWS</t>
  </si>
  <si>
    <t>15.679 Combating Wildlife Trafficking</t>
  </si>
  <si>
    <t>15.680 Mexican Wolf Recovery</t>
  </si>
  <si>
    <t>15.681 Cooperative Agriculture</t>
  </si>
  <si>
    <t>Applications</t>
  </si>
  <si>
    <t>Amendments</t>
  </si>
  <si>
    <t xml:space="preserve">     Individuals</t>
  </si>
  <si>
    <t>Individuals</t>
  </si>
  <si>
    <t xml:space="preserve">     Reporting</t>
  </si>
  <si>
    <t xml:space="preserve">     Recordkeeping</t>
  </si>
  <si>
    <t>Private Sector</t>
  </si>
  <si>
    <t>Government</t>
  </si>
  <si>
    <t>Annual Performance Reports</t>
  </si>
  <si>
    <t>15.665 National Wetlands Inventory</t>
  </si>
  <si>
    <t>15.651 Wildlife Without Borders-Africa</t>
  </si>
  <si>
    <t>15.623 North American Wetlands Conservation Fund (NAWCA)</t>
  </si>
  <si>
    <t>15.635 Neotropical Migratory Bird Conservation (NMBCA)</t>
  </si>
  <si>
    <t>Quarterly Performance Reports</t>
  </si>
  <si>
    <t>TOTAL:</t>
  </si>
  <si>
    <t>Program</t>
  </si>
  <si>
    <t>Totals:</t>
  </si>
  <si>
    <t>Applications - U.S. Standard Grant</t>
  </si>
  <si>
    <t>Applications - U.S. Small Grant</t>
  </si>
  <si>
    <t>Applications - Canada/Mexico Standard Grant</t>
  </si>
  <si>
    <t xml:space="preserve">     Individuals - Mexico</t>
  </si>
  <si>
    <t xml:space="preserve">     Private Sector - Canada</t>
  </si>
  <si>
    <t xml:space="preserve">     Government - Mexico</t>
  </si>
  <si>
    <r>
      <t xml:space="preserve">15.641 Wildlife Without Borders-Mexico </t>
    </r>
    <r>
      <rPr>
        <sz val="12"/>
        <color theme="1"/>
        <rFont val="Calibri"/>
        <family val="2"/>
        <scheme val="minor"/>
      </rPr>
      <t>(no new funding; collection limited to recipient reporting)</t>
    </r>
  </si>
  <si>
    <r>
      <t xml:space="preserve">15.633 Landowner Incentive </t>
    </r>
    <r>
      <rPr>
        <sz val="12"/>
        <color theme="1"/>
        <rFont val="Calibri"/>
        <family val="2"/>
        <scheme val="minor"/>
      </rPr>
      <t>(no new funding; collection limited to recipient reporting)</t>
    </r>
  </si>
  <si>
    <r>
      <t xml:space="preserve">15.668 Coastal Impact Assistance </t>
    </r>
    <r>
      <rPr>
        <sz val="12"/>
        <color theme="1"/>
        <rFont val="Calibri"/>
        <family val="2"/>
        <scheme val="minor"/>
      </rPr>
      <t>(sunset; collection limited to recipient reporting)</t>
    </r>
  </si>
  <si>
    <t xml:space="preserve">15.684 White-nose Syndrome National Response Implementation </t>
  </si>
  <si>
    <t>TOTAL NAWCA:</t>
  </si>
  <si>
    <t>15.648 Central Valley Project Improvement Act</t>
  </si>
  <si>
    <t>15.657 Endangered Species Recovery Implementation</t>
  </si>
  <si>
    <t>15.660 Candidate Species Conservation</t>
  </si>
  <si>
    <t>15.663 NFWF-USFWS Conservation Partnership</t>
  </si>
  <si>
    <t>15.682 Experienced Services</t>
  </si>
  <si>
    <t>15.683 Prescott Marine Mammal Rescue Assistance</t>
  </si>
  <si>
    <r>
      <t xml:space="preserve">15.650 Research Grants </t>
    </r>
    <r>
      <rPr>
        <sz val="12"/>
        <color theme="1"/>
        <rFont val="Calibri"/>
        <family val="2"/>
        <scheme val="minor"/>
      </rPr>
      <t>(no new funding; collection limited to recipient reporting)</t>
    </r>
  </si>
  <si>
    <r>
      <t xml:space="preserve">15.652 Invasive Species </t>
    </r>
    <r>
      <rPr>
        <sz val="12"/>
        <color theme="1"/>
        <rFont val="Calibri"/>
        <family val="2"/>
        <scheme val="minor"/>
      </rPr>
      <t>(standing down CFDA; collection limited to recipient reporting)</t>
    </r>
  </si>
  <si>
    <r>
      <t xml:space="preserve">15.649 Service Training and Technical Assistance </t>
    </r>
    <r>
      <rPr>
        <sz val="12"/>
        <color theme="1"/>
        <rFont val="Calibri"/>
        <family val="2"/>
        <scheme val="minor"/>
      </rPr>
      <t>(standing down CFDA; collection limited to recipient reporting)</t>
    </r>
  </si>
  <si>
    <r>
      <t xml:space="preserve">15.656 Recovery Act Funds - Habitat Enhancement, Restoration and Improvement </t>
    </r>
    <r>
      <rPr>
        <sz val="12"/>
        <color theme="1"/>
        <rFont val="Calibri"/>
        <family val="2"/>
        <scheme val="minor"/>
      </rPr>
      <t>(no new funding; collection limited to recipient reporting)</t>
    </r>
  </si>
  <si>
    <r>
      <t xml:space="preserve">15.669 Cooperative Landscape Conservation </t>
    </r>
    <r>
      <rPr>
        <sz val="12"/>
        <color theme="1"/>
        <rFont val="Calibri"/>
        <family val="2"/>
        <scheme val="minor"/>
      </rPr>
      <t>(no new funding; collection limited to recipient reporting)</t>
    </r>
  </si>
  <si>
    <r>
      <t xml:space="preserve">15.678 Cooperative Ecosystem Studies Units </t>
    </r>
    <r>
      <rPr>
        <sz val="12"/>
        <color theme="1"/>
        <rFont val="Calibri"/>
        <family val="2"/>
        <scheme val="minor"/>
      </rPr>
      <t>(standing down CFDA; collection limited to recipient reporting)</t>
    </r>
  </si>
  <si>
    <t>Collection</t>
  </si>
  <si>
    <t>12.4 All Other Programs</t>
  </si>
  <si>
    <t>12.3 International Affairs</t>
  </si>
  <si>
    <t>12.2 NMBCA</t>
  </si>
  <si>
    <t>12.1 NAWCA</t>
  </si>
  <si>
    <t>State Agency Hunting and Sport Fishing License Certification</t>
  </si>
  <si>
    <t>12.5 1018-0007 License Certification</t>
  </si>
  <si>
    <t>Individuals - Mexico</t>
  </si>
  <si>
    <t>Private Sector - Canada</t>
  </si>
  <si>
    <t xml:space="preserve">Government - Mexico </t>
  </si>
  <si>
    <t>Government - Mexico</t>
  </si>
  <si>
    <t xml:space="preserve">     Individuals-Foreign</t>
  </si>
  <si>
    <t xml:space="preserve">     Private Sector-Foreign</t>
  </si>
  <si>
    <t xml:space="preserve">     Government-Foreign</t>
  </si>
  <si>
    <t>TOTAL NMBCA:</t>
  </si>
  <si>
    <t>Foreign - Individuals</t>
  </si>
  <si>
    <t>Foreign - Private Sector</t>
  </si>
  <si>
    <t>Foreign - Government</t>
  </si>
  <si>
    <t xml:space="preserve">     Foreign - Individuals</t>
  </si>
  <si>
    <t xml:space="preserve">     Foreign - Private Sector</t>
  </si>
  <si>
    <t xml:space="preserve">     Foreign - Government</t>
  </si>
  <si>
    <t xml:space="preserve">Individuals  </t>
  </si>
  <si>
    <t xml:space="preserve">Private Sector  </t>
  </si>
  <si>
    <t xml:space="preserve">Government  </t>
  </si>
  <si>
    <t xml:space="preserve">     Individuals  </t>
  </si>
  <si>
    <t xml:space="preserve">     Private Sector  </t>
  </si>
  <si>
    <t xml:space="preserve">     Government  </t>
  </si>
  <si>
    <t xml:space="preserve">     Private Sector - Mexico  </t>
  </si>
  <si>
    <t xml:space="preserve">Private Sector - Mexico  </t>
  </si>
  <si>
    <t xml:space="preserve">     Foreign - Individuals  </t>
  </si>
  <si>
    <t xml:space="preserve">     Foreign - Private Sector  </t>
  </si>
  <si>
    <t xml:space="preserve">     Foreign - Government  </t>
  </si>
  <si>
    <t xml:space="preserve">Foreign - Individuals  </t>
  </si>
  <si>
    <t xml:space="preserve">Foreign - Private Sector  </t>
  </si>
  <si>
    <t xml:space="preserve">Foreign - Government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</si>
</sst>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4" tint="0.39997558519241921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4" tint="0.39997558519241921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gray0625"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/>
    <xf numFmtId="0" fontId="3" fillId="4" borderId="7" xfId="0" applyFont="1" applyFill="1" applyBorder="1" applyAlignment="1">
      <alignment horizontal="center" wrapText="1"/>
    </xf>
    <xf numFmtId="3" fontId="3" fillId="4" borderId="7" xfId="0" applyNumberFormat="1" applyFont="1" applyFill="1" applyBorder="1" applyAlignment="1">
      <alignment horizontal="center" wrapText="1"/>
    </xf>
    <xf numFmtId="4" fontId="3" fillId="4" borderId="7" xfId="0" applyNumberFormat="1" applyFont="1" applyFill="1" applyBorder="1" applyAlignment="1">
      <alignment horizontal="center" wrapText="1"/>
    </xf>
    <xf numFmtId="4" fontId="1" fillId="0" borderId="0" xfId="0" applyNumberFormat="1" applyFont="1" applyBorder="1"/>
    <xf numFmtId="3" fontId="1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0" xfId="0" applyNumberFormat="1" applyFont="1" applyBorder="1"/>
    <xf numFmtId="0" fontId="2" fillId="8" borderId="1" xfId="0" applyFont="1" applyFill="1" applyBorder="1" applyAlignment="1">
      <alignment horizontal="right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2" fontId="2" fillId="1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0" fontId="9" fillId="0" borderId="0" xfId="0" applyFont="1"/>
    <xf numFmtId="0" fontId="4" fillId="11" borderId="1" xfId="0" applyFont="1" applyFill="1" applyBorder="1" applyAlignment="1">
      <alignment horizontal="right" vertical="center" wrapText="1"/>
    </xf>
    <xf numFmtId="3" fontId="4" fillId="11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2" fontId="4" fillId="12" borderId="1" xfId="0" applyNumberFormat="1" applyFont="1" applyFill="1" applyBorder="1" applyAlignment="1">
      <alignment horizontal="right" vertical="center" wrapText="1"/>
    </xf>
    <xf numFmtId="4" fontId="4" fillId="12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/>
    </xf>
    <xf numFmtId="0" fontId="13" fillId="11" borderId="1" xfId="0" applyFont="1" applyFill="1" applyBorder="1" applyAlignment="1">
      <alignment horizontal="right"/>
    </xf>
    <xf numFmtId="3" fontId="13" fillId="11" borderId="1" xfId="0" applyNumberFormat="1" applyFont="1" applyFill="1" applyBorder="1" applyAlignment="1">
      <alignment horizontal="center" vertical="center"/>
    </xf>
    <xf numFmtId="164" fontId="9" fillId="8" borderId="1" xfId="1" applyNumberFormat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right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3" fontId="4" fillId="13" borderId="1" xfId="0" applyNumberFormat="1" applyFont="1" applyFill="1" applyBorder="1" applyAlignment="1">
      <alignment horizontal="center" vertical="center" wrapText="1"/>
    </xf>
    <xf numFmtId="2" fontId="4" fillId="13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horizontal="right" vertical="center" wrapText="1"/>
    </xf>
    <xf numFmtId="4" fontId="4" fillId="1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4" fontId="4" fillId="2" borderId="1" xfId="1" applyNumberFormat="1" applyFont="1" applyFill="1" applyBorder="1" applyAlignment="1">
      <alignment horizontal="right" vertical="center" wrapText="1"/>
    </xf>
    <xf numFmtId="0" fontId="9" fillId="0" borderId="1" xfId="0" applyFont="1" applyFill="1" applyBorder="1"/>
    <xf numFmtId="3" fontId="11" fillId="4" borderId="1" xfId="0" applyNumberFormat="1" applyFont="1" applyFill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11" borderId="1" xfId="1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/>
    <xf numFmtId="164" fontId="4" fillId="11" borderId="1" xfId="1" applyNumberFormat="1" applyFont="1" applyFill="1" applyBorder="1" applyAlignment="1">
      <alignment horizontal="right" vertical="center" wrapText="1"/>
    </xf>
    <xf numFmtId="164" fontId="12" fillId="4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6" borderId="5" xfId="0" applyNumberFormat="1" applyFont="1" applyFill="1" applyBorder="1" applyAlignment="1">
      <alignment horizontal="center" vertical="center" wrapText="1"/>
    </xf>
    <xf numFmtId="3" fontId="1" fillId="6" borderId="6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6" borderId="5" xfId="0" applyNumberFormat="1" applyFont="1" applyFill="1" applyBorder="1" applyAlignment="1">
      <alignment horizontal="center" vertical="center" wrapText="1"/>
    </xf>
    <xf numFmtId="3" fontId="17" fillId="6" borderId="6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0C0C0"/>
      <color rgb="FFFFFF99"/>
      <color rgb="FFFFFF66"/>
      <color rgb="FF66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A2" sqref="A2"/>
    </sheetView>
  </sheetViews>
  <sheetFormatPr defaultRowHeight="14.4" x14ac:dyDescent="0.3"/>
  <cols>
    <col min="1" max="1" width="44.88671875" style="35" bestFit="1" customWidth="1"/>
    <col min="2" max="4" width="15.6640625" style="34" customWidth="1"/>
    <col min="5" max="5" width="17.88671875" style="61" customWidth="1"/>
  </cols>
  <sheetData>
    <row r="1" spans="1:5" ht="24.6" x14ac:dyDescent="0.3">
      <c r="A1" s="56" t="s">
        <v>66</v>
      </c>
      <c r="B1" s="56" t="s">
        <v>1</v>
      </c>
      <c r="C1" s="57" t="s">
        <v>18</v>
      </c>
      <c r="D1" s="57" t="s">
        <v>20</v>
      </c>
      <c r="E1" s="70" t="s">
        <v>22</v>
      </c>
    </row>
    <row r="2" spans="1:5" x14ac:dyDescent="0.3">
      <c r="A2" s="55" t="s">
        <v>95</v>
      </c>
      <c r="B2" s="42">
        <f>SUM('12.1 NAWCA'!B74)</f>
        <v>397</v>
      </c>
      <c r="C2" s="42">
        <f>SUM('12.1 NAWCA'!D74)</f>
        <v>568</v>
      </c>
      <c r="D2" s="42">
        <f>SUM('12.1 NAWCA'!F74)</f>
        <v>18100</v>
      </c>
      <c r="E2" s="58">
        <f>SUM('12.1 NAWCA'!H74)</f>
        <v>762148.72</v>
      </c>
    </row>
    <row r="3" spans="1:5" x14ac:dyDescent="0.3">
      <c r="A3" s="55" t="s">
        <v>94</v>
      </c>
      <c r="B3" s="42">
        <f>'12.2 NMBCA'!B59</f>
        <v>128</v>
      </c>
      <c r="C3" s="42">
        <f>'12.2 NMBCA'!D59</f>
        <v>146</v>
      </c>
      <c r="D3" s="42">
        <f>'12.2 NMBCA'!F59</f>
        <v>4622</v>
      </c>
      <c r="E3" s="59">
        <f>'12.2 NMBCA'!H59</f>
        <v>112603.02999999998</v>
      </c>
    </row>
    <row r="4" spans="1:5" x14ac:dyDescent="0.3">
      <c r="A4" s="55" t="s">
        <v>93</v>
      </c>
      <c r="B4" s="42">
        <f>SUM('12.3 International Affairs'!B67)</f>
        <v>598</v>
      </c>
      <c r="C4" s="42">
        <f>SUM('12.3 International Affairs'!D67)</f>
        <v>819</v>
      </c>
      <c r="D4" s="42">
        <f>SUM('12.3 International Affairs'!F67)</f>
        <v>18533</v>
      </c>
      <c r="E4" s="59">
        <f>SUM('12.3 International Affairs'!H67)</f>
        <v>533687.27</v>
      </c>
    </row>
    <row r="5" spans="1:5" x14ac:dyDescent="0.3">
      <c r="A5" s="55" t="s">
        <v>92</v>
      </c>
      <c r="B5" s="42">
        <f>SUM('12.4 All Other Programs'!B107)</f>
        <v>13532</v>
      </c>
      <c r="C5" s="42">
        <f>SUM('12.4 All Other Programs'!D107)</f>
        <v>14435</v>
      </c>
      <c r="D5" s="42">
        <f>SUM('12.4 All Other Programs'!F107)</f>
        <v>349743</v>
      </c>
      <c r="E5" s="59">
        <f>SUM('12.4 All Other Programs'!H107)</f>
        <v>20097056.079999998</v>
      </c>
    </row>
    <row r="6" spans="1:5" x14ac:dyDescent="0.3">
      <c r="A6" s="55" t="s">
        <v>97</v>
      </c>
      <c r="B6" s="42">
        <f>SUM('12.5 License Certifications'!B2)</f>
        <v>56</v>
      </c>
      <c r="C6" s="42">
        <f>SUM('12.5 License Certifications'!D2)</f>
        <v>56</v>
      </c>
      <c r="D6" s="42">
        <f>SUM('12.5 License Certifications'!F2)</f>
        <v>672</v>
      </c>
      <c r="E6" s="59">
        <f>SUM('12.5 License Certifications'!H2)</f>
        <v>42645.120000000003</v>
      </c>
    </row>
    <row r="7" spans="1:5" x14ac:dyDescent="0.3">
      <c r="A7" s="43" t="s">
        <v>65</v>
      </c>
      <c r="B7" s="44">
        <f>SUM(B2:B6)</f>
        <v>14711</v>
      </c>
      <c r="C7" s="44">
        <f>SUM(C2:C6)</f>
        <v>16024</v>
      </c>
      <c r="D7" s="44">
        <f>SUM(D2:D6)</f>
        <v>391670</v>
      </c>
      <c r="E7" s="60">
        <f>SUM(E2:E6)</f>
        <v>21548140.219999999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7"/>
  <sheetViews>
    <sheetView tabSelected="1" zoomScaleNormal="100" workbookViewId="0">
      <pane ySplit="1" topLeftCell="A2" activePane="bottomLeft" state="frozen"/>
      <selection pane="bottomLeft" activeCell="G6" sqref="G6"/>
    </sheetView>
  </sheetViews>
  <sheetFormatPr defaultColWidth="8.77734375" defaultRowHeight="13.8" x14ac:dyDescent="0.3"/>
  <cols>
    <col min="1" max="1" width="43.33203125" style="1" customWidth="1"/>
    <col min="2" max="2" width="14.21875" style="10" customWidth="1"/>
    <col min="3" max="3" width="15.109375" style="1" customWidth="1"/>
    <col min="4" max="4" width="17.33203125" style="10" bestFit="1" customWidth="1"/>
    <col min="5" max="5" width="16.21875" style="10" customWidth="1"/>
    <col min="6" max="6" width="11" style="10" bestFit="1" customWidth="1"/>
    <col min="7" max="7" width="13.33203125" style="23" customWidth="1"/>
    <col min="8" max="8" width="16.109375" style="1" customWidth="1"/>
    <col min="9" max="9" width="20" style="6" bestFit="1" customWidth="1"/>
    <col min="10" max="16384" width="8.77734375" style="6"/>
  </cols>
  <sheetData>
    <row r="1" spans="1:9" ht="37.200000000000003" thickBot="1" x14ac:dyDescent="0.35">
      <c r="A1" s="11" t="s">
        <v>0</v>
      </c>
      <c r="B1" s="12" t="s">
        <v>1</v>
      </c>
      <c r="C1" s="11" t="s">
        <v>2</v>
      </c>
      <c r="D1" s="12" t="s">
        <v>18</v>
      </c>
      <c r="E1" s="12" t="s">
        <v>19</v>
      </c>
      <c r="F1" s="12" t="s">
        <v>20</v>
      </c>
      <c r="G1" s="21" t="s">
        <v>21</v>
      </c>
      <c r="H1" s="11" t="s">
        <v>22</v>
      </c>
    </row>
    <row r="2" spans="1:9" ht="15.45" customHeight="1" x14ac:dyDescent="0.3">
      <c r="A2" s="103" t="s">
        <v>62</v>
      </c>
      <c r="B2" s="104"/>
      <c r="C2" s="104"/>
      <c r="D2" s="104"/>
      <c r="E2" s="104"/>
      <c r="F2" s="104"/>
      <c r="G2" s="104"/>
      <c r="H2" s="105"/>
    </row>
    <row r="3" spans="1:9" s="8" customFormat="1" ht="13.05" customHeight="1" x14ac:dyDescent="0.3">
      <c r="A3" s="100" t="s">
        <v>69</v>
      </c>
      <c r="B3" s="101"/>
      <c r="C3" s="101"/>
      <c r="D3" s="101"/>
      <c r="E3" s="101"/>
      <c r="F3" s="101"/>
      <c r="G3" s="101"/>
      <c r="H3" s="102"/>
      <c r="I3" s="6"/>
    </row>
    <row r="4" spans="1:9" ht="13.05" customHeight="1" x14ac:dyDescent="0.3">
      <c r="A4" s="2" t="s">
        <v>53</v>
      </c>
      <c r="B4" s="9">
        <v>1</v>
      </c>
      <c r="C4" s="3">
        <v>1</v>
      </c>
      <c r="D4" s="15">
        <f>SUM(B4*C4)</f>
        <v>1</v>
      </c>
      <c r="E4" s="9">
        <v>40</v>
      </c>
      <c r="F4" s="15">
        <f>SUM(D4*E4)</f>
        <v>40</v>
      </c>
      <c r="G4" s="22">
        <v>47.2</v>
      </c>
      <c r="H4" s="4">
        <f>SUM(F4*G4)</f>
        <v>1888</v>
      </c>
    </row>
    <row r="5" spans="1:9" ht="13.05" customHeight="1" x14ac:dyDescent="0.3">
      <c r="A5" s="2" t="s">
        <v>23</v>
      </c>
      <c r="B5" s="9">
        <v>54</v>
      </c>
      <c r="C5" s="3">
        <v>1</v>
      </c>
      <c r="D5" s="15">
        <f>SUM(B5*C5)</f>
        <v>54</v>
      </c>
      <c r="E5" s="9">
        <v>40</v>
      </c>
      <c r="F5" s="15">
        <f>SUM(D5*E5)</f>
        <v>2160</v>
      </c>
      <c r="G5" s="22">
        <v>44.67</v>
      </c>
      <c r="H5" s="4">
        <f>SUM(F5*G5)</f>
        <v>96487.2</v>
      </c>
    </row>
    <row r="6" spans="1:9" ht="13.05" customHeight="1" x14ac:dyDescent="0.3">
      <c r="A6" s="2" t="s">
        <v>24</v>
      </c>
      <c r="B6" s="9">
        <v>16</v>
      </c>
      <c r="C6" s="3">
        <v>1</v>
      </c>
      <c r="D6" s="15">
        <f>SUM(B6*C6)</f>
        <v>16</v>
      </c>
      <c r="E6" s="9">
        <v>40</v>
      </c>
      <c r="F6" s="15">
        <f>SUM(D6*E6)</f>
        <v>640</v>
      </c>
      <c r="G6" s="22">
        <v>63.46</v>
      </c>
      <c r="H6" s="4">
        <f>SUM(F6*G6)</f>
        <v>40614.400000000001</v>
      </c>
    </row>
    <row r="7" spans="1:9" ht="13.05" customHeight="1" x14ac:dyDescent="0.3">
      <c r="A7" s="24" t="s">
        <v>25</v>
      </c>
      <c r="B7" s="25">
        <f>SUM(B4:B6)</f>
        <v>71</v>
      </c>
      <c r="C7" s="27"/>
      <c r="D7" s="25">
        <f>SUM(D4:D6)</f>
        <v>71</v>
      </c>
      <c r="E7" s="28"/>
      <c r="F7" s="25">
        <f>SUM(F4:F6)</f>
        <v>2840</v>
      </c>
      <c r="G7" s="29"/>
      <c r="H7" s="26">
        <f>SUM(H4:H6)</f>
        <v>138989.6</v>
      </c>
    </row>
    <row r="8" spans="1:9" s="8" customFormat="1" ht="13.05" customHeight="1" x14ac:dyDescent="0.3">
      <c r="A8" s="100" t="s">
        <v>68</v>
      </c>
      <c r="B8" s="101"/>
      <c r="C8" s="101"/>
      <c r="D8" s="101"/>
      <c r="E8" s="101"/>
      <c r="F8" s="101"/>
      <c r="G8" s="101"/>
      <c r="H8" s="102"/>
    </row>
    <row r="9" spans="1:9" ht="13.05" customHeight="1" x14ac:dyDescent="0.3">
      <c r="A9" s="2" t="s">
        <v>53</v>
      </c>
      <c r="B9" s="9">
        <v>1</v>
      </c>
      <c r="C9" s="3">
        <v>1</v>
      </c>
      <c r="D9" s="15">
        <f>SUM(B9*C9)</f>
        <v>1</v>
      </c>
      <c r="E9" s="77">
        <v>100</v>
      </c>
      <c r="F9" s="15">
        <f>SUM(D9*E9)</f>
        <v>100</v>
      </c>
      <c r="G9" s="22">
        <v>47.2</v>
      </c>
      <c r="H9" s="4">
        <f>SUM(F9*G9)</f>
        <v>4720</v>
      </c>
    </row>
    <row r="10" spans="1:9" ht="13.05" customHeight="1" x14ac:dyDescent="0.3">
      <c r="A10" s="2" t="s">
        <v>23</v>
      </c>
      <c r="B10" s="9">
        <v>53</v>
      </c>
      <c r="C10" s="3">
        <v>1</v>
      </c>
      <c r="D10" s="15">
        <f>SUM(B10*C10)</f>
        <v>53</v>
      </c>
      <c r="E10" s="77">
        <v>100</v>
      </c>
      <c r="F10" s="15">
        <f>SUM(D10*E10)</f>
        <v>5300</v>
      </c>
      <c r="G10" s="22">
        <v>44.67</v>
      </c>
      <c r="H10" s="4">
        <f>SUM(F10*G10)</f>
        <v>236751</v>
      </c>
    </row>
    <row r="11" spans="1:9" ht="13.05" customHeight="1" x14ac:dyDescent="0.3">
      <c r="A11" s="2" t="s">
        <v>24</v>
      </c>
      <c r="B11" s="9">
        <v>15</v>
      </c>
      <c r="C11" s="3">
        <v>1</v>
      </c>
      <c r="D11" s="15">
        <f>SUM(B11*C11)</f>
        <v>15</v>
      </c>
      <c r="E11" s="77">
        <v>100</v>
      </c>
      <c r="F11" s="15">
        <f>SUM(D11*E11)</f>
        <v>1500</v>
      </c>
      <c r="G11" s="22">
        <v>63.46</v>
      </c>
      <c r="H11" s="4">
        <f>SUM(F11*G11)</f>
        <v>95190</v>
      </c>
    </row>
    <row r="12" spans="1:9" ht="13.05" customHeight="1" x14ac:dyDescent="0.3">
      <c r="A12" s="24" t="s">
        <v>25</v>
      </c>
      <c r="B12" s="25">
        <f>SUM(B9:B11)</f>
        <v>69</v>
      </c>
      <c r="C12" s="27"/>
      <c r="D12" s="25">
        <f>SUM(D9:D11)</f>
        <v>69</v>
      </c>
      <c r="E12" s="28"/>
      <c r="F12" s="25">
        <f>SUM(F9:F11)</f>
        <v>6900</v>
      </c>
      <c r="G12" s="29"/>
      <c r="H12" s="26">
        <f>SUM(H9:H11)</f>
        <v>336661</v>
      </c>
    </row>
    <row r="13" spans="1:9" s="8" customFormat="1" ht="13.05" customHeight="1" x14ac:dyDescent="0.3">
      <c r="A13" s="100" t="s">
        <v>70</v>
      </c>
      <c r="B13" s="101"/>
      <c r="C13" s="101"/>
      <c r="D13" s="101"/>
      <c r="E13" s="101"/>
      <c r="F13" s="101"/>
      <c r="G13" s="101"/>
      <c r="H13" s="102"/>
    </row>
    <row r="14" spans="1:9" ht="13.05" customHeight="1" x14ac:dyDescent="0.3">
      <c r="A14" s="2" t="s">
        <v>71</v>
      </c>
      <c r="B14" s="9">
        <v>1</v>
      </c>
      <c r="C14" s="3">
        <v>1</v>
      </c>
      <c r="D14" s="15">
        <f>SUM(B14*C14)</f>
        <v>1</v>
      </c>
      <c r="E14" s="9">
        <v>80</v>
      </c>
      <c r="F14" s="15">
        <f>SUM(D14*E14)</f>
        <v>80</v>
      </c>
      <c r="G14" s="22">
        <v>3.91</v>
      </c>
      <c r="H14" s="4">
        <f>SUM(F14*G14)</f>
        <v>312.8</v>
      </c>
    </row>
    <row r="15" spans="1:9" ht="13.05" customHeight="1" x14ac:dyDescent="0.3">
      <c r="A15" s="2" t="s">
        <v>72</v>
      </c>
      <c r="B15" s="9">
        <v>9</v>
      </c>
      <c r="C15" s="3">
        <v>1</v>
      </c>
      <c r="D15" s="15">
        <f>SUM(B15*C15)</f>
        <v>9</v>
      </c>
      <c r="E15" s="9">
        <v>80</v>
      </c>
      <c r="F15" s="15">
        <f>SUM(D15*E15)</f>
        <v>720</v>
      </c>
      <c r="G15" s="22">
        <v>30.08</v>
      </c>
      <c r="H15" s="4">
        <f>SUM(F15*G15)</f>
        <v>21657.599999999999</v>
      </c>
    </row>
    <row r="16" spans="1:9" ht="13.05" customHeight="1" x14ac:dyDescent="0.3">
      <c r="A16" s="71" t="s">
        <v>118</v>
      </c>
      <c r="B16" s="9">
        <v>13</v>
      </c>
      <c r="C16" s="3">
        <v>1</v>
      </c>
      <c r="D16" s="15">
        <f>SUM(B16*C16)</f>
        <v>13</v>
      </c>
      <c r="E16" s="9">
        <v>80</v>
      </c>
      <c r="F16" s="15">
        <f>SUM(D16*E16)</f>
        <v>1040</v>
      </c>
      <c r="G16" s="22">
        <v>3.91</v>
      </c>
      <c r="H16" s="4">
        <f>SUM(F16*G16)</f>
        <v>4066.4</v>
      </c>
    </row>
    <row r="17" spans="1:8" ht="13.05" customHeight="1" x14ac:dyDescent="0.3">
      <c r="A17" s="2" t="s">
        <v>73</v>
      </c>
      <c r="B17" s="9">
        <v>4</v>
      </c>
      <c r="C17" s="3">
        <v>1</v>
      </c>
      <c r="D17" s="15">
        <f>SUM(B17*C17)</f>
        <v>4</v>
      </c>
      <c r="E17" s="9">
        <v>80</v>
      </c>
      <c r="F17" s="15">
        <f>SUM(D17*E17)</f>
        <v>320</v>
      </c>
      <c r="G17" s="22">
        <v>3.91</v>
      </c>
      <c r="H17" s="4">
        <f>SUM(F17*G17)</f>
        <v>1251.2</v>
      </c>
    </row>
    <row r="18" spans="1:8" ht="13.05" customHeight="1" x14ac:dyDescent="0.3">
      <c r="A18" s="24" t="s">
        <v>25</v>
      </c>
      <c r="B18" s="25">
        <f>SUM(B14:B17)</f>
        <v>27</v>
      </c>
      <c r="C18" s="27"/>
      <c r="D18" s="25">
        <f>SUM(D14:D17)</f>
        <v>27</v>
      </c>
      <c r="E18" s="28"/>
      <c r="F18" s="25">
        <f>SUM(F14:F17)</f>
        <v>2160</v>
      </c>
      <c r="G18" s="29"/>
      <c r="H18" s="26">
        <f>SUM(H14:H17)</f>
        <v>27288</v>
      </c>
    </row>
    <row r="19" spans="1:8" s="8" customFormat="1" ht="13.05" customHeight="1" x14ac:dyDescent="0.3">
      <c r="A19" s="100" t="s">
        <v>52</v>
      </c>
      <c r="B19" s="101"/>
      <c r="C19" s="101"/>
      <c r="D19" s="101"/>
      <c r="E19" s="101"/>
      <c r="F19" s="101"/>
      <c r="G19" s="101"/>
      <c r="H19" s="102"/>
    </row>
    <row r="20" spans="1:8" ht="12.6" customHeight="1" x14ac:dyDescent="0.3">
      <c r="A20" s="2" t="s">
        <v>53</v>
      </c>
      <c r="B20" s="9">
        <v>8</v>
      </c>
      <c r="C20" s="3">
        <v>1</v>
      </c>
      <c r="D20" s="15">
        <f t="shared" ref="D20:D26" si="0">SUM(B20*C20)</f>
        <v>8</v>
      </c>
      <c r="E20" s="9">
        <v>3</v>
      </c>
      <c r="F20" s="15">
        <f t="shared" ref="F20:F26" si="1">SUM(D20*E20)</f>
        <v>24</v>
      </c>
      <c r="G20" s="22">
        <v>47.2</v>
      </c>
      <c r="H20" s="4">
        <f t="shared" ref="H20:H26" si="2">SUM(F20*G20)</f>
        <v>1132.8000000000002</v>
      </c>
    </row>
    <row r="21" spans="1:8" s="8" customFormat="1" ht="13.05" customHeight="1" x14ac:dyDescent="0.3">
      <c r="A21" s="2" t="s">
        <v>23</v>
      </c>
      <c r="B21" s="9">
        <v>8</v>
      </c>
      <c r="C21" s="3">
        <v>1</v>
      </c>
      <c r="D21" s="15">
        <f t="shared" si="0"/>
        <v>8</v>
      </c>
      <c r="E21" s="9">
        <v>3</v>
      </c>
      <c r="F21" s="15">
        <f t="shared" si="1"/>
        <v>24</v>
      </c>
      <c r="G21" s="22">
        <v>44.67</v>
      </c>
      <c r="H21" s="4">
        <f t="shared" si="2"/>
        <v>1072.08</v>
      </c>
    </row>
    <row r="22" spans="1:8" ht="13.05" customHeight="1" x14ac:dyDescent="0.3">
      <c r="A22" s="2" t="s">
        <v>24</v>
      </c>
      <c r="B22" s="9">
        <v>8</v>
      </c>
      <c r="C22" s="3">
        <v>1</v>
      </c>
      <c r="D22" s="15">
        <f t="shared" si="0"/>
        <v>8</v>
      </c>
      <c r="E22" s="9">
        <v>3</v>
      </c>
      <c r="F22" s="15">
        <f t="shared" si="1"/>
        <v>24</v>
      </c>
      <c r="G22" s="22">
        <v>63.46</v>
      </c>
      <c r="H22" s="4">
        <f t="shared" si="2"/>
        <v>1523.04</v>
      </c>
    </row>
    <row r="23" spans="1:8" ht="13.05" customHeight="1" x14ac:dyDescent="0.3">
      <c r="A23" s="72" t="s">
        <v>71</v>
      </c>
      <c r="B23" s="9">
        <v>4</v>
      </c>
      <c r="C23" s="3">
        <v>1</v>
      </c>
      <c r="D23" s="15">
        <f t="shared" si="0"/>
        <v>4</v>
      </c>
      <c r="E23" s="9">
        <v>3</v>
      </c>
      <c r="F23" s="15">
        <f t="shared" si="1"/>
        <v>12</v>
      </c>
      <c r="G23" s="22">
        <v>3.91</v>
      </c>
      <c r="H23" s="4">
        <f t="shared" si="2"/>
        <v>46.92</v>
      </c>
    </row>
    <row r="24" spans="1:8" ht="13.05" customHeight="1" x14ac:dyDescent="0.3">
      <c r="A24" s="72" t="s">
        <v>72</v>
      </c>
      <c r="B24" s="9">
        <v>4</v>
      </c>
      <c r="C24" s="3">
        <v>1</v>
      </c>
      <c r="D24" s="15">
        <f t="shared" si="0"/>
        <v>4</v>
      </c>
      <c r="E24" s="9">
        <v>3</v>
      </c>
      <c r="F24" s="15">
        <f t="shared" si="1"/>
        <v>12</v>
      </c>
      <c r="G24" s="22">
        <v>30.08</v>
      </c>
      <c r="H24" s="4">
        <f t="shared" si="2"/>
        <v>360.96</v>
      </c>
    </row>
    <row r="25" spans="1:8" ht="13.05" customHeight="1" x14ac:dyDescent="0.3">
      <c r="A25" s="72" t="s">
        <v>118</v>
      </c>
      <c r="B25" s="9">
        <v>4</v>
      </c>
      <c r="C25" s="3">
        <v>1</v>
      </c>
      <c r="D25" s="15">
        <f t="shared" si="0"/>
        <v>4</v>
      </c>
      <c r="E25" s="9">
        <v>3</v>
      </c>
      <c r="F25" s="15">
        <f t="shared" si="1"/>
        <v>12</v>
      </c>
      <c r="G25" s="22">
        <v>3.91</v>
      </c>
      <c r="H25" s="4">
        <f t="shared" si="2"/>
        <v>46.92</v>
      </c>
    </row>
    <row r="26" spans="1:8" ht="13.05" customHeight="1" x14ac:dyDescent="0.3">
      <c r="A26" s="72" t="s">
        <v>73</v>
      </c>
      <c r="B26" s="9">
        <v>4</v>
      </c>
      <c r="C26" s="3">
        <v>1</v>
      </c>
      <c r="D26" s="15">
        <f t="shared" si="0"/>
        <v>4</v>
      </c>
      <c r="E26" s="9">
        <v>3</v>
      </c>
      <c r="F26" s="15">
        <f t="shared" si="1"/>
        <v>12</v>
      </c>
      <c r="G26" s="22">
        <v>3.91</v>
      </c>
      <c r="H26" s="4">
        <f t="shared" si="2"/>
        <v>46.92</v>
      </c>
    </row>
    <row r="27" spans="1:8" ht="13.05" customHeight="1" x14ac:dyDescent="0.3">
      <c r="A27" s="24" t="s">
        <v>25</v>
      </c>
      <c r="B27" s="25">
        <f>SUM(B20:B26)</f>
        <v>40</v>
      </c>
      <c r="C27" s="27"/>
      <c r="D27" s="25">
        <f>SUM(D20:D26)</f>
        <v>40</v>
      </c>
      <c r="E27" s="28"/>
      <c r="F27" s="25">
        <f>SUM(F20:F26)</f>
        <v>120</v>
      </c>
      <c r="G27" s="29"/>
      <c r="H27" s="26">
        <f>SUM(H20:H26)</f>
        <v>4229.6400000000003</v>
      </c>
    </row>
    <row r="28" spans="1:8" ht="13.05" customHeight="1" x14ac:dyDescent="0.3">
      <c r="A28" s="100" t="s">
        <v>64</v>
      </c>
      <c r="B28" s="101"/>
      <c r="C28" s="101"/>
      <c r="D28" s="101"/>
      <c r="E28" s="101"/>
      <c r="F28" s="101"/>
      <c r="G28" s="101"/>
      <c r="H28" s="102"/>
    </row>
    <row r="29" spans="1:8" ht="13.05" customHeight="1" x14ac:dyDescent="0.3">
      <c r="A29" s="85" t="s">
        <v>54</v>
      </c>
      <c r="B29" s="86"/>
      <c r="C29" s="86"/>
      <c r="D29" s="86"/>
      <c r="E29" s="86"/>
      <c r="F29" s="86"/>
      <c r="G29" s="86"/>
      <c r="H29" s="87"/>
    </row>
    <row r="30" spans="1:8" s="8" customFormat="1" ht="13.05" customHeight="1" x14ac:dyDescent="0.3">
      <c r="A30" s="2" t="s">
        <v>55</v>
      </c>
      <c r="B30" s="88">
        <v>2</v>
      </c>
      <c r="C30" s="90">
        <v>4</v>
      </c>
      <c r="D30" s="92">
        <f>SUM(B30*C30)</f>
        <v>8</v>
      </c>
      <c r="E30" s="9">
        <v>6</v>
      </c>
      <c r="F30" s="15">
        <f>SUM(D30*E30)</f>
        <v>48</v>
      </c>
      <c r="G30" s="22">
        <v>47.2</v>
      </c>
      <c r="H30" s="4">
        <f>SUM(F30*G30)</f>
        <v>2265.6000000000004</v>
      </c>
    </row>
    <row r="31" spans="1:8" ht="13.05" customHeight="1" x14ac:dyDescent="0.3">
      <c r="A31" s="2" t="s">
        <v>56</v>
      </c>
      <c r="B31" s="89"/>
      <c r="C31" s="91"/>
      <c r="D31" s="93"/>
      <c r="E31" s="9">
        <v>2</v>
      </c>
      <c r="F31" s="15">
        <f>SUM(D30*E31)</f>
        <v>16</v>
      </c>
      <c r="G31" s="22">
        <v>47.2</v>
      </c>
      <c r="H31" s="4">
        <f>SUM(F31*G31)</f>
        <v>755.2</v>
      </c>
    </row>
    <row r="32" spans="1:8" ht="13.05" customHeight="1" x14ac:dyDescent="0.3">
      <c r="A32" s="85" t="s">
        <v>57</v>
      </c>
      <c r="B32" s="86"/>
      <c r="C32" s="86"/>
      <c r="D32" s="86"/>
      <c r="E32" s="86"/>
      <c r="F32" s="86"/>
      <c r="G32" s="86"/>
      <c r="H32" s="87"/>
    </row>
    <row r="33" spans="1:8" s="8" customFormat="1" ht="13.05" customHeight="1" x14ac:dyDescent="0.3">
      <c r="A33" s="2" t="s">
        <v>55</v>
      </c>
      <c r="B33" s="88">
        <v>32</v>
      </c>
      <c r="C33" s="90">
        <v>4</v>
      </c>
      <c r="D33" s="92">
        <f>SUM(B33*C33)</f>
        <v>128</v>
      </c>
      <c r="E33" s="9">
        <v>6</v>
      </c>
      <c r="F33" s="15">
        <f>SUM(D33*E33)</f>
        <v>768</v>
      </c>
      <c r="G33" s="22">
        <v>44.4</v>
      </c>
      <c r="H33" s="4">
        <f>SUM(F33*G33)</f>
        <v>34099.199999999997</v>
      </c>
    </row>
    <row r="34" spans="1:8" ht="13.05" customHeight="1" x14ac:dyDescent="0.3">
      <c r="A34" s="2" t="s">
        <v>56</v>
      </c>
      <c r="B34" s="89"/>
      <c r="C34" s="91"/>
      <c r="D34" s="93"/>
      <c r="E34" s="9">
        <v>2</v>
      </c>
      <c r="F34" s="15">
        <f>SUM(D33*E34)</f>
        <v>256</v>
      </c>
      <c r="G34" s="22">
        <v>44.4</v>
      </c>
      <c r="H34" s="4">
        <f>SUM(F34*G34)</f>
        <v>11366.4</v>
      </c>
    </row>
    <row r="35" spans="1:8" ht="13.05" customHeight="1" x14ac:dyDescent="0.3">
      <c r="A35" s="85" t="s">
        <v>58</v>
      </c>
      <c r="B35" s="86"/>
      <c r="C35" s="86"/>
      <c r="D35" s="86"/>
      <c r="E35" s="86"/>
      <c r="F35" s="86"/>
      <c r="G35" s="86"/>
      <c r="H35" s="87"/>
    </row>
    <row r="36" spans="1:8" ht="13.05" customHeight="1" x14ac:dyDescent="0.3">
      <c r="A36" s="2" t="s">
        <v>55</v>
      </c>
      <c r="B36" s="88">
        <v>10</v>
      </c>
      <c r="C36" s="90">
        <v>4</v>
      </c>
      <c r="D36" s="92">
        <f>SUM(B36*C36)</f>
        <v>40</v>
      </c>
      <c r="E36" s="9">
        <v>6</v>
      </c>
      <c r="F36" s="15">
        <f>SUM(D36*E36)</f>
        <v>240</v>
      </c>
      <c r="G36" s="22">
        <v>63.46</v>
      </c>
      <c r="H36" s="4">
        <f>SUM(F36*G36)</f>
        <v>15230.4</v>
      </c>
    </row>
    <row r="37" spans="1:8" ht="13.05" customHeight="1" x14ac:dyDescent="0.3">
      <c r="A37" s="2" t="s">
        <v>56</v>
      </c>
      <c r="B37" s="89"/>
      <c r="C37" s="91"/>
      <c r="D37" s="93"/>
      <c r="E37" s="9">
        <v>2</v>
      </c>
      <c r="F37" s="15">
        <f>SUM(D36*E37)</f>
        <v>80</v>
      </c>
      <c r="G37" s="22">
        <v>63.46</v>
      </c>
      <c r="H37" s="4">
        <f>SUM(F37*G37)</f>
        <v>5076.8</v>
      </c>
    </row>
    <row r="38" spans="1:8" s="8" customFormat="1" ht="13.05" customHeight="1" x14ac:dyDescent="0.3">
      <c r="A38" s="82" t="s">
        <v>98</v>
      </c>
      <c r="B38" s="83"/>
      <c r="C38" s="83"/>
      <c r="D38" s="83"/>
      <c r="E38" s="83"/>
      <c r="F38" s="83"/>
      <c r="G38" s="83"/>
      <c r="H38" s="84"/>
    </row>
    <row r="39" spans="1:8" ht="13.05" customHeight="1" x14ac:dyDescent="0.3">
      <c r="A39" s="71" t="s">
        <v>55</v>
      </c>
      <c r="B39" s="94">
        <v>1</v>
      </c>
      <c r="C39" s="96">
        <v>4</v>
      </c>
      <c r="D39" s="98">
        <f>SUM(B39*C39)</f>
        <v>4</v>
      </c>
      <c r="E39" s="81">
        <v>6</v>
      </c>
      <c r="F39" s="73">
        <f>SUM(D39*E39)</f>
        <v>24</v>
      </c>
      <c r="G39" s="74">
        <v>3.91</v>
      </c>
      <c r="H39" s="75">
        <f>SUM(F39*G39)</f>
        <v>93.84</v>
      </c>
    </row>
    <row r="40" spans="1:8" ht="13.05" customHeight="1" x14ac:dyDescent="0.3">
      <c r="A40" s="71" t="s">
        <v>56</v>
      </c>
      <c r="B40" s="95"/>
      <c r="C40" s="97"/>
      <c r="D40" s="99"/>
      <c r="E40" s="81">
        <v>2</v>
      </c>
      <c r="F40" s="73">
        <f>SUM(D39*E40)</f>
        <v>8</v>
      </c>
      <c r="G40" s="74">
        <v>3.91</v>
      </c>
      <c r="H40" s="75">
        <f>SUM(F40*G40)</f>
        <v>31.28</v>
      </c>
    </row>
    <row r="41" spans="1:8" s="8" customFormat="1" ht="13.05" customHeight="1" x14ac:dyDescent="0.3">
      <c r="A41" s="82" t="s">
        <v>99</v>
      </c>
      <c r="B41" s="83"/>
      <c r="C41" s="83"/>
      <c r="D41" s="83"/>
      <c r="E41" s="83"/>
      <c r="F41" s="83"/>
      <c r="G41" s="83"/>
      <c r="H41" s="84"/>
    </row>
    <row r="42" spans="1:8" ht="13.05" customHeight="1" x14ac:dyDescent="0.3">
      <c r="A42" s="71" t="s">
        <v>55</v>
      </c>
      <c r="B42" s="94">
        <v>6</v>
      </c>
      <c r="C42" s="96">
        <v>4</v>
      </c>
      <c r="D42" s="98">
        <f>SUM(B42*C42)</f>
        <v>24</v>
      </c>
      <c r="E42" s="81">
        <v>6</v>
      </c>
      <c r="F42" s="73">
        <f>SUM(D42*E42)</f>
        <v>144</v>
      </c>
      <c r="G42" s="74">
        <v>30.08</v>
      </c>
      <c r="H42" s="75">
        <f>SUM(F42*G42)</f>
        <v>4331.5199999999995</v>
      </c>
    </row>
    <row r="43" spans="1:8" ht="13.05" customHeight="1" x14ac:dyDescent="0.3">
      <c r="A43" s="71" t="s">
        <v>56</v>
      </c>
      <c r="B43" s="95"/>
      <c r="C43" s="97"/>
      <c r="D43" s="99"/>
      <c r="E43" s="81">
        <v>2</v>
      </c>
      <c r="F43" s="73">
        <f>SUM(D42*E43)</f>
        <v>48</v>
      </c>
      <c r="G43" s="74">
        <v>30.08</v>
      </c>
      <c r="H43" s="75">
        <f>SUM(F43*G43)</f>
        <v>1443.84</v>
      </c>
    </row>
    <row r="44" spans="1:8" s="8" customFormat="1" ht="13.05" customHeight="1" x14ac:dyDescent="0.3">
      <c r="A44" s="82" t="s">
        <v>119</v>
      </c>
      <c r="B44" s="83"/>
      <c r="C44" s="83"/>
      <c r="D44" s="83"/>
      <c r="E44" s="83"/>
      <c r="F44" s="83"/>
      <c r="G44" s="83"/>
      <c r="H44" s="84"/>
    </row>
    <row r="45" spans="1:8" ht="13.05" customHeight="1" x14ac:dyDescent="0.3">
      <c r="A45" s="71" t="s">
        <v>55</v>
      </c>
      <c r="B45" s="94">
        <v>5</v>
      </c>
      <c r="C45" s="96">
        <v>4</v>
      </c>
      <c r="D45" s="98">
        <f>SUM(B45*C45)</f>
        <v>20</v>
      </c>
      <c r="E45" s="81">
        <v>6</v>
      </c>
      <c r="F45" s="73">
        <f>SUM(D45*E45)</f>
        <v>120</v>
      </c>
      <c r="G45" s="74">
        <v>3.91</v>
      </c>
      <c r="H45" s="75">
        <f>SUM(F45*G45)</f>
        <v>469.20000000000005</v>
      </c>
    </row>
    <row r="46" spans="1:8" ht="13.05" customHeight="1" x14ac:dyDescent="0.3">
      <c r="A46" s="71" t="s">
        <v>56</v>
      </c>
      <c r="B46" s="95"/>
      <c r="C46" s="97"/>
      <c r="D46" s="99"/>
      <c r="E46" s="81">
        <v>2</v>
      </c>
      <c r="F46" s="73">
        <f>SUM(D45*E46)</f>
        <v>40</v>
      </c>
      <c r="G46" s="74">
        <v>3.91</v>
      </c>
      <c r="H46" s="75">
        <f>SUM(F46*G46)</f>
        <v>156.4</v>
      </c>
    </row>
    <row r="47" spans="1:8" ht="13.05" customHeight="1" x14ac:dyDescent="0.3">
      <c r="A47" s="82" t="s">
        <v>101</v>
      </c>
      <c r="B47" s="83"/>
      <c r="C47" s="83"/>
      <c r="D47" s="83"/>
      <c r="E47" s="83"/>
      <c r="F47" s="83"/>
      <c r="G47" s="83"/>
      <c r="H47" s="84"/>
    </row>
    <row r="48" spans="1:8" s="8" customFormat="1" ht="13.05" customHeight="1" x14ac:dyDescent="0.3">
      <c r="A48" s="2" t="s">
        <v>55</v>
      </c>
      <c r="B48" s="88">
        <v>1</v>
      </c>
      <c r="C48" s="90">
        <v>4</v>
      </c>
      <c r="D48" s="92">
        <f>SUM(B48*C48)</f>
        <v>4</v>
      </c>
      <c r="E48" s="77">
        <v>6</v>
      </c>
      <c r="F48" s="15">
        <f>SUM(D48*E48)</f>
        <v>24</v>
      </c>
      <c r="G48" s="22">
        <v>3.91</v>
      </c>
      <c r="H48" s="5">
        <f>SUM(F48*G48)</f>
        <v>93.84</v>
      </c>
    </row>
    <row r="49" spans="1:8" ht="13.05" customHeight="1" x14ac:dyDescent="0.3">
      <c r="A49" s="2" t="s">
        <v>56</v>
      </c>
      <c r="B49" s="89"/>
      <c r="C49" s="91"/>
      <c r="D49" s="93"/>
      <c r="E49" s="77">
        <v>2</v>
      </c>
      <c r="F49" s="15">
        <f>SUM(D48*E49)</f>
        <v>8</v>
      </c>
      <c r="G49" s="22">
        <v>3.91</v>
      </c>
      <c r="H49" s="5">
        <f>SUM(F49*G49)</f>
        <v>31.28</v>
      </c>
    </row>
    <row r="50" spans="1:8" s="8" customFormat="1" ht="13.05" customHeight="1" x14ac:dyDescent="0.3">
      <c r="A50" s="30" t="s">
        <v>25</v>
      </c>
      <c r="B50" s="25">
        <f>SUM(B30,B33,B36,B39,B45,B48,B42)</f>
        <v>57</v>
      </c>
      <c r="C50" s="31"/>
      <c r="D50" s="25">
        <f>SUM(D30,D33,D36,D39,D45,D48,D42)</f>
        <v>228</v>
      </c>
      <c r="E50" s="32"/>
      <c r="F50" s="25">
        <f>SUM(F30:F31,F33:F34,F36:F37,F39:F40,F45:F46,F42:F43,F48:F49)</f>
        <v>1824</v>
      </c>
      <c r="G50" s="33"/>
      <c r="H50" s="45">
        <f>SUM(H30:H31,H33:H34,H36:H37,H39:H40,H45:H46,H42:H43,H48:H49)</f>
        <v>75444.799999999988</v>
      </c>
    </row>
    <row r="51" spans="1:8" ht="13.05" customHeight="1" x14ac:dyDescent="0.3">
      <c r="A51" s="100" t="s">
        <v>59</v>
      </c>
      <c r="B51" s="101"/>
      <c r="C51" s="101"/>
      <c r="D51" s="101"/>
      <c r="E51" s="101"/>
      <c r="F51" s="101"/>
      <c r="G51" s="101"/>
      <c r="H51" s="102"/>
    </row>
    <row r="52" spans="1:8" ht="13.05" customHeight="1" x14ac:dyDescent="0.3">
      <c r="A52" s="85" t="s">
        <v>54</v>
      </c>
      <c r="B52" s="86"/>
      <c r="C52" s="86"/>
      <c r="D52" s="86"/>
      <c r="E52" s="86"/>
      <c r="F52" s="86"/>
      <c r="G52" s="86"/>
      <c r="H52" s="87"/>
    </row>
    <row r="53" spans="1:8" s="8" customFormat="1" ht="13.05" customHeight="1" x14ac:dyDescent="0.3">
      <c r="A53" s="2" t="s">
        <v>55</v>
      </c>
      <c r="B53" s="88">
        <v>4</v>
      </c>
      <c r="C53" s="90">
        <v>1</v>
      </c>
      <c r="D53" s="92">
        <f>SUM(B53*C53)</f>
        <v>4</v>
      </c>
      <c r="E53" s="77">
        <v>24</v>
      </c>
      <c r="F53" s="15">
        <f>SUM(D53*E53)</f>
        <v>96</v>
      </c>
      <c r="G53" s="22">
        <v>47.2</v>
      </c>
      <c r="H53" s="4">
        <f>SUM(F53*G53)</f>
        <v>4531.2000000000007</v>
      </c>
    </row>
    <row r="54" spans="1:8" ht="13.05" customHeight="1" x14ac:dyDescent="0.3">
      <c r="A54" s="2" t="s">
        <v>56</v>
      </c>
      <c r="B54" s="89"/>
      <c r="C54" s="91"/>
      <c r="D54" s="93"/>
      <c r="E54" s="77">
        <v>8</v>
      </c>
      <c r="F54" s="15">
        <f>SUM(D53*E54)</f>
        <v>32</v>
      </c>
      <c r="G54" s="22">
        <v>47.2</v>
      </c>
      <c r="H54" s="4">
        <f>SUM(F54*G54)</f>
        <v>1510.4</v>
      </c>
    </row>
    <row r="55" spans="1:8" ht="13.05" customHeight="1" x14ac:dyDescent="0.3">
      <c r="A55" s="85" t="s">
        <v>57</v>
      </c>
      <c r="B55" s="86"/>
      <c r="C55" s="86"/>
      <c r="D55" s="86"/>
      <c r="E55" s="86"/>
      <c r="F55" s="86"/>
      <c r="G55" s="86"/>
      <c r="H55" s="87"/>
    </row>
    <row r="56" spans="1:8" s="8" customFormat="1" ht="13.05" customHeight="1" x14ac:dyDescent="0.3">
      <c r="A56" s="2" t="s">
        <v>55</v>
      </c>
      <c r="B56" s="88">
        <v>85</v>
      </c>
      <c r="C56" s="90">
        <v>1</v>
      </c>
      <c r="D56" s="92">
        <f>SUM(B56*C56)</f>
        <v>85</v>
      </c>
      <c r="E56" s="77">
        <v>24</v>
      </c>
      <c r="F56" s="15">
        <f>SUM(D56*E56)</f>
        <v>2040</v>
      </c>
      <c r="G56" s="22">
        <v>44.67</v>
      </c>
      <c r="H56" s="4">
        <f>SUM(F56*G56)</f>
        <v>91126.8</v>
      </c>
    </row>
    <row r="57" spans="1:8" ht="13.05" customHeight="1" x14ac:dyDescent="0.3">
      <c r="A57" s="2" t="s">
        <v>56</v>
      </c>
      <c r="B57" s="89"/>
      <c r="C57" s="91"/>
      <c r="D57" s="93"/>
      <c r="E57" s="77">
        <v>8</v>
      </c>
      <c r="F57" s="15">
        <f>SUM(D56*E57)</f>
        <v>680</v>
      </c>
      <c r="G57" s="22">
        <v>44.67</v>
      </c>
      <c r="H57" s="4">
        <f>SUM(F57*G57)</f>
        <v>30375.600000000002</v>
      </c>
    </row>
    <row r="58" spans="1:8" ht="13.05" customHeight="1" x14ac:dyDescent="0.3">
      <c r="A58" s="85" t="s">
        <v>58</v>
      </c>
      <c r="B58" s="86"/>
      <c r="C58" s="86"/>
      <c r="D58" s="86"/>
      <c r="E58" s="86"/>
      <c r="F58" s="86"/>
      <c r="G58" s="86"/>
      <c r="H58" s="87"/>
    </row>
    <row r="59" spans="1:8" ht="13.05" customHeight="1" x14ac:dyDescent="0.3">
      <c r="A59" s="2" t="s">
        <v>55</v>
      </c>
      <c r="B59" s="88">
        <v>20</v>
      </c>
      <c r="C59" s="90">
        <v>1</v>
      </c>
      <c r="D59" s="92">
        <f>SUM(B59*C59)</f>
        <v>20</v>
      </c>
      <c r="E59" s="77">
        <v>24</v>
      </c>
      <c r="F59" s="15">
        <f>SUM(D59*E59)</f>
        <v>480</v>
      </c>
      <c r="G59" s="22">
        <v>63.46</v>
      </c>
      <c r="H59" s="4">
        <f>SUM(F59*G59)</f>
        <v>30460.799999999999</v>
      </c>
    </row>
    <row r="60" spans="1:8" ht="13.05" customHeight="1" x14ac:dyDescent="0.3">
      <c r="A60" s="2" t="s">
        <v>56</v>
      </c>
      <c r="B60" s="89"/>
      <c r="C60" s="91"/>
      <c r="D60" s="93"/>
      <c r="E60" s="77">
        <v>8</v>
      </c>
      <c r="F60" s="15">
        <f>SUM(D59*E60)</f>
        <v>160</v>
      </c>
      <c r="G60" s="22">
        <v>63.46</v>
      </c>
      <c r="H60" s="4">
        <f>SUM(F60*G60)</f>
        <v>10153.6</v>
      </c>
    </row>
    <row r="61" spans="1:8" s="8" customFormat="1" ht="13.05" customHeight="1" x14ac:dyDescent="0.3">
      <c r="A61" s="82" t="s">
        <v>98</v>
      </c>
      <c r="B61" s="83"/>
      <c r="C61" s="83"/>
      <c r="D61" s="83"/>
      <c r="E61" s="83"/>
      <c r="F61" s="83"/>
      <c r="G61" s="83"/>
      <c r="H61" s="84"/>
    </row>
    <row r="62" spans="1:8" ht="13.05" customHeight="1" x14ac:dyDescent="0.3">
      <c r="A62" s="71" t="s">
        <v>55</v>
      </c>
      <c r="B62" s="94">
        <v>2</v>
      </c>
      <c r="C62" s="96">
        <v>1</v>
      </c>
      <c r="D62" s="98">
        <f>SUM(B62*C62)</f>
        <v>2</v>
      </c>
      <c r="E62" s="81">
        <v>24</v>
      </c>
      <c r="F62" s="73">
        <f>SUM(D62*E62)</f>
        <v>48</v>
      </c>
      <c r="G62" s="74">
        <v>3.91</v>
      </c>
      <c r="H62" s="75">
        <f>SUM(F62*G62)</f>
        <v>187.68</v>
      </c>
    </row>
    <row r="63" spans="1:8" ht="13.05" customHeight="1" x14ac:dyDescent="0.3">
      <c r="A63" s="71" t="s">
        <v>56</v>
      </c>
      <c r="B63" s="95"/>
      <c r="C63" s="97"/>
      <c r="D63" s="99"/>
      <c r="E63" s="81">
        <v>8</v>
      </c>
      <c r="F63" s="73">
        <f>SUM(D62*E63)</f>
        <v>16</v>
      </c>
      <c r="G63" s="74">
        <v>3.91</v>
      </c>
      <c r="H63" s="75">
        <f>SUM(F63*G63)</f>
        <v>62.56</v>
      </c>
    </row>
    <row r="64" spans="1:8" s="8" customFormat="1" ht="13.05" customHeight="1" x14ac:dyDescent="0.3">
      <c r="A64" s="82" t="s">
        <v>99</v>
      </c>
      <c r="B64" s="83"/>
      <c r="C64" s="83"/>
      <c r="D64" s="83"/>
      <c r="E64" s="83"/>
      <c r="F64" s="83"/>
      <c r="G64" s="83"/>
      <c r="H64" s="84"/>
    </row>
    <row r="65" spans="1:8" ht="13.05" customHeight="1" x14ac:dyDescent="0.3">
      <c r="A65" s="71" t="s">
        <v>55</v>
      </c>
      <c r="B65" s="94">
        <v>10</v>
      </c>
      <c r="C65" s="96">
        <v>1</v>
      </c>
      <c r="D65" s="98">
        <f>SUM(B65*C65)</f>
        <v>10</v>
      </c>
      <c r="E65" s="81">
        <v>24</v>
      </c>
      <c r="F65" s="73">
        <f>SUM(D65*E65)</f>
        <v>240</v>
      </c>
      <c r="G65" s="74">
        <v>30.08</v>
      </c>
      <c r="H65" s="75">
        <f>SUM(F65*G65)</f>
        <v>7219.2</v>
      </c>
    </row>
    <row r="66" spans="1:8" ht="13.05" customHeight="1" x14ac:dyDescent="0.3">
      <c r="A66" s="71" t="s">
        <v>56</v>
      </c>
      <c r="B66" s="95"/>
      <c r="C66" s="97"/>
      <c r="D66" s="99"/>
      <c r="E66" s="81">
        <v>8</v>
      </c>
      <c r="F66" s="73">
        <f>SUM(D65*E66)</f>
        <v>80</v>
      </c>
      <c r="G66" s="74">
        <v>30.08</v>
      </c>
      <c r="H66" s="75">
        <f>SUM(F66*G66)</f>
        <v>2406.3999999999996</v>
      </c>
    </row>
    <row r="67" spans="1:8" s="8" customFormat="1" ht="13.05" customHeight="1" x14ac:dyDescent="0.3">
      <c r="A67" s="82" t="s">
        <v>119</v>
      </c>
      <c r="B67" s="83"/>
      <c r="C67" s="83"/>
      <c r="D67" s="83"/>
      <c r="E67" s="83"/>
      <c r="F67" s="83"/>
      <c r="G67" s="83"/>
      <c r="H67" s="84"/>
    </row>
    <row r="68" spans="1:8" ht="13.05" customHeight="1" x14ac:dyDescent="0.3">
      <c r="A68" s="2" t="s">
        <v>55</v>
      </c>
      <c r="B68" s="88">
        <v>10</v>
      </c>
      <c r="C68" s="90">
        <v>1</v>
      </c>
      <c r="D68" s="92">
        <f>SUM(B68*C68)</f>
        <v>10</v>
      </c>
      <c r="E68" s="77">
        <v>24</v>
      </c>
      <c r="F68" s="15">
        <f>SUM(D68*E68)</f>
        <v>240</v>
      </c>
      <c r="G68" s="22">
        <v>3.91</v>
      </c>
      <c r="H68" s="5">
        <f>SUM(F68*G68)</f>
        <v>938.40000000000009</v>
      </c>
    </row>
    <row r="69" spans="1:8" ht="13.05" customHeight="1" x14ac:dyDescent="0.3">
      <c r="A69" s="2" t="s">
        <v>56</v>
      </c>
      <c r="B69" s="89"/>
      <c r="C69" s="91"/>
      <c r="D69" s="93"/>
      <c r="E69" s="77">
        <v>8</v>
      </c>
      <c r="F69" s="15">
        <f>SUM(D68*E69)</f>
        <v>80</v>
      </c>
      <c r="G69" s="22">
        <v>3.91</v>
      </c>
      <c r="H69" s="5">
        <f>SUM(F69*G69)</f>
        <v>312.8</v>
      </c>
    </row>
    <row r="70" spans="1:8" ht="13.05" customHeight="1" x14ac:dyDescent="0.3">
      <c r="A70" s="82" t="s">
        <v>100</v>
      </c>
      <c r="B70" s="83"/>
      <c r="C70" s="83"/>
      <c r="D70" s="83"/>
      <c r="E70" s="83"/>
      <c r="F70" s="83"/>
      <c r="G70" s="83"/>
      <c r="H70" s="84"/>
    </row>
    <row r="71" spans="1:8" s="8" customFormat="1" ht="13.05" customHeight="1" x14ac:dyDescent="0.3">
      <c r="A71" s="2" t="s">
        <v>55</v>
      </c>
      <c r="B71" s="88">
        <v>2</v>
      </c>
      <c r="C71" s="90">
        <v>1</v>
      </c>
      <c r="D71" s="92">
        <f>SUM(B71*C71)</f>
        <v>2</v>
      </c>
      <c r="E71" s="77">
        <v>24</v>
      </c>
      <c r="F71" s="15">
        <f>SUM(D71*E71)</f>
        <v>48</v>
      </c>
      <c r="G71" s="22">
        <v>3.91</v>
      </c>
      <c r="H71" s="5">
        <f>SUM(F71*G71)</f>
        <v>187.68</v>
      </c>
    </row>
    <row r="72" spans="1:8" ht="13.05" customHeight="1" x14ac:dyDescent="0.3">
      <c r="A72" s="2" t="s">
        <v>56</v>
      </c>
      <c r="B72" s="89"/>
      <c r="C72" s="91"/>
      <c r="D72" s="93"/>
      <c r="E72" s="77">
        <v>8</v>
      </c>
      <c r="F72" s="15">
        <f>SUM(D71*E72)</f>
        <v>16</v>
      </c>
      <c r="G72" s="22">
        <v>3.91</v>
      </c>
      <c r="H72" s="5">
        <f>SUM(F72*G72)</f>
        <v>62.56</v>
      </c>
    </row>
    <row r="73" spans="1:8" ht="13.05" customHeight="1" x14ac:dyDescent="0.3">
      <c r="A73" s="24" t="s">
        <v>25</v>
      </c>
      <c r="B73" s="25">
        <f>SUM(B53,B59,B65,B56,B62,B71,B68)</f>
        <v>133</v>
      </c>
      <c r="C73" s="27"/>
      <c r="D73" s="25">
        <f>SUM(D53,D59,D65,D56,D62,D71,D68)</f>
        <v>133</v>
      </c>
      <c r="E73" s="28"/>
      <c r="F73" s="25">
        <f>SUM(F53:F54,F59:F60,F65:F66,F56:F57,F62:F63,F68:F69,F71:F72)</f>
        <v>4256</v>
      </c>
      <c r="G73" s="29"/>
      <c r="H73" s="45">
        <f>SUM(H53:H54,H59:H60,H65:H66,H56:H57,H62:H63,H68:H69,H71:H72)</f>
        <v>179535.67999999996</v>
      </c>
    </row>
    <row r="74" spans="1:8" ht="13.05" customHeight="1" x14ac:dyDescent="0.3">
      <c r="A74" s="36" t="s">
        <v>78</v>
      </c>
      <c r="B74" s="37">
        <f>SUM(B7,B12,B18,B27,B50,B73,)</f>
        <v>397</v>
      </c>
      <c r="C74" s="38"/>
      <c r="D74" s="37">
        <f>SUM(D7,D12,D18,D27,D50,D73,)</f>
        <v>568</v>
      </c>
      <c r="E74" s="39"/>
      <c r="F74" s="37">
        <f>SUM(F7,F12,F18,F27,F50,F73,)</f>
        <v>18100</v>
      </c>
      <c r="G74" s="40"/>
      <c r="H74" s="69">
        <f>SUM(H7,H12,H18,H27,H50,H73)</f>
        <v>762148.72</v>
      </c>
    </row>
    <row r="77" spans="1:8" x14ac:dyDescent="0.3">
      <c r="A77" s="6"/>
      <c r="B77" s="6"/>
      <c r="C77" s="6"/>
      <c r="D77" s="6"/>
      <c r="E77" s="6"/>
      <c r="F77" s="6"/>
      <c r="G77" s="6"/>
      <c r="H77" s="6"/>
    </row>
  </sheetData>
  <sortState xmlns:xlrd2="http://schemas.microsoft.com/office/spreadsheetml/2017/richdata2" ref="A20:H26">
    <sortCondition ref="A20"/>
  </sortState>
  <mergeCells count="63">
    <mergeCell ref="A29:H29"/>
    <mergeCell ref="B30:B31"/>
    <mergeCell ref="C30:C31"/>
    <mergeCell ref="A47:H47"/>
    <mergeCell ref="B48:B49"/>
    <mergeCell ref="C48:C49"/>
    <mergeCell ref="D48:D49"/>
    <mergeCell ref="A32:H32"/>
    <mergeCell ref="B33:B34"/>
    <mergeCell ref="C33:C34"/>
    <mergeCell ref="D33:D34"/>
    <mergeCell ref="A35:H35"/>
    <mergeCell ref="B36:B37"/>
    <mergeCell ref="C36:C37"/>
    <mergeCell ref="D36:D37"/>
    <mergeCell ref="A2:H2"/>
    <mergeCell ref="A3:H3"/>
    <mergeCell ref="A8:H8"/>
    <mergeCell ref="A13:H13"/>
    <mergeCell ref="A28:H28"/>
    <mergeCell ref="A19:H19"/>
    <mergeCell ref="D30:D31"/>
    <mergeCell ref="A70:H70"/>
    <mergeCell ref="A38:H38"/>
    <mergeCell ref="B39:B40"/>
    <mergeCell ref="A41:H41"/>
    <mergeCell ref="C39:C40"/>
    <mergeCell ref="D39:D40"/>
    <mergeCell ref="B42:B43"/>
    <mergeCell ref="C42:C43"/>
    <mergeCell ref="A55:H55"/>
    <mergeCell ref="D42:D43"/>
    <mergeCell ref="B45:B46"/>
    <mergeCell ref="A44:H44"/>
    <mergeCell ref="B68:B69"/>
    <mergeCell ref="C68:C69"/>
    <mergeCell ref="D68:D69"/>
    <mergeCell ref="B71:B72"/>
    <mergeCell ref="C71:C72"/>
    <mergeCell ref="D71:D72"/>
    <mergeCell ref="C45:C46"/>
    <mergeCell ref="D45:D46"/>
    <mergeCell ref="A51:H51"/>
    <mergeCell ref="D56:D57"/>
    <mergeCell ref="A58:H58"/>
    <mergeCell ref="B59:B60"/>
    <mergeCell ref="C59:C60"/>
    <mergeCell ref="D59:D60"/>
    <mergeCell ref="A64:H64"/>
    <mergeCell ref="B62:B63"/>
    <mergeCell ref="C62:C63"/>
    <mergeCell ref="B56:B57"/>
    <mergeCell ref="D62:D63"/>
    <mergeCell ref="A67:H67"/>
    <mergeCell ref="A52:H52"/>
    <mergeCell ref="B53:B54"/>
    <mergeCell ref="C53:C54"/>
    <mergeCell ref="D53:D54"/>
    <mergeCell ref="B65:B66"/>
    <mergeCell ref="C65:C66"/>
    <mergeCell ref="D65:D66"/>
    <mergeCell ref="A61:H61"/>
    <mergeCell ref="C56:C57"/>
  </mergeCells>
  <pageMargins left="0.25" right="0.25" top="0.25" bottom="0.2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9"/>
  <sheetViews>
    <sheetView zoomScaleNormal="100" workbookViewId="0">
      <pane ySplit="1" topLeftCell="A2" activePane="bottomLeft" state="frozen"/>
      <selection pane="bottomLeft" activeCell="G53" sqref="G53"/>
    </sheetView>
  </sheetViews>
  <sheetFormatPr defaultColWidth="8.77734375" defaultRowHeight="13.8" x14ac:dyDescent="0.3"/>
  <cols>
    <col min="1" max="1" width="41.44140625" style="1" customWidth="1"/>
    <col min="2" max="2" width="14.21875" style="10" customWidth="1"/>
    <col min="3" max="3" width="15.109375" style="1" customWidth="1"/>
    <col min="4" max="4" width="20.88671875" style="10" customWidth="1"/>
    <col min="5" max="5" width="16.21875" style="10" customWidth="1"/>
    <col min="6" max="6" width="14.77734375" style="10" customWidth="1"/>
    <col min="7" max="7" width="17.21875" style="23" customWidth="1"/>
    <col min="8" max="8" width="16.109375" style="1" customWidth="1"/>
    <col min="9" max="16384" width="8.77734375" style="6"/>
  </cols>
  <sheetData>
    <row r="1" spans="1:8" ht="25.2" thickBot="1" x14ac:dyDescent="0.35">
      <c r="A1" s="11" t="s">
        <v>0</v>
      </c>
      <c r="B1" s="12" t="s">
        <v>1</v>
      </c>
      <c r="C1" s="11" t="s">
        <v>2</v>
      </c>
      <c r="D1" s="12" t="s">
        <v>18</v>
      </c>
      <c r="E1" s="12" t="s">
        <v>19</v>
      </c>
      <c r="F1" s="12" t="s">
        <v>20</v>
      </c>
      <c r="G1" s="21" t="s">
        <v>21</v>
      </c>
      <c r="H1" s="11" t="s">
        <v>22</v>
      </c>
    </row>
    <row r="2" spans="1:8" ht="15.45" customHeight="1" x14ac:dyDescent="0.3">
      <c r="A2" s="103" t="s">
        <v>63</v>
      </c>
      <c r="B2" s="104"/>
      <c r="C2" s="104"/>
      <c r="D2" s="104"/>
      <c r="E2" s="104"/>
      <c r="F2" s="104"/>
      <c r="G2" s="104"/>
      <c r="H2" s="105"/>
    </row>
    <row r="3" spans="1:8" s="8" customFormat="1" ht="13.05" customHeight="1" x14ac:dyDescent="0.3">
      <c r="A3" s="100" t="s">
        <v>51</v>
      </c>
      <c r="B3" s="101"/>
      <c r="C3" s="101"/>
      <c r="D3" s="101"/>
      <c r="E3" s="101"/>
      <c r="F3" s="101"/>
      <c r="G3" s="101"/>
      <c r="H3" s="102"/>
    </row>
    <row r="4" spans="1:8" ht="13.05" customHeight="1" x14ac:dyDescent="0.3">
      <c r="A4" s="76" t="s">
        <v>53</v>
      </c>
      <c r="B4" s="78">
        <v>1</v>
      </c>
      <c r="C4" s="79">
        <v>1</v>
      </c>
      <c r="D4" s="15">
        <f>SUM(B4*C4)</f>
        <v>1</v>
      </c>
      <c r="E4" s="9">
        <v>60</v>
      </c>
      <c r="F4" s="15">
        <f>SUM(D4*E4)</f>
        <v>60</v>
      </c>
      <c r="G4" s="22">
        <v>47.2</v>
      </c>
      <c r="H4" s="4">
        <f>SUM(F4*G4)</f>
        <v>2832</v>
      </c>
    </row>
    <row r="5" spans="1:8" ht="13.05" customHeight="1" x14ac:dyDescent="0.3">
      <c r="A5" s="76" t="s">
        <v>23</v>
      </c>
      <c r="B5" s="78">
        <v>20</v>
      </c>
      <c r="C5" s="79">
        <v>1</v>
      </c>
      <c r="D5" s="15">
        <f>SUM(B5*C5)</f>
        <v>20</v>
      </c>
      <c r="E5" s="9">
        <v>60</v>
      </c>
      <c r="F5" s="15">
        <f t="shared" ref="F5:F6" si="0">SUM(D5*E5)</f>
        <v>1200</v>
      </c>
      <c r="G5" s="22">
        <v>44.67</v>
      </c>
      <c r="H5" s="4">
        <f t="shared" ref="H5:H6" si="1">SUM(F5*G5)</f>
        <v>53604</v>
      </c>
    </row>
    <row r="6" spans="1:8" ht="13.05" customHeight="1" x14ac:dyDescent="0.3">
      <c r="A6" s="76" t="s">
        <v>24</v>
      </c>
      <c r="B6" s="79">
        <v>1</v>
      </c>
      <c r="C6" s="79">
        <v>1</v>
      </c>
      <c r="D6" s="15">
        <f t="shared" ref="D6" si="2">SUM(B6*C6)</f>
        <v>1</v>
      </c>
      <c r="E6" s="9">
        <v>60</v>
      </c>
      <c r="F6" s="15">
        <f t="shared" si="0"/>
        <v>60</v>
      </c>
      <c r="G6" s="22">
        <v>63.46</v>
      </c>
      <c r="H6" s="4">
        <f t="shared" si="1"/>
        <v>3807.6</v>
      </c>
    </row>
    <row r="7" spans="1:8" ht="13.05" customHeight="1" x14ac:dyDescent="0.3">
      <c r="A7" s="72" t="s">
        <v>102</v>
      </c>
      <c r="B7" s="77">
        <v>1</v>
      </c>
      <c r="C7" s="80">
        <v>1</v>
      </c>
      <c r="D7" s="15">
        <f>SUM(B7*C7)</f>
        <v>1</v>
      </c>
      <c r="E7" s="9">
        <v>60</v>
      </c>
      <c r="F7" s="15">
        <f>SUM(D7*E7)</f>
        <v>60</v>
      </c>
      <c r="G7" s="22">
        <v>9.82</v>
      </c>
      <c r="H7" s="4">
        <f>SUM(F7*G7)</f>
        <v>589.20000000000005</v>
      </c>
    </row>
    <row r="8" spans="1:8" ht="13.05" customHeight="1" x14ac:dyDescent="0.3">
      <c r="A8" s="72" t="s">
        <v>103</v>
      </c>
      <c r="B8" s="77">
        <v>30</v>
      </c>
      <c r="C8" s="80">
        <v>1</v>
      </c>
      <c r="D8" s="15">
        <f>SUM(B8*C8)</f>
        <v>30</v>
      </c>
      <c r="E8" s="9">
        <v>60</v>
      </c>
      <c r="F8" s="15">
        <f>SUM(D8*E8)</f>
        <v>1800</v>
      </c>
      <c r="G8" s="22">
        <v>9.82</v>
      </c>
      <c r="H8" s="4">
        <f>SUM(F8*G8)</f>
        <v>17676</v>
      </c>
    </row>
    <row r="9" spans="1:8" ht="13.05" customHeight="1" x14ac:dyDescent="0.3">
      <c r="A9" s="72" t="s">
        <v>104</v>
      </c>
      <c r="B9" s="77">
        <v>1</v>
      </c>
      <c r="C9" s="80">
        <v>1</v>
      </c>
      <c r="D9" s="15">
        <f>SUM(B9*C9)</f>
        <v>1</v>
      </c>
      <c r="E9" s="9">
        <v>60</v>
      </c>
      <c r="F9" s="15">
        <f>SUM(D9*E9)</f>
        <v>60</v>
      </c>
      <c r="G9" s="22">
        <v>9.82</v>
      </c>
      <c r="H9" s="4">
        <f>SUM(F9*G9)</f>
        <v>589.20000000000005</v>
      </c>
    </row>
    <row r="10" spans="1:8" ht="12.6" customHeight="1" x14ac:dyDescent="0.3">
      <c r="A10" s="24" t="s">
        <v>25</v>
      </c>
      <c r="B10" s="25">
        <f>SUM(B4:B9)</f>
        <v>54</v>
      </c>
      <c r="C10" s="27"/>
      <c r="D10" s="25">
        <f>SUM(D4:D9)</f>
        <v>54</v>
      </c>
      <c r="E10" s="28"/>
      <c r="F10" s="25">
        <f>SUM(F4:F9)</f>
        <v>3240</v>
      </c>
      <c r="G10" s="29"/>
      <c r="H10" s="45">
        <f>SUM(H4:H9)</f>
        <v>79097.999999999985</v>
      </c>
    </row>
    <row r="11" spans="1:8" ht="13.05" customHeight="1" x14ac:dyDescent="0.3">
      <c r="A11" s="100" t="s">
        <v>64</v>
      </c>
      <c r="B11" s="101"/>
      <c r="C11" s="101"/>
      <c r="D11" s="101"/>
      <c r="E11" s="101"/>
      <c r="F11" s="101"/>
      <c r="G11" s="101"/>
      <c r="H11" s="102"/>
    </row>
    <row r="12" spans="1:8" ht="13.05" customHeight="1" x14ac:dyDescent="0.3">
      <c r="A12" s="106" t="s">
        <v>112</v>
      </c>
      <c r="B12" s="107"/>
      <c r="C12" s="107"/>
      <c r="D12" s="107"/>
      <c r="E12" s="107"/>
      <c r="F12" s="107"/>
      <c r="G12" s="107"/>
      <c r="H12" s="108"/>
    </row>
    <row r="13" spans="1:8" s="8" customFormat="1" ht="13.05" customHeight="1" x14ac:dyDescent="0.3">
      <c r="A13" s="2" t="s">
        <v>55</v>
      </c>
      <c r="B13" s="109">
        <v>1</v>
      </c>
      <c r="C13" s="111">
        <v>4</v>
      </c>
      <c r="D13" s="92">
        <f>SUM(B13*C13)</f>
        <v>4</v>
      </c>
      <c r="E13" s="77">
        <v>6</v>
      </c>
      <c r="F13" s="15">
        <f>SUM(D13*E13)</f>
        <v>24</v>
      </c>
      <c r="G13" s="22">
        <v>47.2</v>
      </c>
      <c r="H13" s="4">
        <f>SUM(F13*G13)</f>
        <v>1132.8000000000002</v>
      </c>
    </row>
    <row r="14" spans="1:8" ht="13.05" customHeight="1" x14ac:dyDescent="0.3">
      <c r="A14" s="2" t="s">
        <v>56</v>
      </c>
      <c r="B14" s="110"/>
      <c r="C14" s="110"/>
      <c r="D14" s="112"/>
      <c r="E14" s="77">
        <v>2</v>
      </c>
      <c r="F14" s="15">
        <f>SUM(D13*E14)</f>
        <v>8</v>
      </c>
      <c r="G14" s="22">
        <v>47.2</v>
      </c>
      <c r="H14" s="4">
        <f>SUM(F14*G14)</f>
        <v>377.6</v>
      </c>
    </row>
    <row r="15" spans="1:8" ht="13.05" customHeight="1" x14ac:dyDescent="0.3">
      <c r="A15" s="106" t="s">
        <v>113</v>
      </c>
      <c r="B15" s="107"/>
      <c r="C15" s="107"/>
      <c r="D15" s="107"/>
      <c r="E15" s="107"/>
      <c r="F15" s="107"/>
      <c r="G15" s="107"/>
      <c r="H15" s="108"/>
    </row>
    <row r="16" spans="1:8" s="7" customFormat="1" ht="13.05" customHeight="1" x14ac:dyDescent="0.3">
      <c r="A16" s="2" t="s">
        <v>55</v>
      </c>
      <c r="B16" s="109">
        <v>1</v>
      </c>
      <c r="C16" s="111">
        <v>4</v>
      </c>
      <c r="D16" s="92">
        <f>SUM(B16*C16)</f>
        <v>4</v>
      </c>
      <c r="E16" s="77">
        <v>6</v>
      </c>
      <c r="F16" s="15">
        <f>SUM(D16*E16)</f>
        <v>24</v>
      </c>
      <c r="G16" s="22">
        <v>44.67</v>
      </c>
      <c r="H16" s="4">
        <f>SUM(F16*G16)</f>
        <v>1072.08</v>
      </c>
    </row>
    <row r="17" spans="1:8" s="8" customFormat="1" ht="13.05" customHeight="1" x14ac:dyDescent="0.3">
      <c r="A17" s="2" t="s">
        <v>56</v>
      </c>
      <c r="B17" s="110"/>
      <c r="C17" s="110"/>
      <c r="D17" s="112"/>
      <c r="E17" s="77">
        <v>2</v>
      </c>
      <c r="F17" s="15">
        <f>SUM(D16*E17)</f>
        <v>8</v>
      </c>
      <c r="G17" s="22">
        <v>44.67</v>
      </c>
      <c r="H17" s="4">
        <f>SUM(F17*G17)</f>
        <v>357.36</v>
      </c>
    </row>
    <row r="18" spans="1:8" ht="13.05" customHeight="1" x14ac:dyDescent="0.3">
      <c r="A18" s="106" t="s">
        <v>114</v>
      </c>
      <c r="B18" s="107"/>
      <c r="C18" s="107"/>
      <c r="D18" s="107"/>
      <c r="E18" s="107"/>
      <c r="F18" s="107"/>
      <c r="G18" s="107"/>
      <c r="H18" s="108"/>
    </row>
    <row r="19" spans="1:8" s="8" customFormat="1" ht="13.05" customHeight="1" x14ac:dyDescent="0.3">
      <c r="A19" s="2" t="s">
        <v>55</v>
      </c>
      <c r="B19" s="109">
        <v>1</v>
      </c>
      <c r="C19" s="111">
        <v>4</v>
      </c>
      <c r="D19" s="92">
        <f>SUM(B19*C19)</f>
        <v>4</v>
      </c>
      <c r="E19" s="77">
        <v>6</v>
      </c>
      <c r="F19" s="15">
        <f>SUM(D19*E19)</f>
        <v>24</v>
      </c>
      <c r="G19" s="22">
        <v>63.46</v>
      </c>
      <c r="H19" s="4">
        <f>SUM(F19*G19)</f>
        <v>1523.04</v>
      </c>
    </row>
    <row r="20" spans="1:8" ht="13.05" customHeight="1" x14ac:dyDescent="0.3">
      <c r="A20" s="2" t="s">
        <v>56</v>
      </c>
      <c r="B20" s="110"/>
      <c r="C20" s="110"/>
      <c r="D20" s="112"/>
      <c r="E20" s="77">
        <v>2</v>
      </c>
      <c r="F20" s="15">
        <f>SUM(D19*E20)</f>
        <v>8</v>
      </c>
      <c r="G20" s="22">
        <v>63.46</v>
      </c>
      <c r="H20" s="4">
        <f>SUM(F20*G20)</f>
        <v>507.68</v>
      </c>
    </row>
    <row r="21" spans="1:8" ht="13.05" customHeight="1" x14ac:dyDescent="0.3">
      <c r="A21" s="113" t="s">
        <v>106</v>
      </c>
      <c r="B21" s="114"/>
      <c r="C21" s="114"/>
      <c r="D21" s="114"/>
      <c r="E21" s="114"/>
      <c r="F21" s="114"/>
      <c r="G21" s="114"/>
      <c r="H21" s="115"/>
    </row>
    <row r="22" spans="1:8" s="8" customFormat="1" ht="13.05" customHeight="1" x14ac:dyDescent="0.3">
      <c r="A22" s="2" t="s">
        <v>55</v>
      </c>
      <c r="B22" s="109">
        <v>1</v>
      </c>
      <c r="C22" s="111">
        <v>4</v>
      </c>
      <c r="D22" s="92">
        <f>SUM(B22*C22)</f>
        <v>4</v>
      </c>
      <c r="E22" s="77">
        <v>6</v>
      </c>
      <c r="F22" s="15">
        <f>SUM(D22*E22)</f>
        <v>24</v>
      </c>
      <c r="G22" s="22">
        <v>9.82</v>
      </c>
      <c r="H22" s="4">
        <f>SUM(F22*G22)</f>
        <v>235.68</v>
      </c>
    </row>
    <row r="23" spans="1:8" ht="13.05" customHeight="1" x14ac:dyDescent="0.3">
      <c r="A23" s="2" t="s">
        <v>56</v>
      </c>
      <c r="B23" s="116"/>
      <c r="C23" s="117"/>
      <c r="D23" s="93"/>
      <c r="E23" s="77">
        <v>2</v>
      </c>
      <c r="F23" s="15">
        <f>SUM(D22*E23)</f>
        <v>8</v>
      </c>
      <c r="G23" s="22">
        <v>9.82</v>
      </c>
      <c r="H23" s="4">
        <f>SUM(F23*G23)</f>
        <v>78.56</v>
      </c>
    </row>
    <row r="24" spans="1:8" ht="13.05" customHeight="1" x14ac:dyDescent="0.3">
      <c r="A24" s="113" t="s">
        <v>107</v>
      </c>
      <c r="B24" s="114"/>
      <c r="C24" s="114"/>
      <c r="D24" s="114"/>
      <c r="E24" s="114"/>
      <c r="F24" s="114"/>
      <c r="G24" s="114"/>
      <c r="H24" s="115"/>
    </row>
    <row r="25" spans="1:8" ht="13.05" customHeight="1" x14ac:dyDescent="0.3">
      <c r="A25" s="2" t="s">
        <v>55</v>
      </c>
      <c r="B25" s="109">
        <v>1</v>
      </c>
      <c r="C25" s="111">
        <v>4</v>
      </c>
      <c r="D25" s="92">
        <f>SUM(B25*C25)</f>
        <v>4</v>
      </c>
      <c r="E25" s="77">
        <v>6</v>
      </c>
      <c r="F25" s="15">
        <f>SUM(D25*E25)</f>
        <v>24</v>
      </c>
      <c r="G25" s="22">
        <v>9.82</v>
      </c>
      <c r="H25" s="4">
        <f>SUM(F25*G25)</f>
        <v>235.68</v>
      </c>
    </row>
    <row r="26" spans="1:8" ht="13.05" customHeight="1" x14ac:dyDescent="0.3">
      <c r="A26" s="2" t="s">
        <v>56</v>
      </c>
      <c r="B26" s="116"/>
      <c r="C26" s="117"/>
      <c r="D26" s="93"/>
      <c r="E26" s="77">
        <v>2</v>
      </c>
      <c r="F26" s="15">
        <f>SUM(D25*E26)</f>
        <v>8</v>
      </c>
      <c r="G26" s="22">
        <v>9.82</v>
      </c>
      <c r="H26" s="4">
        <f>SUM(F26*G26)</f>
        <v>78.56</v>
      </c>
    </row>
    <row r="27" spans="1:8" ht="13.05" customHeight="1" x14ac:dyDescent="0.3">
      <c r="A27" s="113" t="s">
        <v>108</v>
      </c>
      <c r="B27" s="114"/>
      <c r="C27" s="114"/>
      <c r="D27" s="114"/>
      <c r="E27" s="114"/>
      <c r="F27" s="114"/>
      <c r="G27" s="114"/>
      <c r="H27" s="115"/>
    </row>
    <row r="28" spans="1:8" s="8" customFormat="1" ht="13.05" customHeight="1" x14ac:dyDescent="0.3">
      <c r="A28" s="2" t="s">
        <v>55</v>
      </c>
      <c r="B28" s="109">
        <v>1</v>
      </c>
      <c r="C28" s="111">
        <v>4</v>
      </c>
      <c r="D28" s="92">
        <f>SUM(B28*C28)</f>
        <v>4</v>
      </c>
      <c r="E28" s="77">
        <v>6</v>
      </c>
      <c r="F28" s="15">
        <f>SUM(D28*E28)</f>
        <v>24</v>
      </c>
      <c r="G28" s="22">
        <v>9.82</v>
      </c>
      <c r="H28" s="4">
        <f>SUM(F28*G28)</f>
        <v>235.68</v>
      </c>
    </row>
    <row r="29" spans="1:8" ht="13.05" customHeight="1" x14ac:dyDescent="0.3">
      <c r="A29" s="2" t="s">
        <v>56</v>
      </c>
      <c r="B29" s="116"/>
      <c r="C29" s="117"/>
      <c r="D29" s="93"/>
      <c r="E29" s="77">
        <v>2</v>
      </c>
      <c r="F29" s="15">
        <f>SUM(D28*E29)</f>
        <v>8</v>
      </c>
      <c r="G29" s="22">
        <v>9.82</v>
      </c>
      <c r="H29" s="4">
        <f>SUM(F29*G29)</f>
        <v>78.56</v>
      </c>
    </row>
    <row r="30" spans="1:8" s="8" customFormat="1" ht="13.05" customHeight="1" x14ac:dyDescent="0.3">
      <c r="A30" s="24" t="s">
        <v>25</v>
      </c>
      <c r="B30" s="25">
        <f>SUM(B28,B25,B22,B19,B16,B13)</f>
        <v>6</v>
      </c>
      <c r="C30" s="27"/>
      <c r="D30" s="25">
        <f>SUM(D28,D25,D22,D19,D16,D13)</f>
        <v>24</v>
      </c>
      <c r="E30" s="28"/>
      <c r="F30" s="25">
        <f>SUM(F28:F29,F25:F26,F22:F23,F19:F20,F16:F17,F13:F14)</f>
        <v>192</v>
      </c>
      <c r="G30" s="29"/>
      <c r="H30" s="26">
        <f>SUM(H28:H29,H25:H26,H22:H23,H19:H20,H16:H17,H13:H14)</f>
        <v>5913.2800000000007</v>
      </c>
    </row>
    <row r="31" spans="1:8" ht="13.05" customHeight="1" x14ac:dyDescent="0.3">
      <c r="A31" s="100" t="s">
        <v>59</v>
      </c>
      <c r="B31" s="101"/>
      <c r="C31" s="101"/>
      <c r="D31" s="101"/>
      <c r="E31" s="101"/>
      <c r="F31" s="101"/>
      <c r="G31" s="101"/>
      <c r="H31" s="102"/>
    </row>
    <row r="32" spans="1:8" ht="13.05" customHeight="1" x14ac:dyDescent="0.3">
      <c r="A32" s="106" t="s">
        <v>112</v>
      </c>
      <c r="B32" s="107"/>
      <c r="C32" s="107"/>
      <c r="D32" s="107"/>
      <c r="E32" s="107"/>
      <c r="F32" s="107"/>
      <c r="G32" s="107"/>
      <c r="H32" s="108"/>
    </row>
    <row r="33" spans="1:9" s="8" customFormat="1" ht="13.05" customHeight="1" x14ac:dyDescent="0.3">
      <c r="A33" s="2" t="s">
        <v>55</v>
      </c>
      <c r="B33" s="109">
        <v>1</v>
      </c>
      <c r="C33" s="111">
        <v>1</v>
      </c>
      <c r="D33" s="92">
        <f>SUM(B33*C33)</f>
        <v>1</v>
      </c>
      <c r="E33" s="77">
        <v>24</v>
      </c>
      <c r="F33" s="15">
        <f>SUM(D33*E33)</f>
        <v>24</v>
      </c>
      <c r="G33" s="22">
        <v>47.2</v>
      </c>
      <c r="H33" s="4">
        <f>SUM(F33*G33)</f>
        <v>1132.8000000000002</v>
      </c>
      <c r="I33" s="6"/>
    </row>
    <row r="34" spans="1:9" ht="13.05" customHeight="1" x14ac:dyDescent="0.3">
      <c r="A34" s="2" t="s">
        <v>56</v>
      </c>
      <c r="B34" s="110"/>
      <c r="C34" s="110"/>
      <c r="D34" s="112"/>
      <c r="E34" s="77">
        <v>8</v>
      </c>
      <c r="F34" s="15">
        <f>SUM(D33*E34)</f>
        <v>8</v>
      </c>
      <c r="G34" s="22">
        <v>47.2</v>
      </c>
      <c r="H34" s="4">
        <f>SUM(F34*G34)</f>
        <v>377.6</v>
      </c>
    </row>
    <row r="35" spans="1:9" ht="13.05" customHeight="1" x14ac:dyDescent="0.3">
      <c r="A35" s="106" t="s">
        <v>113</v>
      </c>
      <c r="B35" s="107"/>
      <c r="C35" s="107"/>
      <c r="D35" s="107"/>
      <c r="E35" s="107"/>
      <c r="F35" s="107"/>
      <c r="G35" s="107"/>
      <c r="H35" s="108"/>
    </row>
    <row r="36" spans="1:9" ht="13.05" customHeight="1" x14ac:dyDescent="0.3">
      <c r="A36" s="2" t="s">
        <v>55</v>
      </c>
      <c r="B36" s="109">
        <v>10</v>
      </c>
      <c r="C36" s="111">
        <v>1</v>
      </c>
      <c r="D36" s="92">
        <f>SUM(B36*C36)</f>
        <v>10</v>
      </c>
      <c r="E36" s="77">
        <v>24</v>
      </c>
      <c r="F36" s="15">
        <f>SUM(D36*E36)</f>
        <v>240</v>
      </c>
      <c r="G36" s="22">
        <v>44.67</v>
      </c>
      <c r="H36" s="4">
        <f>SUM(F36*G36)</f>
        <v>10720.800000000001</v>
      </c>
    </row>
    <row r="37" spans="1:9" ht="13.05" customHeight="1" x14ac:dyDescent="0.3">
      <c r="A37" s="2" t="s">
        <v>56</v>
      </c>
      <c r="B37" s="110"/>
      <c r="C37" s="110"/>
      <c r="D37" s="112"/>
      <c r="E37" s="77">
        <v>8</v>
      </c>
      <c r="F37" s="15">
        <f>SUM(D36*E37)</f>
        <v>80</v>
      </c>
      <c r="G37" s="22">
        <v>44.67</v>
      </c>
      <c r="H37" s="4">
        <f>SUM(F37*G37)</f>
        <v>3573.6000000000004</v>
      </c>
    </row>
    <row r="38" spans="1:9" ht="13.05" customHeight="1" x14ac:dyDescent="0.3">
      <c r="A38" s="106" t="s">
        <v>114</v>
      </c>
      <c r="B38" s="107"/>
      <c r="C38" s="107"/>
      <c r="D38" s="107"/>
      <c r="E38" s="107"/>
      <c r="F38" s="107"/>
      <c r="G38" s="107"/>
      <c r="H38" s="108"/>
    </row>
    <row r="39" spans="1:9" s="8" customFormat="1" ht="13.05" customHeight="1" x14ac:dyDescent="0.3">
      <c r="A39" s="2" t="s">
        <v>55</v>
      </c>
      <c r="B39" s="109">
        <v>1</v>
      </c>
      <c r="C39" s="111">
        <v>1</v>
      </c>
      <c r="D39" s="92">
        <f>SUM(B39*C39)</f>
        <v>1</v>
      </c>
      <c r="E39" s="77">
        <v>24</v>
      </c>
      <c r="F39" s="15">
        <f>SUM(D39*E39)</f>
        <v>24</v>
      </c>
      <c r="G39" s="22">
        <v>63.46</v>
      </c>
      <c r="H39" s="4">
        <f>SUM(F39*G39)</f>
        <v>1523.04</v>
      </c>
    </row>
    <row r="40" spans="1:9" ht="13.05" customHeight="1" x14ac:dyDescent="0.3">
      <c r="A40" s="2" t="s">
        <v>56</v>
      </c>
      <c r="B40" s="110"/>
      <c r="C40" s="110"/>
      <c r="D40" s="112"/>
      <c r="E40" s="77">
        <v>8</v>
      </c>
      <c r="F40" s="15">
        <f>SUM(D39*E40)</f>
        <v>8</v>
      </c>
      <c r="G40" s="22">
        <v>63.46</v>
      </c>
      <c r="H40" s="4">
        <f>SUM(F40*G40)</f>
        <v>507.68</v>
      </c>
    </row>
    <row r="41" spans="1:9" s="8" customFormat="1" ht="13.05" customHeight="1" x14ac:dyDescent="0.3">
      <c r="A41" s="113" t="s">
        <v>106</v>
      </c>
      <c r="B41" s="114"/>
      <c r="C41" s="114"/>
      <c r="D41" s="114"/>
      <c r="E41" s="114"/>
      <c r="F41" s="114"/>
      <c r="G41" s="114"/>
      <c r="H41" s="115"/>
    </row>
    <row r="42" spans="1:9" ht="13.05" customHeight="1" x14ac:dyDescent="0.3">
      <c r="A42" s="2" t="s">
        <v>55</v>
      </c>
      <c r="B42" s="109">
        <v>1</v>
      </c>
      <c r="C42" s="111">
        <v>1</v>
      </c>
      <c r="D42" s="92">
        <f>SUM(B42*C42)</f>
        <v>1</v>
      </c>
      <c r="E42" s="77">
        <v>24</v>
      </c>
      <c r="F42" s="15">
        <f>SUM(D42*E42)</f>
        <v>24</v>
      </c>
      <c r="G42" s="22">
        <v>9.82</v>
      </c>
      <c r="H42" s="4">
        <f>SUM(F42*G42)</f>
        <v>235.68</v>
      </c>
    </row>
    <row r="43" spans="1:9" x14ac:dyDescent="0.3">
      <c r="A43" s="2" t="s">
        <v>56</v>
      </c>
      <c r="B43" s="116"/>
      <c r="C43" s="117"/>
      <c r="D43" s="93"/>
      <c r="E43" s="77">
        <v>8</v>
      </c>
      <c r="F43" s="15">
        <f>SUM(D42*E43)</f>
        <v>8</v>
      </c>
      <c r="G43" s="22">
        <v>9.82</v>
      </c>
      <c r="H43" s="4">
        <f>SUM(F43*G43)</f>
        <v>78.56</v>
      </c>
    </row>
    <row r="44" spans="1:9" x14ac:dyDescent="0.3">
      <c r="A44" s="113" t="s">
        <v>107</v>
      </c>
      <c r="B44" s="114"/>
      <c r="C44" s="114"/>
      <c r="D44" s="114"/>
      <c r="E44" s="114"/>
      <c r="F44" s="114"/>
      <c r="G44" s="114"/>
      <c r="H44" s="115"/>
    </row>
    <row r="45" spans="1:9" x14ac:dyDescent="0.3">
      <c r="A45" s="2" t="s">
        <v>55</v>
      </c>
      <c r="B45" s="109">
        <v>20</v>
      </c>
      <c r="C45" s="111">
        <v>1</v>
      </c>
      <c r="D45" s="92">
        <f>SUM(B45*C45)</f>
        <v>20</v>
      </c>
      <c r="E45" s="77">
        <v>24</v>
      </c>
      <c r="F45" s="15">
        <f>SUM(D45*E45)</f>
        <v>480</v>
      </c>
      <c r="G45" s="22">
        <v>9.82</v>
      </c>
      <c r="H45" s="4">
        <f>SUM(F45*G45)</f>
        <v>4713.6000000000004</v>
      </c>
    </row>
    <row r="46" spans="1:9" ht="13.05" customHeight="1" x14ac:dyDescent="0.3">
      <c r="A46" s="2" t="s">
        <v>56</v>
      </c>
      <c r="B46" s="116"/>
      <c r="C46" s="117"/>
      <c r="D46" s="93"/>
      <c r="E46" s="77">
        <v>8</v>
      </c>
      <c r="F46" s="15">
        <f>SUM(D45*E46)</f>
        <v>160</v>
      </c>
      <c r="G46" s="22">
        <v>9.82</v>
      </c>
      <c r="H46" s="4">
        <f>SUM(F46*G46)</f>
        <v>1571.2</v>
      </c>
    </row>
    <row r="47" spans="1:9" ht="13.05" customHeight="1" x14ac:dyDescent="0.3">
      <c r="A47" s="113" t="s">
        <v>108</v>
      </c>
      <c r="B47" s="114"/>
      <c r="C47" s="114"/>
      <c r="D47" s="114"/>
      <c r="E47" s="114"/>
      <c r="F47" s="114"/>
      <c r="G47" s="114"/>
      <c r="H47" s="115"/>
    </row>
    <row r="48" spans="1:9" s="8" customFormat="1" ht="13.05" customHeight="1" x14ac:dyDescent="0.3">
      <c r="A48" s="2" t="s">
        <v>55</v>
      </c>
      <c r="B48" s="109">
        <v>1</v>
      </c>
      <c r="C48" s="111">
        <v>1</v>
      </c>
      <c r="D48" s="92">
        <f>SUM(B48*C48)</f>
        <v>1</v>
      </c>
      <c r="E48" s="77">
        <v>24</v>
      </c>
      <c r="F48" s="15">
        <f>SUM(D48*E48)</f>
        <v>24</v>
      </c>
      <c r="G48" s="22">
        <v>9.82</v>
      </c>
      <c r="H48" s="4">
        <f>SUM(F48*G48)</f>
        <v>235.68</v>
      </c>
    </row>
    <row r="49" spans="1:8" ht="13.05" customHeight="1" x14ac:dyDescent="0.3">
      <c r="A49" s="2" t="s">
        <v>56</v>
      </c>
      <c r="B49" s="116"/>
      <c r="C49" s="117"/>
      <c r="D49" s="93"/>
      <c r="E49" s="77">
        <v>8</v>
      </c>
      <c r="F49" s="15">
        <f>SUM(D48*E49)</f>
        <v>8</v>
      </c>
      <c r="G49" s="22">
        <v>9.82</v>
      </c>
      <c r="H49" s="4">
        <f>SUM(F49*G49)</f>
        <v>78.56</v>
      </c>
    </row>
    <row r="50" spans="1:8" ht="13.05" customHeight="1" x14ac:dyDescent="0.3">
      <c r="A50" s="24" t="s">
        <v>25</v>
      </c>
      <c r="B50" s="25">
        <f>SUM(B33,B36,B39,B42,B45,B48)</f>
        <v>34</v>
      </c>
      <c r="C50" s="27"/>
      <c r="D50" s="25">
        <f>SUM(D42,D39,D36,D33,D45,D48)</f>
        <v>34</v>
      </c>
      <c r="E50" s="28"/>
      <c r="F50" s="25">
        <f>SUM(F33:F34,F36:F37,F39:F40,F42:F43,F45:F46,F48:F49)</f>
        <v>1088</v>
      </c>
      <c r="G50" s="29"/>
      <c r="H50" s="26">
        <f>SUM(H33:H34,H36:H37,H39:H40,H42:H43,H45:H46,H48:H49)</f>
        <v>24748.800000000003</v>
      </c>
    </row>
    <row r="51" spans="1:8" s="8" customFormat="1" ht="13.05" customHeight="1" x14ac:dyDescent="0.3">
      <c r="A51" s="100" t="s">
        <v>52</v>
      </c>
      <c r="B51" s="101"/>
      <c r="C51" s="101"/>
      <c r="D51" s="101"/>
      <c r="E51" s="101"/>
      <c r="F51" s="101"/>
      <c r="G51" s="101"/>
      <c r="H51" s="102"/>
    </row>
    <row r="52" spans="1:8" x14ac:dyDescent="0.3">
      <c r="A52" s="76" t="s">
        <v>115</v>
      </c>
      <c r="B52" s="78">
        <v>1</v>
      </c>
      <c r="C52" s="79">
        <v>1</v>
      </c>
      <c r="D52" s="15">
        <f t="shared" ref="D52:D54" si="3">SUM(B52*C52)</f>
        <v>1</v>
      </c>
      <c r="E52" s="9">
        <v>3</v>
      </c>
      <c r="F52" s="15">
        <f t="shared" ref="F52:F54" si="4">SUM(D52*E52)</f>
        <v>3</v>
      </c>
      <c r="G52" s="22">
        <v>47.2</v>
      </c>
      <c r="H52" s="4">
        <f t="shared" ref="H52:H54" si="5">SUM(F52*G52)</f>
        <v>141.60000000000002</v>
      </c>
    </row>
    <row r="53" spans="1:8" x14ac:dyDescent="0.3">
      <c r="A53" s="76" t="s">
        <v>116</v>
      </c>
      <c r="B53" s="78">
        <v>15</v>
      </c>
      <c r="C53" s="79">
        <v>1</v>
      </c>
      <c r="D53" s="15">
        <f t="shared" si="3"/>
        <v>15</v>
      </c>
      <c r="E53" s="9">
        <v>3</v>
      </c>
      <c r="F53" s="15">
        <f t="shared" si="4"/>
        <v>45</v>
      </c>
      <c r="G53" s="22">
        <v>44.67</v>
      </c>
      <c r="H53" s="4">
        <f t="shared" si="5"/>
        <v>2010.15</v>
      </c>
    </row>
    <row r="54" spans="1:8" ht="13.05" customHeight="1" x14ac:dyDescent="0.3">
      <c r="A54" s="76" t="s">
        <v>117</v>
      </c>
      <c r="B54" s="77">
        <v>1</v>
      </c>
      <c r="C54" s="80">
        <v>1</v>
      </c>
      <c r="D54" s="15">
        <f t="shared" si="3"/>
        <v>1</v>
      </c>
      <c r="E54" s="9">
        <v>3</v>
      </c>
      <c r="F54" s="15">
        <f t="shared" si="4"/>
        <v>3</v>
      </c>
      <c r="G54" s="22">
        <v>63.46</v>
      </c>
      <c r="H54" s="4">
        <f t="shared" si="5"/>
        <v>190.38</v>
      </c>
    </row>
    <row r="55" spans="1:8" ht="13.05" customHeight="1" x14ac:dyDescent="0.3">
      <c r="A55" s="72" t="s">
        <v>109</v>
      </c>
      <c r="B55" s="77">
        <v>1</v>
      </c>
      <c r="C55" s="80">
        <v>1</v>
      </c>
      <c r="D55" s="15">
        <f>SUM(B55*C55)</f>
        <v>1</v>
      </c>
      <c r="E55" s="9">
        <v>3</v>
      </c>
      <c r="F55" s="15">
        <f>SUM(D55*E55)</f>
        <v>3</v>
      </c>
      <c r="G55" s="22">
        <v>9.82</v>
      </c>
      <c r="H55" s="4">
        <f>SUM(F55*G55)</f>
        <v>29.46</v>
      </c>
    </row>
    <row r="56" spans="1:8" ht="13.05" customHeight="1" x14ac:dyDescent="0.3">
      <c r="A56" s="72" t="s">
        <v>110</v>
      </c>
      <c r="B56" s="77">
        <v>15</v>
      </c>
      <c r="C56" s="80">
        <v>1</v>
      </c>
      <c r="D56" s="15">
        <f>SUM(B56*C56)</f>
        <v>15</v>
      </c>
      <c r="E56" s="9">
        <v>3</v>
      </c>
      <c r="F56" s="15">
        <f>SUM(D56*E56)</f>
        <v>45</v>
      </c>
      <c r="G56" s="22">
        <v>9.82</v>
      </c>
      <c r="H56" s="4">
        <f>SUM(F56*G56)</f>
        <v>441.90000000000003</v>
      </c>
    </row>
    <row r="57" spans="1:8" ht="13.05" customHeight="1" x14ac:dyDescent="0.3">
      <c r="A57" s="72" t="s">
        <v>111</v>
      </c>
      <c r="B57" s="77">
        <v>1</v>
      </c>
      <c r="C57" s="80">
        <v>1</v>
      </c>
      <c r="D57" s="15">
        <f>SUM(B57*C57)</f>
        <v>1</v>
      </c>
      <c r="E57" s="9">
        <v>3</v>
      </c>
      <c r="F57" s="15">
        <f>SUM(D57*E57)</f>
        <v>3</v>
      </c>
      <c r="G57" s="22">
        <v>9.82</v>
      </c>
      <c r="H57" s="4">
        <f>SUM(F57*G57)</f>
        <v>29.46</v>
      </c>
    </row>
    <row r="58" spans="1:8" ht="13.05" customHeight="1" x14ac:dyDescent="0.3">
      <c r="A58" s="24" t="s">
        <v>25</v>
      </c>
      <c r="B58" s="25">
        <f>SUM(B52:B57)</f>
        <v>34</v>
      </c>
      <c r="C58" s="27"/>
      <c r="D58" s="25">
        <f>SUM(D52:D57)</f>
        <v>34</v>
      </c>
      <c r="E58" s="28"/>
      <c r="F58" s="25">
        <f>SUM(F52:F57)</f>
        <v>102</v>
      </c>
      <c r="G58" s="29"/>
      <c r="H58" s="26">
        <f>SUM(H52:H57)</f>
        <v>2842.9500000000003</v>
      </c>
    </row>
    <row r="59" spans="1:8" s="8" customFormat="1" ht="13.05" customHeight="1" x14ac:dyDescent="0.3">
      <c r="A59" s="36" t="s">
        <v>105</v>
      </c>
      <c r="B59" s="37">
        <f>SUM(B10,B58,B30,B50)</f>
        <v>128</v>
      </c>
      <c r="C59" s="37"/>
      <c r="D59" s="37">
        <f>SUM(D10,D58,D30,D50)</f>
        <v>146</v>
      </c>
      <c r="E59" s="39"/>
      <c r="F59" s="37">
        <f>SUM(F10,F58,F30,F50)</f>
        <v>4622</v>
      </c>
      <c r="G59" s="40"/>
      <c r="H59" s="69">
        <f>SUM(H10,H58,H30,H50)</f>
        <v>112603.02999999998</v>
      </c>
    </row>
  </sheetData>
  <mergeCells count="53">
    <mergeCell ref="B48:B49"/>
    <mergeCell ref="C48:C49"/>
    <mergeCell ref="D48:D49"/>
    <mergeCell ref="A44:H44"/>
    <mergeCell ref="B45:B46"/>
    <mergeCell ref="C45:C46"/>
    <mergeCell ref="D45:D46"/>
    <mergeCell ref="A47:H47"/>
    <mergeCell ref="B39:B40"/>
    <mergeCell ref="C39:C40"/>
    <mergeCell ref="D39:D40"/>
    <mergeCell ref="A41:H41"/>
    <mergeCell ref="B42:B43"/>
    <mergeCell ref="C42:C43"/>
    <mergeCell ref="D42:D43"/>
    <mergeCell ref="A35:H35"/>
    <mergeCell ref="B36:B37"/>
    <mergeCell ref="C36:C37"/>
    <mergeCell ref="D36:D37"/>
    <mergeCell ref="A38:H38"/>
    <mergeCell ref="A31:H31"/>
    <mergeCell ref="A32:H32"/>
    <mergeCell ref="B33:B34"/>
    <mergeCell ref="C33:C34"/>
    <mergeCell ref="D33:D34"/>
    <mergeCell ref="B25:B26"/>
    <mergeCell ref="C25:C26"/>
    <mergeCell ref="D25:D26"/>
    <mergeCell ref="A27:H27"/>
    <mergeCell ref="B28:B29"/>
    <mergeCell ref="C28:C29"/>
    <mergeCell ref="D28:D29"/>
    <mergeCell ref="A21:H21"/>
    <mergeCell ref="B22:B23"/>
    <mergeCell ref="C22:C23"/>
    <mergeCell ref="D22:D23"/>
    <mergeCell ref="A24:H24"/>
    <mergeCell ref="A2:H2"/>
    <mergeCell ref="A3:H3"/>
    <mergeCell ref="A51:H51"/>
    <mergeCell ref="A11:H11"/>
    <mergeCell ref="A12:H12"/>
    <mergeCell ref="B13:B14"/>
    <mergeCell ref="C13:C14"/>
    <mergeCell ref="D13:D14"/>
    <mergeCell ref="A15:H15"/>
    <mergeCell ref="B16:B17"/>
    <mergeCell ref="C16:C17"/>
    <mergeCell ref="D16:D17"/>
    <mergeCell ref="A18:H18"/>
    <mergeCell ref="B19:B20"/>
    <mergeCell ref="C19:C20"/>
    <mergeCell ref="D19:D20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7"/>
  <sheetViews>
    <sheetView zoomScaleNormal="100" workbookViewId="0">
      <pane ySplit="1" topLeftCell="A38" activePane="bottomLeft" state="frozen"/>
      <selection pane="bottomLeft" activeCell="G53" sqref="G53"/>
    </sheetView>
  </sheetViews>
  <sheetFormatPr defaultColWidth="8.77734375" defaultRowHeight="13.8" x14ac:dyDescent="0.3"/>
  <cols>
    <col min="1" max="1" width="60.109375" style="1" customWidth="1"/>
    <col min="2" max="2" width="14.21875" style="10" customWidth="1"/>
    <col min="3" max="3" width="15.109375" style="1" customWidth="1"/>
    <col min="4" max="4" width="17.33203125" style="10" bestFit="1" customWidth="1"/>
    <col min="5" max="5" width="16.21875" style="10" customWidth="1"/>
    <col min="6" max="6" width="11" style="10" bestFit="1" customWidth="1"/>
    <col min="7" max="7" width="13.33203125" style="1" customWidth="1"/>
    <col min="8" max="8" width="16.109375" style="1" customWidth="1"/>
    <col min="9" max="16384" width="8.77734375" style="6"/>
  </cols>
  <sheetData>
    <row r="1" spans="1:8" ht="37.200000000000003" thickBot="1" x14ac:dyDescent="0.35">
      <c r="A1" s="11" t="s">
        <v>0</v>
      </c>
      <c r="B1" s="12" t="s">
        <v>1</v>
      </c>
      <c r="C1" s="11" t="s">
        <v>2</v>
      </c>
      <c r="D1" s="12" t="s">
        <v>18</v>
      </c>
      <c r="E1" s="12" t="s">
        <v>19</v>
      </c>
      <c r="F1" s="12" t="s">
        <v>20</v>
      </c>
      <c r="G1" s="11" t="s">
        <v>21</v>
      </c>
      <c r="H1" s="11" t="s">
        <v>22</v>
      </c>
    </row>
    <row r="2" spans="1:8" ht="13.05" customHeight="1" x14ac:dyDescent="0.3">
      <c r="A2" s="123" t="s">
        <v>9</v>
      </c>
      <c r="B2" s="123"/>
      <c r="C2" s="123"/>
      <c r="D2" s="123"/>
      <c r="E2" s="123"/>
      <c r="F2" s="123"/>
      <c r="G2" s="123"/>
      <c r="H2" s="123"/>
    </row>
    <row r="3" spans="1:8" ht="13.05" customHeight="1" x14ac:dyDescent="0.3">
      <c r="A3" s="123" t="s">
        <v>10</v>
      </c>
      <c r="B3" s="123"/>
      <c r="C3" s="123"/>
      <c r="D3" s="123"/>
      <c r="E3" s="123"/>
      <c r="F3" s="123"/>
      <c r="G3" s="123"/>
      <c r="H3" s="123"/>
    </row>
    <row r="4" spans="1:8" ht="13.05" customHeight="1" x14ac:dyDescent="0.3">
      <c r="A4" s="123" t="s">
        <v>11</v>
      </c>
      <c r="B4" s="123"/>
      <c r="C4" s="123"/>
      <c r="D4" s="123"/>
      <c r="E4" s="123"/>
      <c r="F4" s="123"/>
      <c r="G4" s="123"/>
      <c r="H4" s="123"/>
    </row>
    <row r="5" spans="1:8" ht="13.05" customHeight="1" x14ac:dyDescent="0.3">
      <c r="A5" s="123" t="s">
        <v>15</v>
      </c>
      <c r="B5" s="123"/>
      <c r="C5" s="123"/>
      <c r="D5" s="123"/>
      <c r="E5" s="123"/>
      <c r="F5" s="123"/>
      <c r="G5" s="123"/>
      <c r="H5" s="123"/>
    </row>
    <row r="6" spans="1:8" ht="13.05" customHeight="1" x14ac:dyDescent="0.3">
      <c r="A6" s="123" t="s">
        <v>30</v>
      </c>
      <c r="B6" s="123"/>
      <c r="C6" s="123"/>
      <c r="D6" s="123"/>
      <c r="E6" s="123"/>
      <c r="F6" s="123"/>
      <c r="G6" s="123"/>
      <c r="H6" s="123"/>
    </row>
    <row r="7" spans="1:8" s="8" customFormat="1" ht="13.05" customHeight="1" x14ac:dyDescent="0.3">
      <c r="A7" s="123" t="s">
        <v>74</v>
      </c>
      <c r="B7" s="123"/>
      <c r="C7" s="123"/>
      <c r="D7" s="123"/>
      <c r="E7" s="123"/>
      <c r="F7" s="123"/>
      <c r="G7" s="123"/>
      <c r="H7" s="123"/>
    </row>
    <row r="8" spans="1:8" ht="13.05" customHeight="1" x14ac:dyDescent="0.3">
      <c r="A8" s="123" t="s">
        <v>32</v>
      </c>
      <c r="B8" s="123"/>
      <c r="C8" s="123"/>
      <c r="D8" s="123"/>
      <c r="E8" s="123"/>
      <c r="F8" s="123"/>
      <c r="G8" s="123"/>
      <c r="H8" s="123"/>
    </row>
    <row r="9" spans="1:8" ht="13.05" customHeight="1" x14ac:dyDescent="0.3">
      <c r="A9" s="123" t="s">
        <v>61</v>
      </c>
      <c r="B9" s="123"/>
      <c r="C9" s="123"/>
      <c r="D9" s="123"/>
      <c r="E9" s="123"/>
      <c r="F9" s="123"/>
      <c r="G9" s="123"/>
      <c r="H9" s="123"/>
    </row>
    <row r="10" spans="1:8" ht="13.05" customHeight="1" x14ac:dyDescent="0.3">
      <c r="A10" s="123" t="s">
        <v>48</v>
      </c>
      <c r="B10" s="123"/>
      <c r="C10" s="123"/>
      <c r="D10" s="123"/>
      <c r="E10" s="123"/>
      <c r="F10" s="123"/>
      <c r="G10" s="123"/>
      <c r="H10" s="123"/>
    </row>
    <row r="11" spans="1:8" ht="13.05" customHeight="1" x14ac:dyDescent="0.3">
      <c r="A11" s="100" t="s">
        <v>51</v>
      </c>
      <c r="B11" s="121"/>
      <c r="C11" s="121"/>
      <c r="D11" s="121"/>
      <c r="E11" s="121"/>
      <c r="F11" s="121"/>
      <c r="G11" s="121"/>
      <c r="H11" s="122"/>
    </row>
    <row r="12" spans="1:8" s="8" customFormat="1" ht="13.05" customHeight="1" x14ac:dyDescent="0.3">
      <c r="A12" s="2" t="s">
        <v>115</v>
      </c>
      <c r="B12" s="9">
        <v>3</v>
      </c>
      <c r="C12" s="3">
        <v>1</v>
      </c>
      <c r="D12" s="15">
        <f>SUM(B12*C12)</f>
        <v>3</v>
      </c>
      <c r="E12" s="9">
        <v>22</v>
      </c>
      <c r="F12" s="15">
        <f t="shared" ref="F12:F17" si="0">SUM(D12*E12)</f>
        <v>66</v>
      </c>
      <c r="G12" s="22">
        <v>47.2</v>
      </c>
      <c r="H12" s="4">
        <f t="shared" ref="H12:H17" si="1">SUM(F12*G12)</f>
        <v>3115.2000000000003</v>
      </c>
    </row>
    <row r="13" spans="1:8" ht="13.05" customHeight="1" x14ac:dyDescent="0.3">
      <c r="A13" s="2" t="s">
        <v>23</v>
      </c>
      <c r="B13" s="9">
        <v>200</v>
      </c>
      <c r="C13" s="3">
        <v>1.5449999999999999</v>
      </c>
      <c r="D13" s="15">
        <f>SUM(B13*C13)</f>
        <v>309</v>
      </c>
      <c r="E13" s="9">
        <v>22</v>
      </c>
      <c r="F13" s="15">
        <f t="shared" si="0"/>
        <v>6798</v>
      </c>
      <c r="G13" s="22">
        <v>44.67</v>
      </c>
      <c r="H13" s="5">
        <f t="shared" si="1"/>
        <v>303666.66000000003</v>
      </c>
    </row>
    <row r="14" spans="1:8" ht="13.05" customHeight="1" x14ac:dyDescent="0.3">
      <c r="A14" s="2" t="s">
        <v>24</v>
      </c>
      <c r="B14" s="9">
        <v>8</v>
      </c>
      <c r="C14" s="3">
        <v>1</v>
      </c>
      <c r="D14" s="15">
        <f>SUM(B14*C14)</f>
        <v>8</v>
      </c>
      <c r="E14" s="9">
        <v>22</v>
      </c>
      <c r="F14" s="15">
        <f t="shared" si="0"/>
        <v>176</v>
      </c>
      <c r="G14" s="22">
        <v>63.46</v>
      </c>
      <c r="H14" s="5">
        <f t="shared" si="1"/>
        <v>11168.960000000001</v>
      </c>
    </row>
    <row r="15" spans="1:8" ht="13.05" customHeight="1" x14ac:dyDescent="0.3">
      <c r="A15" s="71" t="s">
        <v>120</v>
      </c>
      <c r="B15" s="9">
        <v>3</v>
      </c>
      <c r="C15" s="3">
        <v>1</v>
      </c>
      <c r="D15" s="15">
        <f>SUM(B15*C15)</f>
        <v>3</v>
      </c>
      <c r="E15" s="9">
        <v>22</v>
      </c>
      <c r="F15" s="15">
        <f t="shared" si="0"/>
        <v>66</v>
      </c>
      <c r="G15" s="22">
        <v>9.82</v>
      </c>
      <c r="H15" s="4">
        <f t="shared" si="1"/>
        <v>648.12</v>
      </c>
    </row>
    <row r="16" spans="1:8" ht="13.05" customHeight="1" x14ac:dyDescent="0.3">
      <c r="A16" s="71" t="s">
        <v>121</v>
      </c>
      <c r="B16" s="9">
        <v>150</v>
      </c>
      <c r="C16" s="3">
        <v>1.5449999999999999</v>
      </c>
      <c r="D16" s="15">
        <v>232</v>
      </c>
      <c r="E16" s="9">
        <v>22</v>
      </c>
      <c r="F16" s="15">
        <f t="shared" si="0"/>
        <v>5104</v>
      </c>
      <c r="G16" s="22">
        <v>9.82</v>
      </c>
      <c r="H16" s="5">
        <f t="shared" si="1"/>
        <v>50121.279999999999</v>
      </c>
    </row>
    <row r="17" spans="1:8" s="7" customFormat="1" ht="13.05" customHeight="1" x14ac:dyDescent="0.3">
      <c r="A17" s="71" t="s">
        <v>122</v>
      </c>
      <c r="B17" s="9">
        <v>15</v>
      </c>
      <c r="C17" s="3">
        <v>1</v>
      </c>
      <c r="D17" s="15">
        <f>SUM(B17*C17)</f>
        <v>15</v>
      </c>
      <c r="E17" s="9">
        <v>22</v>
      </c>
      <c r="F17" s="15">
        <f t="shared" si="0"/>
        <v>330</v>
      </c>
      <c r="G17" s="22">
        <v>9.82</v>
      </c>
      <c r="H17" s="5">
        <f t="shared" si="1"/>
        <v>3240.6</v>
      </c>
    </row>
    <row r="18" spans="1:8" ht="13.05" customHeight="1" x14ac:dyDescent="0.3">
      <c r="A18" s="46" t="s">
        <v>25</v>
      </c>
      <c r="B18" s="47">
        <f>SUM(B12:B17)</f>
        <v>379</v>
      </c>
      <c r="C18" s="48"/>
      <c r="D18" s="47">
        <f>SUM(D12:D17)</f>
        <v>570</v>
      </c>
      <c r="E18" s="49"/>
      <c r="F18" s="47">
        <f>SUM(F12:F17)</f>
        <v>12540</v>
      </c>
      <c r="G18" s="50"/>
      <c r="H18" s="51">
        <f>SUM(H12:H17)</f>
        <v>371960.82000000007</v>
      </c>
    </row>
    <row r="19" spans="1:8" ht="13.05" customHeight="1" x14ac:dyDescent="0.3">
      <c r="A19" s="100" t="s">
        <v>52</v>
      </c>
      <c r="B19" s="101"/>
      <c r="C19" s="101"/>
      <c r="D19" s="101"/>
      <c r="E19" s="101"/>
      <c r="F19" s="101"/>
      <c r="G19" s="101"/>
      <c r="H19" s="102"/>
    </row>
    <row r="20" spans="1:8" s="8" customFormat="1" ht="13.05" customHeight="1" x14ac:dyDescent="0.3">
      <c r="A20" s="2" t="s">
        <v>115</v>
      </c>
      <c r="B20" s="9">
        <v>1</v>
      </c>
      <c r="C20" s="3">
        <v>1</v>
      </c>
      <c r="D20" s="15">
        <f t="shared" ref="D20:D25" si="2">SUM(B20*C20)</f>
        <v>1</v>
      </c>
      <c r="E20" s="9">
        <v>3</v>
      </c>
      <c r="F20" s="15">
        <f t="shared" ref="F20:F25" si="3">SUM(D20*E20)</f>
        <v>3</v>
      </c>
      <c r="G20" s="22">
        <v>47.2</v>
      </c>
      <c r="H20" s="4">
        <f t="shared" ref="H20:H25" si="4">SUM(F20*G20)</f>
        <v>141.60000000000002</v>
      </c>
    </row>
    <row r="21" spans="1:8" ht="13.05" customHeight="1" x14ac:dyDescent="0.3">
      <c r="A21" s="2" t="s">
        <v>23</v>
      </c>
      <c r="B21" s="9">
        <v>15</v>
      </c>
      <c r="C21" s="3">
        <v>1</v>
      </c>
      <c r="D21" s="15">
        <f t="shared" si="2"/>
        <v>15</v>
      </c>
      <c r="E21" s="9">
        <v>3</v>
      </c>
      <c r="F21" s="15">
        <f t="shared" si="3"/>
        <v>45</v>
      </c>
      <c r="G21" s="22">
        <v>44.67</v>
      </c>
      <c r="H21" s="5">
        <f t="shared" si="4"/>
        <v>2010.15</v>
      </c>
    </row>
    <row r="22" spans="1:8" ht="13.05" customHeight="1" x14ac:dyDescent="0.3">
      <c r="A22" s="2" t="s">
        <v>24</v>
      </c>
      <c r="B22" s="9">
        <v>2</v>
      </c>
      <c r="C22" s="3">
        <v>1</v>
      </c>
      <c r="D22" s="15">
        <f t="shared" si="2"/>
        <v>2</v>
      </c>
      <c r="E22" s="9">
        <v>3</v>
      </c>
      <c r="F22" s="15">
        <f t="shared" si="3"/>
        <v>6</v>
      </c>
      <c r="G22" s="22">
        <v>63.46</v>
      </c>
      <c r="H22" s="5">
        <f t="shared" si="4"/>
        <v>380.76</v>
      </c>
    </row>
    <row r="23" spans="1:8" s="8" customFormat="1" ht="13.05" customHeight="1" x14ac:dyDescent="0.3">
      <c r="A23" s="71" t="s">
        <v>120</v>
      </c>
      <c r="B23" s="9">
        <v>1</v>
      </c>
      <c r="C23" s="3">
        <v>1</v>
      </c>
      <c r="D23" s="15">
        <f t="shared" si="2"/>
        <v>1</v>
      </c>
      <c r="E23" s="9">
        <v>3</v>
      </c>
      <c r="F23" s="15">
        <f t="shared" si="3"/>
        <v>3</v>
      </c>
      <c r="G23" s="22">
        <v>9.82</v>
      </c>
      <c r="H23" s="4">
        <f t="shared" si="4"/>
        <v>29.46</v>
      </c>
    </row>
    <row r="24" spans="1:8" ht="13.05" customHeight="1" x14ac:dyDescent="0.3">
      <c r="A24" s="71" t="s">
        <v>121</v>
      </c>
      <c r="B24" s="9">
        <v>12</v>
      </c>
      <c r="C24" s="3">
        <v>1</v>
      </c>
      <c r="D24" s="15">
        <f t="shared" si="2"/>
        <v>12</v>
      </c>
      <c r="E24" s="9">
        <v>3</v>
      </c>
      <c r="F24" s="15">
        <f t="shared" si="3"/>
        <v>36</v>
      </c>
      <c r="G24" s="22">
        <v>9.82</v>
      </c>
      <c r="H24" s="5">
        <f t="shared" si="4"/>
        <v>353.52</v>
      </c>
    </row>
    <row r="25" spans="1:8" s="7" customFormat="1" ht="13.05" customHeight="1" x14ac:dyDescent="0.3">
      <c r="A25" s="71" t="s">
        <v>122</v>
      </c>
      <c r="B25" s="9">
        <v>4</v>
      </c>
      <c r="C25" s="3">
        <v>1</v>
      </c>
      <c r="D25" s="15">
        <f t="shared" si="2"/>
        <v>4</v>
      </c>
      <c r="E25" s="9">
        <v>3</v>
      </c>
      <c r="F25" s="15">
        <f t="shared" si="3"/>
        <v>12</v>
      </c>
      <c r="G25" s="22">
        <v>9.82</v>
      </c>
      <c r="H25" s="5">
        <f t="shared" si="4"/>
        <v>117.84</v>
      </c>
    </row>
    <row r="26" spans="1:8" s="8" customFormat="1" ht="13.05" customHeight="1" x14ac:dyDescent="0.3">
      <c r="A26" s="46" t="s">
        <v>25</v>
      </c>
      <c r="B26" s="47">
        <f>SUM(B20:B25)</f>
        <v>35</v>
      </c>
      <c r="C26" s="48"/>
      <c r="D26" s="47">
        <f>SUM(D20:D25)</f>
        <v>35</v>
      </c>
      <c r="E26" s="49"/>
      <c r="F26" s="47">
        <f>SUM(F20:F25)</f>
        <v>105</v>
      </c>
      <c r="G26" s="50"/>
      <c r="H26" s="51">
        <f>SUM(H20:H25)</f>
        <v>3033.3300000000004</v>
      </c>
    </row>
    <row r="27" spans="1:8" ht="13.05" customHeight="1" x14ac:dyDescent="0.3">
      <c r="A27" s="100" t="s">
        <v>64</v>
      </c>
      <c r="B27" s="119"/>
      <c r="C27" s="119"/>
      <c r="D27" s="119"/>
      <c r="E27" s="119"/>
      <c r="F27" s="119"/>
      <c r="G27" s="119"/>
      <c r="H27" s="120"/>
    </row>
    <row r="28" spans="1:8" ht="13.05" customHeight="1" x14ac:dyDescent="0.3">
      <c r="A28" s="106" t="s">
        <v>112</v>
      </c>
      <c r="B28" s="107"/>
      <c r="C28" s="107"/>
      <c r="D28" s="107"/>
      <c r="E28" s="107"/>
      <c r="F28" s="107"/>
      <c r="G28" s="107"/>
      <c r="H28" s="108"/>
    </row>
    <row r="29" spans="1:8" s="8" customFormat="1" ht="13.05" customHeight="1" x14ac:dyDescent="0.3">
      <c r="A29" s="2" t="s">
        <v>55</v>
      </c>
      <c r="B29" s="88">
        <v>1</v>
      </c>
      <c r="C29" s="90">
        <v>4</v>
      </c>
      <c r="D29" s="92">
        <f>SUM(B29*C29)</f>
        <v>4</v>
      </c>
      <c r="E29" s="77">
        <v>6</v>
      </c>
      <c r="F29" s="15">
        <f>SUM(D29*E29)</f>
        <v>24</v>
      </c>
      <c r="G29" s="22">
        <v>47.2</v>
      </c>
      <c r="H29" s="4">
        <f>SUM(F29*G29)</f>
        <v>1132.8000000000002</v>
      </c>
    </row>
    <row r="30" spans="1:8" ht="13.05" customHeight="1" x14ac:dyDescent="0.3">
      <c r="A30" s="2" t="s">
        <v>56</v>
      </c>
      <c r="B30" s="118"/>
      <c r="C30" s="118"/>
      <c r="D30" s="112"/>
      <c r="E30" s="9">
        <v>2</v>
      </c>
      <c r="F30" s="15">
        <f>SUM(D29*E30)</f>
        <v>8</v>
      </c>
      <c r="G30" s="22">
        <v>47.2</v>
      </c>
      <c r="H30" s="4">
        <f>SUM(F30*G30)</f>
        <v>377.6</v>
      </c>
    </row>
    <row r="31" spans="1:8" ht="13.05" customHeight="1" x14ac:dyDescent="0.3">
      <c r="A31" s="106" t="s">
        <v>57</v>
      </c>
      <c r="B31" s="107"/>
      <c r="C31" s="107"/>
      <c r="D31" s="107"/>
      <c r="E31" s="107"/>
      <c r="F31" s="107"/>
      <c r="G31" s="107"/>
      <c r="H31" s="108"/>
    </row>
    <row r="32" spans="1:8" s="7" customFormat="1" ht="13.05" customHeight="1" x14ac:dyDescent="0.3">
      <c r="A32" s="2" t="s">
        <v>55</v>
      </c>
      <c r="B32" s="88">
        <v>3</v>
      </c>
      <c r="C32" s="90">
        <v>4</v>
      </c>
      <c r="D32" s="92">
        <f>SUM(B32*C32)</f>
        <v>12</v>
      </c>
      <c r="E32" s="77">
        <v>6</v>
      </c>
      <c r="F32" s="15">
        <f>SUM(D32*E32)</f>
        <v>72</v>
      </c>
      <c r="G32" s="22">
        <v>44.67</v>
      </c>
      <c r="H32" s="4">
        <f>SUM(F32*G32)</f>
        <v>3216.2400000000002</v>
      </c>
    </row>
    <row r="33" spans="1:8" s="8" customFormat="1" ht="13.05" customHeight="1" x14ac:dyDescent="0.3">
      <c r="A33" s="2" t="s">
        <v>56</v>
      </c>
      <c r="B33" s="118"/>
      <c r="C33" s="118"/>
      <c r="D33" s="112"/>
      <c r="E33" s="9">
        <v>2</v>
      </c>
      <c r="F33" s="15">
        <f>SUM(D32*E33)</f>
        <v>24</v>
      </c>
      <c r="G33" s="22">
        <v>44.67</v>
      </c>
      <c r="H33" s="4">
        <f>SUM(F33*G33)</f>
        <v>1072.08</v>
      </c>
    </row>
    <row r="34" spans="1:8" ht="13.05" customHeight="1" x14ac:dyDescent="0.3">
      <c r="A34" s="106" t="s">
        <v>58</v>
      </c>
      <c r="B34" s="107"/>
      <c r="C34" s="107"/>
      <c r="D34" s="107"/>
      <c r="E34" s="107"/>
      <c r="F34" s="107"/>
      <c r="G34" s="107"/>
      <c r="H34" s="108"/>
    </row>
    <row r="35" spans="1:8" s="8" customFormat="1" ht="13.05" customHeight="1" x14ac:dyDescent="0.3">
      <c r="A35" s="2" t="s">
        <v>55</v>
      </c>
      <c r="B35" s="88">
        <v>1</v>
      </c>
      <c r="C35" s="90">
        <v>4</v>
      </c>
      <c r="D35" s="92">
        <f>SUM(B35*C35)</f>
        <v>4</v>
      </c>
      <c r="E35" s="77">
        <v>6</v>
      </c>
      <c r="F35" s="15">
        <f>SUM(D35*E35)</f>
        <v>24</v>
      </c>
      <c r="G35" s="22">
        <v>63.46</v>
      </c>
      <c r="H35" s="4">
        <f>SUM(F35*G35)</f>
        <v>1523.04</v>
      </c>
    </row>
    <row r="36" spans="1:8" ht="13.05" customHeight="1" x14ac:dyDescent="0.3">
      <c r="A36" s="2" t="s">
        <v>56</v>
      </c>
      <c r="B36" s="118"/>
      <c r="C36" s="118"/>
      <c r="D36" s="112"/>
      <c r="E36" s="9">
        <v>2</v>
      </c>
      <c r="F36" s="15">
        <f>SUM(D35*E36)</f>
        <v>8</v>
      </c>
      <c r="G36" s="22">
        <v>63.46</v>
      </c>
      <c r="H36" s="4">
        <f>SUM(F36*G36)</f>
        <v>507.68</v>
      </c>
    </row>
    <row r="37" spans="1:8" ht="13.05" customHeight="1" x14ac:dyDescent="0.3">
      <c r="A37" s="113" t="s">
        <v>123</v>
      </c>
      <c r="B37" s="114"/>
      <c r="C37" s="114"/>
      <c r="D37" s="114"/>
      <c r="E37" s="114"/>
      <c r="F37" s="114"/>
      <c r="G37" s="114"/>
      <c r="H37" s="115"/>
    </row>
    <row r="38" spans="1:8" s="8" customFormat="1" ht="13.05" customHeight="1" x14ac:dyDescent="0.3">
      <c r="A38" s="2" t="s">
        <v>55</v>
      </c>
      <c r="B38" s="88">
        <v>1</v>
      </c>
      <c r="C38" s="90">
        <v>4</v>
      </c>
      <c r="D38" s="92">
        <f>SUM(B38*C38)</f>
        <v>4</v>
      </c>
      <c r="E38" s="77">
        <v>6</v>
      </c>
      <c r="F38" s="15">
        <f>SUM(D38*E38)</f>
        <v>24</v>
      </c>
      <c r="G38" s="22">
        <v>9.82</v>
      </c>
      <c r="H38" s="4">
        <f>SUM(F38*G38)</f>
        <v>235.68</v>
      </c>
    </row>
    <row r="39" spans="1:8" ht="13.05" customHeight="1" x14ac:dyDescent="0.3">
      <c r="A39" s="2" t="s">
        <v>56</v>
      </c>
      <c r="B39" s="118"/>
      <c r="C39" s="118"/>
      <c r="D39" s="112"/>
      <c r="E39" s="9">
        <v>2</v>
      </c>
      <c r="F39" s="15">
        <f>SUM(D38*E39)</f>
        <v>8</v>
      </c>
      <c r="G39" s="22">
        <v>9.82</v>
      </c>
      <c r="H39" s="4">
        <f>SUM(F39*G39)</f>
        <v>78.56</v>
      </c>
    </row>
    <row r="40" spans="1:8" s="8" customFormat="1" ht="13.05" customHeight="1" x14ac:dyDescent="0.3">
      <c r="A40" s="113" t="s">
        <v>124</v>
      </c>
      <c r="B40" s="114"/>
      <c r="C40" s="114"/>
      <c r="D40" s="114"/>
      <c r="E40" s="114"/>
      <c r="F40" s="114"/>
      <c r="G40" s="114"/>
      <c r="H40" s="115"/>
    </row>
    <row r="41" spans="1:8" ht="13.05" customHeight="1" x14ac:dyDescent="0.3">
      <c r="A41" s="2" t="s">
        <v>55</v>
      </c>
      <c r="B41" s="88">
        <v>3</v>
      </c>
      <c r="C41" s="90">
        <v>4</v>
      </c>
      <c r="D41" s="92">
        <f>SUM(B41*C41)</f>
        <v>12</v>
      </c>
      <c r="E41" s="77">
        <v>6</v>
      </c>
      <c r="F41" s="15">
        <f>SUM(D41*E41)</f>
        <v>72</v>
      </c>
      <c r="G41" s="22">
        <v>9.82</v>
      </c>
      <c r="H41" s="4">
        <f>SUM(F41*G41)</f>
        <v>707.04</v>
      </c>
    </row>
    <row r="42" spans="1:8" ht="13.05" customHeight="1" x14ac:dyDescent="0.3">
      <c r="A42" s="2" t="s">
        <v>56</v>
      </c>
      <c r="B42" s="118"/>
      <c r="C42" s="118"/>
      <c r="D42" s="112"/>
      <c r="E42" s="9">
        <v>2</v>
      </c>
      <c r="F42" s="15">
        <f>SUM(D41*E42)</f>
        <v>24</v>
      </c>
      <c r="G42" s="22">
        <v>9.82</v>
      </c>
      <c r="H42" s="4">
        <f>SUM(F42*G42)</f>
        <v>235.68</v>
      </c>
    </row>
    <row r="43" spans="1:8" ht="13.05" customHeight="1" x14ac:dyDescent="0.3">
      <c r="A43" s="113" t="s">
        <v>125</v>
      </c>
      <c r="B43" s="114"/>
      <c r="C43" s="114"/>
      <c r="D43" s="114"/>
      <c r="E43" s="114"/>
      <c r="F43" s="114"/>
      <c r="G43" s="114"/>
      <c r="H43" s="115"/>
    </row>
    <row r="44" spans="1:8" s="8" customFormat="1" ht="13.05" customHeight="1" x14ac:dyDescent="0.3">
      <c r="A44" s="2" t="s">
        <v>55</v>
      </c>
      <c r="B44" s="88">
        <v>1</v>
      </c>
      <c r="C44" s="90">
        <v>4</v>
      </c>
      <c r="D44" s="92">
        <f>SUM(B44*C44)</f>
        <v>4</v>
      </c>
      <c r="E44" s="77">
        <v>6</v>
      </c>
      <c r="F44" s="15">
        <f>SUM(D44*E44)</f>
        <v>24</v>
      </c>
      <c r="G44" s="22">
        <v>9.82</v>
      </c>
      <c r="H44" s="4">
        <f>SUM(F44*G44)</f>
        <v>235.68</v>
      </c>
    </row>
    <row r="45" spans="1:8" ht="13.05" customHeight="1" x14ac:dyDescent="0.3">
      <c r="A45" s="2" t="s">
        <v>56</v>
      </c>
      <c r="B45" s="118"/>
      <c r="C45" s="118"/>
      <c r="D45" s="112"/>
      <c r="E45" s="9">
        <v>2</v>
      </c>
      <c r="F45" s="15">
        <f>SUM(D44*E45)</f>
        <v>8</v>
      </c>
      <c r="G45" s="22">
        <v>9.82</v>
      </c>
      <c r="H45" s="4">
        <f>SUM(F45*G45)</f>
        <v>78.56</v>
      </c>
    </row>
    <row r="46" spans="1:8" s="8" customFormat="1" ht="13.05" customHeight="1" x14ac:dyDescent="0.3">
      <c r="A46" s="46" t="s">
        <v>25</v>
      </c>
      <c r="B46" s="47">
        <f>SUM(B29:B45)</f>
        <v>10</v>
      </c>
      <c r="C46" s="48"/>
      <c r="D46" s="47">
        <f>SUM(D29,D32,D35,D38,D41,D44)</f>
        <v>40</v>
      </c>
      <c r="E46" s="49"/>
      <c r="F46" s="47">
        <f>SUM(F29:F30,F32:F33,F35:F36,F38:F39,F41:F42,F44:F45)</f>
        <v>320</v>
      </c>
      <c r="G46" s="50"/>
      <c r="H46" s="51">
        <f>SUM(H29:H30,H32:H33,H35:H36,H38:H39,H41:H42,H44:H45)</f>
        <v>9400.6400000000012</v>
      </c>
    </row>
    <row r="47" spans="1:8" ht="13.05" customHeight="1" x14ac:dyDescent="0.3">
      <c r="A47" s="100" t="s">
        <v>59</v>
      </c>
      <c r="B47" s="119"/>
      <c r="C47" s="119"/>
      <c r="D47" s="119"/>
      <c r="E47" s="119"/>
      <c r="F47" s="119"/>
      <c r="G47" s="119"/>
      <c r="H47" s="120"/>
    </row>
    <row r="48" spans="1:8" ht="13.05" customHeight="1" x14ac:dyDescent="0.3">
      <c r="A48" s="106" t="s">
        <v>112</v>
      </c>
      <c r="B48" s="107"/>
      <c r="C48" s="107"/>
      <c r="D48" s="107"/>
      <c r="E48" s="107"/>
      <c r="F48" s="107"/>
      <c r="G48" s="107"/>
      <c r="H48" s="108"/>
    </row>
    <row r="49" spans="1:8" s="8" customFormat="1" ht="13.05" customHeight="1" x14ac:dyDescent="0.3">
      <c r="A49" s="2" t="s">
        <v>55</v>
      </c>
      <c r="B49" s="88">
        <v>2</v>
      </c>
      <c r="C49" s="90">
        <v>1</v>
      </c>
      <c r="D49" s="92">
        <f>SUM(B49*C49)</f>
        <v>2</v>
      </c>
      <c r="E49" s="77">
        <v>24</v>
      </c>
      <c r="F49" s="15">
        <f>SUM(D49*E49)</f>
        <v>48</v>
      </c>
      <c r="G49" s="22">
        <v>47.2</v>
      </c>
      <c r="H49" s="4">
        <f>SUM(F49*G49)</f>
        <v>2265.6000000000004</v>
      </c>
    </row>
    <row r="50" spans="1:8" ht="13.05" customHeight="1" x14ac:dyDescent="0.3">
      <c r="A50" s="2" t="s">
        <v>56</v>
      </c>
      <c r="B50" s="118"/>
      <c r="C50" s="118"/>
      <c r="D50" s="112"/>
      <c r="E50" s="9">
        <v>8</v>
      </c>
      <c r="F50" s="15">
        <f>SUM(D49*E50)</f>
        <v>16</v>
      </c>
      <c r="G50" s="22">
        <v>47.2</v>
      </c>
      <c r="H50" s="4">
        <f>SUM(F50*G50)</f>
        <v>755.2</v>
      </c>
    </row>
    <row r="51" spans="1:8" ht="13.05" customHeight="1" x14ac:dyDescent="0.3">
      <c r="A51" s="106" t="s">
        <v>57</v>
      </c>
      <c r="B51" s="107"/>
      <c r="C51" s="107"/>
      <c r="D51" s="107"/>
      <c r="E51" s="107"/>
      <c r="F51" s="107"/>
      <c r="G51" s="107"/>
      <c r="H51" s="108"/>
    </row>
    <row r="52" spans="1:8" s="7" customFormat="1" ht="13.05" customHeight="1" x14ac:dyDescent="0.3">
      <c r="A52" s="2" t="s">
        <v>55</v>
      </c>
      <c r="B52" s="88">
        <v>75</v>
      </c>
      <c r="C52" s="90">
        <v>1</v>
      </c>
      <c r="D52" s="92">
        <f>SUM(B52*C52)</f>
        <v>75</v>
      </c>
      <c r="E52" s="77">
        <v>24</v>
      </c>
      <c r="F52" s="15">
        <f>SUM(D52*E52)</f>
        <v>1800</v>
      </c>
      <c r="G52" s="22">
        <v>44.67</v>
      </c>
      <c r="H52" s="4">
        <f>SUM(F52*G52)</f>
        <v>80406</v>
      </c>
    </row>
    <row r="53" spans="1:8" s="8" customFormat="1" ht="13.05" customHeight="1" x14ac:dyDescent="0.3">
      <c r="A53" s="2" t="s">
        <v>56</v>
      </c>
      <c r="B53" s="118"/>
      <c r="C53" s="118"/>
      <c r="D53" s="112"/>
      <c r="E53" s="9">
        <v>8</v>
      </c>
      <c r="F53" s="15">
        <f>SUM(D52*E53)</f>
        <v>600</v>
      </c>
      <c r="G53" s="22">
        <v>44.67</v>
      </c>
      <c r="H53" s="4">
        <f>SUM(F53*G53)</f>
        <v>26802</v>
      </c>
    </row>
    <row r="54" spans="1:8" ht="13.05" customHeight="1" x14ac:dyDescent="0.3">
      <c r="A54" s="106" t="s">
        <v>58</v>
      </c>
      <c r="B54" s="107"/>
      <c r="C54" s="107"/>
      <c r="D54" s="107"/>
      <c r="E54" s="107"/>
      <c r="F54" s="107"/>
      <c r="G54" s="107"/>
      <c r="H54" s="108"/>
    </row>
    <row r="55" spans="1:8" s="8" customFormat="1" ht="13.05" customHeight="1" x14ac:dyDescent="0.3">
      <c r="A55" s="2" t="s">
        <v>55</v>
      </c>
      <c r="B55" s="88">
        <v>5</v>
      </c>
      <c r="C55" s="90">
        <v>1</v>
      </c>
      <c r="D55" s="92">
        <f>SUM(B55*C55)</f>
        <v>5</v>
      </c>
      <c r="E55" s="77">
        <v>24</v>
      </c>
      <c r="F55" s="15">
        <f>SUM(D55*E55)</f>
        <v>120</v>
      </c>
      <c r="G55" s="22">
        <v>63.46</v>
      </c>
      <c r="H55" s="4">
        <f>SUM(F55*G55)</f>
        <v>7615.2</v>
      </c>
    </row>
    <row r="56" spans="1:8" ht="13.05" customHeight="1" x14ac:dyDescent="0.3">
      <c r="A56" s="2" t="s">
        <v>56</v>
      </c>
      <c r="B56" s="118"/>
      <c r="C56" s="118"/>
      <c r="D56" s="112"/>
      <c r="E56" s="9">
        <v>8</v>
      </c>
      <c r="F56" s="15">
        <f>SUM(D55*E56)</f>
        <v>40</v>
      </c>
      <c r="G56" s="22">
        <v>63.46</v>
      </c>
      <c r="H56" s="4">
        <f>SUM(F56*G56)</f>
        <v>2538.4</v>
      </c>
    </row>
    <row r="57" spans="1:8" ht="13.05" customHeight="1" x14ac:dyDescent="0.3">
      <c r="A57" s="113" t="s">
        <v>123</v>
      </c>
      <c r="B57" s="114"/>
      <c r="C57" s="114"/>
      <c r="D57" s="114"/>
      <c r="E57" s="114"/>
      <c r="F57" s="114"/>
      <c r="G57" s="114"/>
      <c r="H57" s="115"/>
    </row>
    <row r="58" spans="1:8" s="8" customFormat="1" ht="13.05" customHeight="1" x14ac:dyDescent="0.3">
      <c r="A58" s="2" t="s">
        <v>55</v>
      </c>
      <c r="B58" s="88">
        <v>2</v>
      </c>
      <c r="C58" s="90">
        <v>1</v>
      </c>
      <c r="D58" s="92">
        <f>SUM(B58*C58)</f>
        <v>2</v>
      </c>
      <c r="E58" s="77">
        <v>24</v>
      </c>
      <c r="F58" s="15">
        <f>SUM(D58*E58)</f>
        <v>48</v>
      </c>
      <c r="G58" s="22">
        <v>9.82</v>
      </c>
      <c r="H58" s="4">
        <f>SUM(F58*G58)</f>
        <v>471.36</v>
      </c>
    </row>
    <row r="59" spans="1:8" ht="13.05" customHeight="1" x14ac:dyDescent="0.3">
      <c r="A59" s="2" t="s">
        <v>56</v>
      </c>
      <c r="B59" s="118"/>
      <c r="C59" s="91"/>
      <c r="D59" s="112"/>
      <c r="E59" s="9">
        <v>8</v>
      </c>
      <c r="F59" s="15">
        <f>SUM(D58*E59)</f>
        <v>16</v>
      </c>
      <c r="G59" s="22">
        <v>9.82</v>
      </c>
      <c r="H59" s="4">
        <f>SUM(F59*G59)</f>
        <v>157.12</v>
      </c>
    </row>
    <row r="60" spans="1:8" s="8" customFormat="1" ht="13.05" customHeight="1" x14ac:dyDescent="0.3">
      <c r="A60" s="113" t="s">
        <v>124</v>
      </c>
      <c r="B60" s="114"/>
      <c r="C60" s="114"/>
      <c r="D60" s="114"/>
      <c r="E60" s="114"/>
      <c r="F60" s="114"/>
      <c r="G60" s="114"/>
      <c r="H60" s="115"/>
    </row>
    <row r="61" spans="1:8" ht="13.05" customHeight="1" x14ac:dyDescent="0.3">
      <c r="A61" s="2" t="s">
        <v>55</v>
      </c>
      <c r="B61" s="88">
        <v>80</v>
      </c>
      <c r="C61" s="90">
        <v>1</v>
      </c>
      <c r="D61" s="92">
        <f>SUM(B61*C61)</f>
        <v>80</v>
      </c>
      <c r="E61" s="77">
        <v>24</v>
      </c>
      <c r="F61" s="15">
        <f>SUM(D61*E61)</f>
        <v>1920</v>
      </c>
      <c r="G61" s="22">
        <v>9.82</v>
      </c>
      <c r="H61" s="4">
        <f>SUM(F61*G61)</f>
        <v>18854.400000000001</v>
      </c>
    </row>
    <row r="62" spans="1:8" ht="13.05" customHeight="1" x14ac:dyDescent="0.3">
      <c r="A62" s="2" t="s">
        <v>56</v>
      </c>
      <c r="B62" s="118"/>
      <c r="C62" s="91"/>
      <c r="D62" s="112"/>
      <c r="E62" s="9">
        <v>8</v>
      </c>
      <c r="F62" s="15">
        <f>SUM(D61*E62)</f>
        <v>640</v>
      </c>
      <c r="G62" s="22">
        <v>9.82</v>
      </c>
      <c r="H62" s="4">
        <f>SUM(F62*G62)</f>
        <v>6284.8</v>
      </c>
    </row>
    <row r="63" spans="1:8" ht="13.05" customHeight="1" x14ac:dyDescent="0.3">
      <c r="A63" s="113" t="s">
        <v>125</v>
      </c>
      <c r="B63" s="114"/>
      <c r="C63" s="114"/>
      <c r="D63" s="114"/>
      <c r="E63" s="114"/>
      <c r="F63" s="114"/>
      <c r="G63" s="114"/>
      <c r="H63" s="115"/>
    </row>
    <row r="64" spans="1:8" s="8" customFormat="1" ht="13.05" customHeight="1" x14ac:dyDescent="0.3">
      <c r="A64" s="2" t="s">
        <v>55</v>
      </c>
      <c r="B64" s="88">
        <v>10</v>
      </c>
      <c r="C64" s="90">
        <v>1</v>
      </c>
      <c r="D64" s="92">
        <f>SUM(B64*C64)</f>
        <v>10</v>
      </c>
      <c r="E64" s="77">
        <v>24</v>
      </c>
      <c r="F64" s="15">
        <f>SUM(D64*E64)</f>
        <v>240</v>
      </c>
      <c r="G64" s="22">
        <v>9.82</v>
      </c>
      <c r="H64" s="4">
        <f>SUM(F64*G64)</f>
        <v>2356.8000000000002</v>
      </c>
    </row>
    <row r="65" spans="1:8" ht="13.05" customHeight="1" x14ac:dyDescent="0.3">
      <c r="A65" s="2" t="s">
        <v>56</v>
      </c>
      <c r="B65" s="118"/>
      <c r="C65" s="91"/>
      <c r="D65" s="112"/>
      <c r="E65" s="9">
        <v>8</v>
      </c>
      <c r="F65" s="15">
        <f>SUM(D64*E65)</f>
        <v>80</v>
      </c>
      <c r="G65" s="22">
        <v>9.82</v>
      </c>
      <c r="H65" s="4">
        <f>SUM(F65*G65)</f>
        <v>785.6</v>
      </c>
    </row>
    <row r="66" spans="1:8" s="8" customFormat="1" ht="13.05" customHeight="1" x14ac:dyDescent="0.3">
      <c r="A66" s="46" t="s">
        <v>25</v>
      </c>
      <c r="B66" s="47">
        <f>SUM(B49:B65)</f>
        <v>174</v>
      </c>
      <c r="C66" s="48"/>
      <c r="D66" s="47">
        <f>SUM(D49,D52,D55,D58,D61,D64)</f>
        <v>174</v>
      </c>
      <c r="E66" s="49"/>
      <c r="F66" s="47">
        <f>SUM(F49:F50,F52:F53,F55:F56,F58:F59,F61:F62,F64:F65)</f>
        <v>5568</v>
      </c>
      <c r="G66" s="50"/>
      <c r="H66" s="51">
        <f>SUM(H49:H50,H52:H53,H55:H56,H58:H59,H61:H62,H64:H65)</f>
        <v>149292.47999999998</v>
      </c>
    </row>
    <row r="67" spans="1:8" x14ac:dyDescent="0.3">
      <c r="A67" s="16" t="s">
        <v>67</v>
      </c>
      <c r="B67" s="17">
        <f>SUM(B18,B26,B46,B66)</f>
        <v>598</v>
      </c>
      <c r="C67" s="18"/>
      <c r="D67" s="17">
        <f>SUM(D18,D26,D46,D66)</f>
        <v>819</v>
      </c>
      <c r="E67" s="19"/>
      <c r="F67" s="17">
        <f>SUM(F18,F26,F46,F66)</f>
        <v>18533</v>
      </c>
      <c r="G67" s="20"/>
      <c r="H67" s="54">
        <f>SUM(H18,H26,H46,H66)</f>
        <v>533687.27</v>
      </c>
    </row>
  </sheetData>
  <sortState xmlns:xlrd2="http://schemas.microsoft.com/office/spreadsheetml/2017/richdata2" ref="A20:H25">
    <sortCondition ref="A20:A25"/>
  </sortState>
  <mergeCells count="61">
    <mergeCell ref="A43:H43"/>
    <mergeCell ref="C38:C39"/>
    <mergeCell ref="D38:D39"/>
    <mergeCell ref="A2:H2"/>
    <mergeCell ref="A3:H3"/>
    <mergeCell ref="A4:H4"/>
    <mergeCell ref="A5:H5"/>
    <mergeCell ref="A8:H8"/>
    <mergeCell ref="A6:H6"/>
    <mergeCell ref="A7:H7"/>
    <mergeCell ref="A9:H9"/>
    <mergeCell ref="A10:H10"/>
    <mergeCell ref="D35:D36"/>
    <mergeCell ref="A31:H31"/>
    <mergeCell ref="B32:B33"/>
    <mergeCell ref="C32:C33"/>
    <mergeCell ref="D32:D33"/>
    <mergeCell ref="D49:D50"/>
    <mergeCell ref="A51:H51"/>
    <mergeCell ref="B52:B53"/>
    <mergeCell ref="A54:H54"/>
    <mergeCell ref="A11:H11"/>
    <mergeCell ref="A19:H19"/>
    <mergeCell ref="B29:B30"/>
    <mergeCell ref="C29:C30"/>
    <mergeCell ref="A27:H27"/>
    <mergeCell ref="A28:H28"/>
    <mergeCell ref="D29:D30"/>
    <mergeCell ref="C44:C45"/>
    <mergeCell ref="D44:D45"/>
    <mergeCell ref="A34:H34"/>
    <mergeCell ref="B35:B36"/>
    <mergeCell ref="C35:C36"/>
    <mergeCell ref="A47:H47"/>
    <mergeCell ref="A37:H37"/>
    <mergeCell ref="B38:B39"/>
    <mergeCell ref="B55:B56"/>
    <mergeCell ref="C55:C56"/>
    <mergeCell ref="D55:D56"/>
    <mergeCell ref="A40:H40"/>
    <mergeCell ref="B41:B42"/>
    <mergeCell ref="C41:C42"/>
    <mergeCell ref="D41:D42"/>
    <mergeCell ref="C52:C53"/>
    <mergeCell ref="D52:D53"/>
    <mergeCell ref="A48:H48"/>
    <mergeCell ref="B49:B50"/>
    <mergeCell ref="C49:C50"/>
    <mergeCell ref="B44:B45"/>
    <mergeCell ref="A57:H57"/>
    <mergeCell ref="B64:B65"/>
    <mergeCell ref="C64:C65"/>
    <mergeCell ref="D64:D65"/>
    <mergeCell ref="B58:B59"/>
    <mergeCell ref="C58:C59"/>
    <mergeCell ref="D58:D59"/>
    <mergeCell ref="A60:H60"/>
    <mergeCell ref="B61:B62"/>
    <mergeCell ref="C61:C62"/>
    <mergeCell ref="D61:D62"/>
    <mergeCell ref="A63:H63"/>
  </mergeCells>
  <pageMargins left="0.25" right="0.25" top="0.25" bottom="0.25" header="0.3" footer="0.3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7"/>
  <sheetViews>
    <sheetView zoomScaleNormal="100" workbookViewId="0">
      <pane ySplit="1" topLeftCell="A83" activePane="bottomLeft" state="frozen"/>
      <selection pane="bottomLeft" activeCell="G92" sqref="G92:G93"/>
    </sheetView>
  </sheetViews>
  <sheetFormatPr defaultColWidth="8.77734375" defaultRowHeight="13.8" x14ac:dyDescent="0.3"/>
  <cols>
    <col min="1" max="1" width="49.77734375" style="1" customWidth="1"/>
    <col min="2" max="2" width="14.21875" style="10" customWidth="1"/>
    <col min="3" max="3" width="15.109375" style="1" customWidth="1"/>
    <col min="4" max="4" width="20.88671875" style="10" customWidth="1"/>
    <col min="5" max="5" width="16.21875" style="10" customWidth="1"/>
    <col min="6" max="6" width="14.77734375" style="10" customWidth="1"/>
    <col min="7" max="7" width="17.21875" style="14" customWidth="1"/>
    <col min="8" max="8" width="16.109375" style="1" customWidth="1"/>
    <col min="9" max="16384" width="8.77734375" style="6"/>
  </cols>
  <sheetData>
    <row r="1" spans="1:8" ht="25.2" thickBot="1" x14ac:dyDescent="0.35">
      <c r="A1" s="11" t="s">
        <v>0</v>
      </c>
      <c r="B1" s="12" t="s">
        <v>1</v>
      </c>
      <c r="C1" s="11" t="s">
        <v>2</v>
      </c>
      <c r="D1" s="12" t="s">
        <v>18</v>
      </c>
      <c r="E1" s="12" t="s">
        <v>19</v>
      </c>
      <c r="F1" s="12" t="s">
        <v>20</v>
      </c>
      <c r="G1" s="13" t="s">
        <v>21</v>
      </c>
      <c r="H1" s="11" t="s">
        <v>22</v>
      </c>
    </row>
    <row r="2" spans="1:8" ht="15.45" customHeight="1" x14ac:dyDescent="0.3">
      <c r="A2" s="123" t="s">
        <v>3</v>
      </c>
      <c r="B2" s="123"/>
      <c r="C2" s="123"/>
      <c r="D2" s="123"/>
      <c r="E2" s="123"/>
      <c r="F2" s="123"/>
      <c r="G2" s="123"/>
      <c r="H2" s="123"/>
    </row>
    <row r="3" spans="1:8" ht="13.05" customHeight="1" x14ac:dyDescent="0.3">
      <c r="A3" s="125" t="s">
        <v>4</v>
      </c>
      <c r="B3" s="126"/>
      <c r="C3" s="126"/>
      <c r="D3" s="126"/>
      <c r="E3" s="126"/>
      <c r="F3" s="126"/>
      <c r="G3" s="126"/>
      <c r="H3" s="127"/>
    </row>
    <row r="4" spans="1:8" ht="13.05" customHeight="1" x14ac:dyDescent="0.3">
      <c r="A4" s="123" t="s">
        <v>5</v>
      </c>
      <c r="B4" s="123"/>
      <c r="C4" s="123"/>
      <c r="D4" s="123"/>
      <c r="E4" s="123"/>
      <c r="F4" s="123"/>
      <c r="G4" s="123"/>
      <c r="H4" s="123"/>
    </row>
    <row r="5" spans="1:8" ht="13.05" customHeight="1" x14ac:dyDescent="0.3">
      <c r="A5" s="123" t="s">
        <v>6</v>
      </c>
      <c r="B5" s="123"/>
      <c r="C5" s="123"/>
      <c r="D5" s="123"/>
      <c r="E5" s="123"/>
      <c r="F5" s="123"/>
      <c r="G5" s="123"/>
      <c r="H5" s="123"/>
    </row>
    <row r="6" spans="1:8" ht="13.05" customHeight="1" x14ac:dyDescent="0.3">
      <c r="A6" s="123" t="s">
        <v>7</v>
      </c>
      <c r="B6" s="123"/>
      <c r="C6" s="123"/>
      <c r="D6" s="123"/>
      <c r="E6" s="123"/>
      <c r="F6" s="123"/>
      <c r="G6" s="123"/>
      <c r="H6" s="123"/>
    </row>
    <row r="7" spans="1:8" ht="13.05" customHeight="1" x14ac:dyDescent="0.3">
      <c r="A7" s="123" t="s">
        <v>8</v>
      </c>
      <c r="B7" s="123"/>
      <c r="C7" s="123"/>
      <c r="D7" s="123"/>
      <c r="E7" s="123"/>
      <c r="F7" s="123"/>
      <c r="G7" s="123"/>
      <c r="H7" s="123"/>
    </row>
    <row r="8" spans="1:8" ht="13.05" customHeight="1" x14ac:dyDescent="0.3">
      <c r="A8" s="123" t="s">
        <v>12</v>
      </c>
      <c r="B8" s="123"/>
      <c r="C8" s="123"/>
      <c r="D8" s="123"/>
      <c r="E8" s="123"/>
      <c r="F8" s="123"/>
      <c r="G8" s="123"/>
      <c r="H8" s="123"/>
    </row>
    <row r="9" spans="1:8" ht="13.05" customHeight="1" x14ac:dyDescent="0.3">
      <c r="A9" s="123" t="s">
        <v>13</v>
      </c>
      <c r="B9" s="123"/>
      <c r="C9" s="123"/>
      <c r="D9" s="123"/>
      <c r="E9" s="123"/>
      <c r="F9" s="123"/>
      <c r="G9" s="123"/>
      <c r="H9" s="123"/>
    </row>
    <row r="10" spans="1:8" ht="13.05" customHeight="1" x14ac:dyDescent="0.3">
      <c r="A10" s="123" t="s">
        <v>14</v>
      </c>
      <c r="B10" s="123"/>
      <c r="C10" s="123"/>
      <c r="D10" s="123"/>
      <c r="E10" s="123"/>
      <c r="F10" s="123"/>
      <c r="G10" s="123"/>
      <c r="H10" s="123"/>
    </row>
    <row r="11" spans="1:8" ht="13.05" customHeight="1" x14ac:dyDescent="0.3">
      <c r="A11" s="123" t="s">
        <v>16</v>
      </c>
      <c r="B11" s="123"/>
      <c r="C11" s="123"/>
      <c r="D11" s="123"/>
      <c r="E11" s="123"/>
      <c r="F11" s="123"/>
      <c r="G11" s="123"/>
      <c r="H11" s="123"/>
    </row>
    <row r="12" spans="1:8" ht="13.05" customHeight="1" x14ac:dyDescent="0.3">
      <c r="A12" s="123" t="s">
        <v>17</v>
      </c>
      <c r="B12" s="123"/>
      <c r="C12" s="123"/>
      <c r="D12" s="123"/>
      <c r="E12" s="123"/>
      <c r="F12" s="123"/>
      <c r="G12" s="123"/>
      <c r="H12" s="123"/>
    </row>
    <row r="13" spans="1:8" ht="13.05" customHeight="1" x14ac:dyDescent="0.3">
      <c r="A13" s="123" t="s">
        <v>75</v>
      </c>
      <c r="B13" s="123"/>
      <c r="C13" s="123"/>
      <c r="D13" s="123"/>
      <c r="E13" s="123"/>
      <c r="F13" s="123"/>
      <c r="G13" s="123"/>
      <c r="H13" s="123"/>
    </row>
    <row r="14" spans="1:8" ht="13.05" customHeight="1" x14ac:dyDescent="0.3">
      <c r="A14" s="123" t="s">
        <v>26</v>
      </c>
      <c r="B14" s="123"/>
      <c r="C14" s="123"/>
      <c r="D14" s="123"/>
      <c r="E14" s="123"/>
      <c r="F14" s="123"/>
      <c r="G14" s="123"/>
      <c r="H14" s="123"/>
    </row>
    <row r="15" spans="1:8" ht="13.05" customHeight="1" x14ac:dyDescent="0.3">
      <c r="A15" s="123" t="s">
        <v>27</v>
      </c>
      <c r="B15" s="123"/>
      <c r="C15" s="123"/>
      <c r="D15" s="123"/>
      <c r="E15" s="123"/>
      <c r="F15" s="123"/>
      <c r="G15" s="123"/>
      <c r="H15" s="123"/>
    </row>
    <row r="16" spans="1:8" ht="13.05" customHeight="1" x14ac:dyDescent="0.3">
      <c r="A16" s="125" t="s">
        <v>28</v>
      </c>
      <c r="B16" s="126"/>
      <c r="C16" s="126"/>
      <c r="D16" s="126"/>
      <c r="E16" s="126"/>
      <c r="F16" s="126"/>
      <c r="G16" s="126"/>
      <c r="H16" s="127"/>
    </row>
    <row r="17" spans="1:8" ht="13.05" customHeight="1" x14ac:dyDescent="0.3">
      <c r="A17" s="123" t="s">
        <v>29</v>
      </c>
      <c r="B17" s="123"/>
      <c r="C17" s="123"/>
      <c r="D17" s="123"/>
      <c r="E17" s="123"/>
      <c r="F17" s="123"/>
      <c r="G17" s="123"/>
      <c r="H17" s="123"/>
    </row>
    <row r="18" spans="1:8" ht="13.05" customHeight="1" x14ac:dyDescent="0.3">
      <c r="A18" s="123" t="s">
        <v>31</v>
      </c>
      <c r="B18" s="123"/>
      <c r="C18" s="123"/>
      <c r="D18" s="123"/>
      <c r="E18" s="123"/>
      <c r="F18" s="123"/>
      <c r="G18" s="123"/>
      <c r="H18" s="123"/>
    </row>
    <row r="19" spans="1:8" s="8" customFormat="1" ht="15.6" x14ac:dyDescent="0.3">
      <c r="A19" s="123" t="s">
        <v>33</v>
      </c>
      <c r="B19" s="123"/>
      <c r="C19" s="123"/>
      <c r="D19" s="123"/>
      <c r="E19" s="123"/>
      <c r="F19" s="123"/>
      <c r="G19" s="123"/>
      <c r="H19" s="123"/>
    </row>
    <row r="20" spans="1:8" ht="13.05" customHeight="1" x14ac:dyDescent="0.3">
      <c r="A20" s="125" t="s">
        <v>79</v>
      </c>
      <c r="B20" s="126"/>
      <c r="C20" s="126"/>
      <c r="D20" s="126"/>
      <c r="E20" s="126"/>
      <c r="F20" s="126"/>
      <c r="G20" s="126"/>
      <c r="H20" s="127"/>
    </row>
    <row r="21" spans="1:8" ht="13.05" customHeight="1" x14ac:dyDescent="0.3">
      <c r="A21" s="123" t="s">
        <v>87</v>
      </c>
      <c r="B21" s="123"/>
      <c r="C21" s="123"/>
      <c r="D21" s="123"/>
      <c r="E21" s="123"/>
      <c r="F21" s="123"/>
      <c r="G21" s="123"/>
      <c r="H21" s="123"/>
    </row>
    <row r="22" spans="1:8" s="7" customFormat="1" ht="13.05" customHeight="1" x14ac:dyDescent="0.3">
      <c r="A22" s="123" t="s">
        <v>85</v>
      </c>
      <c r="B22" s="123"/>
      <c r="C22" s="123"/>
      <c r="D22" s="123"/>
      <c r="E22" s="123"/>
      <c r="F22" s="123"/>
      <c r="G22" s="123"/>
      <c r="H22" s="123"/>
    </row>
    <row r="23" spans="1:8" s="8" customFormat="1" ht="13.05" customHeight="1" x14ac:dyDescent="0.3">
      <c r="A23" s="123" t="s">
        <v>86</v>
      </c>
      <c r="B23" s="123"/>
      <c r="C23" s="123"/>
      <c r="D23" s="123"/>
      <c r="E23" s="123"/>
      <c r="F23" s="123"/>
      <c r="G23" s="123"/>
      <c r="H23" s="123"/>
    </row>
    <row r="24" spans="1:8" ht="13.05" customHeight="1" x14ac:dyDescent="0.3">
      <c r="A24" s="123" t="s">
        <v>34</v>
      </c>
      <c r="B24" s="123"/>
      <c r="C24" s="123"/>
      <c r="D24" s="123"/>
      <c r="E24" s="123"/>
      <c r="F24" s="123"/>
      <c r="G24" s="123"/>
      <c r="H24" s="123"/>
    </row>
    <row r="25" spans="1:8" ht="13.05" customHeight="1" x14ac:dyDescent="0.3">
      <c r="A25" s="123" t="s">
        <v>35</v>
      </c>
      <c r="B25" s="123"/>
      <c r="C25" s="123"/>
      <c r="D25" s="123"/>
      <c r="E25" s="123"/>
      <c r="F25" s="123"/>
      <c r="G25" s="123"/>
      <c r="H25" s="123"/>
    </row>
    <row r="26" spans="1:8" s="7" customFormat="1" ht="13.05" customHeight="1" x14ac:dyDescent="0.3">
      <c r="A26" s="123" t="s">
        <v>36</v>
      </c>
      <c r="B26" s="123"/>
      <c r="C26" s="123"/>
      <c r="D26" s="123"/>
      <c r="E26" s="123"/>
      <c r="F26" s="123"/>
      <c r="G26" s="123"/>
      <c r="H26" s="123"/>
    </row>
    <row r="27" spans="1:8" s="8" customFormat="1" ht="13.05" customHeight="1" x14ac:dyDescent="0.3">
      <c r="A27" s="123" t="s">
        <v>88</v>
      </c>
      <c r="B27" s="123"/>
      <c r="C27" s="123"/>
      <c r="D27" s="123"/>
      <c r="E27" s="123"/>
      <c r="F27" s="123"/>
      <c r="G27" s="123"/>
      <c r="H27" s="123"/>
    </row>
    <row r="28" spans="1:8" s="8" customFormat="1" ht="13.05" customHeight="1" x14ac:dyDescent="0.3">
      <c r="A28" s="123" t="s">
        <v>80</v>
      </c>
      <c r="B28" s="123"/>
      <c r="C28" s="123"/>
      <c r="D28" s="123"/>
      <c r="E28" s="123"/>
      <c r="F28" s="123"/>
      <c r="G28" s="123"/>
      <c r="H28" s="123"/>
    </row>
    <row r="29" spans="1:8" ht="13.05" customHeight="1" x14ac:dyDescent="0.3">
      <c r="A29" s="123" t="s">
        <v>37</v>
      </c>
      <c r="B29" s="123"/>
      <c r="C29" s="123"/>
      <c r="D29" s="123"/>
      <c r="E29" s="123"/>
      <c r="F29" s="123"/>
      <c r="G29" s="123"/>
      <c r="H29" s="123"/>
    </row>
    <row r="30" spans="1:8" ht="13.05" customHeight="1" x14ac:dyDescent="0.3">
      <c r="A30" s="123" t="s">
        <v>81</v>
      </c>
      <c r="B30" s="123"/>
      <c r="C30" s="123"/>
      <c r="D30" s="123"/>
      <c r="E30" s="123"/>
      <c r="F30" s="123"/>
      <c r="G30" s="123"/>
      <c r="H30" s="123"/>
    </row>
    <row r="31" spans="1:8" s="8" customFormat="1" ht="13.05" customHeight="1" x14ac:dyDescent="0.3">
      <c r="A31" s="123" t="s">
        <v>38</v>
      </c>
      <c r="B31" s="123"/>
      <c r="C31" s="123"/>
      <c r="D31" s="123"/>
      <c r="E31" s="123"/>
      <c r="F31" s="123"/>
      <c r="G31" s="123"/>
      <c r="H31" s="123"/>
    </row>
    <row r="32" spans="1:8" ht="13.05" customHeight="1" x14ac:dyDescent="0.3">
      <c r="A32" s="124" t="s">
        <v>39</v>
      </c>
      <c r="B32" s="124"/>
      <c r="C32" s="124"/>
      <c r="D32" s="124"/>
      <c r="E32" s="124"/>
      <c r="F32" s="124"/>
      <c r="G32" s="124"/>
      <c r="H32" s="124"/>
    </row>
    <row r="33" spans="1:8" ht="13.05" customHeight="1" x14ac:dyDescent="0.3">
      <c r="A33" s="123" t="s">
        <v>82</v>
      </c>
      <c r="B33" s="123"/>
      <c r="C33" s="123"/>
      <c r="D33" s="123"/>
      <c r="E33" s="123"/>
      <c r="F33" s="123"/>
      <c r="G33" s="123"/>
      <c r="H33" s="123"/>
    </row>
    <row r="34" spans="1:8" s="7" customFormat="1" ht="13.05" customHeight="1" x14ac:dyDescent="0.3">
      <c r="A34" s="123" t="s">
        <v>40</v>
      </c>
      <c r="B34" s="123"/>
      <c r="C34" s="123"/>
      <c r="D34" s="123"/>
      <c r="E34" s="123"/>
      <c r="F34" s="123"/>
      <c r="G34" s="123"/>
      <c r="H34" s="123"/>
    </row>
    <row r="35" spans="1:8" s="8" customFormat="1" ht="13.05" customHeight="1" x14ac:dyDescent="0.3">
      <c r="A35" s="123" t="s">
        <v>60</v>
      </c>
      <c r="B35" s="123"/>
      <c r="C35" s="123"/>
      <c r="D35" s="123"/>
      <c r="E35" s="123"/>
      <c r="F35" s="123"/>
      <c r="G35" s="123"/>
      <c r="H35" s="123"/>
    </row>
    <row r="36" spans="1:8" s="8" customFormat="1" ht="13.05" customHeight="1" x14ac:dyDescent="0.3">
      <c r="A36" s="124" t="s">
        <v>41</v>
      </c>
      <c r="B36" s="124"/>
      <c r="C36" s="124"/>
      <c r="D36" s="124"/>
      <c r="E36" s="124"/>
      <c r="F36" s="124"/>
      <c r="G36" s="124"/>
      <c r="H36" s="124"/>
    </row>
    <row r="37" spans="1:8" ht="13.05" customHeight="1" x14ac:dyDescent="0.3">
      <c r="A37" s="123" t="s">
        <v>42</v>
      </c>
      <c r="B37" s="123"/>
      <c r="C37" s="123"/>
      <c r="D37" s="123"/>
      <c r="E37" s="123"/>
      <c r="F37" s="123"/>
      <c r="G37" s="123"/>
      <c r="H37" s="123"/>
    </row>
    <row r="38" spans="1:8" ht="13.05" customHeight="1" x14ac:dyDescent="0.3">
      <c r="A38" s="123" t="s">
        <v>76</v>
      </c>
      <c r="B38" s="123"/>
      <c r="C38" s="123"/>
      <c r="D38" s="123"/>
      <c r="E38" s="123"/>
      <c r="F38" s="123"/>
      <c r="G38" s="123"/>
      <c r="H38" s="123"/>
    </row>
    <row r="39" spans="1:8" s="8" customFormat="1" ht="13.05" customHeight="1" x14ac:dyDescent="0.3">
      <c r="A39" s="123" t="s">
        <v>89</v>
      </c>
      <c r="B39" s="123"/>
      <c r="C39" s="123"/>
      <c r="D39" s="123"/>
      <c r="E39" s="123"/>
      <c r="F39" s="123"/>
      <c r="G39" s="123"/>
      <c r="H39" s="123"/>
    </row>
    <row r="40" spans="1:8" ht="13.05" customHeight="1" x14ac:dyDescent="0.3">
      <c r="A40" s="123" t="s">
        <v>43</v>
      </c>
      <c r="B40" s="123"/>
      <c r="C40" s="123"/>
      <c r="D40" s="123"/>
      <c r="E40" s="123"/>
      <c r="F40" s="123"/>
      <c r="G40" s="123"/>
      <c r="H40" s="123"/>
    </row>
    <row r="41" spans="1:8" ht="13.05" customHeight="1" x14ac:dyDescent="0.3">
      <c r="A41" s="123" t="s">
        <v>44</v>
      </c>
      <c r="B41" s="123"/>
      <c r="C41" s="123"/>
      <c r="D41" s="123"/>
      <c r="E41" s="123"/>
      <c r="F41" s="123"/>
      <c r="G41" s="123"/>
      <c r="H41" s="123"/>
    </row>
    <row r="42" spans="1:8" s="7" customFormat="1" ht="13.05" customHeight="1" x14ac:dyDescent="0.3">
      <c r="A42" s="123" t="s">
        <v>45</v>
      </c>
      <c r="B42" s="123"/>
      <c r="C42" s="123"/>
      <c r="D42" s="123"/>
      <c r="E42" s="123"/>
      <c r="F42" s="123"/>
      <c r="G42" s="123"/>
      <c r="H42" s="123"/>
    </row>
    <row r="43" spans="1:8" s="8" customFormat="1" ht="13.05" customHeight="1" x14ac:dyDescent="0.3">
      <c r="A43" s="123" t="s">
        <v>46</v>
      </c>
      <c r="B43" s="123"/>
      <c r="C43" s="123"/>
      <c r="D43" s="123"/>
      <c r="E43" s="123"/>
      <c r="F43" s="123"/>
      <c r="G43" s="123"/>
      <c r="H43" s="123"/>
    </row>
    <row r="44" spans="1:8" s="8" customFormat="1" ht="13.05" customHeight="1" x14ac:dyDescent="0.3">
      <c r="A44" s="123" t="s">
        <v>47</v>
      </c>
      <c r="B44" s="123"/>
      <c r="C44" s="123"/>
      <c r="D44" s="123"/>
      <c r="E44" s="123"/>
      <c r="F44" s="123"/>
      <c r="G44" s="123"/>
      <c r="H44" s="123"/>
    </row>
    <row r="45" spans="1:8" ht="13.05" customHeight="1" x14ac:dyDescent="0.3">
      <c r="A45" s="123" t="s">
        <v>90</v>
      </c>
      <c r="B45" s="123"/>
      <c r="C45" s="123"/>
      <c r="D45" s="123"/>
      <c r="E45" s="123"/>
      <c r="F45" s="123"/>
      <c r="G45" s="123"/>
      <c r="H45" s="123"/>
    </row>
    <row r="46" spans="1:8" s="8" customFormat="1" ht="13.05" customHeight="1" x14ac:dyDescent="0.3">
      <c r="A46" s="123" t="s">
        <v>49</v>
      </c>
      <c r="B46" s="123"/>
      <c r="C46" s="123"/>
      <c r="D46" s="123"/>
      <c r="E46" s="123"/>
      <c r="F46" s="123"/>
      <c r="G46" s="123"/>
      <c r="H46" s="123"/>
    </row>
    <row r="47" spans="1:8" ht="13.05" customHeight="1" x14ac:dyDescent="0.3">
      <c r="A47" s="123" t="s">
        <v>50</v>
      </c>
      <c r="B47" s="123"/>
      <c r="C47" s="123"/>
      <c r="D47" s="123"/>
      <c r="E47" s="123"/>
      <c r="F47" s="123"/>
      <c r="G47" s="123"/>
      <c r="H47" s="123"/>
    </row>
    <row r="48" spans="1:8" ht="13.05" customHeight="1" x14ac:dyDescent="0.3">
      <c r="A48" s="125" t="s">
        <v>83</v>
      </c>
      <c r="B48" s="126"/>
      <c r="C48" s="126"/>
      <c r="D48" s="126"/>
      <c r="E48" s="126"/>
      <c r="F48" s="126"/>
      <c r="G48" s="126"/>
      <c r="H48" s="127"/>
    </row>
    <row r="49" spans="1:8" ht="13.05" customHeight="1" x14ac:dyDescent="0.3">
      <c r="A49" s="125" t="s">
        <v>84</v>
      </c>
      <c r="B49" s="126"/>
      <c r="C49" s="126"/>
      <c r="D49" s="126"/>
      <c r="E49" s="126"/>
      <c r="F49" s="126"/>
      <c r="G49" s="126"/>
      <c r="H49" s="127"/>
    </row>
    <row r="50" spans="1:8" ht="13.05" customHeight="1" x14ac:dyDescent="0.3">
      <c r="A50" s="123" t="s">
        <v>77</v>
      </c>
      <c r="B50" s="123"/>
      <c r="C50" s="123"/>
      <c r="D50" s="123"/>
      <c r="E50" s="123"/>
      <c r="F50" s="123"/>
      <c r="G50" s="123"/>
      <c r="H50" s="123"/>
    </row>
    <row r="51" spans="1:8" s="7" customFormat="1" ht="13.05" customHeight="1" x14ac:dyDescent="0.3">
      <c r="A51" s="100" t="s">
        <v>51</v>
      </c>
      <c r="B51" s="121"/>
      <c r="C51" s="121"/>
      <c r="D51" s="121"/>
      <c r="E51" s="121"/>
      <c r="F51" s="121"/>
      <c r="G51" s="121"/>
      <c r="H51" s="122"/>
    </row>
    <row r="52" spans="1:8" ht="13.05" customHeight="1" x14ac:dyDescent="0.3">
      <c r="A52" s="2" t="s">
        <v>53</v>
      </c>
      <c r="B52" s="9">
        <v>122</v>
      </c>
      <c r="C52" s="3">
        <v>1</v>
      </c>
      <c r="D52" s="15">
        <f t="shared" ref="D52:D57" si="0">SUM(B52*C52)</f>
        <v>122</v>
      </c>
      <c r="E52" s="9">
        <v>37</v>
      </c>
      <c r="F52" s="15">
        <f t="shared" ref="F52:F57" si="1">SUM(D52*E52)</f>
        <v>4514</v>
      </c>
      <c r="G52" s="22">
        <v>47.2</v>
      </c>
      <c r="H52" s="4">
        <f t="shared" ref="H52:H57" si="2">SUM(F52*G52)</f>
        <v>213060.80000000002</v>
      </c>
    </row>
    <row r="53" spans="1:8" ht="13.05" customHeight="1" x14ac:dyDescent="0.3">
      <c r="A53" s="2" t="s">
        <v>23</v>
      </c>
      <c r="B53" s="9">
        <v>1043</v>
      </c>
      <c r="C53" s="3">
        <v>1</v>
      </c>
      <c r="D53" s="15">
        <f t="shared" si="0"/>
        <v>1043</v>
      </c>
      <c r="E53" s="9">
        <v>37</v>
      </c>
      <c r="F53" s="15">
        <f t="shared" si="1"/>
        <v>38591</v>
      </c>
      <c r="G53" s="22">
        <v>44.67</v>
      </c>
      <c r="H53" s="5">
        <f t="shared" si="2"/>
        <v>1723859.97</v>
      </c>
    </row>
    <row r="54" spans="1:8" s="8" customFormat="1" ht="13.05" customHeight="1" x14ac:dyDescent="0.3">
      <c r="A54" s="2" t="s">
        <v>24</v>
      </c>
      <c r="B54" s="9">
        <v>2775</v>
      </c>
      <c r="C54" s="3">
        <v>1</v>
      </c>
      <c r="D54" s="15">
        <f t="shared" si="0"/>
        <v>2775</v>
      </c>
      <c r="E54" s="9">
        <v>37</v>
      </c>
      <c r="F54" s="15">
        <f t="shared" si="1"/>
        <v>102675</v>
      </c>
      <c r="G54" s="22">
        <v>62.92</v>
      </c>
      <c r="H54" s="5">
        <f t="shared" si="2"/>
        <v>6460311</v>
      </c>
    </row>
    <row r="55" spans="1:8" s="8" customFormat="1" ht="13.05" customHeight="1" x14ac:dyDescent="0.3">
      <c r="A55" s="71" t="s">
        <v>109</v>
      </c>
      <c r="B55" s="9">
        <v>1</v>
      </c>
      <c r="C55" s="3">
        <v>1</v>
      </c>
      <c r="D55" s="15">
        <f t="shared" si="0"/>
        <v>1</v>
      </c>
      <c r="E55" s="9">
        <v>37</v>
      </c>
      <c r="F55" s="15">
        <f t="shared" si="1"/>
        <v>37</v>
      </c>
      <c r="G55" s="22">
        <v>9.82</v>
      </c>
      <c r="H55" s="4">
        <f t="shared" si="2"/>
        <v>363.34000000000003</v>
      </c>
    </row>
    <row r="56" spans="1:8" s="7" customFormat="1" ht="13.05" customHeight="1" x14ac:dyDescent="0.3">
      <c r="A56" s="71" t="s">
        <v>110</v>
      </c>
      <c r="B56" s="9">
        <v>11</v>
      </c>
      <c r="C56" s="3">
        <v>1</v>
      </c>
      <c r="D56" s="15">
        <f t="shared" si="0"/>
        <v>11</v>
      </c>
      <c r="E56" s="9">
        <v>37</v>
      </c>
      <c r="F56" s="15">
        <f t="shared" si="1"/>
        <v>407</v>
      </c>
      <c r="G56" s="22">
        <v>9.82</v>
      </c>
      <c r="H56" s="5">
        <f t="shared" si="2"/>
        <v>3996.7400000000002</v>
      </c>
    </row>
    <row r="57" spans="1:8" ht="13.05" customHeight="1" x14ac:dyDescent="0.3">
      <c r="A57" s="71" t="s">
        <v>111</v>
      </c>
      <c r="B57" s="9">
        <v>5</v>
      </c>
      <c r="C57" s="3">
        <v>1</v>
      </c>
      <c r="D57" s="15">
        <f t="shared" si="0"/>
        <v>5</v>
      </c>
      <c r="E57" s="9">
        <v>37</v>
      </c>
      <c r="F57" s="15">
        <f t="shared" si="1"/>
        <v>185</v>
      </c>
      <c r="G57" s="22">
        <v>9.82</v>
      </c>
      <c r="H57" s="5">
        <f t="shared" si="2"/>
        <v>1816.7</v>
      </c>
    </row>
    <row r="58" spans="1:8" s="7" customFormat="1" ht="13.05" customHeight="1" x14ac:dyDescent="0.3">
      <c r="A58" s="46" t="s">
        <v>25</v>
      </c>
      <c r="B58" s="47">
        <f>SUM(B52:B57)</f>
        <v>3957</v>
      </c>
      <c r="C58" s="48"/>
      <c r="D58" s="47">
        <f>SUM(D52:D57)</f>
        <v>3957</v>
      </c>
      <c r="E58" s="49"/>
      <c r="F58" s="47">
        <f>SUM(F52:F57)</f>
        <v>146409</v>
      </c>
      <c r="G58" s="52"/>
      <c r="H58" s="51">
        <f>SUM(H52:H57)</f>
        <v>8403408.5499999989</v>
      </c>
    </row>
    <row r="59" spans="1:8" x14ac:dyDescent="0.3">
      <c r="A59" s="100" t="s">
        <v>52</v>
      </c>
      <c r="B59" s="101"/>
      <c r="C59" s="101"/>
      <c r="D59" s="101"/>
      <c r="E59" s="101"/>
      <c r="F59" s="101"/>
      <c r="G59" s="101"/>
      <c r="H59" s="102"/>
    </row>
    <row r="60" spans="1:8" x14ac:dyDescent="0.3">
      <c r="A60" s="2" t="s">
        <v>53</v>
      </c>
      <c r="B60" s="9">
        <v>110</v>
      </c>
      <c r="C60" s="3">
        <v>1</v>
      </c>
      <c r="D60" s="15">
        <f t="shared" ref="D60:D65" si="3">SUM(B60*C60)</f>
        <v>110</v>
      </c>
      <c r="E60" s="9">
        <v>3</v>
      </c>
      <c r="F60" s="15">
        <f t="shared" ref="F60:F65" si="4">SUM(D60*E60)</f>
        <v>330</v>
      </c>
      <c r="G60" s="22">
        <v>47.2</v>
      </c>
      <c r="H60" s="4">
        <f t="shared" ref="H60:H65" si="5">SUM(F60*G60)</f>
        <v>15576.000000000002</v>
      </c>
    </row>
    <row r="61" spans="1:8" ht="14.4" customHeight="1" x14ac:dyDescent="0.3">
      <c r="A61" s="2" t="s">
        <v>23</v>
      </c>
      <c r="B61" s="9">
        <v>935</v>
      </c>
      <c r="C61" s="3">
        <v>1</v>
      </c>
      <c r="D61" s="15">
        <f t="shared" si="3"/>
        <v>935</v>
      </c>
      <c r="E61" s="9">
        <v>3</v>
      </c>
      <c r="F61" s="15">
        <f t="shared" si="4"/>
        <v>2805</v>
      </c>
      <c r="G61" s="22">
        <v>44.67</v>
      </c>
      <c r="H61" s="5">
        <f t="shared" si="5"/>
        <v>125299.35</v>
      </c>
    </row>
    <row r="62" spans="1:8" x14ac:dyDescent="0.3">
      <c r="A62" s="2" t="s">
        <v>24</v>
      </c>
      <c r="B62" s="9">
        <v>2500</v>
      </c>
      <c r="C62" s="3">
        <v>1</v>
      </c>
      <c r="D62" s="15">
        <f t="shared" si="3"/>
        <v>2500</v>
      </c>
      <c r="E62" s="9">
        <v>3</v>
      </c>
      <c r="F62" s="15">
        <f t="shared" si="4"/>
        <v>7500</v>
      </c>
      <c r="G62" s="22">
        <v>62.92</v>
      </c>
      <c r="H62" s="5">
        <f t="shared" si="5"/>
        <v>471900</v>
      </c>
    </row>
    <row r="63" spans="1:8" x14ac:dyDescent="0.3">
      <c r="A63" s="71" t="s">
        <v>109</v>
      </c>
      <c r="B63" s="9">
        <v>1</v>
      </c>
      <c r="C63" s="3">
        <v>1</v>
      </c>
      <c r="D63" s="15">
        <f t="shared" si="3"/>
        <v>1</v>
      </c>
      <c r="E63" s="9">
        <v>3</v>
      </c>
      <c r="F63" s="15">
        <f t="shared" si="4"/>
        <v>3</v>
      </c>
      <c r="G63" s="22">
        <v>9.82</v>
      </c>
      <c r="H63" s="4">
        <f t="shared" si="5"/>
        <v>29.46</v>
      </c>
    </row>
    <row r="64" spans="1:8" x14ac:dyDescent="0.3">
      <c r="A64" s="71" t="s">
        <v>110</v>
      </c>
      <c r="B64" s="9">
        <v>5</v>
      </c>
      <c r="C64" s="3">
        <v>1</v>
      </c>
      <c r="D64" s="15">
        <f t="shared" si="3"/>
        <v>5</v>
      </c>
      <c r="E64" s="9">
        <v>3</v>
      </c>
      <c r="F64" s="15">
        <f t="shared" si="4"/>
        <v>15</v>
      </c>
      <c r="G64" s="22">
        <v>9.82</v>
      </c>
      <c r="H64" s="5">
        <f t="shared" si="5"/>
        <v>147.30000000000001</v>
      </c>
    </row>
    <row r="65" spans="1:8" x14ac:dyDescent="0.3">
      <c r="A65" s="71" t="s">
        <v>111</v>
      </c>
      <c r="B65" s="9">
        <v>3</v>
      </c>
      <c r="C65" s="3">
        <v>1</v>
      </c>
      <c r="D65" s="15">
        <f t="shared" si="3"/>
        <v>3</v>
      </c>
      <c r="E65" s="9">
        <v>3</v>
      </c>
      <c r="F65" s="15">
        <f t="shared" si="4"/>
        <v>9</v>
      </c>
      <c r="G65" s="22">
        <v>9.82</v>
      </c>
      <c r="H65" s="5">
        <f t="shared" si="5"/>
        <v>88.38</v>
      </c>
    </row>
    <row r="66" spans="1:8" x14ac:dyDescent="0.3">
      <c r="A66" s="46" t="s">
        <v>25</v>
      </c>
      <c r="B66" s="47">
        <f>SUM(B60:B65)</f>
        <v>3554</v>
      </c>
      <c r="C66" s="48"/>
      <c r="D66" s="47">
        <f>SUM(D60:D65)</f>
        <v>3554</v>
      </c>
      <c r="E66" s="49"/>
      <c r="F66" s="47">
        <f>SUM(F60:F65)</f>
        <v>10662</v>
      </c>
      <c r="G66" s="52"/>
      <c r="H66" s="51">
        <f>SUM(H60:H65)</f>
        <v>613040.49</v>
      </c>
    </row>
    <row r="67" spans="1:8" ht="14.4" customHeight="1" x14ac:dyDescent="0.3">
      <c r="A67" s="100" t="s">
        <v>64</v>
      </c>
      <c r="B67" s="119"/>
      <c r="C67" s="119"/>
      <c r="D67" s="119"/>
      <c r="E67" s="119"/>
      <c r="F67" s="119"/>
      <c r="G67" s="119"/>
      <c r="H67" s="120"/>
    </row>
    <row r="68" spans="1:8" ht="14.4" x14ac:dyDescent="0.3">
      <c r="A68" s="106" t="s">
        <v>54</v>
      </c>
      <c r="B68" s="107"/>
      <c r="C68" s="107"/>
      <c r="D68" s="107"/>
      <c r="E68" s="107"/>
      <c r="F68" s="107"/>
      <c r="G68" s="107"/>
      <c r="H68" s="108"/>
    </row>
    <row r="69" spans="1:8" x14ac:dyDescent="0.3">
      <c r="A69" s="2" t="s">
        <v>55</v>
      </c>
      <c r="B69" s="88">
        <v>10</v>
      </c>
      <c r="C69" s="90">
        <v>4</v>
      </c>
      <c r="D69" s="92">
        <f>SUM(B69*C69)</f>
        <v>40</v>
      </c>
      <c r="E69" s="77">
        <v>6</v>
      </c>
      <c r="F69" s="15">
        <f>SUM(D69*E69)</f>
        <v>240</v>
      </c>
      <c r="G69" s="22">
        <v>47.2</v>
      </c>
      <c r="H69" s="4">
        <f>SUM(F69*G69)</f>
        <v>11328</v>
      </c>
    </row>
    <row r="70" spans="1:8" ht="13.8" customHeight="1" x14ac:dyDescent="0.3">
      <c r="A70" s="2" t="s">
        <v>56</v>
      </c>
      <c r="B70" s="118"/>
      <c r="C70" s="118"/>
      <c r="D70" s="112"/>
      <c r="E70" s="77">
        <v>2</v>
      </c>
      <c r="F70" s="15">
        <f>SUM(D69*E70)</f>
        <v>80</v>
      </c>
      <c r="G70" s="22">
        <v>47.2</v>
      </c>
      <c r="H70" s="4">
        <f>SUM(F70*G70)</f>
        <v>3776</v>
      </c>
    </row>
    <row r="71" spans="1:8" ht="14.4" x14ac:dyDescent="0.3">
      <c r="A71" s="106" t="s">
        <v>57</v>
      </c>
      <c r="B71" s="107"/>
      <c r="C71" s="107"/>
      <c r="D71" s="107"/>
      <c r="E71" s="107"/>
      <c r="F71" s="107"/>
      <c r="G71" s="107"/>
      <c r="H71" s="108"/>
    </row>
    <row r="72" spans="1:8" x14ac:dyDescent="0.3">
      <c r="A72" s="2" t="s">
        <v>55</v>
      </c>
      <c r="B72" s="88">
        <v>75</v>
      </c>
      <c r="C72" s="90">
        <v>4</v>
      </c>
      <c r="D72" s="92">
        <f>SUM(B72*C72)</f>
        <v>300</v>
      </c>
      <c r="E72" s="77">
        <v>6</v>
      </c>
      <c r="F72" s="15">
        <f>SUM(D72*E72)</f>
        <v>1800</v>
      </c>
      <c r="G72" s="22">
        <v>44.67</v>
      </c>
      <c r="H72" s="4">
        <f>SUM(F72*G72)</f>
        <v>80406</v>
      </c>
    </row>
    <row r="73" spans="1:8" x14ac:dyDescent="0.3">
      <c r="A73" s="2" t="s">
        <v>56</v>
      </c>
      <c r="B73" s="118"/>
      <c r="C73" s="118"/>
      <c r="D73" s="112"/>
      <c r="E73" s="77">
        <v>2</v>
      </c>
      <c r="F73" s="15">
        <f>SUM(D72*E73)</f>
        <v>600</v>
      </c>
      <c r="G73" s="22">
        <v>44.67</v>
      </c>
      <c r="H73" s="4">
        <f>SUM(F73*G73)</f>
        <v>26802</v>
      </c>
    </row>
    <row r="74" spans="1:8" ht="14.4" x14ac:dyDescent="0.3">
      <c r="A74" s="106" t="s">
        <v>58</v>
      </c>
      <c r="B74" s="107"/>
      <c r="C74" s="107"/>
      <c r="D74" s="107"/>
      <c r="E74" s="107"/>
      <c r="F74" s="107"/>
      <c r="G74" s="107"/>
      <c r="H74" s="108"/>
    </row>
    <row r="75" spans="1:8" x14ac:dyDescent="0.3">
      <c r="A75" s="2" t="s">
        <v>55</v>
      </c>
      <c r="B75" s="88">
        <v>212</v>
      </c>
      <c r="C75" s="90">
        <v>4</v>
      </c>
      <c r="D75" s="92">
        <f>SUM(B75*C75)</f>
        <v>848</v>
      </c>
      <c r="E75" s="77">
        <v>6</v>
      </c>
      <c r="F75" s="15">
        <f>SUM(D75*E75)</f>
        <v>5088</v>
      </c>
      <c r="G75" s="22">
        <v>62.92</v>
      </c>
      <c r="H75" s="4">
        <f>SUM(F75*G75)</f>
        <v>320136.96000000002</v>
      </c>
    </row>
    <row r="76" spans="1:8" x14ac:dyDescent="0.3">
      <c r="A76" s="2" t="s">
        <v>56</v>
      </c>
      <c r="B76" s="118"/>
      <c r="C76" s="118"/>
      <c r="D76" s="112"/>
      <c r="E76" s="77">
        <v>2</v>
      </c>
      <c r="F76" s="15">
        <f>SUM(D75*E76)</f>
        <v>1696</v>
      </c>
      <c r="G76" s="22">
        <v>62.92</v>
      </c>
      <c r="H76" s="4">
        <f>SUM(F76*G76)</f>
        <v>106712.32000000001</v>
      </c>
    </row>
    <row r="77" spans="1:8" x14ac:dyDescent="0.3">
      <c r="A77" s="113" t="s">
        <v>106</v>
      </c>
      <c r="B77" s="114"/>
      <c r="C77" s="114"/>
      <c r="D77" s="114"/>
      <c r="E77" s="114"/>
      <c r="F77" s="114"/>
      <c r="G77" s="114"/>
      <c r="H77" s="115"/>
    </row>
    <row r="78" spans="1:8" x14ac:dyDescent="0.3">
      <c r="A78" s="2" t="s">
        <v>55</v>
      </c>
      <c r="B78" s="88">
        <v>1</v>
      </c>
      <c r="C78" s="90">
        <v>4</v>
      </c>
      <c r="D78" s="92">
        <f>SUM(B78*C78)</f>
        <v>4</v>
      </c>
      <c r="E78" s="77">
        <v>6</v>
      </c>
      <c r="F78" s="15">
        <f>SUM(D78*E78)</f>
        <v>24</v>
      </c>
      <c r="G78" s="22">
        <v>9.82</v>
      </c>
      <c r="H78" s="4">
        <f>SUM(F78*G78)</f>
        <v>235.68</v>
      </c>
    </row>
    <row r="79" spans="1:8" x14ac:dyDescent="0.3">
      <c r="A79" s="2" t="s">
        <v>56</v>
      </c>
      <c r="B79" s="118"/>
      <c r="C79" s="91"/>
      <c r="D79" s="112"/>
      <c r="E79" s="77">
        <v>2</v>
      </c>
      <c r="F79" s="15">
        <f>SUM(D78*E79)</f>
        <v>8</v>
      </c>
      <c r="G79" s="22">
        <v>9.82</v>
      </c>
      <c r="H79" s="4">
        <f>SUM(F79*G79)</f>
        <v>78.56</v>
      </c>
    </row>
    <row r="80" spans="1:8" x14ac:dyDescent="0.3">
      <c r="A80" s="113" t="s">
        <v>107</v>
      </c>
      <c r="B80" s="114"/>
      <c r="C80" s="114"/>
      <c r="D80" s="114"/>
      <c r="E80" s="114"/>
      <c r="F80" s="114"/>
      <c r="G80" s="114"/>
      <c r="H80" s="115"/>
    </row>
    <row r="81" spans="1:8" x14ac:dyDescent="0.3">
      <c r="A81" s="2" t="s">
        <v>55</v>
      </c>
      <c r="B81" s="88">
        <v>1</v>
      </c>
      <c r="C81" s="90">
        <v>4</v>
      </c>
      <c r="D81" s="92">
        <f>SUM(B81*C81)</f>
        <v>4</v>
      </c>
      <c r="E81" s="77">
        <v>6</v>
      </c>
      <c r="F81" s="15">
        <f>SUM(D81*E81)</f>
        <v>24</v>
      </c>
      <c r="G81" s="22">
        <v>9.82</v>
      </c>
      <c r="H81" s="4">
        <f>SUM(F81*G81)</f>
        <v>235.68</v>
      </c>
    </row>
    <row r="82" spans="1:8" x14ac:dyDescent="0.3">
      <c r="A82" s="2" t="s">
        <v>56</v>
      </c>
      <c r="B82" s="118"/>
      <c r="C82" s="91"/>
      <c r="D82" s="112"/>
      <c r="E82" s="77">
        <v>2</v>
      </c>
      <c r="F82" s="15">
        <f>SUM(D81*E82)</f>
        <v>8</v>
      </c>
      <c r="G82" s="22">
        <v>9.82</v>
      </c>
      <c r="H82" s="4">
        <f>SUM(F82*G82)</f>
        <v>78.56</v>
      </c>
    </row>
    <row r="83" spans="1:8" x14ac:dyDescent="0.3">
      <c r="A83" s="113" t="s">
        <v>108</v>
      </c>
      <c r="B83" s="114"/>
      <c r="C83" s="114"/>
      <c r="D83" s="114"/>
      <c r="E83" s="114"/>
      <c r="F83" s="114"/>
      <c r="G83" s="114"/>
      <c r="H83" s="115"/>
    </row>
    <row r="84" spans="1:8" x14ac:dyDescent="0.3">
      <c r="A84" s="2" t="s">
        <v>55</v>
      </c>
      <c r="B84" s="88">
        <v>2</v>
      </c>
      <c r="C84" s="90">
        <v>4</v>
      </c>
      <c r="D84" s="92">
        <f>SUM(B84*C84)</f>
        <v>8</v>
      </c>
      <c r="E84" s="77">
        <v>6</v>
      </c>
      <c r="F84" s="15">
        <f>SUM(D84*E84)</f>
        <v>48</v>
      </c>
      <c r="G84" s="22">
        <v>9.82</v>
      </c>
      <c r="H84" s="4">
        <f>SUM(F84*G84)</f>
        <v>471.36</v>
      </c>
    </row>
    <row r="85" spans="1:8" x14ac:dyDescent="0.3">
      <c r="A85" s="2" t="s">
        <v>56</v>
      </c>
      <c r="B85" s="118"/>
      <c r="C85" s="91"/>
      <c r="D85" s="112"/>
      <c r="E85" s="77">
        <v>2</v>
      </c>
      <c r="F85" s="15">
        <f>SUM(D84*E85)</f>
        <v>16</v>
      </c>
      <c r="G85" s="22">
        <v>9.82</v>
      </c>
      <c r="H85" s="4">
        <f>SUM(F85*G85)</f>
        <v>157.12</v>
      </c>
    </row>
    <row r="86" spans="1:8" x14ac:dyDescent="0.3">
      <c r="A86" s="46" t="s">
        <v>25</v>
      </c>
      <c r="B86" s="47">
        <f>SUM(B75,B84,B69,B78,B72,B81)</f>
        <v>301</v>
      </c>
      <c r="C86" s="48"/>
      <c r="D86" s="47">
        <f>SUM(D75,D84,D69,D78,D72,D81)</f>
        <v>1204</v>
      </c>
      <c r="E86" s="49"/>
      <c r="F86" s="47">
        <f>SUM(F75:F76,F84:F85,F69:F70,F78:F79,F72:F73,F81:F82)</f>
        <v>9632</v>
      </c>
      <c r="G86" s="52"/>
      <c r="H86" s="51">
        <f>SUM(H75:H76,H84:H85,H69:H70,H78:H79,H72:H73,H81:H82)</f>
        <v>550418.24000000011</v>
      </c>
    </row>
    <row r="87" spans="1:8" ht="14.4" x14ac:dyDescent="0.3">
      <c r="A87" s="100" t="s">
        <v>59</v>
      </c>
      <c r="B87" s="119"/>
      <c r="C87" s="119"/>
      <c r="D87" s="119"/>
      <c r="E87" s="119"/>
      <c r="F87" s="119"/>
      <c r="G87" s="119"/>
      <c r="H87" s="120"/>
    </row>
    <row r="88" spans="1:8" ht="14.4" x14ac:dyDescent="0.3">
      <c r="A88" s="106" t="s">
        <v>54</v>
      </c>
      <c r="B88" s="107"/>
      <c r="C88" s="107"/>
      <c r="D88" s="107"/>
      <c r="E88" s="107"/>
      <c r="F88" s="107"/>
      <c r="G88" s="107"/>
      <c r="H88" s="108"/>
    </row>
    <row r="89" spans="1:8" x14ac:dyDescent="0.3">
      <c r="A89" s="2" t="s">
        <v>55</v>
      </c>
      <c r="B89" s="88">
        <v>170</v>
      </c>
      <c r="C89" s="90">
        <v>1</v>
      </c>
      <c r="D89" s="92">
        <f>SUM(B89*C89)</f>
        <v>170</v>
      </c>
      <c r="E89" s="77">
        <v>24</v>
      </c>
      <c r="F89" s="15">
        <f>SUM(D89*E89)</f>
        <v>4080</v>
      </c>
      <c r="G89" s="22">
        <v>47.2</v>
      </c>
      <c r="H89" s="4">
        <f>SUM(F89*G89)</f>
        <v>192576</v>
      </c>
    </row>
    <row r="90" spans="1:8" x14ac:dyDescent="0.3">
      <c r="A90" s="2" t="s">
        <v>56</v>
      </c>
      <c r="B90" s="118"/>
      <c r="C90" s="118"/>
      <c r="D90" s="112"/>
      <c r="E90" s="77">
        <v>8</v>
      </c>
      <c r="F90" s="15">
        <f>SUM(D89*E90)</f>
        <v>1360</v>
      </c>
      <c r="G90" s="22">
        <v>47.2</v>
      </c>
      <c r="H90" s="4">
        <f>SUM(F90*G90)</f>
        <v>64192.000000000007</v>
      </c>
    </row>
    <row r="91" spans="1:8" ht="14.4" x14ac:dyDescent="0.3">
      <c r="A91" s="106" t="s">
        <v>57</v>
      </c>
      <c r="B91" s="107"/>
      <c r="C91" s="107"/>
      <c r="D91" s="107"/>
      <c r="E91" s="107"/>
      <c r="F91" s="107"/>
      <c r="G91" s="107"/>
      <c r="H91" s="108"/>
    </row>
    <row r="92" spans="1:8" x14ac:dyDescent="0.3">
      <c r="A92" s="2" t="s">
        <v>55</v>
      </c>
      <c r="B92" s="88">
        <v>1482</v>
      </c>
      <c r="C92" s="90">
        <v>1</v>
      </c>
      <c r="D92" s="92">
        <f>SUM(B92*C92)</f>
        <v>1482</v>
      </c>
      <c r="E92" s="77">
        <v>24</v>
      </c>
      <c r="F92" s="15">
        <f>SUM(D92*E92)</f>
        <v>35568</v>
      </c>
      <c r="G92" s="22">
        <v>44.67</v>
      </c>
      <c r="H92" s="4">
        <f>SUM(F92*G92)</f>
        <v>1588822.56</v>
      </c>
    </row>
    <row r="93" spans="1:8" x14ac:dyDescent="0.3">
      <c r="A93" s="2" t="s">
        <v>56</v>
      </c>
      <c r="B93" s="118"/>
      <c r="C93" s="118"/>
      <c r="D93" s="112"/>
      <c r="E93" s="77">
        <v>8</v>
      </c>
      <c r="F93" s="15">
        <f>SUM(D92*E93)</f>
        <v>11856</v>
      </c>
      <c r="G93" s="22">
        <v>44.67</v>
      </c>
      <c r="H93" s="4">
        <f>SUM(F93*G93)</f>
        <v>529607.52</v>
      </c>
    </row>
    <row r="94" spans="1:8" ht="14.4" x14ac:dyDescent="0.3">
      <c r="A94" s="106" t="s">
        <v>58</v>
      </c>
      <c r="B94" s="107"/>
      <c r="C94" s="107"/>
      <c r="D94" s="107"/>
      <c r="E94" s="107"/>
      <c r="F94" s="107"/>
      <c r="G94" s="107"/>
      <c r="H94" s="108"/>
    </row>
    <row r="95" spans="1:8" x14ac:dyDescent="0.3">
      <c r="A95" s="2" t="s">
        <v>55</v>
      </c>
      <c r="B95" s="88">
        <v>4047</v>
      </c>
      <c r="C95" s="90">
        <v>1</v>
      </c>
      <c r="D95" s="92">
        <f>SUM(B95*C95)</f>
        <v>4047</v>
      </c>
      <c r="E95" s="77">
        <v>24</v>
      </c>
      <c r="F95" s="15">
        <f>SUM(D95*E95)</f>
        <v>97128</v>
      </c>
      <c r="G95" s="22">
        <v>62.92</v>
      </c>
      <c r="H95" s="4">
        <f>SUM(F95*G95)</f>
        <v>6111293.7599999998</v>
      </c>
    </row>
    <row r="96" spans="1:8" x14ac:dyDescent="0.3">
      <c r="A96" s="2" t="s">
        <v>56</v>
      </c>
      <c r="B96" s="118"/>
      <c r="C96" s="118"/>
      <c r="D96" s="112"/>
      <c r="E96" s="77">
        <v>8</v>
      </c>
      <c r="F96" s="15">
        <f>SUM(D95*E96)</f>
        <v>32376</v>
      </c>
      <c r="G96" s="22">
        <v>62.92</v>
      </c>
      <c r="H96" s="4">
        <f>SUM(F96*G96)</f>
        <v>2037097.9200000002</v>
      </c>
    </row>
    <row r="97" spans="1:8" x14ac:dyDescent="0.3">
      <c r="A97" s="113" t="s">
        <v>106</v>
      </c>
      <c r="B97" s="114"/>
      <c r="C97" s="114"/>
      <c r="D97" s="114"/>
      <c r="E97" s="114"/>
      <c r="F97" s="114"/>
      <c r="G97" s="114"/>
      <c r="H97" s="115"/>
    </row>
    <row r="98" spans="1:8" x14ac:dyDescent="0.3">
      <c r="A98" s="2" t="s">
        <v>55</v>
      </c>
      <c r="B98" s="88">
        <v>1</v>
      </c>
      <c r="C98" s="90">
        <v>1</v>
      </c>
      <c r="D98" s="92">
        <f>SUM(B98*C98)</f>
        <v>1</v>
      </c>
      <c r="E98" s="77">
        <v>24</v>
      </c>
      <c r="F98" s="15">
        <f>SUM(D98*E98)</f>
        <v>24</v>
      </c>
      <c r="G98" s="22">
        <v>9.82</v>
      </c>
      <c r="H98" s="4">
        <f>SUM(F98*G98)</f>
        <v>235.68</v>
      </c>
    </row>
    <row r="99" spans="1:8" x14ac:dyDescent="0.3">
      <c r="A99" s="2" t="s">
        <v>56</v>
      </c>
      <c r="B99" s="118"/>
      <c r="C99" s="91"/>
      <c r="D99" s="112"/>
      <c r="E99" s="77">
        <v>8</v>
      </c>
      <c r="F99" s="15">
        <f>SUM(D98*E99)</f>
        <v>8</v>
      </c>
      <c r="G99" s="22">
        <v>9.82</v>
      </c>
      <c r="H99" s="4">
        <f>SUM(F99*G99)</f>
        <v>78.56</v>
      </c>
    </row>
    <row r="100" spans="1:8" x14ac:dyDescent="0.3">
      <c r="A100" s="113" t="s">
        <v>107</v>
      </c>
      <c r="B100" s="114"/>
      <c r="C100" s="114"/>
      <c r="D100" s="114"/>
      <c r="E100" s="114"/>
      <c r="F100" s="114"/>
      <c r="G100" s="114"/>
      <c r="H100" s="115"/>
    </row>
    <row r="101" spans="1:8" x14ac:dyDescent="0.3">
      <c r="A101" s="2" t="s">
        <v>55</v>
      </c>
      <c r="B101" s="88">
        <v>10</v>
      </c>
      <c r="C101" s="90">
        <v>1</v>
      </c>
      <c r="D101" s="92">
        <f>SUM(B101*C101)</f>
        <v>10</v>
      </c>
      <c r="E101" s="77">
        <v>24</v>
      </c>
      <c r="F101" s="15">
        <f>SUM(D101*E101)</f>
        <v>240</v>
      </c>
      <c r="G101" s="22">
        <v>9.82</v>
      </c>
      <c r="H101" s="4">
        <f>SUM(F101*G101)</f>
        <v>2356.8000000000002</v>
      </c>
    </row>
    <row r="102" spans="1:8" x14ac:dyDescent="0.3">
      <c r="A102" s="2" t="s">
        <v>56</v>
      </c>
      <c r="B102" s="118"/>
      <c r="C102" s="91"/>
      <c r="D102" s="112"/>
      <c r="E102" s="77">
        <v>8</v>
      </c>
      <c r="F102" s="15">
        <f>SUM(D101*E102)</f>
        <v>80</v>
      </c>
      <c r="G102" s="22">
        <v>9.82</v>
      </c>
      <c r="H102" s="4">
        <f>SUM(F102*G102)</f>
        <v>785.6</v>
      </c>
    </row>
    <row r="103" spans="1:8" x14ac:dyDescent="0.3">
      <c r="A103" s="113" t="s">
        <v>108</v>
      </c>
      <c r="B103" s="114"/>
      <c r="C103" s="114"/>
      <c r="D103" s="114"/>
      <c r="E103" s="114"/>
      <c r="F103" s="114"/>
      <c r="G103" s="114"/>
      <c r="H103" s="115"/>
    </row>
    <row r="104" spans="1:8" x14ac:dyDescent="0.3">
      <c r="A104" s="2" t="s">
        <v>55</v>
      </c>
      <c r="B104" s="88">
        <v>10</v>
      </c>
      <c r="C104" s="90">
        <v>1</v>
      </c>
      <c r="D104" s="92">
        <f>SUM(B104*C104)</f>
        <v>10</v>
      </c>
      <c r="E104" s="77">
        <v>24</v>
      </c>
      <c r="F104" s="15">
        <f>SUM(D104*E104)</f>
        <v>240</v>
      </c>
      <c r="G104" s="22">
        <v>9.82</v>
      </c>
      <c r="H104" s="4">
        <f>SUM(F104*G104)</f>
        <v>2356.8000000000002</v>
      </c>
    </row>
    <row r="105" spans="1:8" x14ac:dyDescent="0.3">
      <c r="A105" s="2" t="s">
        <v>56</v>
      </c>
      <c r="B105" s="118"/>
      <c r="C105" s="91"/>
      <c r="D105" s="112"/>
      <c r="E105" s="77">
        <v>8</v>
      </c>
      <c r="F105" s="15">
        <f>SUM(D104*E105)</f>
        <v>80</v>
      </c>
      <c r="G105" s="22">
        <v>9.82</v>
      </c>
      <c r="H105" s="4">
        <f>SUM(F105*G105)</f>
        <v>785.6</v>
      </c>
    </row>
    <row r="106" spans="1:8" x14ac:dyDescent="0.3">
      <c r="A106" s="46" t="s">
        <v>25</v>
      </c>
      <c r="B106" s="47">
        <f>SUM(B95,B104,B89,B98,B92,B101)</f>
        <v>5720</v>
      </c>
      <c r="C106" s="48"/>
      <c r="D106" s="47">
        <f>SUM(D95,D104,D89,D98,D92,D101)</f>
        <v>5720</v>
      </c>
      <c r="E106" s="49"/>
      <c r="F106" s="47">
        <f>SUM(F95:F96,F104:F105,F89:F90,F98:F99,F92:F93,F101:F102)</f>
        <v>183040</v>
      </c>
      <c r="G106" s="52"/>
      <c r="H106" s="51">
        <f>SUM(H95:H96,H104:H105,H89:H90,H98:H99,H92:H93,H101:H102)</f>
        <v>10530188.800000001</v>
      </c>
    </row>
    <row r="107" spans="1:8" x14ac:dyDescent="0.3">
      <c r="A107" s="36" t="s">
        <v>67</v>
      </c>
      <c r="B107" s="37">
        <f>SUM(B58,B66,B86,B106)</f>
        <v>13532</v>
      </c>
      <c r="C107" s="38"/>
      <c r="D107" s="37">
        <f>SUM(D58,D66,D86,D106)</f>
        <v>14435</v>
      </c>
      <c r="E107" s="39"/>
      <c r="F107" s="37">
        <f>SUM(F58,F66,F86,F106)</f>
        <v>349743</v>
      </c>
      <c r="G107" s="41"/>
      <c r="H107" s="69">
        <f>SUM(H58,H66,H86,H106)</f>
        <v>20097056.079999998</v>
      </c>
    </row>
  </sheetData>
  <sortState xmlns:xlrd2="http://schemas.microsoft.com/office/spreadsheetml/2017/richdata2" ref="A60:H65">
    <sortCondition ref="A60:A65"/>
  </sortState>
  <mergeCells count="101">
    <mergeCell ref="A9:H9"/>
    <mergeCell ref="A15:H15"/>
    <mergeCell ref="A18:H18"/>
    <mergeCell ref="A48:H48"/>
    <mergeCell ref="A49:H49"/>
    <mergeCell ref="A10:H10"/>
    <mergeCell ref="A11:H11"/>
    <mergeCell ref="A12:H12"/>
    <mergeCell ref="A13:H13"/>
    <mergeCell ref="A14:H14"/>
    <mergeCell ref="A28:H28"/>
    <mergeCell ref="A29:H29"/>
    <mergeCell ref="A30:H30"/>
    <mergeCell ref="A31:H31"/>
    <mergeCell ref="A16:H16"/>
    <mergeCell ref="A37:H37"/>
    <mergeCell ref="A43:H43"/>
    <mergeCell ref="A44:H44"/>
    <mergeCell ref="A45:H45"/>
    <mergeCell ref="A46:H46"/>
    <mergeCell ref="A32:H32"/>
    <mergeCell ref="A33:H33"/>
    <mergeCell ref="A34:H34"/>
    <mergeCell ref="A35:H35"/>
    <mergeCell ref="A2:H2"/>
    <mergeCell ref="A3:H3"/>
    <mergeCell ref="A4:H4"/>
    <mergeCell ref="A5:H5"/>
    <mergeCell ref="A6:H6"/>
    <mergeCell ref="A7:H7"/>
    <mergeCell ref="A8:H8"/>
    <mergeCell ref="B78:B79"/>
    <mergeCell ref="C78:C79"/>
    <mergeCell ref="D78:D79"/>
    <mergeCell ref="A68:H68"/>
    <mergeCell ref="B69:B70"/>
    <mergeCell ref="A17:H17"/>
    <mergeCell ref="A59:H59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51:H51"/>
    <mergeCell ref="A36:H36"/>
    <mergeCell ref="A83:H83"/>
    <mergeCell ref="B84:B85"/>
    <mergeCell ref="C84:C85"/>
    <mergeCell ref="D84:D85"/>
    <mergeCell ref="A74:H74"/>
    <mergeCell ref="B75:B76"/>
    <mergeCell ref="C75:C76"/>
    <mergeCell ref="D75:D76"/>
    <mergeCell ref="A67:H67"/>
    <mergeCell ref="A38:H38"/>
    <mergeCell ref="A39:H39"/>
    <mergeCell ref="A40:H40"/>
    <mergeCell ref="A41:H41"/>
    <mergeCell ref="A42:H42"/>
    <mergeCell ref="A47:H47"/>
    <mergeCell ref="A50:H50"/>
    <mergeCell ref="B104:B105"/>
    <mergeCell ref="B98:B99"/>
    <mergeCell ref="C98:C99"/>
    <mergeCell ref="D98:D99"/>
    <mergeCell ref="C69:C70"/>
    <mergeCell ref="D69:D70"/>
    <mergeCell ref="C104:C105"/>
    <mergeCell ref="D104:D105"/>
    <mergeCell ref="A88:H88"/>
    <mergeCell ref="B89:B90"/>
    <mergeCell ref="C89:C90"/>
    <mergeCell ref="D89:D90"/>
    <mergeCell ref="A97:H97"/>
    <mergeCell ref="A77:H77"/>
    <mergeCell ref="A71:H71"/>
    <mergeCell ref="B72:B73"/>
    <mergeCell ref="C72:C73"/>
    <mergeCell ref="D72:D73"/>
    <mergeCell ref="A94:H94"/>
    <mergeCell ref="A87:H87"/>
    <mergeCell ref="A80:H80"/>
    <mergeCell ref="B81:B82"/>
    <mergeCell ref="C81:C82"/>
    <mergeCell ref="D81:D82"/>
    <mergeCell ref="A100:H100"/>
    <mergeCell ref="B101:B102"/>
    <mergeCell ref="C101:C102"/>
    <mergeCell ref="D101:D102"/>
    <mergeCell ref="A91:H91"/>
    <mergeCell ref="B92:B93"/>
    <mergeCell ref="C92:C93"/>
    <mergeCell ref="D92:D93"/>
    <mergeCell ref="A103:H103"/>
    <mergeCell ref="B95:B96"/>
    <mergeCell ref="C95:C96"/>
    <mergeCell ref="D95:D96"/>
  </mergeCells>
  <pageMargins left="0.25" right="0.25" top="0.25" bottom="0.75" header="0.3" footer="0.3"/>
  <pageSetup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"/>
  <sheetViews>
    <sheetView workbookViewId="0">
      <selection activeCell="I7" sqref="I7"/>
    </sheetView>
  </sheetViews>
  <sheetFormatPr defaultRowHeight="14.4" x14ac:dyDescent="0.3"/>
  <cols>
    <col min="1" max="1" width="50.33203125" bestFit="1" customWidth="1"/>
    <col min="2" max="2" width="11.44140625" style="53" customWidth="1"/>
    <col min="3" max="3" width="9.21875" style="53" customWidth="1"/>
    <col min="4" max="6" width="8.88671875" style="53"/>
    <col min="8" max="8" width="11.109375" bestFit="1" customWidth="1"/>
    <col min="9" max="9" width="14" customWidth="1"/>
  </cols>
  <sheetData>
    <row r="1" spans="1:8" ht="48.6" x14ac:dyDescent="0.3">
      <c r="A1" s="62" t="s">
        <v>91</v>
      </c>
      <c r="B1" s="63" t="s">
        <v>1</v>
      </c>
      <c r="C1" s="62" t="s">
        <v>2</v>
      </c>
      <c r="D1" s="63" t="s">
        <v>18</v>
      </c>
      <c r="E1" s="63" t="s">
        <v>19</v>
      </c>
      <c r="F1" s="63" t="s">
        <v>20</v>
      </c>
      <c r="G1" s="64" t="s">
        <v>21</v>
      </c>
      <c r="H1" s="62" t="s">
        <v>22</v>
      </c>
    </row>
    <row r="2" spans="1:8" x14ac:dyDescent="0.3">
      <c r="A2" s="65" t="s">
        <v>96</v>
      </c>
      <c r="B2" s="66">
        <v>56</v>
      </c>
      <c r="C2" s="66">
        <v>1</v>
      </c>
      <c r="D2" s="66">
        <v>56</v>
      </c>
      <c r="E2" s="66">
        <v>12</v>
      </c>
      <c r="F2" s="66">
        <f>D2*E2</f>
        <v>672</v>
      </c>
      <c r="G2" s="67">
        <v>63.46</v>
      </c>
      <c r="H2" s="68">
        <f>G2*F2</f>
        <v>42645.120000000003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12.1 NAWCA</vt:lpstr>
      <vt:lpstr>12.2 NMBCA</vt:lpstr>
      <vt:lpstr>12.3 International Affairs</vt:lpstr>
      <vt:lpstr>12.4 All Other Programs</vt:lpstr>
      <vt:lpstr>12.5 License Certifications</vt:lpstr>
    </vt:vector>
  </TitlesOfParts>
  <Company>USFW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Baucum, Madonna L</dc:creator>
  <cp:lastModifiedBy>Baucum, Madonna L</cp:lastModifiedBy>
  <cp:lastPrinted>2018-03-07T12:20:40Z</cp:lastPrinted>
  <dcterms:created xsi:type="dcterms:W3CDTF">2018-01-02T22:24:17Z</dcterms:created>
  <dcterms:modified xsi:type="dcterms:W3CDTF">2025-04-21T15:18:44Z</dcterms:modified>
</cp:coreProperties>
</file>