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08"/>
  <workbookPr/>
  <mc:AlternateContent xmlns:mc="http://schemas.openxmlformats.org/markup-compatibility/2006">
    <mc:Choice Requires="x15">
      <x15ac:absPath xmlns:x15ac="http://schemas.microsoft.com/office/spreadsheetml/2010/11/ac" url="https://usepa.sharepoint.com/sites/HFCRuleCBIData/Shared Documents/General/Application-specific Data/ICR Report Forms/7.2.25/Substantive Changes/"/>
    </mc:Choice>
  </mc:AlternateContent>
  <xr:revisionPtr revIDLastSave="347" documentId="13_ncr:1_{A3193219-EAE0-488D-8C24-0C384ACC04C7}" xr6:coauthVersionLast="47" xr6:coauthVersionMax="47" xr10:uidLastSave="{6FF8AA08-4D17-43DD-82F8-314B9CDC5EE4}"/>
  <bookViews>
    <workbookView xWindow="-19320" yWindow="-120" windowWidth="19440" windowHeight="14880" tabRatio="843" xr2:uid="{00000000-000D-0000-FFFF-FFFF00000000}"/>
  </bookViews>
  <sheets>
    <sheet name="Quarterly Information" sheetId="1" r:id="rId1"/>
    <sheet name="Shipment and Sales" sheetId="2" r:id="rId2"/>
    <sheet name="Inventory Reporting" sheetId="5" r:id="rId3"/>
    <sheet name="HFC-23 Emissions" sheetId="6" r:id="rId4"/>
    <sheet name="Lists" sheetId="3" state="hidden" r:id="rId5"/>
  </sheets>
  <definedNames>
    <definedName name="_xlnm._FilterDatabase" localSheetId="4" hidden="1">Lists!$A$1:$L$1</definedName>
    <definedName name="CASRN">Lists!$L$2:$L$19</definedName>
    <definedName name="Common_Name">Lists!$B$2:$B$19</definedName>
    <definedName name="Common_Name_1">OFFSET(Lists!$G$2:$G$19,0,0,COUNT(Lists!$C$2:$C$19),1)</definedName>
    <definedName name="Common_Name_2">OFFSET(Lists!$H$2:$H$19,0,0,COUNT(Lists!$D$2:$D$19),1)</definedName>
    <definedName name="Common_Name_3">OFFSET(Lists!$I$2:$I$19,0,0,COUNT(Lists!$E$2:$E$19),1)</definedName>
    <definedName name="Common_Name_4">OFFSET(Lists!$J$2:$J$19,0,0,COUNT(Lists!$F$2:$F$19),1)</definedName>
    <definedName name="Month">Lists!$N$2:$N$13</definedName>
    <definedName name="Option_1">Lists!$A$22:$A$23</definedName>
    <definedName name="Purpose">Lists!$L$22:$L$24</definedName>
    <definedName name="Quarter">Lists!$O$2:$O$5</definedName>
    <definedName name="Year">Lists!$P$2:$P$10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1" i="1" l="1"/>
  <c r="W60" i="1"/>
  <c r="W59" i="1"/>
  <c r="W58" i="1"/>
  <c r="W57" i="1"/>
  <c r="W56" i="1"/>
  <c r="W55" i="1"/>
  <c r="W54" i="1"/>
  <c r="W53" i="1"/>
  <c r="W52" i="1"/>
  <c r="W51" i="1"/>
  <c r="W50" i="1"/>
  <c r="W49" i="1"/>
  <c r="W48" i="1"/>
  <c r="W47" i="1"/>
  <c r="W46" i="1"/>
  <c r="W45" i="1"/>
  <c r="W44" i="1"/>
  <c r="V61" i="1"/>
  <c r="V60" i="1"/>
  <c r="V59" i="1"/>
  <c r="V58" i="1"/>
  <c r="V57" i="1"/>
  <c r="V56" i="1"/>
  <c r="V55" i="1"/>
  <c r="V54" i="1"/>
  <c r="V53" i="1"/>
  <c r="V52" i="1"/>
  <c r="V51" i="1"/>
  <c r="V50" i="1"/>
  <c r="V49" i="1"/>
  <c r="V48" i="1"/>
  <c r="V47" i="1"/>
  <c r="V46" i="1"/>
  <c r="V45" i="1"/>
  <c r="V44" i="1"/>
  <c r="AB45" i="1" a="1"/>
  <c r="AB45" i="1" s="1"/>
  <c r="T45" i="1" s="1"/>
  <c r="AB46" i="1" a="1"/>
  <c r="AB46" i="1" s="1"/>
  <c r="T46" i="1" s="1"/>
  <c r="AB47" i="1" a="1"/>
  <c r="AB47" i="1" s="1"/>
  <c r="T47" i="1" s="1"/>
  <c r="AB48" i="1" a="1"/>
  <c r="AB48" i="1" s="1"/>
  <c r="T48" i="1" s="1"/>
  <c r="AB49" i="1" a="1"/>
  <c r="AB49" i="1" s="1"/>
  <c r="T49" i="1" s="1"/>
  <c r="AB50" i="1" a="1"/>
  <c r="AB50" i="1" s="1"/>
  <c r="T50" i="1" s="1"/>
  <c r="AB51" i="1" a="1"/>
  <c r="AB51" i="1"/>
  <c r="T51" i="1" s="1"/>
  <c r="AB52" i="1" a="1"/>
  <c r="AB52" i="1" s="1"/>
  <c r="T52" i="1" s="1"/>
  <c r="AB53" i="1" a="1"/>
  <c r="AB53" i="1" s="1"/>
  <c r="T53" i="1" s="1"/>
  <c r="AB54" i="1" a="1"/>
  <c r="AB54" i="1" s="1"/>
  <c r="T54" i="1" s="1"/>
  <c r="AB55" i="1" a="1"/>
  <c r="AB55" i="1" s="1"/>
  <c r="T55" i="1" s="1"/>
  <c r="AB56" i="1" a="1"/>
  <c r="AB56" i="1" s="1"/>
  <c r="T56" i="1" s="1"/>
  <c r="AB57" i="1" a="1"/>
  <c r="AB57" i="1" s="1"/>
  <c r="T57" i="1" s="1"/>
  <c r="AB58" i="1" a="1"/>
  <c r="AB58" i="1" s="1"/>
  <c r="T58" i="1" s="1"/>
  <c r="AB59" i="1" a="1"/>
  <c r="AB59" i="1" s="1"/>
  <c r="T59" i="1" s="1"/>
  <c r="AB60" i="1" a="1"/>
  <c r="AB60" i="1" s="1"/>
  <c r="T60" i="1" s="1"/>
  <c r="AB61" i="1" a="1"/>
  <c r="AB61" i="1" s="1"/>
  <c r="T61" i="1" s="1"/>
  <c r="AB44" i="1" a="1"/>
  <c r="AB44" i="1" s="1"/>
  <c r="T44" i="1" s="1"/>
  <c r="AA44" i="1" s="1"/>
  <c r="U44" i="1" l="1"/>
  <c r="AD44" i="1" l="1"/>
  <c r="B1" i="5" l="1"/>
  <c r="B1" i="6"/>
  <c r="E1" i="6"/>
  <c r="E2" i="6"/>
  <c r="D1" i="5"/>
  <c r="D2" i="5"/>
  <c r="E1" i="2"/>
  <c r="E2" i="2"/>
  <c r="B1" i="2"/>
  <c r="AD45" i="1"/>
  <c r="AD46" i="1"/>
  <c r="AD47" i="1"/>
  <c r="AD48" i="1"/>
  <c r="AD49" i="1"/>
  <c r="AD50" i="1"/>
  <c r="AD51" i="1"/>
  <c r="AD52" i="1"/>
  <c r="AD53" i="1"/>
  <c r="AD54" i="1"/>
  <c r="AD55" i="1"/>
  <c r="AD56" i="1"/>
  <c r="AD57" i="1"/>
  <c r="AD58" i="1"/>
  <c r="AD59" i="1"/>
  <c r="AD60" i="1"/>
  <c r="AD61" i="1"/>
  <c r="F3" i="3" l="1"/>
  <c r="F4" i="3"/>
  <c r="F5" i="3"/>
  <c r="F6" i="3"/>
  <c r="F7" i="3"/>
  <c r="F8" i="3"/>
  <c r="F9" i="3"/>
  <c r="F10" i="3"/>
  <c r="F11" i="3"/>
  <c r="F12" i="3"/>
  <c r="F13" i="3"/>
  <c r="F14" i="3"/>
  <c r="F15" i="3"/>
  <c r="F16" i="3"/>
  <c r="F17" i="3"/>
  <c r="F18" i="3"/>
  <c r="F19" i="3"/>
  <c r="F2" i="3"/>
  <c r="U48" i="1"/>
  <c r="U49" i="1"/>
  <c r="U50" i="1"/>
  <c r="U51" i="1"/>
  <c r="U52" i="1"/>
  <c r="U53" i="1"/>
  <c r="U54" i="1"/>
  <c r="U55" i="1"/>
  <c r="U57" i="1"/>
  <c r="U58" i="1"/>
  <c r="U59" i="1"/>
  <c r="U60" i="1"/>
  <c r="U61" i="1"/>
  <c r="B11" i="5" l="1"/>
  <c r="U56" i="1" l="1"/>
  <c r="U45" i="1"/>
  <c r="AA45" i="1"/>
  <c r="U46" i="1"/>
  <c r="U47" i="1"/>
  <c r="AA54" i="1"/>
  <c r="AA53" i="1"/>
  <c r="AA52" i="1"/>
  <c r="AA51" i="1"/>
  <c r="AA58" i="1"/>
  <c r="AA59" i="1"/>
  <c r="AA48" i="1"/>
  <c r="AA61" i="1"/>
  <c r="AA60" i="1"/>
  <c r="AA57" i="1"/>
  <c r="AA47" i="1" l="1"/>
  <c r="AA49" i="1"/>
  <c r="AA46" i="1"/>
  <c r="AA56" i="1"/>
  <c r="AA50" i="1"/>
  <c r="AA55" i="1"/>
  <c r="E3" i="3" l="1"/>
  <c r="E4" i="3"/>
  <c r="E5" i="3"/>
  <c r="E6" i="3"/>
  <c r="E7" i="3"/>
  <c r="E8" i="3"/>
  <c r="E9" i="3"/>
  <c r="E10" i="3"/>
  <c r="E11" i="3"/>
  <c r="E12" i="3"/>
  <c r="E13" i="3"/>
  <c r="E14" i="3"/>
  <c r="E15" i="3"/>
  <c r="E16" i="3"/>
  <c r="E17" i="3"/>
  <c r="E18" i="3"/>
  <c r="E19" i="3"/>
  <c r="E2" i="3"/>
  <c r="D3" i="3"/>
  <c r="D4" i="3"/>
  <c r="D5" i="3"/>
  <c r="D6" i="3"/>
  <c r="D7" i="3"/>
  <c r="D8" i="3"/>
  <c r="D9" i="3"/>
  <c r="D10" i="3"/>
  <c r="D11" i="3"/>
  <c r="D12" i="3"/>
  <c r="D13" i="3"/>
  <c r="D14" i="3"/>
  <c r="D15" i="3"/>
  <c r="D16" i="3"/>
  <c r="D17" i="3"/>
  <c r="D18" i="3"/>
  <c r="D19" i="3"/>
  <c r="D2" i="3"/>
  <c r="C3" i="3"/>
  <c r="C2" i="3"/>
  <c r="C4" i="3"/>
  <c r="C5" i="3"/>
  <c r="C6" i="3"/>
  <c r="C7" i="3"/>
  <c r="C8" i="3"/>
  <c r="C9" i="3"/>
  <c r="C10" i="3"/>
  <c r="C11" i="3"/>
  <c r="C12" i="3"/>
  <c r="C13" i="3"/>
  <c r="C14" i="3"/>
  <c r="C15" i="3"/>
  <c r="C16" i="3"/>
  <c r="C17" i="3"/>
  <c r="C18" i="3"/>
  <c r="C19" i="3"/>
  <c r="J4" i="3" l="1"/>
  <c r="J17" i="3"/>
  <c r="J9" i="3"/>
  <c r="J19" i="3"/>
  <c r="J11" i="3"/>
  <c r="J18" i="3"/>
  <c r="J10" i="3"/>
  <c r="J8" i="3"/>
  <c r="J15" i="3"/>
  <c r="J7" i="3"/>
  <c r="J14" i="3"/>
  <c r="J6" i="3"/>
  <c r="J13" i="3"/>
  <c r="J5" i="3"/>
  <c r="J3" i="3"/>
  <c r="J16" i="3"/>
  <c r="J12" i="3"/>
  <c r="J2" i="3"/>
  <c r="I3" i="3"/>
  <c r="I10" i="3"/>
  <c r="I17" i="3"/>
  <c r="I9" i="3"/>
  <c r="I16" i="3"/>
  <c r="I8" i="3"/>
  <c r="I15" i="3"/>
  <c r="I7" i="3"/>
  <c r="I14" i="3"/>
  <c r="I6" i="3"/>
  <c r="I13" i="3"/>
  <c r="I5" i="3"/>
  <c r="I18" i="3"/>
  <c r="I2" i="3"/>
  <c r="I12" i="3"/>
  <c r="I4" i="3"/>
  <c r="I19" i="3"/>
  <c r="I11" i="3"/>
  <c r="H4" i="3"/>
  <c r="H3" i="3"/>
  <c r="H6" i="3"/>
  <c r="H14" i="3"/>
  <c r="H10" i="3"/>
  <c r="H17" i="3"/>
  <c r="H9" i="3"/>
  <c r="H18" i="3"/>
  <c r="H16" i="3"/>
  <c r="H8" i="3"/>
  <c r="H15" i="3"/>
  <c r="H7" i="3"/>
  <c r="H13" i="3"/>
  <c r="H5" i="3"/>
  <c r="H2" i="3"/>
  <c r="H12" i="3"/>
  <c r="H19" i="3"/>
  <c r="H11" i="3"/>
  <c r="G19" i="3"/>
  <c r="G16" i="3"/>
  <c r="G5" i="3"/>
  <c r="G9" i="3"/>
  <c r="G13" i="3"/>
  <c r="G17" i="3"/>
  <c r="G12" i="3"/>
  <c r="G8" i="3"/>
  <c r="G2" i="3"/>
  <c r="G6" i="3"/>
  <c r="G10" i="3"/>
  <c r="G14" i="3"/>
  <c r="G18" i="3"/>
  <c r="G4" i="3"/>
  <c r="G3" i="3"/>
  <c r="G7" i="3"/>
  <c r="G11" i="3"/>
  <c r="G15" i="3"/>
  <c r="B11" i="6" l="1"/>
  <c r="B9" i="6"/>
  <c r="B9" i="5"/>
  <c r="B9" i="2" l="1"/>
  <c r="B1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<sst xmlns="http://schemas.openxmlformats.org/spreadsheetml/2006/main" count="240" uniqueCount="180">
  <si>
    <t>U.S. Environmental Protection Agency (EPA)</t>
  </si>
  <si>
    <t>OMB Control Number: 2060-0734</t>
  </si>
  <si>
    <t>Expiration Date: MM/DD/YYYY</t>
  </si>
  <si>
    <t>American Innovation and Manufacturing (AIM) Act</t>
  </si>
  <si>
    <t>Hydrofluorocarbon (HFC) Producer Quarterly Report</t>
  </si>
  <si>
    <t>Worksheet Instructions:</t>
  </si>
  <si>
    <t xml:space="preserve">Complete and submit an HFC Producer Quarterly Report if your facility produces HFCs. Section 1 must be completed prior to submission. Section 2 must be completed if your facility produced HFCs during the reporting quarter; if no HFCs were produced during the quarter, Section 2 may be left blank. Section 3 must be completed if your facility sold or shipped produced HFCs off-site during the quarter for transformation, destruction, or process agent use. Section 4 must be completed if orders were placed or material was produced for application-specific allowance holders. Section 5 must be completed if your facility is a holder of production for export allowances or if your facility is reporting quarter 4 activity. Section 6 must be completed if your facility is reporting quarter 4 activity.
Producers of HFC-23: Gross quarterly production reported under Section 2 is the total amount of HFC-23 generated, including the quantity produced for consumptive uses (where allowances were expended), quantity transformed, quantity destroyed, and quantity emitted. Reporting quantities emitted quarterly in column 9 of Section 2 is encouraged, but optional. The total amount of quarterly gross production reported under Section 2 and aggregated for the control period should be the same as the amount of annual HFC-23 generation reported in the fourth quarter report in Section 6. Section 6 distinguishes between those amounts captured for feedstock use and destruction and those amounts used for feedstock and destruction without prior capture. </t>
  </si>
  <si>
    <t>Version:</t>
  </si>
  <si>
    <t>r0.5</t>
  </si>
  <si>
    <t>Updated:</t>
  </si>
  <si>
    <t>External Links:</t>
  </si>
  <si>
    <t>HFC Allocation Rule Reporting HelpDesk</t>
  </si>
  <si>
    <t>AIM Act Paperwork Reduction Act Burden</t>
  </si>
  <si>
    <t>Reporting Form Navigation:</t>
  </si>
  <si>
    <t>Section 1 - Facility Identification</t>
  </si>
  <si>
    <t>Section 4 - Application-Specific Allowance Holder Information</t>
  </si>
  <si>
    <t>Section 2 - Quarterly Production Information</t>
  </si>
  <si>
    <t>Section 5 - Inventory Reporting</t>
  </si>
  <si>
    <t>Section 3 - Recipient Facility Information</t>
  </si>
  <si>
    <t>Section 6 - HFC-23 Emissions</t>
  </si>
  <si>
    <t>EPA may request additional information or ask follow up questions to verify the accuracy of this submission and supporting documentation, including pursuant to Clean Air Act section 114 as authorized under the AIM Act.</t>
  </si>
  <si>
    <t>Instructions: Complete the following facility information.</t>
  </si>
  <si>
    <t>Facility Name:</t>
  </si>
  <si>
    <t>Facility ID:</t>
  </si>
  <si>
    <t>Reporting Year:</t>
  </si>
  <si>
    <t>Reporting Quarter:</t>
  </si>
  <si>
    <t>Were HFCs produced during the reporting period?</t>
  </si>
  <si>
    <t>Is the facility a holder of production for export allowances?</t>
  </si>
  <si>
    <t>Were any produced HFCs shipped off-site during the reporting period to another facility or a second party for transformation, destruction, or process agent use?</t>
  </si>
  <si>
    <t>Did the facility produce HFC-23 during the reporting year?</t>
  </si>
  <si>
    <t>Were any orders placed from application-specific allowance holders or were HFCs produced for application-specific end-uses?</t>
  </si>
  <si>
    <t>Section 2 - Production Data</t>
  </si>
  <si>
    <t>Instructions: Enter the quantity of each HFC that was produced during the quarter. If no HFCs were produced, the table may be left blank. If HFCs were produced for second party transformation or second party destruction, a copy of the transformation and/or destruction verification from each facility for whom HFCs were produced must be provided along with this report.</t>
  </si>
  <si>
    <t>HFC Production Data</t>
  </si>
  <si>
    <t>3a</t>
  </si>
  <si>
    <t>3b</t>
  </si>
  <si>
    <t>5a</t>
  </si>
  <si>
    <t>5b</t>
  </si>
  <si>
    <t>7a</t>
  </si>
  <si>
    <t>7b</t>
  </si>
  <si>
    <t>10a</t>
  </si>
  <si>
    <t>10b</t>
  </si>
  <si>
    <t>10c</t>
  </si>
  <si>
    <t>10d</t>
  </si>
  <si>
    <t>10e</t>
  </si>
  <si>
    <t>HFC Produced</t>
  </si>
  <si>
    <t>Gross Production
(kg)
§84.31(b)(2)(iv)</t>
  </si>
  <si>
    <t>In-House Transformation
(kg)
§84.31(b)(2)(i)</t>
  </si>
  <si>
    <t>Second Party Transformation
(kg)
§84.31(b)(2)(i)</t>
  </si>
  <si>
    <t>In-House Destruction
(kg)
§84.31(b)(2)(ii)</t>
  </si>
  <si>
    <t>Second Party Destruction
(kg)
§84.31(b)(2)(ii)</t>
  </si>
  <si>
    <t>In-House Process Agent Use
(kg)
§84.31(b)(2)(iii)</t>
  </si>
  <si>
    <t>Second Party Process Agent Use
(kg)
§84.31(b)(2)(iii)</t>
  </si>
  <si>
    <t>HFC-23 Produced and Emitted
(kg)
(Optional)</t>
  </si>
  <si>
    <t>Produced with Application-Specific Allowances
(kg)
§84.31(b)(2)(ix)</t>
  </si>
  <si>
    <t>Produced with Production for Export Allowances
(kg)
§84.31(l)(1)(i)</t>
  </si>
  <si>
    <t>Net Production
(kg)
§84.31(b)(2)(iv)</t>
  </si>
  <si>
    <t>Amount of Production/Consumption Allowances Expended
(MTEVe)
§84.31(b)(2)(iv)</t>
  </si>
  <si>
    <t>Amount of Application-Specific Allowances Expended 
(MTEVe) 
§84.31(b)(2)(iv)</t>
  </si>
  <si>
    <t>Amount of Production for Export Allowances Expended 
(MTEVe) 
§84.31(l)(1)(i)</t>
  </si>
  <si>
    <t>Propellants in MDIs</t>
  </si>
  <si>
    <t>Structural Composite Foam</t>
  </si>
  <si>
    <t>Semiconductors</t>
  </si>
  <si>
    <t>Onboard Aerospace Fire Suppression</t>
  </si>
  <si>
    <t>Military</t>
  </si>
  <si>
    <t>On-Site</t>
  </si>
  <si>
    <t>Off-Site</t>
  </si>
  <si>
    <t>K37:K54</t>
  </si>
  <si>
    <t>HFC-23 Match</t>
  </si>
  <si>
    <t>This collection of information is approved by OMB under the Paperwork Reduction Act, 44 U.S.C. 3501 et seq. (OMB Control No. 2060-0734). Responses to this collection of information are mandatory (40 CFR 84.31). An agency may not conduct or sponsor, and a person is not required to respond to, a collection of information unless it displays a currently valid OMB control number. The public reporting and recordkeeping burden for this collection of information is estimated to be 38 hours per response. Send comments on the Agency’s need for this information, the accuracy of the provided burden estimates and any suggested methods for minimizing respondent burden including through the use of automated collection techniques to the Director, Information Engagement Division, U.S. Environmental Protection Agency (2821T), 1200 Pennsylvania Ave., NW, Washington, D.C. 20460. Include the OMB control number in any correspondence. Do not send the completed form to this address.</t>
  </si>
  <si>
    <t>EPA Form # 5900-546</t>
  </si>
  <si>
    <t xml:space="preserve">Instructions: Provide the quantity of regulated substances sold or transferred during the quarter to a facility other than the production facility for use in processes resulting in their transformation, destruction, or use as a process agent. Provide a copy of the transformation verification from each second party transformer showing their intent to transform those substances or a copy of the destruction verification from each second party destroyer confirming it destroyed the same regulated substance. </t>
  </si>
  <si>
    <t>Off-Site/Second Party Transformation, Destruction, or Process Agent Information</t>
  </si>
  <si>
    <t>HFC</t>
  </si>
  <si>
    <t>Recipient Facility Name
§84.31(b)(2)(vii/viii)</t>
  </si>
  <si>
    <t>Quantity 
(kg)
§84.31(b)(2)(v)</t>
  </si>
  <si>
    <t>Purpose</t>
  </si>
  <si>
    <t>Instructions: Identify the application-specific allowance holders that conferred allowances from whom orders were placed, and the quantity of specific HFCs produced for those listed applications by expending application-specific allowances.</t>
  </si>
  <si>
    <t>Application-Specific Allowance Holder Information</t>
  </si>
  <si>
    <t>Application-Specific Allowance Holder From Whom Orders Were Placed
§84.31(b)(2)(ix)</t>
  </si>
  <si>
    <t>Application-Specific Allowance Holder Company ID</t>
  </si>
  <si>
    <t>Quantity Produced
(kg)
§84.31(b)(2)(ix)</t>
  </si>
  <si>
    <t>Conferral Certificate Number
84.31(b)(2)(x)</t>
  </si>
  <si>
    <t>Instructions: Provide the quantity of each regulated substance held in inventory by the facility on December 31. The end-of-year inventory should only be reported in the fourth quarter report. For holders of production for export allowances, provide the quantity of each regulated substance produced with production for export allowances held in inventory at the end of the quarter.</t>
  </si>
  <si>
    <t>Inventory Data</t>
  </si>
  <si>
    <t>Quantity of Inventory Held at the End of the Reporting Year
(kg)
§84.31(b)(2)(xi)</t>
  </si>
  <si>
    <t>Quantity Produced with Production for Export Allowances Held in Inventory at the End of the Quarter
(kg)
§84.31(l)(1)(iii)</t>
  </si>
  <si>
    <t>Instructions: Provide annual facility-level data on HFC-23 emissions. Data should only be reported in the fourth quarter report.</t>
  </si>
  <si>
    <t>HFC-23 Emissions</t>
  </si>
  <si>
    <t>HFC-23 Generated
(metric ton)
§84.31(b)(4)(ii)(A)</t>
  </si>
  <si>
    <t>HFC-23 Emitted
(metric ton)
§84.31(b)(4)(ii)(A)</t>
  </si>
  <si>
    <t>HFC-23 Generated and Captured for Any Purpose
(metric ton)
§84.31(b)(4)(ii)(A)</t>
  </si>
  <si>
    <t>HFC-23 Generated and Captured for Consumptive Use
(metric ton)
§84.31(b)(4)(ii)(A)</t>
  </si>
  <si>
    <t>HFC-23 Generated and Captured for Feedstock Use in the U.S.
(metric ton)
§84.31(b)(4)(ii)(A)</t>
  </si>
  <si>
    <t>HFC-23 Generated and Captured for Destruction
(metric ton)
§84.31(b)(4)(ii)(A)</t>
  </si>
  <si>
    <t>HFC-23 Used for Feedstock without Prior Capture
(metric ton)
§84.31(b)(4)(ii)(A)</t>
  </si>
  <si>
    <t>HFC-23 Destroyed without Prior Capture
(metric ton)
§84.31(b)(4)(ii)(A)</t>
  </si>
  <si>
    <t>Chemical Name</t>
  </si>
  <si>
    <t>[Common Name]</t>
  </si>
  <si>
    <t>[Common_Name_1]</t>
  </si>
  <si>
    <t>[Common_Name_2]</t>
  </si>
  <si>
    <t>[Common_Name_3]</t>
  </si>
  <si>
    <t>[Common_Name_4]</t>
  </si>
  <si>
    <t>Exchange Value</t>
  </si>
  <si>
    <t>[CASRN]</t>
  </si>
  <si>
    <t>[Month]</t>
  </si>
  <si>
    <t>[Quarter]</t>
  </si>
  <si>
    <t>[Year]</t>
  </si>
  <si>
    <r>
      <t>CHF</t>
    </r>
    <r>
      <rPr>
        <vertAlign val="subscript"/>
        <sz val="10"/>
        <color theme="1"/>
        <rFont val="Arial"/>
        <family val="2"/>
      </rPr>
      <t>3</t>
    </r>
  </si>
  <si>
    <t>HFC-23</t>
  </si>
  <si>
    <t>75-46-7</t>
  </si>
  <si>
    <t>January</t>
  </si>
  <si>
    <r>
      <t>CH</t>
    </r>
    <r>
      <rPr>
        <vertAlign val="subscript"/>
        <sz val="10"/>
        <color theme="1"/>
        <rFont val="Arial"/>
        <family val="2"/>
      </rPr>
      <t>2</t>
    </r>
    <r>
      <rPr>
        <sz val="10"/>
        <color theme="1"/>
        <rFont val="Arial"/>
        <family val="2"/>
      </rPr>
      <t>F</t>
    </r>
    <r>
      <rPr>
        <vertAlign val="subscript"/>
        <sz val="10"/>
        <color theme="1"/>
        <rFont val="Arial"/>
        <family val="2"/>
      </rPr>
      <t>2</t>
    </r>
  </si>
  <si>
    <t>HFC-32</t>
  </si>
  <si>
    <t>75-10-5</t>
  </si>
  <si>
    <t>February</t>
  </si>
  <si>
    <r>
      <t>CH</t>
    </r>
    <r>
      <rPr>
        <vertAlign val="subscript"/>
        <sz val="10"/>
        <color theme="1"/>
        <rFont val="Arial"/>
        <family val="2"/>
      </rPr>
      <t>3</t>
    </r>
    <r>
      <rPr>
        <sz val="10"/>
        <color theme="1"/>
        <rFont val="Arial"/>
        <family val="2"/>
      </rPr>
      <t>F</t>
    </r>
  </si>
  <si>
    <t>HFC-41</t>
  </si>
  <si>
    <t>593-53-3</t>
  </si>
  <si>
    <t>March</t>
  </si>
  <si>
    <r>
      <t>CF</t>
    </r>
    <r>
      <rPr>
        <vertAlign val="subscript"/>
        <sz val="10"/>
        <color theme="1"/>
        <rFont val="Arial"/>
        <family val="2"/>
      </rPr>
      <t>3</t>
    </r>
    <r>
      <rPr>
        <sz val="10"/>
        <color theme="1"/>
        <rFont val="Arial"/>
        <family val="2"/>
      </rPr>
      <t>CHFCHFCF</t>
    </r>
    <r>
      <rPr>
        <vertAlign val="subscript"/>
        <sz val="10"/>
        <color theme="1"/>
        <rFont val="Arial"/>
        <family val="2"/>
      </rPr>
      <t>2</t>
    </r>
    <r>
      <rPr>
        <sz val="10"/>
        <color theme="1"/>
        <rFont val="Arial"/>
        <family val="2"/>
      </rPr>
      <t>CF</t>
    </r>
    <r>
      <rPr>
        <vertAlign val="subscript"/>
        <sz val="10"/>
        <color theme="1"/>
        <rFont val="Arial"/>
        <family val="2"/>
      </rPr>
      <t>3</t>
    </r>
  </si>
  <si>
    <t>HFC-43-10mee</t>
  </si>
  <si>
    <t>138495-42-8</t>
  </si>
  <si>
    <t>April</t>
  </si>
  <si>
    <r>
      <t>CHF</t>
    </r>
    <r>
      <rPr>
        <vertAlign val="subscript"/>
        <sz val="10"/>
        <color theme="1"/>
        <rFont val="Arial"/>
        <family val="2"/>
      </rPr>
      <t>2</t>
    </r>
    <r>
      <rPr>
        <sz val="10"/>
        <color theme="1"/>
        <rFont val="Arial"/>
        <family val="2"/>
      </rPr>
      <t>CF</t>
    </r>
    <r>
      <rPr>
        <vertAlign val="subscript"/>
        <sz val="10"/>
        <color theme="1"/>
        <rFont val="Arial"/>
        <family val="2"/>
      </rPr>
      <t>3</t>
    </r>
  </si>
  <si>
    <t>HFC-125</t>
  </si>
  <si>
    <t>354-33-6</t>
  </si>
  <si>
    <t>May</t>
  </si>
  <si>
    <r>
      <t>CHF</t>
    </r>
    <r>
      <rPr>
        <vertAlign val="subscript"/>
        <sz val="10"/>
        <color theme="1"/>
        <rFont val="Arial"/>
        <family val="2"/>
      </rPr>
      <t>2</t>
    </r>
    <r>
      <rPr>
        <sz val="10"/>
        <color theme="1"/>
        <rFont val="Arial"/>
        <family val="2"/>
      </rPr>
      <t>CHF</t>
    </r>
    <r>
      <rPr>
        <vertAlign val="subscript"/>
        <sz val="10"/>
        <color theme="1"/>
        <rFont val="Arial"/>
        <family val="2"/>
      </rPr>
      <t>2</t>
    </r>
  </si>
  <si>
    <t>HFC-134</t>
  </si>
  <si>
    <t>359-35-3</t>
  </si>
  <si>
    <t>June</t>
  </si>
  <si>
    <r>
      <t>CH</t>
    </r>
    <r>
      <rPr>
        <vertAlign val="subscript"/>
        <sz val="10"/>
        <color theme="1"/>
        <rFont val="Arial"/>
        <family val="2"/>
      </rPr>
      <t>2</t>
    </r>
    <r>
      <rPr>
        <sz val="10"/>
        <color theme="1"/>
        <rFont val="Arial"/>
        <family val="2"/>
      </rPr>
      <t>FCF</t>
    </r>
    <r>
      <rPr>
        <vertAlign val="subscript"/>
        <sz val="10"/>
        <color theme="1"/>
        <rFont val="Arial"/>
        <family val="2"/>
      </rPr>
      <t>3</t>
    </r>
  </si>
  <si>
    <t>HFC-134a</t>
  </si>
  <si>
    <t>811-97-2</t>
  </si>
  <si>
    <t>July</t>
  </si>
  <si>
    <r>
      <t>CH</t>
    </r>
    <r>
      <rPr>
        <vertAlign val="subscript"/>
        <sz val="10"/>
        <color theme="1"/>
        <rFont val="Arial"/>
        <family val="2"/>
      </rPr>
      <t>2</t>
    </r>
    <r>
      <rPr>
        <sz val="10"/>
        <color theme="1"/>
        <rFont val="Arial"/>
        <family val="2"/>
      </rPr>
      <t>FCHF</t>
    </r>
    <r>
      <rPr>
        <vertAlign val="subscript"/>
        <sz val="10"/>
        <color theme="1"/>
        <rFont val="Arial"/>
        <family val="2"/>
      </rPr>
      <t>2</t>
    </r>
  </si>
  <si>
    <t>HFC-143</t>
  </si>
  <si>
    <t>430-66-0</t>
  </si>
  <si>
    <t>August</t>
  </si>
  <si>
    <r>
      <t>CH</t>
    </r>
    <r>
      <rPr>
        <vertAlign val="subscript"/>
        <sz val="10"/>
        <color theme="1"/>
        <rFont val="Arial"/>
        <family val="2"/>
      </rPr>
      <t>3</t>
    </r>
    <r>
      <rPr>
        <sz val="10"/>
        <color theme="1"/>
        <rFont val="Arial"/>
        <family val="2"/>
      </rPr>
      <t>CF</t>
    </r>
    <r>
      <rPr>
        <vertAlign val="subscript"/>
        <sz val="10"/>
        <color theme="1"/>
        <rFont val="Arial"/>
        <family val="2"/>
      </rPr>
      <t>3</t>
    </r>
  </si>
  <si>
    <t>HFC-143a</t>
  </si>
  <si>
    <t>420-46-2</t>
  </si>
  <si>
    <t>September</t>
  </si>
  <si>
    <r>
      <t>CH</t>
    </r>
    <r>
      <rPr>
        <vertAlign val="subscript"/>
        <sz val="10"/>
        <color theme="1"/>
        <rFont val="Arial"/>
        <family val="2"/>
      </rPr>
      <t>2</t>
    </r>
    <r>
      <rPr>
        <sz val="10"/>
        <color theme="1"/>
        <rFont val="Arial"/>
        <family val="2"/>
      </rPr>
      <t>FCH</t>
    </r>
    <r>
      <rPr>
        <vertAlign val="subscript"/>
        <sz val="10"/>
        <color theme="1"/>
        <rFont val="Arial"/>
        <family val="2"/>
      </rPr>
      <t>2</t>
    </r>
    <r>
      <rPr>
        <sz val="10"/>
        <color theme="1"/>
        <rFont val="Arial"/>
        <family val="2"/>
      </rPr>
      <t>F</t>
    </r>
  </si>
  <si>
    <t>HFC-152</t>
  </si>
  <si>
    <t>624-72-6</t>
  </si>
  <si>
    <t>October</t>
  </si>
  <si>
    <r>
      <t>CH</t>
    </r>
    <r>
      <rPr>
        <vertAlign val="subscript"/>
        <sz val="10"/>
        <color theme="1"/>
        <rFont val="Arial"/>
        <family val="2"/>
      </rPr>
      <t>3</t>
    </r>
    <r>
      <rPr>
        <sz val="10"/>
        <color theme="1"/>
        <rFont val="Arial"/>
        <family val="2"/>
      </rPr>
      <t>CHF</t>
    </r>
    <r>
      <rPr>
        <vertAlign val="subscript"/>
        <sz val="10"/>
        <color theme="1"/>
        <rFont val="Arial"/>
        <family val="2"/>
      </rPr>
      <t>2</t>
    </r>
  </si>
  <si>
    <t>HFC-152a</t>
  </si>
  <si>
    <t>75-37-6</t>
  </si>
  <si>
    <t>November</t>
  </si>
  <si>
    <r>
      <t>CF</t>
    </r>
    <r>
      <rPr>
        <vertAlign val="subscript"/>
        <sz val="10"/>
        <color theme="1"/>
        <rFont val="Arial"/>
        <family val="2"/>
      </rPr>
      <t>3</t>
    </r>
    <r>
      <rPr>
        <sz val="10"/>
        <color theme="1"/>
        <rFont val="Arial"/>
        <family val="2"/>
      </rPr>
      <t>CHFCF</t>
    </r>
    <r>
      <rPr>
        <vertAlign val="subscript"/>
        <sz val="10"/>
        <color theme="1"/>
        <rFont val="Arial"/>
        <family val="2"/>
      </rPr>
      <t>3</t>
    </r>
  </si>
  <si>
    <t>HFC-227ea</t>
  </si>
  <si>
    <t>431-89-0</t>
  </si>
  <si>
    <t>December</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</si>
  <si>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CF</t>
    </r>
    <r>
      <rPr>
        <vertAlign val="subscript"/>
        <sz val="10"/>
        <color theme="1"/>
        <rFont val="Arial"/>
        <family val="2"/>
      </rPr>
      <t>3</t>
    </r>
  </si>
  <si>
    <t>HFC-236cb</t>
  </si>
  <si>
    <t>677-56-5</t>
  </si>
  <si>
    <r>
      <t>CHF</t>
    </r>
    <r>
      <rPr>
        <vertAlign val="subscript"/>
        <sz val="10"/>
        <color theme="1"/>
        <rFont val="Arial"/>
        <family val="2"/>
      </rPr>
      <t>2</t>
    </r>
    <r>
      <rPr>
        <sz val="10"/>
        <color theme="1"/>
        <rFont val="Arial"/>
        <family val="2"/>
      </rPr>
      <t>CHFCF</t>
    </r>
    <r>
      <rPr>
        <vertAlign val="subscript"/>
        <sz val="10"/>
        <color theme="1"/>
        <rFont val="Arial"/>
        <family val="2"/>
      </rPr>
      <t>3</t>
    </r>
  </si>
  <si>
    <t>HFC-236ea</t>
  </si>
  <si>
    <t>431-63-0</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</si>
  <si>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3</t>
    </r>
  </si>
  <si>
    <t>HFC-236fa</t>
  </si>
  <si>
    <t>690-39-1</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</si>
  <si>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CHF</t>
    </r>
    <r>
      <rPr>
        <vertAlign val="subscript"/>
        <sz val="10"/>
        <color theme="1"/>
        <rFont val="Arial"/>
        <family val="2"/>
      </rPr>
      <t>2</t>
    </r>
  </si>
  <si>
    <t>HFC-245ca</t>
  </si>
  <si>
    <t>1814-88-6</t>
  </si>
  <si>
    <t>HFC-245fa</t>
  </si>
  <si>
    <t>460-73-1</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</si>
  <si>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2</t>
    </r>
    <r>
      <rPr>
        <sz val="10"/>
        <color theme="1"/>
        <rFont val="Arial"/>
        <family val="2"/>
      </rPr>
      <t>CH</t>
    </r>
    <r>
      <rPr>
        <vertAlign val="subscript"/>
        <sz val="10"/>
        <color theme="1"/>
        <rFont val="Arial"/>
        <family val="2"/>
      </rPr>
      <t>3</t>
    </r>
  </si>
  <si>
    <t>HFC-365mfc</t>
  </si>
  <si>
    <t>406-58-6</t>
  </si>
  <si>
    <t>[Option 1]</t>
  </si>
  <si>
    <t>[Purpose]</t>
  </si>
  <si>
    <t>Yes</t>
  </si>
  <si>
    <t>Transformation</t>
  </si>
  <si>
    <t>No</t>
  </si>
  <si>
    <t>Destruction</t>
  </si>
  <si>
    <t>Process Agent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</si>
</sst>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font>
      <sz val="10"/>
      <color theme="1"/>
      <name val="Arial"/>
      <family val="2"/>
    </font>
    <font>
      <sz val="11"/>
      <color theme="1"/>
      <name val="Arial"/>
      <family val="2"/>
    </font>
    <font>
      <sz val="11"/>
      <color theme="1"/>
      <name val="Arial"/>
      <family val="2"/>
    </font>
    <font>
      <b/>
      <sz val="10"/>
      <color theme="1"/>
      <name val="Arial"/>
      <family val="2"/>
    </font>
    <font>
      <sz val="11"/>
      <color theme="1"/>
      <name val="Calibri"/>
      <family val="2"/>
      <scheme val="minor"/>
    </font>
    <font>
      <b/>
      <sz val="11"/>
      <name val="Arial"/>
      <family val="2"/>
    </font>
    <font>
      <sz val="11"/>
      <name val="Arial"/>
      <family val="2"/>
    </font>
    <font>
      <u/>
      <sz val="8.8000000000000007"/>
      <color theme="10"/>
      <name val="Calibri"/>
      <family val="2"/>
    </font>
    <font>
      <b/>
      <sz val="14"/>
      <color theme="1"/>
      <name val="Arial"/>
      <family val="2"/>
    </font>
    <font>
      <b/>
      <sz val="11"/>
      <color theme="1"/>
      <name val="Arial"/>
      <family val="2"/>
    </font>
    <font>
      <sz val="11"/>
      <color theme="1"/>
      <name val="Arial"/>
      <family val="2"/>
    </font>
    <font>
      <sz val="11"/>
      <color indexed="8"/>
      <name val="Calibri"/>
      <family val="2"/>
      <scheme val="minor"/>
    </font>
    <font>
      <sz val="10"/>
      <name val="Arial"/>
      <family val="2"/>
    </font>
    <font>
      <vertAlign val="subscript"/>
      <sz val="10"/>
      <color theme="1"/>
      <name val="Arial"/>
      <family val="2"/>
    </font>
    <font>
      <sz val="10"/>
      <color rgb="FF000000"/>
      <name val="Arial"/>
      <family val="2"/>
    </font>
    <font>
      <b/>
      <sz val="16"/>
      <color theme="1"/>
      <name val="Arial"/>
      <family val="2"/>
    </font>
    <font>
      <sz val="11"/>
      <color theme="0" tint="-0.249977111117893"/>
      <name val="Arial"/>
      <family val="2"/>
    </font>
    <font>
      <u/>
      <sz val="11"/>
      <color rgb="FF0563C1"/>
      <name val="Arial"/>
      <family val="2"/>
    </font>
    <font>
      <sz val="11"/>
      <color rgb="FF0563C1"/>
      <name val="Arial"/>
      <family val="2"/>
    </font>
    <font>
      <sz val="10"/>
      <color rgb="FF0563C1"/>
      <name val="Arial"/>
      <family val="2"/>
    </font>
  </fonts>
  <fills count="6">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rgb="FFBFBFBF"/>
        <bgColor indexed="64"/>
      </patternFill>
    </fill>
  </fills>
  <borders count="45">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5">
    <xf numFmtId="0" fontId="0" fillId="0" borderId="0"/>
    <xf numFmtId="0" fontId="4" fillId="0" borderId="0"/>
    <xf numFmtId="0" fontId="7" fillId="0" borderId="0" applyNumberFormat="0" applyFill="0" applyBorder="0" applyAlignment="0" applyProtection="0">
      <alignment vertical="top"/>
      <protection locked="0"/>
    </xf>
    <xf numFmtId="0" fontId="11" fillId="0" borderId="0"/>
    <xf numFmtId="0" fontId="12" fillId="0" borderId="0"/>
  </cellStyleXfs>
  <cellXfs count="190">
    <xf numFmtId="0" fontId="0" fillId="0" borderId="0" xfId="0"/>
    <xf numFmtId="0" fontId="5" fillId="4" borderId="2" xfId="1" applyFont="1" applyFill="1" applyBorder="1" applyAlignment="1">
      <alignment horizontal="left" vertical="center"/>
    </xf>
    <xf numFmtId="0" fontId="9" fillId="0" borderId="0" xfId="1" applyFont="1" applyAlignment="1">
      <alignment horizontal="left" vertical="center"/>
    </xf>
    <xf numFmtId="0" fontId="5" fillId="4" borderId="18" xfId="1" applyFont="1" applyFill="1" applyBorder="1" applyAlignment="1">
      <alignment horizontal="left" vertical="center"/>
    </xf>
    <xf numFmtId="0" fontId="5" fillId="0" borderId="0" xfId="1" applyFont="1" applyAlignment="1">
      <alignment vertical="center" wrapText="1"/>
    </xf>
    <xf numFmtId="0" fontId="8" fillId="0" borderId="0" xfId="1" applyFont="1" applyAlignment="1">
      <alignment vertical="center"/>
    </xf>
    <xf numFmtId="0" fontId="9" fillId="0" borderId="16" xfId="1" applyFont="1" applyBorder="1" applyAlignment="1">
      <alignment vertical="center"/>
    </xf>
    <xf numFmtId="0" fontId="3" fillId="0" borderId="3"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0" fillId="0" borderId="3" xfId="0" applyBorder="1" applyAlignment="1">
      <alignment horizontal="center" vertical="center"/>
    </xf>
    <xf numFmtId="0" fontId="14" fillId="0" borderId="3" xfId="0" applyFont="1" applyBorder="1" applyAlignment="1">
      <alignment horizontal="center" vertical="center"/>
    </xf>
    <xf numFmtId="0" fontId="10" fillId="0" borderId="0" xfId="0" applyFont="1" applyAlignment="1">
      <alignment vertical="center"/>
    </xf>
    <xf numFmtId="0" fontId="9" fillId="0" borderId="0" xfId="1" applyFont="1" applyAlignment="1">
      <alignment vertical="center"/>
    </xf>
    <xf numFmtId="0" fontId="5" fillId="0" borderId="0" xfId="1" applyFont="1" applyAlignment="1">
      <alignment vertical="center"/>
    </xf>
    <xf numFmtId="0" fontId="2" fillId="0" borderId="0" xfId="0" applyFont="1" applyAlignment="1">
      <alignment vertical="center"/>
    </xf>
    <xf numFmtId="0" fontId="10" fillId="0" borderId="0" xfId="0" applyFont="1" applyAlignment="1">
      <alignment horizontal="center" vertical="center"/>
    </xf>
    <xf numFmtId="0" fontId="9" fillId="2" borderId="1" xfId="1" applyFont="1" applyFill="1" applyBorder="1" applyAlignment="1">
      <alignment vertical="center"/>
    </xf>
    <xf numFmtId="0" fontId="9" fillId="4" borderId="12" xfId="0" applyFont="1" applyFill="1" applyBorder="1" applyAlignment="1">
      <alignment vertical="center"/>
    </xf>
    <xf numFmtId="0" fontId="16" fillId="0" borderId="0" xfId="0" applyFont="1" applyAlignment="1">
      <alignment vertical="center"/>
    </xf>
    <xf numFmtId="3" fontId="0" fillId="0" borderId="3" xfId="0" applyNumberFormat="1" applyBorder="1" applyAlignment="1">
      <alignment horizontal="center" vertical="center"/>
    </xf>
    <xf numFmtId="0" fontId="0" fillId="0" borderId="0" xfId="0" applyAlignment="1">
      <alignment vertical="center"/>
    </xf>
    <xf numFmtId="0" fontId="6" fillId="3" borderId="11" xfId="1" applyFont="1" applyFill="1" applyBorder="1" applyAlignment="1" applyProtection="1">
      <alignment horizontal="center" vertical="center" wrapText="1"/>
      <protection locked="0"/>
    </xf>
    <xf numFmtId="0" fontId="6" fillId="3" borderId="19" xfId="1" applyFont="1" applyFill="1" applyBorder="1" applyAlignment="1" applyProtection="1">
      <alignment horizontal="center" vertical="center" wrapText="1"/>
      <protection locked="0"/>
    </xf>
    <xf numFmtId="0" fontId="17" fillId="0" borderId="22" xfId="2" applyFont="1" applyBorder="1" applyAlignment="1" applyProtection="1">
      <alignment vertical="center"/>
    </xf>
    <xf numFmtId="0" fontId="18" fillId="0" borderId="7" xfId="0" applyFont="1" applyBorder="1" applyAlignment="1">
      <alignment vertical="center"/>
    </xf>
    <xf numFmtId="0" fontId="17" fillId="0" borderId="10" xfId="2" applyFont="1" applyBorder="1" applyAlignment="1" applyProtection="1">
      <alignment vertical="center"/>
    </xf>
    <xf numFmtId="0" fontId="18" fillId="0" borderId="8" xfId="0" applyFont="1" applyBorder="1" applyAlignment="1">
      <alignment vertical="center"/>
    </xf>
    <xf numFmtId="0" fontId="18" fillId="0" borderId="0" xfId="0" applyFont="1" applyAlignment="1">
      <alignment vertical="center"/>
    </xf>
    <xf numFmtId="0" fontId="18" fillId="0" borderId="6" xfId="0" applyFont="1" applyBorder="1" applyAlignment="1">
      <alignment vertical="center"/>
    </xf>
    <xf numFmtId="0" fontId="6" fillId="3" borderId="2" xfId="1" applyFont="1" applyFill="1" applyBorder="1" applyAlignment="1" applyProtection="1">
      <alignment horizontal="center" vertical="center" wrapText="1"/>
      <protection locked="0"/>
    </xf>
    <xf numFmtId="0" fontId="6" fillId="3" borderId="12" xfId="1" applyFont="1" applyFill="1" applyBorder="1" applyAlignment="1" applyProtection="1">
      <alignment horizontal="center" vertical="center" wrapText="1"/>
      <protection locked="0"/>
    </xf>
    <xf numFmtId="4" fontId="6" fillId="3" borderId="12" xfId="1" applyNumberFormat="1" applyFont="1" applyFill="1" applyBorder="1" applyAlignment="1" applyProtection="1">
      <alignment horizontal="center" vertical="center" wrapText="1"/>
      <protection locked="0"/>
    </xf>
    <xf numFmtId="4" fontId="6" fillId="3" borderId="21" xfId="1" applyNumberFormat="1" applyFont="1" applyFill="1" applyBorder="1" applyAlignment="1" applyProtection="1">
      <alignment horizontal="center" vertical="center" wrapText="1"/>
      <protection locked="0"/>
    </xf>
    <xf numFmtId="4" fontId="6" fillId="3" borderId="21" xfId="0" applyNumberFormat="1" applyFont="1" applyFill="1" applyBorder="1" applyAlignment="1" applyProtection="1">
      <alignment horizontal="center" vertical="center"/>
      <protection locked="0"/>
    </xf>
    <xf numFmtId="4" fontId="6" fillId="3" borderId="13" xfId="0" applyNumberFormat="1" applyFont="1" applyFill="1" applyBorder="1" applyAlignment="1" applyProtection="1">
      <alignment horizontal="center" vertical="center"/>
      <protection locked="0"/>
    </xf>
    <xf numFmtId="0" fontId="10" fillId="0" borderId="0" xfId="0" applyFont="1" applyAlignment="1">
      <alignment horizontal="left" vertical="center"/>
    </xf>
    <xf numFmtId="0" fontId="6" fillId="3" borderId="11"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wrapText="1"/>
      <protection locked="0"/>
    </xf>
    <xf numFmtId="0" fontId="17" fillId="0" borderId="26" xfId="2" applyFont="1" applyBorder="1" applyAlignment="1" applyProtection="1">
      <alignment vertical="center"/>
    </xf>
    <xf numFmtId="0" fontId="17" fillId="0" borderId="6" xfId="2" applyFont="1" applyBorder="1" applyAlignment="1" applyProtection="1">
      <alignment vertical="center"/>
    </xf>
    <xf numFmtId="0" fontId="0" fillId="0" borderId="7" xfId="0" applyBorder="1"/>
    <xf numFmtId="0" fontId="0" fillId="0" borderId="8" xfId="0" applyBorder="1"/>
    <xf numFmtId="0" fontId="17" fillId="0" borderId="9" xfId="2" applyFont="1" applyBorder="1" applyAlignment="1" applyProtection="1">
      <alignment vertical="center"/>
    </xf>
    <xf numFmtId="0" fontId="19" fillId="0" borderId="6" xfId="0" applyFont="1" applyBorder="1"/>
    <xf numFmtId="0" fontId="6" fillId="0" borderId="0" xfId="1" applyFont="1" applyAlignment="1">
      <alignment horizontal="left" vertical="center"/>
    </xf>
    <xf numFmtId="0" fontId="6" fillId="0" borderId="0" xfId="1" applyFont="1" applyAlignment="1">
      <alignment vertical="center"/>
    </xf>
    <xf numFmtId="164" fontId="1" fillId="4" borderId="5" xfId="0" applyNumberFormat="1" applyFont="1" applyFill="1" applyBorder="1" applyAlignment="1">
      <alignment horizontal="center" vertical="center" wrapText="1"/>
    </xf>
    <xf numFmtId="164" fontId="1" fillId="5" borderId="11" xfId="0" applyNumberFormat="1" applyFont="1" applyFill="1" applyBorder="1" applyAlignment="1">
      <alignment horizontal="center" vertical="center" wrapText="1"/>
    </xf>
    <xf numFmtId="164" fontId="1" fillId="4" borderId="37" xfId="0" applyNumberFormat="1" applyFont="1" applyFill="1" applyBorder="1" applyAlignment="1">
      <alignment horizontal="center" vertical="center" wrapText="1"/>
    </xf>
    <xf numFmtId="164" fontId="1" fillId="5" borderId="13" xfId="0" applyNumberFormat="1" applyFont="1" applyFill="1" applyBorder="1" applyAlignment="1">
      <alignment horizontal="center" vertical="center" wrapText="1"/>
    </xf>
    <xf numFmtId="0" fontId="1" fillId="0" borderId="9" xfId="0" applyFont="1" applyBorder="1" applyAlignment="1">
      <alignment vertical="center"/>
    </xf>
    <xf numFmtId="0" fontId="1" fillId="2" borderId="17" xfId="1" applyFont="1" applyFill="1" applyBorder="1" applyAlignment="1">
      <alignment horizontal="center" vertical="center" wrapText="1"/>
    </xf>
    <xf numFmtId="0" fontId="1" fillId="4" borderId="35" xfId="0" applyFont="1" applyFill="1" applyBorder="1" applyAlignment="1">
      <alignment horizontal="center" vertical="center"/>
    </xf>
    <xf numFmtId="164" fontId="1" fillId="4" borderId="36" xfId="0" applyNumberFormat="1" applyFont="1" applyFill="1" applyBorder="1" applyAlignment="1">
      <alignment horizontal="center" vertical="center" wrapText="1"/>
    </xf>
    <xf numFmtId="164" fontId="1" fillId="5" borderId="14" xfId="0" applyNumberFormat="1" applyFont="1" applyFill="1" applyBorder="1" applyAlignment="1">
      <alignment horizontal="center" vertical="center" wrapText="1"/>
    </xf>
    <xf numFmtId="0" fontId="9" fillId="2" borderId="17" xfId="1" applyFont="1" applyFill="1" applyBorder="1" applyAlignment="1">
      <alignment horizontal="center" vertical="center" wrapText="1"/>
    </xf>
    <xf numFmtId="0" fontId="1" fillId="0" borderId="0" xfId="0" applyFont="1" applyAlignment="1">
      <alignment horizontal="center" vertical="center"/>
    </xf>
    <xf numFmtId="0" fontId="9" fillId="4" borderId="4" xfId="1" applyFont="1" applyFill="1" applyBorder="1" applyAlignment="1">
      <alignment horizontal="center" vertical="center" wrapText="1"/>
    </xf>
    <xf numFmtId="0" fontId="1" fillId="4" borderId="17" xfId="0" applyFont="1" applyFill="1" applyBorder="1" applyAlignment="1">
      <alignment horizontal="center" vertical="center"/>
    </xf>
    <xf numFmtId="0" fontId="1" fillId="4" borderId="31" xfId="0" applyFont="1" applyFill="1" applyBorder="1" applyAlignment="1">
      <alignment horizontal="center" vertical="center"/>
    </xf>
    <xf numFmtId="0" fontId="1" fillId="0" borderId="0" xfId="0" applyFont="1" applyAlignment="1">
      <alignment horizontal="right" vertical="center"/>
    </xf>
    <xf numFmtId="0" fontId="15" fillId="0" borderId="0" xfId="0" applyFont="1" applyAlignment="1">
      <alignment vertical="center"/>
    </xf>
    <xf numFmtId="0" fontId="15" fillId="0" borderId="6" xfId="0" applyFont="1" applyBorder="1" applyAlignment="1">
      <alignment vertical="center"/>
    </xf>
    <xf numFmtId="0" fontId="15" fillId="0" borderId="0" xfId="0" applyFont="1" applyAlignment="1">
      <alignment vertical="center" wrapText="1"/>
    </xf>
    <xf numFmtId="0" fontId="15" fillId="0" borderId="6" xfId="0" applyFont="1" applyBorder="1" applyAlignment="1">
      <alignment vertical="center" wrapText="1"/>
    </xf>
    <xf numFmtId="0" fontId="1" fillId="0" borderId="0" xfId="0" applyFont="1"/>
    <xf numFmtId="0" fontId="1" fillId="0" borderId="0" xfId="0" applyFont="1" applyAlignment="1">
      <alignment vertical="center"/>
    </xf>
    <xf numFmtId="14" fontId="1" fillId="0" borderId="9" xfId="0" applyNumberFormat="1" applyFont="1" applyBorder="1" applyAlignment="1">
      <alignment horizontal="left" vertical="center"/>
    </xf>
    <xf numFmtId="0" fontId="9" fillId="0" borderId="39" xfId="1" applyFont="1" applyBorder="1" applyAlignment="1">
      <alignment vertical="center" wrapText="1"/>
    </xf>
    <xf numFmtId="0" fontId="9" fillId="0" borderId="39" xfId="0" applyFont="1" applyBorder="1" applyAlignment="1">
      <alignment horizontal="center" vertical="center" wrapText="1"/>
    </xf>
    <xf numFmtId="0" fontId="1" fillId="0" borderId="0" xfId="0" applyFont="1" applyAlignment="1">
      <alignment horizontal="left" vertical="center"/>
    </xf>
    <xf numFmtId="0" fontId="1" fillId="3" borderId="11" xfId="1" applyFont="1" applyFill="1" applyBorder="1" applyAlignment="1" applyProtection="1">
      <alignment horizontal="center" vertical="center" wrapText="1"/>
      <protection locked="0"/>
    </xf>
    <xf numFmtId="0" fontId="19" fillId="0" borderId="8" xfId="0" applyFont="1" applyBorder="1"/>
    <xf numFmtId="4" fontId="6" fillId="3" borderId="3" xfId="1" applyNumberFormat="1" applyFont="1" applyFill="1" applyBorder="1" applyAlignment="1" applyProtection="1">
      <alignment horizontal="center" vertical="center" wrapText="1"/>
      <protection locked="0"/>
    </xf>
    <xf numFmtId="4" fontId="6" fillId="3" borderId="11" xfId="1" applyNumberFormat="1" applyFont="1" applyFill="1" applyBorder="1" applyAlignment="1" applyProtection="1">
      <alignment horizontal="center" vertical="center" wrapText="1"/>
      <protection locked="0"/>
    </xf>
    <xf numFmtId="4" fontId="6" fillId="3" borderId="13" xfId="1" applyNumberFormat="1" applyFont="1" applyFill="1" applyBorder="1" applyAlignment="1" applyProtection="1">
      <alignment horizontal="center" vertical="center" wrapText="1"/>
      <protection locked="0"/>
    </xf>
    <xf numFmtId="0" fontId="5" fillId="0" borderId="0" xfId="1" applyFont="1" applyAlignment="1">
      <alignment horizontal="left" vertical="center" wrapText="1"/>
    </xf>
    <xf numFmtId="0" fontId="1" fillId="0" borderId="0" xfId="0" applyFont="1" applyAlignment="1">
      <alignment horizontal="left" vertical="top" wrapText="1"/>
    </xf>
    <xf numFmtId="0" fontId="9" fillId="4" borderId="4" xfId="0" applyFont="1" applyFill="1" applyBorder="1" applyAlignment="1">
      <alignment horizontal="center" vertical="center" wrapText="1"/>
    </xf>
    <xf numFmtId="0" fontId="9" fillId="4" borderId="3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7"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xf numFmtId="0" fontId="17" fillId="0" borderId="28" xfId="2" applyFont="1" applyBorder="1" applyAlignment="1" applyProtection="1">
      <alignment horizontal="left" vertical="center"/>
    </xf>
    <xf numFmtId="0" fontId="9" fillId="4" borderId="31" xfId="0" applyFont="1" applyFill="1" applyBorder="1" applyAlignment="1">
      <alignment horizontal="center" vertical="center" wrapText="1"/>
    </xf>
    <xf numFmtId="0" fontId="1" fillId="0" borderId="5" xfId="0" applyFont="1" applyBorder="1" applyAlignment="1">
      <alignment horizontal="left" vertical="top" wrapText="1"/>
    </xf>
    <xf numFmtId="0" fontId="9" fillId="4" borderId="43" xfId="0" applyFont="1" applyFill="1" applyBorder="1" applyAlignment="1">
      <alignment horizontal="left" vertical="center" wrapText="1"/>
    </xf>
    <xf numFmtId="0" fontId="9" fillId="4" borderId="44" xfId="0" applyFont="1" applyFill="1" applyBorder="1" applyAlignment="1">
      <alignment horizontal="lef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0" borderId="0" xfId="0" applyFont="1" applyAlignment="1">
      <alignment horizontal="left" vertical="center" wrapText="1"/>
    </xf>
    <xf numFmtId="0" fontId="17" fillId="0" borderId="6" xfId="2" applyFont="1" applyBorder="1" applyAlignment="1" applyProtection="1">
      <alignment horizontal="left" vertical="center"/>
    </xf>
    <xf numFmtId="0" fontId="17" fillId="0" borderId="0" xfId="2" applyFont="1" applyBorder="1" applyAlignment="1" applyProtection="1">
      <alignment horizontal="left" vertical="center"/>
    </xf>
    <xf numFmtId="0" fontId="17" fillId="0" borderId="25" xfId="2" applyFont="1" applyBorder="1" applyAlignment="1" applyProtection="1">
      <alignment horizontal="left" vertical="center"/>
    </xf>
    <xf numFmtId="0" fontId="9" fillId="5" borderId="22"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23" xfId="1" applyFont="1" applyFill="1" applyBorder="1" applyAlignment="1">
      <alignment horizontal="center" vertical="center" wrapText="1"/>
    </xf>
    <xf numFmtId="0" fontId="9" fillId="4" borderId="12"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9" fillId="2" borderId="4" xfId="1" applyFont="1" applyFill="1" applyBorder="1" applyAlignment="1">
      <alignment horizontal="center" vertical="center" wrapText="1"/>
    </xf>
    <xf numFmtId="0" fontId="9" fillId="2" borderId="33" xfId="1" applyFont="1" applyFill="1" applyBorder="1" applyAlignment="1">
      <alignment horizontal="center" vertical="center" wrapText="1"/>
    </xf>
    <xf numFmtId="0" fontId="5" fillId="0" borderId="0" xfId="1" applyFont="1" applyAlignment="1">
      <alignment horizontal="left" vertical="center" wrapText="1"/>
    </xf>
    <xf numFmtId="0" fontId="9" fillId="5" borderId="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5" fillId="2" borderId="18" xfId="1" applyFont="1" applyFill="1" applyBorder="1" applyAlignment="1">
      <alignment horizontal="center" vertical="center" wrapText="1"/>
    </xf>
    <xf numFmtId="0" fontId="5" fillId="2" borderId="34" xfId="1" applyFont="1" applyFill="1" applyBorder="1" applyAlignment="1">
      <alignment horizontal="center" vertical="center" wrapText="1"/>
    </xf>
    <xf numFmtId="0" fontId="9" fillId="4" borderId="3" xfId="1" applyFont="1" applyFill="1" applyBorder="1" applyAlignment="1">
      <alignment horizontal="center" vertical="center" wrapText="1"/>
    </xf>
    <xf numFmtId="0" fontId="1" fillId="0" borderId="3" xfId="0" applyFont="1" applyBorder="1" applyAlignment="1">
      <alignment horizontal="left" vertical="top" wrapText="1"/>
    </xf>
    <xf numFmtId="0" fontId="9" fillId="4" borderId="5" xfId="0" applyFont="1" applyFill="1" applyBorder="1" applyAlignment="1">
      <alignment horizontal="left" vertical="center"/>
    </xf>
    <xf numFmtId="0" fontId="9" fillId="4" borderId="28" xfId="0" applyFont="1" applyFill="1" applyBorder="1" applyAlignment="1">
      <alignment horizontal="left" vertical="center"/>
    </xf>
    <xf numFmtId="0" fontId="9" fillId="4" borderId="29" xfId="0" applyFont="1" applyFill="1" applyBorder="1" applyAlignment="1">
      <alignment horizontal="left" vertical="center"/>
    </xf>
    <xf numFmtId="0" fontId="9" fillId="2" borderId="3"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9" fillId="2" borderId="40" xfId="1" applyFont="1" applyFill="1" applyBorder="1" applyAlignment="1">
      <alignment horizontal="center" vertical="center"/>
    </xf>
    <xf numFmtId="0" fontId="9" fillId="2" borderId="41" xfId="1" applyFont="1" applyFill="1" applyBorder="1" applyAlignment="1">
      <alignment horizontal="center" vertical="center"/>
    </xf>
    <xf numFmtId="0" fontId="9" fillId="2" borderId="42" xfId="1" applyFont="1" applyFill="1" applyBorder="1" applyAlignment="1">
      <alignment horizontal="center" vertical="center"/>
    </xf>
    <xf numFmtId="0" fontId="5" fillId="0" borderId="0" xfId="1" applyFont="1" applyAlignment="1">
      <alignment horizontal="left" vertical="top" wrapText="1"/>
    </xf>
    <xf numFmtId="0" fontId="5" fillId="0" borderId="16" xfId="1" applyFont="1" applyBorder="1" applyAlignment="1">
      <alignment horizontal="left" vertical="top" wrapText="1"/>
    </xf>
    <xf numFmtId="0" fontId="9" fillId="2" borderId="15" xfId="1" applyFont="1" applyFill="1" applyBorder="1" applyAlignment="1">
      <alignment horizontal="center" vertical="center"/>
    </xf>
    <xf numFmtId="0" fontId="9" fillId="2" borderId="23" xfId="1" applyFont="1" applyFill="1" applyBorder="1" applyAlignment="1">
      <alignment horizontal="center" vertical="center"/>
    </xf>
    <xf numFmtId="0" fontId="9" fillId="2" borderId="24" xfId="1" applyFont="1" applyFill="1" applyBorder="1" applyAlignment="1">
      <alignment horizontal="center" vertical="center"/>
    </xf>
    <xf numFmtId="0" fontId="5" fillId="2" borderId="2" xfId="1" applyFont="1" applyFill="1" applyBorder="1" applyAlignment="1">
      <alignment horizontal="center" vertical="center" wrapText="1"/>
    </xf>
    <xf numFmtId="0" fontId="9" fillId="4" borderId="19" xfId="0" applyFont="1" applyFill="1" applyBorder="1" applyAlignment="1">
      <alignment horizontal="center" vertical="center"/>
    </xf>
    <xf numFmtId="0" fontId="9" fillId="4" borderId="32" xfId="0" applyFont="1" applyFill="1" applyBorder="1" applyAlignment="1">
      <alignment horizontal="center" vertical="center"/>
    </xf>
    <xf numFmtId="0" fontId="9" fillId="4" borderId="27" xfId="0" applyFont="1" applyFill="1" applyBorder="1" applyAlignment="1">
      <alignment horizontal="center" vertical="center"/>
    </xf>
    <xf numFmtId="0" fontId="9" fillId="2" borderId="31" xfId="1" applyFont="1" applyFill="1" applyBorder="1" applyAlignment="1">
      <alignment horizontal="center" vertical="center" wrapText="1"/>
    </xf>
    <xf numFmtId="0" fontId="5" fillId="2" borderId="30" xfId="1" applyFont="1" applyFill="1" applyBorder="1" applyAlignment="1">
      <alignment horizontal="center" vertical="center" wrapText="1"/>
    </xf>
    <xf numFmtId="0" fontId="17" fillId="0" borderId="26" xfId="2" applyFont="1" applyBorder="1" applyAlignment="1" applyProtection="1">
      <alignment horizontal="left" vertical="center"/>
    </xf>
    <xf numFmtId="0" fontId="9" fillId="2" borderId="40" xfId="1" applyFont="1" applyFill="1" applyBorder="1" applyAlignment="1">
      <alignment horizontal="center" vertical="center" wrapText="1"/>
    </xf>
    <xf numFmtId="0" fontId="9" fillId="2" borderId="41" xfId="1" applyFont="1" applyFill="1" applyBorder="1" applyAlignment="1">
      <alignment horizontal="center" vertical="center" wrapText="1"/>
    </xf>
    <xf numFmtId="0" fontId="9" fillId="2" borderId="42" xfId="1" applyFont="1" applyFill="1" applyBorder="1" applyAlignment="1">
      <alignment horizontal="center" vertical="center" wrapText="1"/>
    </xf>
    <xf numFmtId="0" fontId="17" fillId="0" borderId="7" xfId="2" applyFont="1" applyBorder="1" applyAlignment="1" applyProtection="1">
      <alignment horizontal="left" vertical="center"/>
    </xf>
    <xf numFmtId="0" fontId="17" fillId="0" borderId="29" xfId="2" applyFont="1" applyBorder="1" applyAlignment="1" applyProtection="1">
      <alignment horizontal="left" vertical="center"/>
    </xf>
    <xf numFmtId="0" fontId="1" fillId="0" borderId="28" xfId="0" applyFont="1" applyBorder="1" applyAlignment="1">
      <alignment horizontal="left" vertical="top" wrapText="1"/>
    </xf>
    <xf numFmtId="0" fontId="1" fillId="0" borderId="29" xfId="0" applyFont="1" applyBorder="1" applyAlignment="1">
      <alignment horizontal="left" vertical="top" wrapText="1"/>
    </xf>
    <xf numFmtId="0" fontId="5" fillId="2" borderId="3" xfId="1" applyFont="1" applyFill="1" applyBorder="1" applyAlignment="1">
      <alignment horizontal="center" vertical="center" wrapText="1"/>
    </xf>
    <xf numFmtId="0" fontId="9" fillId="2" borderId="24" xfId="1" applyFont="1" applyFill="1" applyBorder="1" applyAlignment="1">
      <alignment horizontal="center" vertical="center" wrapText="1"/>
    </xf>
    <xf numFmtId="0" fontId="5" fillId="2" borderId="11" xfId="1" applyFont="1" applyFill="1" applyBorder="1" applyAlignment="1">
      <alignment horizontal="center" vertical="center" wrapText="1"/>
    </xf>
    <xf numFmtId="0" fontId="1" fillId="0" borderId="7" xfId="0" applyFont="1" applyBorder="1" applyAlignment="1">
      <alignment vertical="center"/>
    </xf>
    <xf numFmtId="0" fontId="1" fillId="0" borderId="26" xfId="0" applyFont="1" applyBorder="1" applyAlignment="1">
      <alignment vertical="center"/>
    </xf>
    <xf numFmtId="0" fontId="1" fillId="0" borderId="8" xfId="0" applyFont="1" applyBorder="1" applyAlignment="1">
      <alignment vertical="center"/>
    </xf>
    <xf numFmtId="0" fontId="1" fillId="3" borderId="14" xfId="1" applyFont="1" applyFill="1" applyBorder="1" applyAlignment="1" applyProtection="1">
      <alignment horizontal="center" vertical="center" wrapText="1"/>
      <protection locked="0"/>
    </xf>
    <xf numFmtId="0" fontId="1" fillId="0" borderId="0" xfId="1" applyFont="1" applyAlignment="1">
      <alignment vertical="center"/>
    </xf>
    <xf numFmtId="0" fontId="1" fillId="3" borderId="13"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 fillId="3" borderId="20"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2" borderId="1" xfId="1" applyFont="1" applyFill="1" applyBorder="1" applyAlignment="1">
      <alignment horizontal="center" vertical="center" wrapText="1"/>
    </xf>
    <xf numFmtId="0" fontId="1" fillId="2" borderId="36" xfId="1" applyFont="1" applyFill="1" applyBorder="1" applyAlignment="1">
      <alignment horizontal="center" vertical="center" wrapText="1"/>
    </xf>
    <xf numFmtId="0" fontId="1" fillId="0" borderId="39" xfId="0" applyFont="1" applyBorder="1" applyAlignment="1">
      <alignment vertical="center"/>
    </xf>
    <xf numFmtId="0" fontId="1" fillId="0" borderId="3" xfId="0" applyFont="1" applyBorder="1" applyAlignment="1">
      <alignment vertical="center"/>
    </xf>
    <xf numFmtId="0" fontId="1" fillId="3" borderId="1" xfId="1" applyFont="1" applyFill="1" applyBorder="1" applyAlignment="1" applyProtection="1">
      <alignment horizontal="center" vertical="center" wrapText="1"/>
      <protection locked="0"/>
    </xf>
    <xf numFmtId="4" fontId="1" fillId="3" borderId="17" xfId="1" applyNumberFormat="1" applyFont="1" applyFill="1" applyBorder="1" applyAlignment="1" applyProtection="1">
      <alignment horizontal="center" vertical="center" wrapText="1"/>
      <protection locked="0"/>
    </xf>
    <xf numFmtId="4" fontId="1" fillId="3" borderId="17" xfId="0" applyNumberFormat="1" applyFont="1" applyFill="1" applyBorder="1" applyAlignment="1" applyProtection="1">
      <alignment horizontal="center" vertical="center" wrapText="1"/>
      <protection locked="0"/>
    </xf>
    <xf numFmtId="2" fontId="1" fillId="0" borderId="3" xfId="0" applyNumberFormat="1" applyFont="1" applyBorder="1" applyAlignment="1">
      <alignment vertical="center"/>
    </xf>
    <xf numFmtId="0" fontId="1" fillId="3" borderId="2" xfId="1" applyFont="1" applyFill="1" applyBorder="1" applyAlignment="1" applyProtection="1">
      <alignment horizontal="center" vertical="center" wrapText="1"/>
      <protection locked="0"/>
    </xf>
    <xf numFmtId="4" fontId="1" fillId="3" borderId="3" xfId="1" applyNumberFormat="1" applyFont="1" applyFill="1" applyBorder="1" applyAlignment="1" applyProtection="1">
      <alignment horizontal="center" vertical="center" wrapText="1"/>
      <protection locked="0"/>
    </xf>
    <xf numFmtId="4" fontId="1" fillId="3" borderId="3" xfId="0" applyNumberFormat="1" applyFont="1" applyFill="1" applyBorder="1" applyAlignment="1" applyProtection="1">
      <alignment horizontal="center" vertical="center" wrapText="1"/>
      <protection locked="0"/>
    </xf>
    <xf numFmtId="4" fontId="1" fillId="3" borderId="35" xfId="1" applyNumberFormat="1" applyFont="1" applyFill="1" applyBorder="1" applyAlignment="1" applyProtection="1">
      <alignment horizontal="center" vertical="center" wrapText="1"/>
      <protection locked="0"/>
    </xf>
    <xf numFmtId="4" fontId="1" fillId="3" borderId="35" xfId="0" applyNumberFormat="1" applyFont="1" applyFill="1" applyBorder="1" applyAlignment="1" applyProtection="1">
      <alignment horizontal="center" vertical="center" wrapText="1"/>
      <protection locked="0"/>
    </xf>
    <xf numFmtId="0" fontId="1" fillId="3" borderId="12" xfId="1" applyFont="1" applyFill="1" applyBorder="1" applyAlignment="1" applyProtection="1">
      <alignment horizontal="center" vertical="center" wrapText="1"/>
      <protection locked="0"/>
    </xf>
    <xf numFmtId="4" fontId="1" fillId="3" borderId="21" xfId="1" applyNumberFormat="1" applyFont="1" applyFill="1" applyBorder="1" applyAlignment="1" applyProtection="1">
      <alignment horizontal="center" vertical="center" wrapText="1"/>
      <protection locked="0"/>
    </xf>
    <xf numFmtId="4" fontId="1" fillId="3" borderId="21" xfId="0" applyNumberFormat="1" applyFont="1" applyFill="1" applyBorder="1" applyAlignment="1" applyProtection="1">
      <alignment horizontal="center" vertical="center" wrapText="1"/>
      <protection locked="0"/>
    </xf>
    <xf numFmtId="4" fontId="1" fillId="3" borderId="31" xfId="0" applyNumberFormat="1" applyFont="1" applyFill="1" applyBorder="1" applyAlignment="1" applyProtection="1">
      <alignment horizontal="center" vertical="center" wrapText="1"/>
      <protection locked="0"/>
    </xf>
    <xf numFmtId="0" fontId="1" fillId="0" borderId="0" xfId="0" applyFont="1" applyAlignment="1">
      <alignment vertical="center" wrapText="1"/>
    </xf>
    <xf numFmtId="0" fontId="1" fillId="0" borderId="0" xfId="1" applyFont="1" applyAlignment="1">
      <alignment horizontal="left" vertical="center"/>
    </xf>
    <xf numFmtId="0" fontId="1" fillId="2" borderId="14" xfId="1" applyFont="1" applyFill="1" applyBorder="1" applyAlignment="1">
      <alignment horizontal="center" vertical="center" wrapText="1"/>
    </xf>
    <xf numFmtId="0" fontId="1" fillId="3" borderId="17" xfId="1" applyFont="1" applyFill="1" applyBorder="1" applyAlignment="1" applyProtection="1">
      <alignment horizontal="center" vertical="center" wrapText="1"/>
      <protection locked="0"/>
    </xf>
    <xf numFmtId="4" fontId="1" fillId="3" borderId="17" xfId="0" applyNumberFormat="1"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0" fontId="1" fillId="3" borderId="3" xfId="1" applyFont="1" applyFill="1" applyBorder="1" applyAlignment="1" applyProtection="1">
      <alignment horizontal="center" vertical="center" wrapText="1"/>
      <protection locked="0"/>
    </xf>
    <xf numFmtId="4" fontId="1" fillId="3" borderId="3"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1" fillId="3" borderId="21" xfId="1" applyFont="1" applyFill="1" applyBorder="1" applyAlignment="1" applyProtection="1">
      <alignment horizontal="center" vertical="center" wrapText="1"/>
      <protection locked="0"/>
    </xf>
    <xf numFmtId="4" fontId="1" fillId="3" borderId="21" xfId="0" applyNumberFormat="1" applyFont="1" applyFill="1" applyBorder="1" applyAlignment="1" applyProtection="1">
      <alignment horizontal="center" vertical="center"/>
      <protection locked="0"/>
    </xf>
    <xf numFmtId="0" fontId="1" fillId="3" borderId="27" xfId="0" applyFont="1" applyFill="1" applyBorder="1" applyAlignment="1" applyProtection="1">
      <alignment horizontal="center" vertical="center"/>
      <protection locked="0"/>
    </xf>
    <xf numFmtId="0" fontId="1" fillId="3" borderId="13" xfId="1" applyFont="1" applyFill="1" applyBorder="1" applyAlignment="1" applyProtection="1">
      <alignment horizontal="center" vertical="center" wrapText="1"/>
      <protection locked="0"/>
    </xf>
  </cellXfs>
  <cellStyles count="5">
    <cellStyle name="Hyperlink" xfId="2" builtinId="8"/>
    <cellStyle name="Normal" xfId="0" builtinId="0"/>
    <cellStyle name="Normal 2" xfId="3" xr:uid="{00000000-0005-0000-0000-000002000000}"/>
    <cellStyle name="Normal 2 2" xfId="4" xr:uid="{00000000-0005-0000-0000-000003000000}"/>
    <cellStyle name="Normal 3" xfId="1" xr:uid="{00000000-0005-0000-0000-000004000000}"/>
  </cellStyles>
  <dxfs count="21">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s>
  <tableStyles count="0" defaultTableStyle="TableStyleMedium2" defaultPivotStyle="PivotStyleLight16"/>
  <colors>
    <mruColors>
      <color rgb="FF0563C1"/>
      <color rgb="FFBFBFB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0"/>
  <sheetViews>
    <sheetView showGridLines="0" tabSelected="1" topLeftCell="A25" zoomScale="85" zoomScaleNormal="85" workbookViewId="0">
      <selection activeCell="D31" sqref="D31"/>
    </sheetView>
  </sheetViews>
  <sheetFormatPr defaultColWidth="8.7109375" defaultRowHeight="15.95" customHeight="1"/>
  <cols>
    <col min="1" max="1" width="5.85546875" style="12" customWidth="1"/>
    <col min="2" max="2" width="42.140625" style="12" customWidth="1"/>
    <col min="3" max="3" width="26.42578125" style="12" customWidth="1"/>
    <col min="4" max="4" width="20.140625" style="12" customWidth="1"/>
    <col min="5" max="5" width="22.5703125" style="12" customWidth="1"/>
    <col min="6" max="6" width="18.28515625" style="12" customWidth="1"/>
    <col min="7" max="8" width="20.140625" style="12" customWidth="1"/>
    <col min="9" max="9" width="19.85546875" style="12" customWidth="1"/>
    <col min="10" max="11" width="21.7109375" style="12" customWidth="1"/>
    <col min="12" max="12" width="20.140625" style="12" customWidth="1"/>
    <col min="13" max="13" width="19.85546875" style="12" customWidth="1"/>
    <col min="14" max="15" width="21.7109375" style="12" customWidth="1"/>
    <col min="16" max="16" width="21" style="12" customWidth="1"/>
    <col min="17" max="17" width="23.5703125" style="12" customWidth="1"/>
    <col min="18" max="19" width="20.42578125" style="12" customWidth="1"/>
    <col min="20" max="20" width="21" style="12" customWidth="1"/>
    <col min="21" max="21" width="27" style="12" customWidth="1"/>
    <col min="22" max="22" width="25.85546875" style="12" customWidth="1"/>
    <col min="23" max="23" width="25.42578125" style="12" customWidth="1"/>
    <col min="24" max="24" width="23.5703125" style="12" customWidth="1"/>
    <col min="25" max="25" width="13.140625" style="12" customWidth="1"/>
    <col min="26" max="26" width="9.42578125" style="12" customWidth="1"/>
    <col min="27" max="29" width="8.7109375" style="12" hidden="1" customWidth="1"/>
    <col min="30" max="30" width="14.5703125" style="57" hidden="1" customWidth="1"/>
    <col min="31" max="16384" width="8.7109375" style="12"/>
  </cols>
  <sheetData>
    <row r="1" spans="2:30" s="15" customFormat="1" ht="15.95" customHeight="1">
      <c r="B1" s="66" t="s">
        <v>0</v>
      </c>
      <c r="C1" s="67"/>
      <c r="D1" s="67"/>
      <c r="E1" s="67"/>
      <c r="F1" s="61" t="s">
        <v>1</v>
      </c>
      <c r="G1" s="67"/>
      <c r="H1" s="67"/>
      <c r="I1" s="67"/>
      <c r="J1" s="67"/>
      <c r="K1" s="67"/>
      <c r="L1" s="67"/>
      <c r="M1" s="67"/>
      <c r="N1" s="67"/>
      <c r="O1" s="67"/>
      <c r="P1" s="67"/>
      <c r="Q1" s="67"/>
      <c r="R1" s="67"/>
      <c r="S1" s="67"/>
      <c r="T1" s="67"/>
      <c r="U1" s="67"/>
      <c r="V1" s="67"/>
      <c r="W1" s="67"/>
      <c r="X1" s="67"/>
      <c r="Y1" s="67"/>
      <c r="Z1" s="67"/>
      <c r="AA1" s="67"/>
      <c r="AB1" s="67"/>
      <c r="AC1" s="67"/>
      <c r="AD1" s="57"/>
    </row>
    <row r="2" spans="2:30" s="15" customFormat="1" ht="15.95" customHeight="1">
      <c r="B2" s="67"/>
      <c r="C2" s="67"/>
      <c r="D2" s="67"/>
      <c r="E2" s="67"/>
      <c r="F2" s="61" t="s">
        <v>2</v>
      </c>
      <c r="G2" s="67"/>
      <c r="H2" s="67"/>
      <c r="I2" s="67"/>
      <c r="J2" s="67"/>
      <c r="K2" s="67"/>
      <c r="L2" s="67"/>
      <c r="M2" s="67"/>
      <c r="N2" s="67"/>
      <c r="O2" s="67"/>
      <c r="P2" s="67"/>
      <c r="Q2" s="67"/>
      <c r="R2" s="67"/>
      <c r="S2" s="67"/>
      <c r="T2" s="67"/>
      <c r="U2" s="67"/>
      <c r="V2" s="67"/>
      <c r="W2" s="67"/>
      <c r="X2" s="67"/>
      <c r="Y2" s="67"/>
      <c r="Z2" s="67"/>
      <c r="AA2" s="67"/>
      <c r="AB2" s="67"/>
      <c r="AC2" s="67"/>
      <c r="AD2" s="57"/>
    </row>
    <row r="3" spans="2:30" s="15" customFormat="1" ht="15.95" customHeight="1">
      <c r="B3" s="67"/>
      <c r="C3" s="67"/>
      <c r="D3" s="67"/>
      <c r="E3" s="67"/>
      <c r="F3" s="67"/>
      <c r="G3" s="67"/>
      <c r="H3" s="67"/>
      <c r="I3" s="61"/>
      <c r="J3" s="61"/>
      <c r="K3" s="61"/>
      <c r="L3" s="61"/>
      <c r="M3" s="61"/>
      <c r="N3" s="61"/>
      <c r="O3" s="61"/>
      <c r="P3" s="67"/>
      <c r="Q3" s="67"/>
      <c r="R3" s="67"/>
      <c r="S3" s="67"/>
      <c r="T3" s="67"/>
      <c r="U3" s="67"/>
      <c r="V3" s="67"/>
      <c r="W3" s="67"/>
      <c r="X3" s="67"/>
      <c r="Y3" s="67"/>
      <c r="Z3" s="67"/>
      <c r="AA3" s="67"/>
      <c r="AB3" s="67"/>
      <c r="AC3" s="67"/>
      <c r="AD3" s="57"/>
    </row>
    <row r="4" spans="2:30" ht="21" customHeight="1">
      <c r="B4" s="62" t="s">
        <v>3</v>
      </c>
      <c r="C4" s="64"/>
      <c r="D4" s="64"/>
      <c r="E4" s="64"/>
      <c r="F4" s="64"/>
      <c r="G4" s="67"/>
      <c r="H4" s="67"/>
      <c r="I4" s="67"/>
      <c r="J4" s="67"/>
      <c r="K4" s="67"/>
      <c r="L4" s="67"/>
      <c r="M4" s="67"/>
      <c r="N4" s="67"/>
      <c r="O4" s="67"/>
      <c r="P4" s="67"/>
      <c r="Q4" s="67"/>
      <c r="R4" s="67"/>
      <c r="S4" s="67"/>
      <c r="T4" s="67"/>
      <c r="U4" s="67"/>
      <c r="V4" s="67"/>
      <c r="W4" s="67"/>
      <c r="X4" s="67"/>
      <c r="Y4" s="67"/>
      <c r="Z4" s="67"/>
      <c r="AA4" s="67"/>
      <c r="AB4" s="67"/>
      <c r="AC4" s="67"/>
    </row>
    <row r="5" spans="2:30" ht="21" customHeight="1">
      <c r="B5" s="63" t="s">
        <v>4</v>
      </c>
      <c r="C5" s="65"/>
      <c r="D5" s="65"/>
      <c r="E5" s="65"/>
      <c r="F5" s="65"/>
      <c r="G5" s="67"/>
      <c r="H5" s="67"/>
      <c r="I5" s="67"/>
      <c r="J5" s="67"/>
      <c r="K5" s="67"/>
      <c r="L5" s="67"/>
      <c r="M5" s="67"/>
      <c r="N5" s="67"/>
      <c r="O5" s="67"/>
      <c r="P5" s="67"/>
      <c r="Q5" s="67"/>
      <c r="R5" s="67"/>
      <c r="S5" s="67"/>
      <c r="T5" s="67"/>
      <c r="U5" s="67"/>
      <c r="V5" s="67"/>
      <c r="W5" s="67"/>
      <c r="X5" s="67"/>
      <c r="Y5" s="67"/>
      <c r="Z5" s="67"/>
      <c r="AA5" s="67"/>
      <c r="AB5" s="67"/>
      <c r="AC5" s="67"/>
    </row>
    <row r="6" spans="2:30" ht="15.95" customHeight="1">
      <c r="B6" s="91" t="s">
        <v>5</v>
      </c>
      <c r="C6" s="91"/>
      <c r="D6" s="91"/>
      <c r="E6" s="91"/>
      <c r="F6" s="91"/>
      <c r="G6" s="67"/>
      <c r="H6" s="67"/>
      <c r="I6" s="67"/>
      <c r="J6" s="67"/>
      <c r="K6" s="67"/>
      <c r="L6" s="67"/>
      <c r="M6" s="67"/>
      <c r="N6" s="67"/>
      <c r="O6" s="67"/>
      <c r="P6" s="67"/>
      <c r="Q6" s="67"/>
      <c r="R6" s="67"/>
      <c r="S6" s="67"/>
      <c r="T6" s="67"/>
      <c r="U6" s="67"/>
      <c r="V6" s="67"/>
      <c r="W6" s="67"/>
      <c r="X6" s="67"/>
      <c r="Y6" s="67"/>
      <c r="Z6" s="67"/>
      <c r="AA6" s="67"/>
      <c r="AB6" s="67"/>
      <c r="AC6" s="67"/>
    </row>
    <row r="7" spans="2:30" ht="189.6" customHeight="1">
      <c r="B7" s="95" t="s">
        <v>6</v>
      </c>
      <c r="C7" s="146"/>
      <c r="D7" s="146"/>
      <c r="E7" s="146"/>
      <c r="F7" s="147"/>
      <c r="G7" s="67"/>
      <c r="H7" s="67"/>
      <c r="I7" s="67"/>
      <c r="J7" s="67"/>
      <c r="K7" s="67"/>
      <c r="L7" s="67"/>
      <c r="M7" s="67"/>
      <c r="N7" s="67"/>
      <c r="O7" s="67"/>
      <c r="P7" s="67"/>
      <c r="Q7" s="67"/>
      <c r="R7" s="67"/>
      <c r="S7" s="67"/>
      <c r="T7" s="67"/>
      <c r="U7" s="67"/>
      <c r="V7" s="67"/>
      <c r="W7" s="67"/>
      <c r="X7" s="67"/>
      <c r="Y7" s="67"/>
      <c r="Z7" s="67"/>
      <c r="AA7" s="67"/>
      <c r="AB7" s="67"/>
      <c r="AC7" s="67"/>
    </row>
    <row r="8" spans="2:30" ht="15.95" customHeight="1">
      <c r="B8" s="91" t="s">
        <v>7</v>
      </c>
      <c r="C8" s="91"/>
      <c r="D8" s="91"/>
      <c r="E8" s="91"/>
      <c r="F8" s="91"/>
      <c r="G8" s="67"/>
      <c r="H8" s="67"/>
      <c r="I8" s="67"/>
      <c r="J8" s="67"/>
      <c r="K8" s="67"/>
      <c r="L8" s="67"/>
      <c r="M8" s="67"/>
      <c r="N8" s="67"/>
      <c r="O8" s="67"/>
      <c r="P8" s="67"/>
      <c r="Q8" s="67"/>
      <c r="R8" s="67"/>
      <c r="S8" s="67"/>
      <c r="T8" s="67"/>
      <c r="U8" s="67"/>
      <c r="V8" s="67"/>
      <c r="W8" s="67"/>
      <c r="X8" s="67"/>
      <c r="Y8" s="67"/>
      <c r="Z8" s="67"/>
      <c r="AA8" s="67"/>
      <c r="AB8" s="67"/>
      <c r="AC8" s="67"/>
    </row>
    <row r="9" spans="2:30" ht="15.95" customHeight="1">
      <c r="B9" s="51" t="s">
        <v>8</v>
      </c>
      <c r="C9" s="67"/>
      <c r="D9" s="67"/>
      <c r="E9" s="67"/>
      <c r="F9" s="151"/>
      <c r="G9" s="67"/>
      <c r="H9" s="67"/>
      <c r="I9" s="67"/>
      <c r="J9" s="67"/>
      <c r="K9" s="67"/>
      <c r="L9" s="67"/>
      <c r="M9" s="67"/>
      <c r="N9" s="67"/>
      <c r="O9" s="67"/>
      <c r="P9" s="67"/>
      <c r="Q9" s="67"/>
      <c r="R9" s="67"/>
      <c r="S9" s="67"/>
      <c r="T9" s="67"/>
      <c r="U9" s="67"/>
      <c r="V9" s="67"/>
      <c r="W9" s="67"/>
      <c r="X9" s="67"/>
      <c r="Y9" s="67"/>
      <c r="Z9" s="67"/>
      <c r="AA9" s="67"/>
      <c r="AB9" s="67"/>
      <c r="AC9" s="67"/>
    </row>
    <row r="10" spans="2:30" ht="15.95" customHeight="1">
      <c r="B10" s="91" t="s">
        <v>9</v>
      </c>
      <c r="C10" s="91"/>
      <c r="D10" s="91"/>
      <c r="E10" s="91"/>
      <c r="F10" s="91"/>
      <c r="G10" s="67"/>
      <c r="H10" s="67"/>
      <c r="I10" s="67"/>
      <c r="J10" s="67"/>
      <c r="K10" s="67"/>
      <c r="L10" s="67"/>
      <c r="M10" s="67"/>
      <c r="N10" s="67"/>
      <c r="O10" s="67"/>
      <c r="P10" s="67"/>
      <c r="Q10" s="67"/>
      <c r="R10" s="67"/>
      <c r="S10" s="67"/>
      <c r="T10" s="67"/>
      <c r="U10" s="67"/>
      <c r="V10" s="67"/>
      <c r="W10" s="67"/>
      <c r="X10" s="67"/>
      <c r="Y10" s="67"/>
      <c r="Z10" s="67"/>
      <c r="AA10" s="67"/>
      <c r="AB10" s="67"/>
      <c r="AC10" s="67"/>
    </row>
    <row r="11" spans="2:30" ht="15.95" customHeight="1">
      <c r="B11" s="68">
        <v>45840</v>
      </c>
      <c r="C11" s="67"/>
      <c r="D11" s="67"/>
      <c r="E11" s="67"/>
      <c r="F11" s="151"/>
      <c r="G11" s="67"/>
      <c r="H11" s="67"/>
      <c r="I11" s="67"/>
      <c r="J11" s="67"/>
      <c r="K11" s="67"/>
      <c r="L11" s="67"/>
      <c r="M11" s="67"/>
      <c r="N11" s="67"/>
      <c r="O11" s="67"/>
      <c r="P11" s="67"/>
      <c r="Q11" s="67"/>
      <c r="R11" s="67"/>
      <c r="S11" s="67"/>
      <c r="T11" s="67"/>
      <c r="U11" s="67"/>
      <c r="V11" s="67"/>
      <c r="W11" s="67"/>
      <c r="X11" s="67"/>
      <c r="Y11" s="67"/>
      <c r="Z11" s="67"/>
      <c r="AA11" s="67"/>
      <c r="AB11" s="67"/>
      <c r="AC11" s="67"/>
    </row>
    <row r="12" spans="2:30" ht="15.95" customHeight="1">
      <c r="B12" s="91" t="s">
        <v>10</v>
      </c>
      <c r="C12" s="91"/>
      <c r="D12" s="91"/>
      <c r="E12" s="91"/>
      <c r="F12" s="91"/>
      <c r="G12" s="67"/>
      <c r="H12" s="67"/>
      <c r="I12" s="67"/>
      <c r="J12" s="67"/>
      <c r="K12" s="67"/>
      <c r="L12" s="67"/>
      <c r="M12" s="67"/>
      <c r="N12" s="67"/>
      <c r="O12" s="67"/>
      <c r="P12" s="67"/>
      <c r="Q12" s="67"/>
      <c r="R12" s="67"/>
      <c r="S12" s="67"/>
      <c r="T12" s="67"/>
      <c r="U12" s="67"/>
      <c r="V12" s="67"/>
      <c r="W12" s="67"/>
      <c r="X12" s="67"/>
      <c r="Y12" s="67"/>
      <c r="Z12" s="67"/>
      <c r="AA12" s="67"/>
      <c r="AB12" s="67"/>
      <c r="AC12" s="67"/>
    </row>
    <row r="13" spans="2:30" ht="15.95" customHeight="1">
      <c r="B13" s="26" t="s">
        <v>11</v>
      </c>
      <c r="C13" s="93" t="s">
        <v>12</v>
      </c>
      <c r="D13" s="93"/>
      <c r="E13" s="67"/>
      <c r="F13" s="151"/>
      <c r="G13" s="67"/>
      <c r="H13" s="67"/>
      <c r="I13" s="67"/>
      <c r="J13" s="67"/>
      <c r="K13" s="67"/>
      <c r="L13" s="67"/>
      <c r="M13" s="67"/>
      <c r="N13" s="67"/>
      <c r="O13" s="67"/>
      <c r="P13" s="67"/>
      <c r="Q13" s="67"/>
      <c r="R13" s="67"/>
      <c r="S13" s="67"/>
      <c r="T13" s="67"/>
      <c r="U13" s="67"/>
      <c r="V13" s="67"/>
      <c r="W13" s="67"/>
      <c r="X13" s="67"/>
      <c r="Y13" s="67"/>
      <c r="Z13" s="67"/>
      <c r="AA13" s="67"/>
      <c r="AB13" s="67"/>
      <c r="AC13" s="67"/>
    </row>
    <row r="14" spans="2:30" ht="15.95" customHeight="1">
      <c r="B14" s="92" t="s">
        <v>13</v>
      </c>
      <c r="C14" s="92"/>
      <c r="D14" s="92"/>
      <c r="E14" s="92"/>
      <c r="F14" s="92"/>
      <c r="G14" s="67"/>
      <c r="H14" s="67"/>
      <c r="I14" s="67"/>
      <c r="J14" s="67"/>
      <c r="K14" s="67"/>
      <c r="L14" s="67"/>
      <c r="M14" s="67"/>
      <c r="N14" s="67"/>
      <c r="O14" s="67"/>
      <c r="P14" s="67"/>
      <c r="Q14" s="67"/>
      <c r="R14" s="67"/>
      <c r="S14" s="67"/>
      <c r="T14" s="67"/>
      <c r="U14" s="67"/>
      <c r="V14" s="67"/>
      <c r="W14" s="67"/>
      <c r="X14" s="67"/>
      <c r="Y14" s="67"/>
      <c r="Z14" s="67"/>
      <c r="AA14" s="67"/>
      <c r="AB14" s="67"/>
      <c r="AC14" s="67"/>
    </row>
    <row r="15" spans="2:30" ht="15.95" customHeight="1">
      <c r="B15" s="24" t="s">
        <v>14</v>
      </c>
      <c r="C15" s="103" t="s">
        <v>15</v>
      </c>
      <c r="D15" s="103"/>
      <c r="E15" s="103"/>
      <c r="F15" s="152"/>
      <c r="G15" s="67"/>
      <c r="H15" s="67"/>
      <c r="I15" s="67"/>
      <c r="J15" s="67"/>
      <c r="K15" s="67"/>
      <c r="L15" s="67"/>
      <c r="M15" s="67"/>
      <c r="N15" s="67"/>
      <c r="O15" s="67"/>
      <c r="P15" s="67"/>
      <c r="Q15" s="67"/>
      <c r="R15" s="67"/>
      <c r="S15" s="67"/>
      <c r="T15" s="67"/>
      <c r="U15" s="67"/>
      <c r="V15" s="67"/>
      <c r="W15" s="67"/>
      <c r="X15" s="67"/>
      <c r="Y15" s="67"/>
      <c r="Z15" s="67"/>
      <c r="AA15" s="67"/>
      <c r="AB15" s="67"/>
      <c r="AC15" s="67"/>
    </row>
    <row r="16" spans="2:30" ht="15.95" customHeight="1">
      <c r="B16" s="43" t="s">
        <v>16</v>
      </c>
      <c r="C16" s="102" t="s">
        <v>17</v>
      </c>
      <c r="D16" s="102"/>
      <c r="E16" s="28"/>
      <c r="F16" s="151"/>
      <c r="G16" s="67"/>
      <c r="H16" s="67"/>
      <c r="I16" s="67"/>
      <c r="J16" s="67"/>
      <c r="K16" s="67"/>
      <c r="L16" s="67"/>
      <c r="M16" s="67"/>
      <c r="N16" s="67"/>
      <c r="O16" s="67"/>
      <c r="P16" s="67"/>
      <c r="Q16" s="67"/>
      <c r="R16" s="67"/>
      <c r="S16" s="67"/>
      <c r="T16" s="67"/>
      <c r="U16" s="67"/>
      <c r="V16" s="67"/>
      <c r="W16" s="67"/>
      <c r="X16" s="67"/>
      <c r="Y16" s="67"/>
      <c r="Z16" s="67"/>
      <c r="AA16" s="67"/>
      <c r="AB16" s="67"/>
      <c r="AC16" s="67"/>
    </row>
    <row r="17" spans="2:6" ht="15.95" customHeight="1">
      <c r="B17" s="26" t="s">
        <v>18</v>
      </c>
      <c r="C17" s="101" t="s">
        <v>19</v>
      </c>
      <c r="D17" s="101"/>
      <c r="E17" s="29"/>
      <c r="F17" s="153"/>
    </row>
    <row r="19" spans="2:6" ht="15.95" customHeight="1">
      <c r="B19" s="100" t="s">
        <v>20</v>
      </c>
      <c r="C19" s="100"/>
      <c r="D19" s="100"/>
      <c r="E19" s="100"/>
      <c r="F19" s="100"/>
    </row>
    <row r="20" spans="2:6" ht="15.95" customHeight="1">
      <c r="B20" s="100"/>
      <c r="C20" s="100"/>
      <c r="D20" s="100"/>
      <c r="E20" s="100"/>
      <c r="F20" s="100"/>
    </row>
    <row r="22" spans="2:6" ht="15.95" customHeight="1">
      <c r="B22" s="5" t="s">
        <v>14</v>
      </c>
      <c r="C22" s="5"/>
      <c r="D22" s="2"/>
      <c r="E22" s="2"/>
      <c r="F22" s="67"/>
    </row>
    <row r="23" spans="2:6" ht="15.95" customHeight="1" thickBot="1">
      <c r="B23" s="6" t="s">
        <v>21</v>
      </c>
      <c r="C23" s="6"/>
      <c r="D23" s="2"/>
      <c r="E23" s="2"/>
      <c r="F23" s="67"/>
    </row>
    <row r="24" spans="2:6" ht="15.95" customHeight="1">
      <c r="B24" s="17" t="s">
        <v>22</v>
      </c>
      <c r="C24" s="154"/>
      <c r="D24" s="155"/>
      <c r="E24" s="155"/>
      <c r="F24" s="67"/>
    </row>
    <row r="25" spans="2:6" ht="15.95" customHeight="1">
      <c r="B25" s="1" t="s">
        <v>23</v>
      </c>
      <c r="C25" s="22"/>
      <c r="D25" s="45"/>
      <c r="E25" s="45"/>
      <c r="F25" s="67"/>
    </row>
    <row r="26" spans="2:6" ht="15.95" customHeight="1">
      <c r="B26" s="3" t="s">
        <v>24</v>
      </c>
      <c r="C26" s="23"/>
      <c r="D26" s="46"/>
      <c r="E26" s="46"/>
      <c r="F26" s="67"/>
    </row>
    <row r="27" spans="2:6" ht="15.95" customHeight="1" thickBot="1">
      <c r="B27" s="18" t="s">
        <v>25</v>
      </c>
      <c r="C27" s="156"/>
      <c r="D27" s="67"/>
      <c r="E27" s="67"/>
      <c r="F27" s="67"/>
    </row>
    <row r="28" spans="2:6" ht="15.95" customHeight="1" thickBot="1">
      <c r="B28" s="67"/>
      <c r="C28" s="67"/>
      <c r="D28" s="67"/>
      <c r="E28" s="67"/>
      <c r="F28" s="67"/>
    </row>
    <row r="29" spans="2:6" ht="15.95" customHeight="1">
      <c r="B29" s="96" t="s">
        <v>26</v>
      </c>
      <c r="C29" s="97"/>
      <c r="D29" s="157"/>
      <c r="E29" s="67"/>
      <c r="F29" s="67"/>
    </row>
    <row r="30" spans="2:6" ht="15.95" customHeight="1">
      <c r="B30" s="98" t="s">
        <v>27</v>
      </c>
      <c r="C30" s="99"/>
      <c r="D30" s="158"/>
      <c r="E30" s="67"/>
      <c r="F30" s="67"/>
    </row>
    <row r="31" spans="2:6" ht="48.6" customHeight="1">
      <c r="B31" s="98" t="s">
        <v>28</v>
      </c>
      <c r="C31" s="99"/>
      <c r="D31" s="159"/>
      <c r="E31" s="67"/>
      <c r="F31" s="67"/>
    </row>
    <row r="32" spans="2:6" ht="15.95" customHeight="1">
      <c r="B32" s="98" t="s">
        <v>29</v>
      </c>
      <c r="C32" s="99"/>
      <c r="D32" s="37"/>
      <c r="E32" s="67"/>
      <c r="F32" s="67"/>
    </row>
    <row r="33" spans="1:30" s="36" customFormat="1" ht="48.75" customHeight="1" thickBot="1">
      <c r="A33" s="71"/>
      <c r="B33" s="109" t="s">
        <v>30</v>
      </c>
      <c r="C33" s="110"/>
      <c r="D33" s="38"/>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57"/>
    </row>
    <row r="35" spans="1:30" ht="15.95" customHeight="1">
      <c r="A35" s="67"/>
      <c r="B35" s="5" t="s">
        <v>31</v>
      </c>
      <c r="C35" s="13"/>
      <c r="D35" s="13"/>
      <c r="E35" s="13"/>
      <c r="F35" s="67"/>
      <c r="G35" s="67"/>
      <c r="H35" s="67"/>
      <c r="I35" s="67"/>
      <c r="J35" s="67"/>
      <c r="K35" s="67"/>
      <c r="L35" s="67"/>
      <c r="M35" s="67"/>
      <c r="N35" s="67"/>
      <c r="O35" s="67"/>
      <c r="P35" s="67"/>
      <c r="Q35" s="67"/>
      <c r="R35" s="67"/>
      <c r="S35" s="67"/>
      <c r="T35" s="67"/>
      <c r="U35" s="67"/>
      <c r="V35" s="67"/>
      <c r="W35" s="67"/>
      <c r="X35" s="67"/>
      <c r="Y35" s="67"/>
      <c r="Z35" s="67"/>
      <c r="AA35" s="67"/>
      <c r="AB35" s="67"/>
      <c r="AC35" s="67"/>
    </row>
    <row r="36" spans="1:30" ht="15.95" customHeight="1" thickBot="1">
      <c r="A36" s="67"/>
      <c r="B36" s="113" t="s">
        <v>32</v>
      </c>
      <c r="C36" s="113"/>
      <c r="D36" s="113"/>
      <c r="E36" s="113"/>
      <c r="F36" s="113"/>
      <c r="G36" s="113"/>
      <c r="H36" s="113"/>
      <c r="I36" s="113"/>
      <c r="J36" s="113"/>
      <c r="K36" s="113"/>
      <c r="L36" s="113"/>
      <c r="M36" s="113"/>
      <c r="N36" s="113"/>
      <c r="O36" s="113"/>
      <c r="P36" s="113"/>
      <c r="Q36" s="113"/>
      <c r="R36" s="113"/>
      <c r="S36" s="77"/>
      <c r="T36" s="67"/>
      <c r="U36" s="67"/>
      <c r="V36" s="67"/>
      <c r="W36" s="67"/>
      <c r="X36" s="67"/>
      <c r="Y36" s="67"/>
      <c r="Z36" s="67"/>
      <c r="AA36" s="67"/>
      <c r="AB36" s="67"/>
      <c r="AC36" s="67"/>
    </row>
    <row r="37" spans="1:30" ht="15.95" customHeight="1" thickBot="1">
      <c r="A37" s="67"/>
      <c r="B37" s="107" t="s">
        <v>33</v>
      </c>
      <c r="C37" s="108"/>
      <c r="D37" s="108"/>
      <c r="E37" s="108"/>
      <c r="F37" s="108"/>
      <c r="G37" s="108"/>
      <c r="H37" s="108"/>
      <c r="I37" s="108"/>
      <c r="J37" s="108"/>
      <c r="K37" s="108"/>
      <c r="L37" s="108"/>
      <c r="M37" s="108"/>
      <c r="N37" s="108"/>
      <c r="O37" s="108"/>
      <c r="P37" s="108"/>
      <c r="Q37" s="108"/>
      <c r="R37" s="108"/>
      <c r="S37" s="108"/>
      <c r="T37" s="108"/>
      <c r="U37" s="108"/>
      <c r="V37" s="108"/>
      <c r="W37" s="108"/>
      <c r="X37" s="69"/>
      <c r="Y37" s="67"/>
      <c r="Z37" s="67"/>
      <c r="AA37" s="67"/>
      <c r="AB37" s="67"/>
      <c r="AC37" s="67"/>
    </row>
    <row r="38" spans="1:30" ht="15.95" customHeight="1">
      <c r="A38" s="67"/>
      <c r="B38" s="160">
        <v>1</v>
      </c>
      <c r="C38" s="52">
        <v>2</v>
      </c>
      <c r="D38" s="52" t="s">
        <v>34</v>
      </c>
      <c r="E38" s="52" t="s">
        <v>35</v>
      </c>
      <c r="F38" s="52">
        <v>4</v>
      </c>
      <c r="G38" s="52" t="s">
        <v>36</v>
      </c>
      <c r="H38" s="52" t="s">
        <v>37</v>
      </c>
      <c r="I38" s="52">
        <v>6</v>
      </c>
      <c r="J38" s="52" t="s">
        <v>38</v>
      </c>
      <c r="K38" s="52" t="s">
        <v>39</v>
      </c>
      <c r="L38" s="52">
        <v>8</v>
      </c>
      <c r="M38" s="56">
        <v>9</v>
      </c>
      <c r="N38" s="52" t="s">
        <v>40</v>
      </c>
      <c r="O38" s="52" t="s">
        <v>41</v>
      </c>
      <c r="P38" s="52" t="s">
        <v>42</v>
      </c>
      <c r="Q38" s="52" t="s">
        <v>43</v>
      </c>
      <c r="R38" s="52" t="s">
        <v>44</v>
      </c>
      <c r="S38" s="52">
        <v>11</v>
      </c>
      <c r="T38" s="52">
        <v>12</v>
      </c>
      <c r="U38" s="52">
        <v>13</v>
      </c>
      <c r="V38" s="161">
        <v>14</v>
      </c>
      <c r="W38" s="161">
        <v>15</v>
      </c>
      <c r="X38" s="162"/>
      <c r="Y38" s="67"/>
      <c r="Z38" s="67"/>
      <c r="AA38" s="67"/>
      <c r="AB38" s="67"/>
      <c r="AC38" s="57"/>
      <c r="AD38" s="67"/>
    </row>
    <row r="39" spans="1:30" ht="15.95" customHeight="1">
      <c r="A39" s="67"/>
      <c r="B39" s="117" t="s">
        <v>45</v>
      </c>
      <c r="C39" s="111" t="s">
        <v>46</v>
      </c>
      <c r="D39" s="119" t="s">
        <v>47</v>
      </c>
      <c r="E39" s="119"/>
      <c r="F39" s="79" t="s">
        <v>48</v>
      </c>
      <c r="G39" s="119" t="s">
        <v>49</v>
      </c>
      <c r="H39" s="119"/>
      <c r="I39" s="79" t="s">
        <v>50</v>
      </c>
      <c r="J39" s="119" t="s">
        <v>51</v>
      </c>
      <c r="K39" s="119"/>
      <c r="L39" s="79" t="s">
        <v>52</v>
      </c>
      <c r="M39" s="79" t="s">
        <v>53</v>
      </c>
      <c r="N39" s="82" t="s">
        <v>54</v>
      </c>
      <c r="O39" s="83"/>
      <c r="P39" s="83"/>
      <c r="Q39" s="83"/>
      <c r="R39" s="84"/>
      <c r="S39" s="79" t="s">
        <v>55</v>
      </c>
      <c r="T39" s="79" t="s">
        <v>56</v>
      </c>
      <c r="U39" s="114" t="s">
        <v>57</v>
      </c>
      <c r="V39" s="104" t="s">
        <v>58</v>
      </c>
      <c r="W39" s="104" t="s">
        <v>59</v>
      </c>
      <c r="X39" s="70"/>
      <c r="Y39" s="67"/>
      <c r="Z39" s="67"/>
      <c r="AA39" s="67"/>
      <c r="AB39" s="67"/>
      <c r="AC39" s="67"/>
    </row>
    <row r="40" spans="1:30" ht="15.95" customHeight="1">
      <c r="A40" s="67"/>
      <c r="B40" s="118"/>
      <c r="C40" s="112"/>
      <c r="D40" s="119"/>
      <c r="E40" s="119"/>
      <c r="F40" s="80"/>
      <c r="G40" s="119"/>
      <c r="H40" s="119"/>
      <c r="I40" s="80"/>
      <c r="J40" s="119"/>
      <c r="K40" s="119"/>
      <c r="L40" s="80"/>
      <c r="M40" s="80"/>
      <c r="N40" s="85"/>
      <c r="O40" s="86"/>
      <c r="P40" s="86"/>
      <c r="Q40" s="86"/>
      <c r="R40" s="87"/>
      <c r="S40" s="80"/>
      <c r="T40" s="80"/>
      <c r="U40" s="115"/>
      <c r="V40" s="105"/>
      <c r="W40" s="105"/>
      <c r="X40" s="70"/>
      <c r="Y40" s="67"/>
      <c r="Z40" s="67"/>
      <c r="AA40" s="67"/>
      <c r="AB40" s="67"/>
      <c r="AC40" s="67"/>
    </row>
    <row r="41" spans="1:30" ht="15.95" customHeight="1">
      <c r="A41" s="67"/>
      <c r="B41" s="118"/>
      <c r="C41" s="112"/>
      <c r="D41" s="119"/>
      <c r="E41" s="119"/>
      <c r="F41" s="80"/>
      <c r="G41" s="119"/>
      <c r="H41" s="119"/>
      <c r="I41" s="80"/>
      <c r="J41" s="119"/>
      <c r="K41" s="119"/>
      <c r="L41" s="80"/>
      <c r="M41" s="80"/>
      <c r="N41" s="88"/>
      <c r="O41" s="89"/>
      <c r="P41" s="89"/>
      <c r="Q41" s="89"/>
      <c r="R41" s="90"/>
      <c r="S41" s="80"/>
      <c r="T41" s="80"/>
      <c r="U41" s="115"/>
      <c r="V41" s="105"/>
      <c r="W41" s="105"/>
      <c r="X41" s="70"/>
      <c r="Y41" s="67"/>
      <c r="Z41" s="67"/>
      <c r="AA41" s="67"/>
      <c r="AB41" s="67"/>
      <c r="AC41" s="67"/>
    </row>
    <row r="42" spans="1:30" ht="15.95" customHeight="1">
      <c r="A42" s="67"/>
      <c r="B42" s="118"/>
      <c r="C42" s="112"/>
      <c r="D42" s="119"/>
      <c r="E42" s="119"/>
      <c r="F42" s="80"/>
      <c r="G42" s="119"/>
      <c r="H42" s="119"/>
      <c r="I42" s="80"/>
      <c r="J42" s="119"/>
      <c r="K42" s="119"/>
      <c r="L42" s="80"/>
      <c r="M42" s="80"/>
      <c r="N42" s="81" t="s">
        <v>60</v>
      </c>
      <c r="O42" s="81" t="s">
        <v>61</v>
      </c>
      <c r="P42" s="81" t="s">
        <v>62</v>
      </c>
      <c r="Q42" s="81" t="s">
        <v>63</v>
      </c>
      <c r="R42" s="81" t="s">
        <v>64</v>
      </c>
      <c r="S42" s="80"/>
      <c r="T42" s="80"/>
      <c r="U42" s="115"/>
      <c r="V42" s="105"/>
      <c r="W42" s="105"/>
      <c r="X42" s="162"/>
      <c r="Y42" s="67"/>
      <c r="Z42" s="67"/>
      <c r="AA42" s="67"/>
      <c r="AB42" s="67"/>
      <c r="AC42" s="57"/>
      <c r="AD42" s="67"/>
    </row>
    <row r="43" spans="1:30" ht="15.95" customHeight="1" thickBot="1">
      <c r="A43" s="67"/>
      <c r="B43" s="118"/>
      <c r="C43" s="112"/>
      <c r="D43" s="58" t="s">
        <v>65</v>
      </c>
      <c r="E43" s="58" t="s">
        <v>66</v>
      </c>
      <c r="F43" s="80"/>
      <c r="G43" s="58" t="s">
        <v>65</v>
      </c>
      <c r="H43" s="58" t="s">
        <v>66</v>
      </c>
      <c r="I43" s="80"/>
      <c r="J43" s="58" t="s">
        <v>65</v>
      </c>
      <c r="K43" s="58" t="s">
        <v>66</v>
      </c>
      <c r="L43" s="80"/>
      <c r="M43" s="80"/>
      <c r="N43" s="79"/>
      <c r="O43" s="79"/>
      <c r="P43" s="79"/>
      <c r="Q43" s="79"/>
      <c r="R43" s="79"/>
      <c r="S43" s="94"/>
      <c r="T43" s="94"/>
      <c r="U43" s="116"/>
      <c r="V43" s="106"/>
      <c r="W43" s="106"/>
      <c r="X43" s="162"/>
      <c r="Y43" s="67"/>
      <c r="Z43" s="67"/>
      <c r="AA43" s="163" t="s">
        <v>67</v>
      </c>
      <c r="AB43" s="67"/>
      <c r="AC43" s="67"/>
      <c r="AD43" s="57" t="s">
        <v>68</v>
      </c>
    </row>
    <row r="44" spans="1:30" ht="14.25">
      <c r="A44" s="19">
        <v>1</v>
      </c>
      <c r="B44" s="164"/>
      <c r="C44" s="165"/>
      <c r="D44" s="165"/>
      <c r="E44" s="165"/>
      <c r="F44" s="166"/>
      <c r="G44" s="165"/>
      <c r="H44" s="165"/>
      <c r="I44" s="166"/>
      <c r="J44" s="165"/>
      <c r="K44" s="165"/>
      <c r="L44" s="166"/>
      <c r="M44" s="166"/>
      <c r="N44" s="166"/>
      <c r="O44" s="166"/>
      <c r="P44" s="166"/>
      <c r="Q44" s="166"/>
      <c r="R44" s="165"/>
      <c r="S44" s="165"/>
      <c r="T44" s="59" t="str">
        <f>IF(AND(AB44=TRUE)," ",(SUM(C44-D44-E44-F44-G44-H44-I44-M44-N44-O44-P44-Q44-R44-S44)))</f>
        <v xml:space="preserve"> </v>
      </c>
      <c r="U44" s="54" t="str">
        <f>IF(B44="HFC-23",ROUND(('Quarterly Information'!T44*Lists!$K$2/1000),1),IF(B44="HFC-32",ROUND(('Quarterly Information'!T44*Lists!$K$3/1000),1),IF(B44="HFC-41",ROUND(('Quarterly Information'!T44*Lists!$K$4/1000),1),IF(B44="HFC-43-10mee",ROUND(('Quarterly Information'!T44*Lists!$K$5/1000),1),IF(B44="HFC-125",ROUND(('Quarterly Information'!T44*Lists!$K$6/1000),1),IF(B44="HFC-134",ROUND(('Quarterly Information'!T44*Lists!$K$7/1000),1),IF(B44="HFC-134a",ROUND(('Quarterly Information'!T44*Lists!$K$8/1000),1),IF(B44="HFC-143",ROUND(('Quarterly Information'!T44*Lists!$K$9/1000),1),IF(B44="HFC-143a",ROUND(('Quarterly Information'!T44*Lists!$K$10/1000),1),IF(B44="HFC-152",ROUND(('Quarterly Information'!T44*Lists!$K$11/1000),1),IF(B44="HFC-152a",ROUND(('Quarterly Information'!T44*Lists!$K$12/1000),1),IF(B44="HFC-227ea",ROUND(('Quarterly Information'!T44*Lists!$K$13/1000),1),IF(B44="HFC-236cb",ROUND(('Quarterly Information'!T44*Lists!$K$14/1000),1),IF(B44="HFC-236ea",ROUND(('Quarterly Information'!T44*Lists!$K$15/1000),1),IF(B44="HFC-236fa",ROUND(('Quarterly Information'!T44*Lists!$K$16/1000),1),IF(B44="HFC-245ca",ROUND(('Quarterly Information'!T44*Lists!$K$17/1000),1),IF(B44="HFC-245fa",ROUND(('Quarterly Information'!T44*Lists!$K$18/1000),1),IF(B44="HFC-365mfc",ROUND(('Quarterly Information'!T44*Lists!$K$19/1000),1),""))))))))))))))))))</f>
        <v/>
      </c>
      <c r="V44" s="54" t="str">
        <f>IF(B44="HFC-23",ROUND((SUM(N44:R44)*Lists!$K$2/1000),1),IF(B44="HFC-32",ROUND((SUM(N44:R44)*Lists!$K$3/1000),1),IF(B44="HFC-41",ROUND((SUM(N44:R44)*Lists!$K$4/1000),1),IF(B44="HFC-43-10mee",ROUND((SUM(N44:R44)*Lists!$K$5/1000),1),IF(B44="HFC-125",ROUND((SUM(N44:R44)*Lists!$K$6/1000),1),IF(B44="HFC-134",ROUND((SUM(N44:R44)*Lists!$K$7/1000),1),IF(B44="HFC-134a",ROUND((SUM(N44:R44)*Lists!$K$8/1000),1),IF(B44="HFC-143",ROUND((SUM(N44:R44)*Lists!$K$9/1000),1),IF(B44="HFC-143a",ROUND((SUM(N44:R44)*Lists!$K$10/1000),1),IF(B44="HFC-152",ROUND((SUM(N44:R44)*Lists!$K$11/1000),1),IF(B44="HFC-152a",ROUND((SUM(N44:R44)*Lists!$K$12/1000),1),IF(B44="HFC-227ea",ROUND((SUM(N44:R44)*Lists!$K$13/1000),1),IF(B44="HFC-236cb",ROUND((SUM(N44:R44)*Lists!$K$14/1000),1),IF(B44="HFC-236ea",ROUND((SUM(N44:R44)*Lists!$K$15/1000),1),IF(B44="HFC-236fa",ROUND((SUM(N44:R44)*Lists!$K$16/1000),1),IF(B44="HFC-245ca",ROUND((SUM(N44:R44)*Lists!$K$17/1000),1),IF(B44="HFC-245fa",ROUND((SUM(N44:R44)*Lists!$K$18/1000),1),IF(B44="HFC-365mfc",ROUND((SUM(N44:R44)*Lists!$K$19/1000),1),""))))))))))))))))))</f>
        <v/>
      </c>
      <c r="W44" s="55" t="str">
        <f>IF(B44="HFC-23",ROUND(('Quarterly Information'!S44*Lists!$K$2/1000),1),IF(B44="HFC-32",ROUND(('Quarterly Information'!S44*Lists!$K$3/1000),1),IF(B44="HFC-41",ROUND(('Quarterly Information'!S44*Lists!$K$4/1000),1),IF(B44="HFC-43-10mee",ROUND(('Quarterly Information'!S44*Lists!$K$5/1000),1),IF(B44="HFC-125",ROUND(('Quarterly Information'!S44*Lists!$K$6/1000),1),IF(B44="HFC-134",ROUND(('Quarterly Information'!S44*Lists!$K$7/1000),1),IF(B44="HFC-134a",ROUND(('Quarterly Information'!S44*Lists!$K$8/1000),1),IF(B44="HFC-143",ROUND(('Quarterly Information'!S44*Lists!$K$9/1000),1),IF(B44="HFC-143a",ROUND(('Quarterly Information'!S44*Lists!$K$10/1000),1),IF(B44="HFC-152",ROUND(('Quarterly Information'!S44*Lists!$K$11/1000),1),IF(B44="HFC-152a",ROUND(('Quarterly Information'!S44*Lists!$K$12/1000),1),IF(B44="HFC-227ea",ROUND(('Quarterly Information'!S44*Lists!$K$13/1000),1),IF(B44="HFC-236cb",ROUND(('Quarterly Information'!S44*Lists!$K$14/1000),1),IF(B44="HFC-236ea",ROUND(('Quarterly Information'!S44*Lists!$K$15/1000),1),IF(B44="HFC-236fa",ROUND(('Quarterly Information'!S44*Lists!$K$16/1000),1),IF(B44="HFC-245ca",ROUND(('Quarterly Information'!S44*Lists!$K$17/1000),1),IF(B44="HFC-245fa",ROUND(('Quarterly Information'!S44*Lists!$K$18/1000),1),IF(B44="HFC-365mfc",ROUND(('Quarterly Information'!S44*Lists!$K$19/1000),1),""))))))))))))))))))</f>
        <v/>
      </c>
      <c r="X44" s="67"/>
      <c r="Y44" s="67"/>
      <c r="Z44" s="67"/>
      <c r="AA44" s="167" t="str">
        <f>T44</f>
        <v xml:space="preserve"> </v>
      </c>
      <c r="AB44" s="163" t="b" cm="1">
        <f t="array" ref="AB44">SUMPRODUCT(--(C44:S44&lt;&gt;""))=0</f>
        <v>1</v>
      </c>
      <c r="AC44" s="67"/>
      <c r="AD44" s="57" t="e">
        <f>VLOOKUP($B44,Lists!$B$3:$B$19,1,FALSE)</f>
        <v>#N/A</v>
      </c>
    </row>
    <row r="45" spans="1:30" ht="14.25">
      <c r="A45" s="19">
        <v>2</v>
      </c>
      <c r="B45" s="168"/>
      <c r="C45" s="169"/>
      <c r="D45" s="169"/>
      <c r="E45" s="169"/>
      <c r="F45" s="170"/>
      <c r="G45" s="169"/>
      <c r="H45" s="169"/>
      <c r="I45" s="170"/>
      <c r="J45" s="169"/>
      <c r="K45" s="169"/>
      <c r="L45" s="170"/>
      <c r="M45" s="170"/>
      <c r="N45" s="170"/>
      <c r="O45" s="170"/>
      <c r="P45" s="170"/>
      <c r="Q45" s="170"/>
      <c r="R45" s="169"/>
      <c r="S45" s="171"/>
      <c r="T45" s="53" t="str">
        <f t="shared" ref="T45:T61" si="0">IF(AND(AB45=TRUE)," ",(SUM(C45-D45-E45-F45-G45-H45-I45-M45-N45-O45-P45-Q45-R45-S45)))</f>
        <v xml:space="preserve"> </v>
      </c>
      <c r="U45" s="47" t="str">
        <f>IF(B45="HFC-23",ROUND(('Quarterly Information'!T45*Lists!$K$2/1000),1),IF(B45="HFC-32",ROUND(('Quarterly Information'!T45*Lists!$K$3/1000),1),IF(B45="HFC-41",ROUND(('Quarterly Information'!T45*Lists!$K$4/1000),1),IF(B45="HFC-43-10mee",ROUND(('Quarterly Information'!T45*Lists!$K$5/1000),1),IF(B45="HFC-125",ROUND(('Quarterly Information'!T45*Lists!$K$6/1000),1),IF(B45="HFC-134",ROUND(('Quarterly Information'!T45*Lists!$K$7/1000),1),IF(B45="HFC-134a",ROUND(('Quarterly Information'!T45*Lists!$K$8/1000),1),IF(B45="HFC-143",ROUND(('Quarterly Information'!T45*Lists!$K$9/1000),1),IF(B45="HFC-143a",ROUND(('Quarterly Information'!T45*Lists!$K$10/1000),1),IF(B45="HFC-152",ROUND(('Quarterly Information'!T45*Lists!$K$11/1000),1),IF(B45="HFC-152a",ROUND(('Quarterly Information'!T45*Lists!$K$12/1000),1),IF(B45="HFC-227ea",ROUND(('Quarterly Information'!T45*Lists!$K$13/1000),1),IF(B45="HFC-236cb",ROUND(('Quarterly Information'!T45*Lists!$K$14/1000),1),IF(B45="HFC-236ea",ROUND(('Quarterly Information'!T45*Lists!$K$15/1000),1),IF(B45="HFC-236fa",ROUND(('Quarterly Information'!T45*Lists!$K$16/1000),1),IF(B45="HFC-245ca",ROUND(('Quarterly Information'!T45*Lists!$K$17/1000),1),IF(B45="HFC-245fa",ROUND(('Quarterly Information'!T45*Lists!$K$18/1000),1),IF(B45="HFC-365mfc",ROUND(('Quarterly Information'!T45*Lists!$K$19/1000),1),""))))))))))))))))))</f>
        <v/>
      </c>
      <c r="V45" s="47" t="str">
        <f>IF(B45="HFC-23",ROUND((SUM(N45:R45)*Lists!$K$2/1000),1),IF(B45="HFC-32",ROUND((SUM(N45:R45)*Lists!$K$3/1000),1),IF(B45="HFC-41",ROUND((SUM(N45:R45)*Lists!$K$4/1000),1),IF(B45="HFC-43-10mee",ROUND((SUM(N45:R45)*Lists!$K$5/1000),1),IF(B45="HFC-125",ROUND((SUM(N45:R45)*Lists!$K$6/1000),1),IF(B45="HFC-134",ROUND((SUM(N45:R45)*Lists!$K$7/1000),1),IF(B45="HFC-134a",ROUND((SUM(N45:R45)*Lists!$K$8/1000),1),IF(B45="HFC-143",ROUND((SUM(N45:R45)*Lists!$K$9/1000),1),IF(B45="HFC-143a",ROUND((SUM(N45:R45)*Lists!$K$10/1000),1),IF(B45="HFC-152",ROUND((SUM(N45:R45)*Lists!$K$11/1000),1),IF(B45="HFC-152a",ROUND((SUM(N45:R45)*Lists!$K$12/1000),1),IF(B45="HFC-227ea",ROUND((SUM(N45:R45)*Lists!$K$13/1000),1),IF(B45="HFC-236cb",ROUND((SUM(N45:R45)*Lists!$K$14/1000),1),IF(B45="HFC-236ea",ROUND((SUM(N45:R45)*Lists!$K$15/1000),1),IF(B45="HFC-236fa",ROUND((SUM(N45:R45)*Lists!$K$16/1000),1),IF(B45="HFC-245ca",ROUND((SUM(N45:R45)*Lists!$K$17/1000),1),IF(B45="HFC-245fa",ROUND((SUM(N45:R45)*Lists!$K$18/1000),1),IF(B45="HFC-365mfc",ROUND((SUM(N45:R45)*Lists!$K$19/1000),1),""))))))))))))))))))</f>
        <v/>
      </c>
      <c r="W45" s="48" t="str">
        <f>IF(B45="HFC-23",ROUND(('Quarterly Information'!S45*Lists!$K$2/1000),1),IF(B45="HFC-32",ROUND(('Quarterly Information'!S45*Lists!$K$3/1000),1),IF(B45="HFC-41",ROUND(('Quarterly Information'!S45*Lists!$K$4/1000),1),IF(B45="HFC-43-10mee",ROUND(('Quarterly Information'!S45*Lists!$K$5/1000),1),IF(B45="HFC-125",ROUND(('Quarterly Information'!S45*Lists!$K$6/1000),1),IF(B45="HFC-134",ROUND(('Quarterly Information'!S45*Lists!$K$7/1000),1),IF(B45="HFC-134a",ROUND(('Quarterly Information'!S45*Lists!$K$8/1000),1),IF(B45="HFC-143",ROUND(('Quarterly Information'!S45*Lists!$K$9/1000),1),IF(B45="HFC-143a",ROUND(('Quarterly Information'!S45*Lists!$K$10/1000),1),IF(B45="HFC-152",ROUND(('Quarterly Information'!S45*Lists!$K$11/1000),1),IF(B45="HFC-152a",ROUND(('Quarterly Information'!S45*Lists!$K$12/1000),1),IF(B45="HFC-227ea",ROUND(('Quarterly Information'!S45*Lists!$K$13/1000),1),IF(B45="HFC-236cb",ROUND(('Quarterly Information'!S45*Lists!$K$14/1000),1),IF(B45="HFC-236ea",ROUND(('Quarterly Information'!S45*Lists!$K$15/1000),1),IF(B45="HFC-236fa",ROUND(('Quarterly Information'!S45*Lists!$K$16/1000),1),IF(B45="HFC-245ca",ROUND(('Quarterly Information'!S45*Lists!$K$17/1000),1),IF(B45="HFC-245fa",ROUND(('Quarterly Information'!S45*Lists!$K$18/1000),1),IF(B45="HFC-365mfc",ROUND(('Quarterly Information'!S45*Lists!$K$19/1000),1),""))))))))))))))))))</f>
        <v/>
      </c>
      <c r="X45" s="67"/>
      <c r="Y45" s="67"/>
      <c r="Z45" s="67"/>
      <c r="AA45" s="167" t="str">
        <f t="shared" ref="AA45:AA61" si="1">T45</f>
        <v xml:space="preserve"> </v>
      </c>
      <c r="AB45" s="163" t="b" cm="1">
        <f t="array" ref="AB45">SUMPRODUCT(--(C45:S45&lt;&gt;""))=0</f>
        <v>1</v>
      </c>
      <c r="AC45" s="67"/>
      <c r="AD45" s="57" t="e">
        <f>VLOOKUP($B45,Lists!$B$3:$B$19,1,FALSE)</f>
        <v>#N/A</v>
      </c>
    </row>
    <row r="46" spans="1:30" ht="14.25">
      <c r="A46" s="19">
        <v>3</v>
      </c>
      <c r="B46" s="168"/>
      <c r="C46" s="169"/>
      <c r="D46" s="169"/>
      <c r="E46" s="169"/>
      <c r="F46" s="170"/>
      <c r="G46" s="169"/>
      <c r="H46" s="169"/>
      <c r="I46" s="170"/>
      <c r="J46" s="169"/>
      <c r="K46" s="169"/>
      <c r="L46" s="170"/>
      <c r="M46" s="170"/>
      <c r="N46" s="170"/>
      <c r="O46" s="170"/>
      <c r="P46" s="170"/>
      <c r="Q46" s="170"/>
      <c r="R46" s="169"/>
      <c r="S46" s="171"/>
      <c r="T46" s="53" t="str">
        <f t="shared" si="0"/>
        <v xml:space="preserve"> </v>
      </c>
      <c r="U46" s="47" t="str">
        <f>IF(B46="HFC-23",ROUND(('Quarterly Information'!T46*Lists!$K$2/1000),1),IF(B46="HFC-32",ROUND(('Quarterly Information'!T46*Lists!$K$3/1000),1),IF(B46="HFC-41",ROUND(('Quarterly Information'!T46*Lists!$K$4/1000),1),IF(B46="HFC-43-10mee",ROUND(('Quarterly Information'!T46*Lists!$K$5/1000),1),IF(B46="HFC-125",ROUND(('Quarterly Information'!T46*Lists!$K$6/1000),1),IF(B46="HFC-134",ROUND(('Quarterly Information'!T46*Lists!$K$7/1000),1),IF(B46="HFC-134a",ROUND(('Quarterly Information'!T46*Lists!$K$8/1000),1),IF(B46="HFC-143",ROUND(('Quarterly Information'!T46*Lists!$K$9/1000),1),IF(B46="HFC-143a",ROUND(('Quarterly Information'!T46*Lists!$K$10/1000),1),IF(B46="HFC-152",ROUND(('Quarterly Information'!T46*Lists!$K$11/1000),1),IF(B46="HFC-152a",ROUND(('Quarterly Information'!T46*Lists!$K$12/1000),1),IF(B46="HFC-227ea",ROUND(('Quarterly Information'!T46*Lists!$K$13/1000),1),IF(B46="HFC-236cb",ROUND(('Quarterly Information'!T46*Lists!$K$14/1000),1),IF(B46="HFC-236ea",ROUND(('Quarterly Information'!T46*Lists!$K$15/1000),1),IF(B46="HFC-236fa",ROUND(('Quarterly Information'!T46*Lists!$K$16/1000),1),IF(B46="HFC-245ca",ROUND(('Quarterly Information'!T46*Lists!$K$17/1000),1),IF(B46="HFC-245fa",ROUND(('Quarterly Information'!T46*Lists!$K$18/1000),1),IF(B46="HFC-365mfc",ROUND(('Quarterly Information'!T46*Lists!$K$19/1000),1),""))))))))))))))))))</f>
        <v/>
      </c>
      <c r="V46" s="47" t="str">
        <f>IF(B46="HFC-23",ROUND((SUM(N46:R46)*Lists!$K$2/1000),1),IF(B46="HFC-32",ROUND((SUM(N46:R46)*Lists!$K$3/1000),1),IF(B46="HFC-41",ROUND((SUM(N46:R46)*Lists!$K$4/1000),1),IF(B46="HFC-43-10mee",ROUND((SUM(N46:R46)*Lists!$K$5/1000),1),IF(B46="HFC-125",ROUND((SUM(N46:R46)*Lists!$K$6/1000),1),IF(B46="HFC-134",ROUND((SUM(N46:R46)*Lists!$K$7/1000),1),IF(B46="HFC-134a",ROUND((SUM(N46:R46)*Lists!$K$8/1000),1),IF(B46="HFC-143",ROUND((SUM(N46:R46)*Lists!$K$9/1000),1),IF(B46="HFC-143a",ROUND((SUM(N46:R46)*Lists!$K$10/1000),1),IF(B46="HFC-152",ROUND((SUM(N46:R46)*Lists!$K$11/1000),1),IF(B46="HFC-152a",ROUND((SUM(N46:R46)*Lists!$K$12/1000),1),IF(B46="HFC-227ea",ROUND((SUM(N46:R46)*Lists!$K$13/1000),1),IF(B46="HFC-236cb",ROUND((SUM(N46:R46)*Lists!$K$14/1000),1),IF(B46="HFC-236ea",ROUND((SUM(N46:R46)*Lists!$K$15/1000),1),IF(B46="HFC-236fa",ROUND((SUM(N46:R46)*Lists!$K$16/1000),1),IF(B46="HFC-245ca",ROUND((SUM(N46:R46)*Lists!$K$17/1000),1),IF(B46="HFC-245fa",ROUND((SUM(N46:R46)*Lists!$K$18/1000),1),IF(B46="HFC-365mfc",ROUND((SUM(N46:R46)*Lists!$K$19/1000),1),""))))))))))))))))))</f>
        <v/>
      </c>
      <c r="W46" s="48" t="str">
        <f>IF(B46="HFC-23",ROUND(('Quarterly Information'!S46*Lists!$K$2/1000),1),IF(B46="HFC-32",ROUND(('Quarterly Information'!S46*Lists!$K$3/1000),1),IF(B46="HFC-41",ROUND(('Quarterly Information'!S46*Lists!$K$4/1000),1),IF(B46="HFC-43-10mee",ROUND(('Quarterly Information'!S46*Lists!$K$5/1000),1),IF(B46="HFC-125",ROUND(('Quarterly Information'!S46*Lists!$K$6/1000),1),IF(B46="HFC-134",ROUND(('Quarterly Information'!S46*Lists!$K$7/1000),1),IF(B46="HFC-134a",ROUND(('Quarterly Information'!S46*Lists!$K$8/1000),1),IF(B46="HFC-143",ROUND(('Quarterly Information'!S46*Lists!$K$9/1000),1),IF(B46="HFC-143a",ROUND(('Quarterly Information'!S46*Lists!$K$10/1000),1),IF(B46="HFC-152",ROUND(('Quarterly Information'!S46*Lists!$K$11/1000),1),IF(B46="HFC-152a",ROUND(('Quarterly Information'!S46*Lists!$K$12/1000),1),IF(B46="HFC-227ea",ROUND(('Quarterly Information'!S46*Lists!$K$13/1000),1),IF(B46="HFC-236cb",ROUND(('Quarterly Information'!S46*Lists!$K$14/1000),1),IF(B46="HFC-236ea",ROUND(('Quarterly Information'!S46*Lists!$K$15/1000),1),IF(B46="HFC-236fa",ROUND(('Quarterly Information'!S46*Lists!$K$16/1000),1),IF(B46="HFC-245ca",ROUND(('Quarterly Information'!S46*Lists!$K$17/1000),1),IF(B46="HFC-245fa",ROUND(('Quarterly Information'!S46*Lists!$K$18/1000),1),IF(B46="HFC-365mfc",ROUND(('Quarterly Information'!S46*Lists!$K$19/1000),1),""))))))))))))))))))</f>
        <v/>
      </c>
      <c r="X46" s="67"/>
      <c r="Y46" s="67"/>
      <c r="Z46" s="67"/>
      <c r="AA46" s="167" t="str">
        <f t="shared" si="1"/>
        <v xml:space="preserve"> </v>
      </c>
      <c r="AB46" s="163" t="b" cm="1">
        <f t="array" ref="AB46">SUMPRODUCT(--(C46:S46&lt;&gt;""))=0</f>
        <v>1</v>
      </c>
      <c r="AC46" s="67"/>
      <c r="AD46" s="57" t="e">
        <f>VLOOKUP($B46,Lists!$B$3:$B$19,1,FALSE)</f>
        <v>#N/A</v>
      </c>
    </row>
    <row r="47" spans="1:30" ht="14.25">
      <c r="A47" s="19">
        <v>4</v>
      </c>
      <c r="B47" s="168"/>
      <c r="C47" s="169"/>
      <c r="D47" s="169"/>
      <c r="E47" s="169"/>
      <c r="F47" s="170"/>
      <c r="G47" s="169"/>
      <c r="H47" s="169"/>
      <c r="I47" s="170"/>
      <c r="J47" s="169"/>
      <c r="K47" s="169"/>
      <c r="L47" s="170"/>
      <c r="M47" s="170"/>
      <c r="N47" s="170"/>
      <c r="O47" s="170"/>
      <c r="P47" s="170"/>
      <c r="Q47" s="170"/>
      <c r="R47" s="169"/>
      <c r="S47" s="171"/>
      <c r="T47" s="53" t="str">
        <f t="shared" si="0"/>
        <v xml:space="preserve"> </v>
      </c>
      <c r="U47" s="47" t="str">
        <f>IF(B47="HFC-23",ROUND(('Quarterly Information'!T47*Lists!$K$2/1000),1),IF(B47="HFC-32",ROUND(('Quarterly Information'!T47*Lists!$K$3/1000),1),IF(B47="HFC-41",ROUND(('Quarterly Information'!T47*Lists!$K$4/1000),1),IF(B47="HFC-43-10mee",ROUND(('Quarterly Information'!T47*Lists!$K$5/1000),1),IF(B47="HFC-125",ROUND(('Quarterly Information'!T47*Lists!$K$6/1000),1),IF(B47="HFC-134",ROUND(('Quarterly Information'!T47*Lists!$K$7/1000),1),IF(B47="HFC-134a",ROUND(('Quarterly Information'!T47*Lists!$K$8/1000),1),IF(B47="HFC-143",ROUND(('Quarterly Information'!T47*Lists!$K$9/1000),1),IF(B47="HFC-143a",ROUND(('Quarterly Information'!T47*Lists!$K$10/1000),1),IF(B47="HFC-152",ROUND(('Quarterly Information'!T47*Lists!$K$11/1000),1),IF(B47="HFC-152a",ROUND(('Quarterly Information'!T47*Lists!$K$12/1000),1),IF(B47="HFC-227ea",ROUND(('Quarterly Information'!T47*Lists!$K$13/1000),1),IF(B47="HFC-236cb",ROUND(('Quarterly Information'!T47*Lists!$K$14/1000),1),IF(B47="HFC-236ea",ROUND(('Quarterly Information'!T47*Lists!$K$15/1000),1),IF(B47="HFC-236fa",ROUND(('Quarterly Information'!T47*Lists!$K$16/1000),1),IF(B47="HFC-245ca",ROUND(('Quarterly Information'!T47*Lists!$K$17/1000),1),IF(B47="HFC-245fa",ROUND(('Quarterly Information'!T47*Lists!$K$18/1000),1),IF(B47="HFC-365mfc",ROUND(('Quarterly Information'!T47*Lists!$K$19/1000),1),""))))))))))))))))))</f>
        <v/>
      </c>
      <c r="V47" s="47" t="str">
        <f>IF(B47="HFC-23",ROUND((SUM(N47:R47)*Lists!$K$2/1000),1),IF(B47="HFC-32",ROUND((SUM(N47:R47)*Lists!$K$3/1000),1),IF(B47="HFC-41",ROUND((SUM(N47:R47)*Lists!$K$4/1000),1),IF(B47="HFC-43-10mee",ROUND((SUM(N47:R47)*Lists!$K$5/1000),1),IF(B47="HFC-125",ROUND((SUM(N47:R47)*Lists!$K$6/1000),1),IF(B47="HFC-134",ROUND((SUM(N47:R47)*Lists!$K$7/1000),1),IF(B47="HFC-134a",ROUND((SUM(N47:R47)*Lists!$K$8/1000),1),IF(B47="HFC-143",ROUND((SUM(N47:R47)*Lists!$K$9/1000),1),IF(B47="HFC-143a",ROUND((SUM(N47:R47)*Lists!$K$10/1000),1),IF(B47="HFC-152",ROUND((SUM(N47:R47)*Lists!$K$11/1000),1),IF(B47="HFC-152a",ROUND((SUM(N47:R47)*Lists!$K$12/1000),1),IF(B47="HFC-227ea",ROUND((SUM(N47:R47)*Lists!$K$13/1000),1),IF(B47="HFC-236cb",ROUND((SUM(N47:R47)*Lists!$K$14/1000),1),IF(B47="HFC-236ea",ROUND((SUM(N47:R47)*Lists!$K$15/1000),1),IF(B47="HFC-236fa",ROUND((SUM(N47:R47)*Lists!$K$16/1000),1),IF(B47="HFC-245ca",ROUND((SUM(N47:R47)*Lists!$K$17/1000),1),IF(B47="HFC-245fa",ROUND((SUM(N47:R47)*Lists!$K$18/1000),1),IF(B47="HFC-365mfc",ROUND((SUM(N47:R47)*Lists!$K$19/1000),1),""))))))))))))))))))</f>
        <v/>
      </c>
      <c r="W47" s="48" t="str">
        <f>IF(B47="HFC-23",ROUND(('Quarterly Information'!S47*Lists!$K$2/1000),1),IF(B47="HFC-32",ROUND(('Quarterly Information'!S47*Lists!$K$3/1000),1),IF(B47="HFC-41",ROUND(('Quarterly Information'!S47*Lists!$K$4/1000),1),IF(B47="HFC-43-10mee",ROUND(('Quarterly Information'!S47*Lists!$K$5/1000),1),IF(B47="HFC-125",ROUND(('Quarterly Information'!S47*Lists!$K$6/1000),1),IF(B47="HFC-134",ROUND(('Quarterly Information'!S47*Lists!$K$7/1000),1),IF(B47="HFC-134a",ROUND(('Quarterly Information'!S47*Lists!$K$8/1000),1),IF(B47="HFC-143",ROUND(('Quarterly Information'!S47*Lists!$K$9/1000),1),IF(B47="HFC-143a",ROUND(('Quarterly Information'!S47*Lists!$K$10/1000),1),IF(B47="HFC-152",ROUND(('Quarterly Information'!S47*Lists!$K$11/1000),1),IF(B47="HFC-152a",ROUND(('Quarterly Information'!S47*Lists!$K$12/1000),1),IF(B47="HFC-227ea",ROUND(('Quarterly Information'!S47*Lists!$K$13/1000),1),IF(B47="HFC-236cb",ROUND(('Quarterly Information'!S47*Lists!$K$14/1000),1),IF(B47="HFC-236ea",ROUND(('Quarterly Information'!S47*Lists!$K$15/1000),1),IF(B47="HFC-236fa",ROUND(('Quarterly Information'!S47*Lists!$K$16/1000),1),IF(B47="HFC-245ca",ROUND(('Quarterly Information'!S47*Lists!$K$17/1000),1),IF(B47="HFC-245fa",ROUND(('Quarterly Information'!S47*Lists!$K$18/1000),1),IF(B47="HFC-365mfc",ROUND(('Quarterly Information'!S47*Lists!$K$19/1000),1),""))))))))))))))))))</f>
        <v/>
      </c>
      <c r="X47" s="67"/>
      <c r="Y47" s="67"/>
      <c r="Z47" s="67"/>
      <c r="AA47" s="167" t="str">
        <f t="shared" si="1"/>
        <v xml:space="preserve"> </v>
      </c>
      <c r="AB47" s="163" t="b" cm="1">
        <f t="array" ref="AB47">SUMPRODUCT(--(C47:S47&lt;&gt;""))=0</f>
        <v>1</v>
      </c>
      <c r="AC47" s="67"/>
      <c r="AD47" s="57" t="e">
        <f>VLOOKUP($B47,Lists!$B$3:$B$19,1,FALSE)</f>
        <v>#N/A</v>
      </c>
    </row>
    <row r="48" spans="1:30" ht="14.25">
      <c r="A48" s="19">
        <v>5</v>
      </c>
      <c r="B48" s="168"/>
      <c r="C48" s="169"/>
      <c r="D48" s="169"/>
      <c r="E48" s="169"/>
      <c r="F48" s="170"/>
      <c r="G48" s="170"/>
      <c r="H48" s="170"/>
      <c r="I48" s="170"/>
      <c r="J48" s="170"/>
      <c r="K48" s="170"/>
      <c r="L48" s="170"/>
      <c r="M48" s="170"/>
      <c r="N48" s="170"/>
      <c r="O48" s="170"/>
      <c r="P48" s="170"/>
      <c r="Q48" s="170"/>
      <c r="R48" s="170"/>
      <c r="S48" s="172"/>
      <c r="T48" s="53" t="str">
        <f t="shared" si="0"/>
        <v xml:space="preserve"> </v>
      </c>
      <c r="U48" s="47" t="str">
        <f>IF(B48="HFC-23",ROUND(('Quarterly Information'!T48*Lists!$K$2/1000),1),IF(B48="HFC-32",ROUND(('Quarterly Information'!T48*Lists!$K$3/1000),1),IF(B48="HFC-41",ROUND(('Quarterly Information'!T48*Lists!$K$4/1000),1),IF(B48="HFC-43-10mee",ROUND(('Quarterly Information'!T48*Lists!$K$5/1000),1),IF(B48="HFC-125",ROUND(('Quarterly Information'!T48*Lists!$K$6/1000),1),IF(B48="HFC-134",ROUND(('Quarterly Information'!T48*Lists!$K$7/1000),1),IF(B48="HFC-134a",ROUND(('Quarterly Information'!T48*Lists!$K$8/1000),1),IF(B48="HFC-143",ROUND(('Quarterly Information'!T48*Lists!$K$9/1000),1),IF(B48="HFC-143a",ROUND(('Quarterly Information'!T48*Lists!$K$10/1000),1),IF(B48="HFC-152",ROUND(('Quarterly Information'!T48*Lists!$K$11/1000),1),IF(B48="HFC-152a",ROUND(('Quarterly Information'!T48*Lists!$K$12/1000),1),IF(B48="HFC-227ea",ROUND(('Quarterly Information'!T48*Lists!$K$13/1000),1),IF(B48="HFC-236cb",ROUND(('Quarterly Information'!T48*Lists!$K$14/1000),1),IF(B48="HFC-236ea",ROUND(('Quarterly Information'!T48*Lists!$K$15/1000),1),IF(B48="HFC-236fa",ROUND(('Quarterly Information'!T48*Lists!$K$16/1000),1),IF(B48="HFC-245ca",ROUND(('Quarterly Information'!T48*Lists!$K$17/1000),1),IF(B48="HFC-245fa",ROUND(('Quarterly Information'!T48*Lists!$K$18/1000),1),IF(B48="HFC-365mfc",ROUND(('Quarterly Information'!T48*Lists!$K$19/1000),1),""))))))))))))))))))</f>
        <v/>
      </c>
      <c r="V48" s="47" t="str">
        <f>IF(B48="HFC-23",ROUND((SUM(N48:R48)*Lists!$K$2/1000),1),IF(B48="HFC-32",ROUND((SUM(N48:R48)*Lists!$K$3/1000),1),IF(B48="HFC-41",ROUND((SUM(N48:R48)*Lists!$K$4/1000),1),IF(B48="HFC-43-10mee",ROUND((SUM(N48:R48)*Lists!$K$5/1000),1),IF(B48="HFC-125",ROUND((SUM(N48:R48)*Lists!$K$6/1000),1),IF(B48="HFC-134",ROUND((SUM(N48:R48)*Lists!$K$7/1000),1),IF(B48="HFC-134a",ROUND((SUM(N48:R48)*Lists!$K$8/1000),1),IF(B48="HFC-143",ROUND((SUM(N48:R48)*Lists!$K$9/1000),1),IF(B48="HFC-143a",ROUND((SUM(N48:R48)*Lists!$K$10/1000),1),IF(B48="HFC-152",ROUND((SUM(N48:R48)*Lists!$K$11/1000),1),IF(B48="HFC-152a",ROUND((SUM(N48:R48)*Lists!$K$12/1000),1),IF(B48="HFC-227ea",ROUND((SUM(N48:R48)*Lists!$K$13/1000),1),IF(B48="HFC-236cb",ROUND((SUM(N48:R48)*Lists!$K$14/1000),1),IF(B48="HFC-236ea",ROUND((SUM(N48:R48)*Lists!$K$15/1000),1),IF(B48="HFC-236fa",ROUND((SUM(N48:R48)*Lists!$K$16/1000),1),IF(B48="HFC-245ca",ROUND((SUM(N48:R48)*Lists!$K$17/1000),1),IF(B48="HFC-245fa",ROUND((SUM(N48:R48)*Lists!$K$18/1000),1),IF(B48="HFC-365mfc",ROUND((SUM(N48:R48)*Lists!$K$19/1000),1),""))))))))))))))))))</f>
        <v/>
      </c>
      <c r="W48" s="48" t="str">
        <f>IF(B48="HFC-23",ROUND(('Quarterly Information'!S48*Lists!$K$2/1000),1),IF(B48="HFC-32",ROUND(('Quarterly Information'!S48*Lists!$K$3/1000),1),IF(B48="HFC-41",ROUND(('Quarterly Information'!S48*Lists!$K$4/1000),1),IF(B48="HFC-43-10mee",ROUND(('Quarterly Information'!S48*Lists!$K$5/1000),1),IF(B48="HFC-125",ROUND(('Quarterly Information'!S48*Lists!$K$6/1000),1),IF(B48="HFC-134",ROUND(('Quarterly Information'!S48*Lists!$K$7/1000),1),IF(B48="HFC-134a",ROUND(('Quarterly Information'!S48*Lists!$K$8/1000),1),IF(B48="HFC-143",ROUND(('Quarterly Information'!S48*Lists!$K$9/1000),1),IF(B48="HFC-143a",ROUND(('Quarterly Information'!S48*Lists!$K$10/1000),1),IF(B48="HFC-152",ROUND(('Quarterly Information'!S48*Lists!$K$11/1000),1),IF(B48="HFC-152a",ROUND(('Quarterly Information'!S48*Lists!$K$12/1000),1),IF(B48="HFC-227ea",ROUND(('Quarterly Information'!S48*Lists!$K$13/1000),1),IF(B48="HFC-236cb",ROUND(('Quarterly Information'!S48*Lists!$K$14/1000),1),IF(B48="HFC-236ea",ROUND(('Quarterly Information'!S48*Lists!$K$15/1000),1),IF(B48="HFC-236fa",ROUND(('Quarterly Information'!S48*Lists!$K$16/1000),1),IF(B48="HFC-245ca",ROUND(('Quarterly Information'!S48*Lists!$K$17/1000),1),IF(B48="HFC-245fa",ROUND(('Quarterly Information'!S48*Lists!$K$18/1000),1),IF(B48="HFC-365mfc",ROUND(('Quarterly Information'!S48*Lists!$K$19/1000),1),""))))))))))))))))))</f>
        <v/>
      </c>
      <c r="X48" s="67"/>
      <c r="Y48" s="67"/>
      <c r="Z48" s="67"/>
      <c r="AA48" s="167" t="str">
        <f t="shared" si="1"/>
        <v xml:space="preserve"> </v>
      </c>
      <c r="AB48" s="163" t="b" cm="1">
        <f t="array" ref="AB48">SUMPRODUCT(--(C48:S48&lt;&gt;""))=0</f>
        <v>1</v>
      </c>
      <c r="AC48" s="67"/>
      <c r="AD48" s="57" t="e">
        <f>VLOOKUP($B48,Lists!$B$3:$B$19,1,FALSE)</f>
        <v>#N/A</v>
      </c>
    </row>
    <row r="49" spans="1:30" ht="14.25">
      <c r="A49" s="19">
        <v>6</v>
      </c>
      <c r="B49" s="168"/>
      <c r="C49" s="169"/>
      <c r="D49" s="169"/>
      <c r="E49" s="169"/>
      <c r="F49" s="170"/>
      <c r="G49" s="170"/>
      <c r="H49" s="170"/>
      <c r="I49" s="170"/>
      <c r="J49" s="170"/>
      <c r="K49" s="170"/>
      <c r="L49" s="170"/>
      <c r="M49" s="170"/>
      <c r="N49" s="170"/>
      <c r="O49" s="170"/>
      <c r="P49" s="170"/>
      <c r="Q49" s="170"/>
      <c r="R49" s="170"/>
      <c r="S49" s="172"/>
      <c r="T49" s="53" t="str">
        <f t="shared" si="0"/>
        <v xml:space="preserve"> </v>
      </c>
      <c r="U49" s="47" t="str">
        <f>IF(B49="HFC-23",ROUND(('Quarterly Information'!T49*Lists!$K$2/1000),1),IF(B49="HFC-32",ROUND(('Quarterly Information'!T49*Lists!$K$3/1000),1),IF(B49="HFC-41",ROUND(('Quarterly Information'!T49*Lists!$K$4/1000),1),IF(B49="HFC-43-10mee",ROUND(('Quarterly Information'!T49*Lists!$K$5/1000),1),IF(B49="HFC-125",ROUND(('Quarterly Information'!T49*Lists!$K$6/1000),1),IF(B49="HFC-134",ROUND(('Quarterly Information'!T49*Lists!$K$7/1000),1),IF(B49="HFC-134a",ROUND(('Quarterly Information'!T49*Lists!$K$8/1000),1),IF(B49="HFC-143",ROUND(('Quarterly Information'!T49*Lists!$K$9/1000),1),IF(B49="HFC-143a",ROUND(('Quarterly Information'!T49*Lists!$K$10/1000),1),IF(B49="HFC-152",ROUND(('Quarterly Information'!T49*Lists!$K$11/1000),1),IF(B49="HFC-152a",ROUND(('Quarterly Information'!T49*Lists!$K$12/1000),1),IF(B49="HFC-227ea",ROUND(('Quarterly Information'!T49*Lists!$K$13/1000),1),IF(B49="HFC-236cb",ROUND(('Quarterly Information'!T49*Lists!$K$14/1000),1),IF(B49="HFC-236ea",ROUND(('Quarterly Information'!T49*Lists!$K$15/1000),1),IF(B49="HFC-236fa",ROUND(('Quarterly Information'!T49*Lists!$K$16/1000),1),IF(B49="HFC-245ca",ROUND(('Quarterly Information'!T49*Lists!$K$17/1000),1),IF(B49="HFC-245fa",ROUND(('Quarterly Information'!T49*Lists!$K$18/1000),1),IF(B49="HFC-365mfc",ROUND(('Quarterly Information'!T49*Lists!$K$19/1000),1),""))))))))))))))))))</f>
        <v/>
      </c>
      <c r="V49" s="47" t="str">
        <f>IF(B49="HFC-23",ROUND((SUM(N49:R49)*Lists!$K$2/1000),1),IF(B49="HFC-32",ROUND((SUM(N49:R49)*Lists!$K$3/1000),1),IF(B49="HFC-41",ROUND((SUM(N49:R49)*Lists!$K$4/1000),1),IF(B49="HFC-43-10mee",ROUND((SUM(N49:R49)*Lists!$K$5/1000),1),IF(B49="HFC-125",ROUND((SUM(N49:R49)*Lists!$K$6/1000),1),IF(B49="HFC-134",ROUND((SUM(N49:R49)*Lists!$K$7/1000),1),IF(B49="HFC-134a",ROUND((SUM(N49:R49)*Lists!$K$8/1000),1),IF(B49="HFC-143",ROUND((SUM(N49:R49)*Lists!$K$9/1000),1),IF(B49="HFC-143a",ROUND((SUM(N49:R49)*Lists!$K$10/1000),1),IF(B49="HFC-152",ROUND((SUM(N49:R49)*Lists!$K$11/1000),1),IF(B49="HFC-152a",ROUND((SUM(N49:R49)*Lists!$K$12/1000),1),IF(B49="HFC-227ea",ROUND((SUM(N49:R49)*Lists!$K$13/1000),1),IF(B49="HFC-236cb",ROUND((SUM(N49:R49)*Lists!$K$14/1000),1),IF(B49="HFC-236ea",ROUND((SUM(N49:R49)*Lists!$K$15/1000),1),IF(B49="HFC-236fa",ROUND((SUM(N49:R49)*Lists!$K$16/1000),1),IF(B49="HFC-245ca",ROUND((SUM(N49:R49)*Lists!$K$17/1000),1),IF(B49="HFC-245fa",ROUND((SUM(N49:R49)*Lists!$K$18/1000),1),IF(B49="HFC-365mfc",ROUND((SUM(N49:R49)*Lists!$K$19/1000),1),""))))))))))))))))))</f>
        <v/>
      </c>
      <c r="W49" s="48" t="str">
        <f>IF(B49="HFC-23",ROUND(('Quarterly Information'!S49*Lists!$K$2/1000),1),IF(B49="HFC-32",ROUND(('Quarterly Information'!S49*Lists!$K$3/1000),1),IF(B49="HFC-41",ROUND(('Quarterly Information'!S49*Lists!$K$4/1000),1),IF(B49="HFC-43-10mee",ROUND(('Quarterly Information'!S49*Lists!$K$5/1000),1),IF(B49="HFC-125",ROUND(('Quarterly Information'!S49*Lists!$K$6/1000),1),IF(B49="HFC-134",ROUND(('Quarterly Information'!S49*Lists!$K$7/1000),1),IF(B49="HFC-134a",ROUND(('Quarterly Information'!S49*Lists!$K$8/1000),1),IF(B49="HFC-143",ROUND(('Quarterly Information'!S49*Lists!$K$9/1000),1),IF(B49="HFC-143a",ROUND(('Quarterly Information'!S49*Lists!$K$10/1000),1),IF(B49="HFC-152",ROUND(('Quarterly Information'!S49*Lists!$K$11/1000),1),IF(B49="HFC-152a",ROUND(('Quarterly Information'!S49*Lists!$K$12/1000),1),IF(B49="HFC-227ea",ROUND(('Quarterly Information'!S49*Lists!$K$13/1000),1),IF(B49="HFC-236cb",ROUND(('Quarterly Information'!S49*Lists!$K$14/1000),1),IF(B49="HFC-236ea",ROUND(('Quarterly Information'!S49*Lists!$K$15/1000),1),IF(B49="HFC-236fa",ROUND(('Quarterly Information'!S49*Lists!$K$16/1000),1),IF(B49="HFC-245ca",ROUND(('Quarterly Information'!S49*Lists!$K$17/1000),1),IF(B49="HFC-245fa",ROUND(('Quarterly Information'!S49*Lists!$K$18/1000),1),IF(B49="HFC-365mfc",ROUND(('Quarterly Information'!S49*Lists!$K$19/1000),1),""))))))))))))))))))</f>
        <v/>
      </c>
      <c r="X49" s="67"/>
      <c r="Y49" s="67"/>
      <c r="Z49" s="67"/>
      <c r="AA49" s="167" t="str">
        <f t="shared" si="1"/>
        <v xml:space="preserve"> </v>
      </c>
      <c r="AB49" s="163" t="b" cm="1">
        <f t="array" ref="AB49">SUMPRODUCT(--(C49:S49&lt;&gt;""))=0</f>
        <v>1</v>
      </c>
      <c r="AC49" s="67"/>
      <c r="AD49" s="57" t="e">
        <f>VLOOKUP($B49,Lists!$B$3:$B$19,1,FALSE)</f>
        <v>#N/A</v>
      </c>
    </row>
    <row r="50" spans="1:30" ht="14.25">
      <c r="A50" s="19">
        <v>7</v>
      </c>
      <c r="B50" s="168"/>
      <c r="C50" s="169"/>
      <c r="D50" s="169"/>
      <c r="E50" s="169"/>
      <c r="F50" s="170"/>
      <c r="G50" s="170"/>
      <c r="H50" s="170"/>
      <c r="I50" s="170"/>
      <c r="J50" s="170"/>
      <c r="K50" s="170"/>
      <c r="L50" s="170"/>
      <c r="M50" s="170"/>
      <c r="N50" s="170"/>
      <c r="O50" s="170"/>
      <c r="P50" s="170"/>
      <c r="Q50" s="170"/>
      <c r="R50" s="170"/>
      <c r="S50" s="172"/>
      <c r="T50" s="53" t="str">
        <f t="shared" si="0"/>
        <v xml:space="preserve"> </v>
      </c>
      <c r="U50" s="47" t="str">
        <f>IF(B50="HFC-23",ROUND(('Quarterly Information'!T50*Lists!$K$2/1000),1),IF(B50="HFC-32",ROUND(('Quarterly Information'!T50*Lists!$K$3/1000),1),IF(B50="HFC-41",ROUND(('Quarterly Information'!T50*Lists!$K$4/1000),1),IF(B50="HFC-43-10mee",ROUND(('Quarterly Information'!T50*Lists!$K$5/1000),1),IF(B50="HFC-125",ROUND(('Quarterly Information'!T50*Lists!$K$6/1000),1),IF(B50="HFC-134",ROUND(('Quarterly Information'!T50*Lists!$K$7/1000),1),IF(B50="HFC-134a",ROUND(('Quarterly Information'!T50*Lists!$K$8/1000),1),IF(B50="HFC-143",ROUND(('Quarterly Information'!T50*Lists!$K$9/1000),1),IF(B50="HFC-143a",ROUND(('Quarterly Information'!T50*Lists!$K$10/1000),1),IF(B50="HFC-152",ROUND(('Quarterly Information'!T50*Lists!$K$11/1000),1),IF(B50="HFC-152a",ROUND(('Quarterly Information'!T50*Lists!$K$12/1000),1),IF(B50="HFC-227ea",ROUND(('Quarterly Information'!T50*Lists!$K$13/1000),1),IF(B50="HFC-236cb",ROUND(('Quarterly Information'!T50*Lists!$K$14/1000),1),IF(B50="HFC-236ea",ROUND(('Quarterly Information'!T50*Lists!$K$15/1000),1),IF(B50="HFC-236fa",ROUND(('Quarterly Information'!T50*Lists!$K$16/1000),1),IF(B50="HFC-245ca",ROUND(('Quarterly Information'!T50*Lists!$K$17/1000),1),IF(B50="HFC-245fa",ROUND(('Quarterly Information'!T50*Lists!$K$18/1000),1),IF(B50="HFC-365mfc",ROUND(('Quarterly Information'!T50*Lists!$K$19/1000),1),""))))))))))))))))))</f>
        <v/>
      </c>
      <c r="V50" s="47" t="str">
        <f>IF(B50="HFC-23",ROUND((SUM(N50:R50)*Lists!$K$2/1000),1),IF(B50="HFC-32",ROUND((SUM(N50:R50)*Lists!$K$3/1000),1),IF(B50="HFC-41",ROUND((SUM(N50:R50)*Lists!$K$4/1000),1),IF(B50="HFC-43-10mee",ROUND((SUM(N50:R50)*Lists!$K$5/1000),1),IF(B50="HFC-125",ROUND((SUM(N50:R50)*Lists!$K$6/1000),1),IF(B50="HFC-134",ROUND((SUM(N50:R50)*Lists!$K$7/1000),1),IF(B50="HFC-134a",ROUND((SUM(N50:R50)*Lists!$K$8/1000),1),IF(B50="HFC-143",ROUND((SUM(N50:R50)*Lists!$K$9/1000),1),IF(B50="HFC-143a",ROUND((SUM(N50:R50)*Lists!$K$10/1000),1),IF(B50="HFC-152",ROUND((SUM(N50:R50)*Lists!$K$11/1000),1),IF(B50="HFC-152a",ROUND((SUM(N50:R50)*Lists!$K$12/1000),1),IF(B50="HFC-227ea",ROUND((SUM(N50:R50)*Lists!$K$13/1000),1),IF(B50="HFC-236cb",ROUND((SUM(N50:R50)*Lists!$K$14/1000),1),IF(B50="HFC-236ea",ROUND((SUM(N50:R50)*Lists!$K$15/1000),1),IF(B50="HFC-236fa",ROUND((SUM(N50:R50)*Lists!$K$16/1000),1),IF(B50="HFC-245ca",ROUND((SUM(N50:R50)*Lists!$K$17/1000),1),IF(B50="HFC-245fa",ROUND((SUM(N50:R50)*Lists!$K$18/1000),1),IF(B50="HFC-365mfc",ROUND((SUM(N50:R50)*Lists!$K$19/1000),1),""))))))))))))))))))</f>
        <v/>
      </c>
      <c r="W50" s="48" t="str">
        <f>IF(B50="HFC-23",ROUND(('Quarterly Information'!S50*Lists!$K$2/1000),1),IF(B50="HFC-32",ROUND(('Quarterly Information'!S50*Lists!$K$3/1000),1),IF(B50="HFC-41",ROUND(('Quarterly Information'!S50*Lists!$K$4/1000),1),IF(B50="HFC-43-10mee",ROUND(('Quarterly Information'!S50*Lists!$K$5/1000),1),IF(B50="HFC-125",ROUND(('Quarterly Information'!S50*Lists!$K$6/1000),1),IF(B50="HFC-134",ROUND(('Quarterly Information'!S50*Lists!$K$7/1000),1),IF(B50="HFC-134a",ROUND(('Quarterly Information'!S50*Lists!$K$8/1000),1),IF(B50="HFC-143",ROUND(('Quarterly Information'!S50*Lists!$K$9/1000),1),IF(B50="HFC-143a",ROUND(('Quarterly Information'!S50*Lists!$K$10/1000),1),IF(B50="HFC-152",ROUND(('Quarterly Information'!S50*Lists!$K$11/1000),1),IF(B50="HFC-152a",ROUND(('Quarterly Information'!S50*Lists!$K$12/1000),1),IF(B50="HFC-227ea",ROUND(('Quarterly Information'!S50*Lists!$K$13/1000),1),IF(B50="HFC-236cb",ROUND(('Quarterly Information'!S50*Lists!$K$14/1000),1),IF(B50="HFC-236ea",ROUND(('Quarterly Information'!S50*Lists!$K$15/1000),1),IF(B50="HFC-236fa",ROUND(('Quarterly Information'!S50*Lists!$K$16/1000),1),IF(B50="HFC-245ca",ROUND(('Quarterly Information'!S50*Lists!$K$17/1000),1),IF(B50="HFC-245fa",ROUND(('Quarterly Information'!S50*Lists!$K$18/1000),1),IF(B50="HFC-365mfc",ROUND(('Quarterly Information'!S50*Lists!$K$19/1000),1),""))))))))))))))))))</f>
        <v/>
      </c>
      <c r="X50" s="67"/>
      <c r="Y50" s="67"/>
      <c r="Z50" s="67"/>
      <c r="AA50" s="167" t="str">
        <f t="shared" si="1"/>
        <v xml:space="preserve"> </v>
      </c>
      <c r="AB50" s="163" t="b" cm="1">
        <f t="array" ref="AB50">SUMPRODUCT(--(C50:S50&lt;&gt;""))=0</f>
        <v>1</v>
      </c>
      <c r="AC50" s="67"/>
      <c r="AD50" s="57" t="e">
        <f>VLOOKUP($B50,Lists!$B$3:$B$19,1,FALSE)</f>
        <v>#N/A</v>
      </c>
    </row>
    <row r="51" spans="1:30" ht="14.25">
      <c r="A51" s="19">
        <v>8</v>
      </c>
      <c r="B51" s="168"/>
      <c r="C51" s="169"/>
      <c r="D51" s="169"/>
      <c r="E51" s="169"/>
      <c r="F51" s="170"/>
      <c r="G51" s="170"/>
      <c r="H51" s="170"/>
      <c r="I51" s="170"/>
      <c r="J51" s="170"/>
      <c r="K51" s="170"/>
      <c r="L51" s="170"/>
      <c r="M51" s="170"/>
      <c r="N51" s="170"/>
      <c r="O51" s="170"/>
      <c r="P51" s="170"/>
      <c r="Q51" s="170"/>
      <c r="R51" s="170"/>
      <c r="S51" s="172"/>
      <c r="T51" s="53" t="str">
        <f t="shared" si="0"/>
        <v xml:space="preserve"> </v>
      </c>
      <c r="U51" s="47" t="str">
        <f>IF(B51="HFC-23",ROUND(('Quarterly Information'!T51*Lists!$K$2/1000),1),IF(B51="HFC-32",ROUND(('Quarterly Information'!T51*Lists!$K$3/1000),1),IF(B51="HFC-41",ROUND(('Quarterly Information'!T51*Lists!$K$4/1000),1),IF(B51="HFC-43-10mee",ROUND(('Quarterly Information'!T51*Lists!$K$5/1000),1),IF(B51="HFC-125",ROUND(('Quarterly Information'!T51*Lists!$K$6/1000),1),IF(B51="HFC-134",ROUND(('Quarterly Information'!T51*Lists!$K$7/1000),1),IF(B51="HFC-134a",ROUND(('Quarterly Information'!T51*Lists!$K$8/1000),1),IF(B51="HFC-143",ROUND(('Quarterly Information'!T51*Lists!$K$9/1000),1),IF(B51="HFC-143a",ROUND(('Quarterly Information'!T51*Lists!$K$10/1000),1),IF(B51="HFC-152",ROUND(('Quarterly Information'!T51*Lists!$K$11/1000),1),IF(B51="HFC-152a",ROUND(('Quarterly Information'!T51*Lists!$K$12/1000),1),IF(B51="HFC-227ea",ROUND(('Quarterly Information'!T51*Lists!$K$13/1000),1),IF(B51="HFC-236cb",ROUND(('Quarterly Information'!T51*Lists!$K$14/1000),1),IF(B51="HFC-236ea",ROUND(('Quarterly Information'!T51*Lists!$K$15/1000),1),IF(B51="HFC-236fa",ROUND(('Quarterly Information'!T51*Lists!$K$16/1000),1),IF(B51="HFC-245ca",ROUND(('Quarterly Information'!T51*Lists!$K$17/1000),1),IF(B51="HFC-245fa",ROUND(('Quarterly Information'!T51*Lists!$K$18/1000),1),IF(B51="HFC-365mfc",ROUND(('Quarterly Information'!T51*Lists!$K$19/1000),1),""))))))))))))))))))</f>
        <v/>
      </c>
      <c r="V51" s="47" t="str">
        <f>IF(B51="HFC-23",ROUND((SUM(N51:R51)*Lists!$K$2/1000),1),IF(B51="HFC-32",ROUND((SUM(N51:R51)*Lists!$K$3/1000),1),IF(B51="HFC-41",ROUND((SUM(N51:R51)*Lists!$K$4/1000),1),IF(B51="HFC-43-10mee",ROUND((SUM(N51:R51)*Lists!$K$5/1000),1),IF(B51="HFC-125",ROUND((SUM(N51:R51)*Lists!$K$6/1000),1),IF(B51="HFC-134",ROUND((SUM(N51:R51)*Lists!$K$7/1000),1),IF(B51="HFC-134a",ROUND((SUM(N51:R51)*Lists!$K$8/1000),1),IF(B51="HFC-143",ROUND((SUM(N51:R51)*Lists!$K$9/1000),1),IF(B51="HFC-143a",ROUND((SUM(N51:R51)*Lists!$K$10/1000),1),IF(B51="HFC-152",ROUND((SUM(N51:R51)*Lists!$K$11/1000),1),IF(B51="HFC-152a",ROUND((SUM(N51:R51)*Lists!$K$12/1000),1),IF(B51="HFC-227ea",ROUND((SUM(N51:R51)*Lists!$K$13/1000),1),IF(B51="HFC-236cb",ROUND((SUM(N51:R51)*Lists!$K$14/1000),1),IF(B51="HFC-236ea",ROUND((SUM(N51:R51)*Lists!$K$15/1000),1),IF(B51="HFC-236fa",ROUND((SUM(N51:R51)*Lists!$K$16/1000),1),IF(B51="HFC-245ca",ROUND((SUM(N51:R51)*Lists!$K$17/1000),1),IF(B51="HFC-245fa",ROUND((SUM(N51:R51)*Lists!$K$18/1000),1),IF(B51="HFC-365mfc",ROUND((SUM(N51:R51)*Lists!$K$19/1000),1),""))))))))))))))))))</f>
        <v/>
      </c>
      <c r="W51" s="48" t="str">
        <f>IF(B51="HFC-23",ROUND(('Quarterly Information'!S51*Lists!$K$2/1000),1),IF(B51="HFC-32",ROUND(('Quarterly Information'!S51*Lists!$K$3/1000),1),IF(B51="HFC-41",ROUND(('Quarterly Information'!S51*Lists!$K$4/1000),1),IF(B51="HFC-43-10mee",ROUND(('Quarterly Information'!S51*Lists!$K$5/1000),1),IF(B51="HFC-125",ROUND(('Quarterly Information'!S51*Lists!$K$6/1000),1),IF(B51="HFC-134",ROUND(('Quarterly Information'!S51*Lists!$K$7/1000),1),IF(B51="HFC-134a",ROUND(('Quarterly Information'!S51*Lists!$K$8/1000),1),IF(B51="HFC-143",ROUND(('Quarterly Information'!S51*Lists!$K$9/1000),1),IF(B51="HFC-143a",ROUND(('Quarterly Information'!S51*Lists!$K$10/1000),1),IF(B51="HFC-152",ROUND(('Quarterly Information'!S51*Lists!$K$11/1000),1),IF(B51="HFC-152a",ROUND(('Quarterly Information'!S51*Lists!$K$12/1000),1),IF(B51="HFC-227ea",ROUND(('Quarterly Information'!S51*Lists!$K$13/1000),1),IF(B51="HFC-236cb",ROUND(('Quarterly Information'!S51*Lists!$K$14/1000),1),IF(B51="HFC-236ea",ROUND(('Quarterly Information'!S51*Lists!$K$15/1000),1),IF(B51="HFC-236fa",ROUND(('Quarterly Information'!S51*Lists!$K$16/1000),1),IF(B51="HFC-245ca",ROUND(('Quarterly Information'!S51*Lists!$K$17/1000),1),IF(B51="HFC-245fa",ROUND(('Quarterly Information'!S51*Lists!$K$18/1000),1),IF(B51="HFC-365mfc",ROUND(('Quarterly Information'!S51*Lists!$K$19/1000),1),""))))))))))))))))))</f>
        <v/>
      </c>
      <c r="X51" s="67"/>
      <c r="Y51" s="67"/>
      <c r="Z51" s="67"/>
      <c r="AA51" s="167" t="str">
        <f t="shared" si="1"/>
        <v xml:space="preserve"> </v>
      </c>
      <c r="AB51" s="163" t="b" cm="1">
        <f t="array" ref="AB51">SUMPRODUCT(--(C51:S51&lt;&gt;""))=0</f>
        <v>1</v>
      </c>
      <c r="AC51" s="67"/>
      <c r="AD51" s="57" t="e">
        <f>VLOOKUP($B51,Lists!$B$3:$B$19,1,FALSE)</f>
        <v>#N/A</v>
      </c>
    </row>
    <row r="52" spans="1:30" ht="14.25">
      <c r="A52" s="19">
        <v>9</v>
      </c>
      <c r="B52" s="168"/>
      <c r="C52" s="169"/>
      <c r="D52" s="169"/>
      <c r="E52" s="169"/>
      <c r="F52" s="170"/>
      <c r="G52" s="170"/>
      <c r="H52" s="170"/>
      <c r="I52" s="170"/>
      <c r="J52" s="170"/>
      <c r="K52" s="170"/>
      <c r="L52" s="170"/>
      <c r="M52" s="170"/>
      <c r="N52" s="170"/>
      <c r="O52" s="170"/>
      <c r="P52" s="170"/>
      <c r="Q52" s="170"/>
      <c r="R52" s="170"/>
      <c r="S52" s="172"/>
      <c r="T52" s="53" t="str">
        <f t="shared" si="0"/>
        <v xml:space="preserve"> </v>
      </c>
      <c r="U52" s="47" t="str">
        <f>IF(B52="HFC-23",ROUND(('Quarterly Information'!T52*Lists!$K$2/1000),1),IF(B52="HFC-32",ROUND(('Quarterly Information'!T52*Lists!$K$3/1000),1),IF(B52="HFC-41",ROUND(('Quarterly Information'!T52*Lists!$K$4/1000),1),IF(B52="HFC-43-10mee",ROUND(('Quarterly Information'!T52*Lists!$K$5/1000),1),IF(B52="HFC-125",ROUND(('Quarterly Information'!T52*Lists!$K$6/1000),1),IF(B52="HFC-134",ROUND(('Quarterly Information'!T52*Lists!$K$7/1000),1),IF(B52="HFC-134a",ROUND(('Quarterly Information'!T52*Lists!$K$8/1000),1),IF(B52="HFC-143",ROUND(('Quarterly Information'!T52*Lists!$K$9/1000),1),IF(B52="HFC-143a",ROUND(('Quarterly Information'!T52*Lists!$K$10/1000),1),IF(B52="HFC-152",ROUND(('Quarterly Information'!T52*Lists!$K$11/1000),1),IF(B52="HFC-152a",ROUND(('Quarterly Information'!T52*Lists!$K$12/1000),1),IF(B52="HFC-227ea",ROUND(('Quarterly Information'!T52*Lists!$K$13/1000),1),IF(B52="HFC-236cb",ROUND(('Quarterly Information'!T52*Lists!$K$14/1000),1),IF(B52="HFC-236ea",ROUND(('Quarterly Information'!T52*Lists!$K$15/1000),1),IF(B52="HFC-236fa",ROUND(('Quarterly Information'!T52*Lists!$K$16/1000),1),IF(B52="HFC-245ca",ROUND(('Quarterly Information'!T52*Lists!$K$17/1000),1),IF(B52="HFC-245fa",ROUND(('Quarterly Information'!T52*Lists!$K$18/1000),1),IF(B52="HFC-365mfc",ROUND(('Quarterly Information'!T52*Lists!$K$19/1000),1),""))))))))))))))))))</f>
        <v/>
      </c>
      <c r="V52" s="47" t="str">
        <f>IF(B52="HFC-23",ROUND((SUM(N52:R52)*Lists!$K$2/1000),1),IF(B52="HFC-32",ROUND((SUM(N52:R52)*Lists!$K$3/1000),1),IF(B52="HFC-41",ROUND((SUM(N52:R52)*Lists!$K$4/1000),1),IF(B52="HFC-43-10mee",ROUND((SUM(N52:R52)*Lists!$K$5/1000),1),IF(B52="HFC-125",ROUND((SUM(N52:R52)*Lists!$K$6/1000),1),IF(B52="HFC-134",ROUND((SUM(N52:R52)*Lists!$K$7/1000),1),IF(B52="HFC-134a",ROUND((SUM(N52:R52)*Lists!$K$8/1000),1),IF(B52="HFC-143",ROUND((SUM(N52:R52)*Lists!$K$9/1000),1),IF(B52="HFC-143a",ROUND((SUM(N52:R52)*Lists!$K$10/1000),1),IF(B52="HFC-152",ROUND((SUM(N52:R52)*Lists!$K$11/1000),1),IF(B52="HFC-152a",ROUND((SUM(N52:R52)*Lists!$K$12/1000),1),IF(B52="HFC-227ea",ROUND((SUM(N52:R52)*Lists!$K$13/1000),1),IF(B52="HFC-236cb",ROUND((SUM(N52:R52)*Lists!$K$14/1000),1),IF(B52="HFC-236ea",ROUND((SUM(N52:R52)*Lists!$K$15/1000),1),IF(B52="HFC-236fa",ROUND((SUM(N52:R52)*Lists!$K$16/1000),1),IF(B52="HFC-245ca",ROUND((SUM(N52:R52)*Lists!$K$17/1000),1),IF(B52="HFC-245fa",ROUND((SUM(N52:R52)*Lists!$K$18/1000),1),IF(B52="HFC-365mfc",ROUND((SUM(N52:R52)*Lists!$K$19/1000),1),""))))))))))))))))))</f>
        <v/>
      </c>
      <c r="W52" s="48" t="str">
        <f>IF(B52="HFC-23",ROUND(('Quarterly Information'!S52*Lists!$K$2/1000),1),IF(B52="HFC-32",ROUND(('Quarterly Information'!S52*Lists!$K$3/1000),1),IF(B52="HFC-41",ROUND(('Quarterly Information'!S52*Lists!$K$4/1000),1),IF(B52="HFC-43-10mee",ROUND(('Quarterly Information'!S52*Lists!$K$5/1000),1),IF(B52="HFC-125",ROUND(('Quarterly Information'!S52*Lists!$K$6/1000),1),IF(B52="HFC-134",ROUND(('Quarterly Information'!S52*Lists!$K$7/1000),1),IF(B52="HFC-134a",ROUND(('Quarterly Information'!S52*Lists!$K$8/1000),1),IF(B52="HFC-143",ROUND(('Quarterly Information'!S52*Lists!$K$9/1000),1),IF(B52="HFC-143a",ROUND(('Quarterly Information'!S52*Lists!$K$10/1000),1),IF(B52="HFC-152",ROUND(('Quarterly Information'!S52*Lists!$K$11/1000),1),IF(B52="HFC-152a",ROUND(('Quarterly Information'!S52*Lists!$K$12/1000),1),IF(B52="HFC-227ea",ROUND(('Quarterly Information'!S52*Lists!$K$13/1000),1),IF(B52="HFC-236cb",ROUND(('Quarterly Information'!S52*Lists!$K$14/1000),1),IF(B52="HFC-236ea",ROUND(('Quarterly Information'!S52*Lists!$K$15/1000),1),IF(B52="HFC-236fa",ROUND(('Quarterly Information'!S52*Lists!$K$16/1000),1),IF(B52="HFC-245ca",ROUND(('Quarterly Information'!S52*Lists!$K$17/1000),1),IF(B52="HFC-245fa",ROUND(('Quarterly Information'!S52*Lists!$K$18/1000),1),IF(B52="HFC-365mfc",ROUND(('Quarterly Information'!S52*Lists!$K$19/1000),1),""))))))))))))))))))</f>
        <v/>
      </c>
      <c r="X52" s="67"/>
      <c r="Y52" s="67"/>
      <c r="Z52" s="67"/>
      <c r="AA52" s="167" t="str">
        <f t="shared" si="1"/>
        <v xml:space="preserve"> </v>
      </c>
      <c r="AB52" s="163" t="b" cm="1">
        <f t="array" ref="AB52">SUMPRODUCT(--(C52:S52&lt;&gt;""))=0</f>
        <v>1</v>
      </c>
      <c r="AC52" s="67"/>
      <c r="AD52" s="57" t="e">
        <f>VLOOKUP($B52,Lists!$B$3:$B$19,1,FALSE)</f>
        <v>#N/A</v>
      </c>
    </row>
    <row r="53" spans="1:30" ht="14.25">
      <c r="A53" s="19">
        <v>10</v>
      </c>
      <c r="B53" s="168"/>
      <c r="C53" s="169"/>
      <c r="D53" s="169"/>
      <c r="E53" s="169"/>
      <c r="F53" s="170"/>
      <c r="G53" s="170"/>
      <c r="H53" s="170"/>
      <c r="I53" s="170"/>
      <c r="J53" s="170"/>
      <c r="K53" s="170"/>
      <c r="L53" s="170"/>
      <c r="M53" s="170"/>
      <c r="N53" s="170"/>
      <c r="O53" s="170"/>
      <c r="P53" s="170"/>
      <c r="Q53" s="170"/>
      <c r="R53" s="170"/>
      <c r="S53" s="172"/>
      <c r="T53" s="53" t="str">
        <f t="shared" si="0"/>
        <v xml:space="preserve"> </v>
      </c>
      <c r="U53" s="47" t="str">
        <f>IF(B53="HFC-23",ROUND(('Quarterly Information'!T53*Lists!$K$2/1000),1),IF(B53="HFC-32",ROUND(('Quarterly Information'!T53*Lists!$K$3/1000),1),IF(B53="HFC-41",ROUND(('Quarterly Information'!T53*Lists!$K$4/1000),1),IF(B53="HFC-43-10mee",ROUND(('Quarterly Information'!T53*Lists!$K$5/1000),1),IF(B53="HFC-125",ROUND(('Quarterly Information'!T53*Lists!$K$6/1000),1),IF(B53="HFC-134",ROUND(('Quarterly Information'!T53*Lists!$K$7/1000),1),IF(B53="HFC-134a",ROUND(('Quarterly Information'!T53*Lists!$K$8/1000),1),IF(B53="HFC-143",ROUND(('Quarterly Information'!T53*Lists!$K$9/1000),1),IF(B53="HFC-143a",ROUND(('Quarterly Information'!T53*Lists!$K$10/1000),1),IF(B53="HFC-152",ROUND(('Quarterly Information'!T53*Lists!$K$11/1000),1),IF(B53="HFC-152a",ROUND(('Quarterly Information'!T53*Lists!$K$12/1000),1),IF(B53="HFC-227ea",ROUND(('Quarterly Information'!T53*Lists!$K$13/1000),1),IF(B53="HFC-236cb",ROUND(('Quarterly Information'!T53*Lists!$K$14/1000),1),IF(B53="HFC-236ea",ROUND(('Quarterly Information'!T53*Lists!$K$15/1000),1),IF(B53="HFC-236fa",ROUND(('Quarterly Information'!T53*Lists!$K$16/1000),1),IF(B53="HFC-245ca",ROUND(('Quarterly Information'!T53*Lists!$K$17/1000),1),IF(B53="HFC-245fa",ROUND(('Quarterly Information'!T53*Lists!$K$18/1000),1),IF(B53="HFC-365mfc",ROUND(('Quarterly Information'!T53*Lists!$K$19/1000),1),""))))))))))))))))))</f>
        <v/>
      </c>
      <c r="V53" s="47" t="str">
        <f>IF(B53="HFC-23",ROUND((SUM(N53:R53)*Lists!$K$2/1000),1),IF(B53="HFC-32",ROUND((SUM(N53:R53)*Lists!$K$3/1000),1),IF(B53="HFC-41",ROUND((SUM(N53:R53)*Lists!$K$4/1000),1),IF(B53="HFC-43-10mee",ROUND((SUM(N53:R53)*Lists!$K$5/1000),1),IF(B53="HFC-125",ROUND((SUM(N53:R53)*Lists!$K$6/1000),1),IF(B53="HFC-134",ROUND((SUM(N53:R53)*Lists!$K$7/1000),1),IF(B53="HFC-134a",ROUND((SUM(N53:R53)*Lists!$K$8/1000),1),IF(B53="HFC-143",ROUND((SUM(N53:R53)*Lists!$K$9/1000),1),IF(B53="HFC-143a",ROUND((SUM(N53:R53)*Lists!$K$10/1000),1),IF(B53="HFC-152",ROUND((SUM(N53:R53)*Lists!$K$11/1000),1),IF(B53="HFC-152a",ROUND((SUM(N53:R53)*Lists!$K$12/1000),1),IF(B53="HFC-227ea",ROUND((SUM(N53:R53)*Lists!$K$13/1000),1),IF(B53="HFC-236cb",ROUND((SUM(N53:R53)*Lists!$K$14/1000),1),IF(B53="HFC-236ea",ROUND((SUM(N53:R53)*Lists!$K$15/1000),1),IF(B53="HFC-236fa",ROUND((SUM(N53:R53)*Lists!$K$16/1000),1),IF(B53="HFC-245ca",ROUND((SUM(N53:R53)*Lists!$K$17/1000),1),IF(B53="HFC-245fa",ROUND((SUM(N53:R53)*Lists!$K$18/1000),1),IF(B53="HFC-365mfc",ROUND((SUM(N53:R53)*Lists!$K$19/1000),1),""))))))))))))))))))</f>
        <v/>
      </c>
      <c r="W53" s="48" t="str">
        <f>IF(B53="HFC-23",ROUND(('Quarterly Information'!S53*Lists!$K$2/1000),1),IF(B53="HFC-32",ROUND(('Quarterly Information'!S53*Lists!$K$3/1000),1),IF(B53="HFC-41",ROUND(('Quarterly Information'!S53*Lists!$K$4/1000),1),IF(B53="HFC-43-10mee",ROUND(('Quarterly Information'!S53*Lists!$K$5/1000),1),IF(B53="HFC-125",ROUND(('Quarterly Information'!S53*Lists!$K$6/1000),1),IF(B53="HFC-134",ROUND(('Quarterly Information'!S53*Lists!$K$7/1000),1),IF(B53="HFC-134a",ROUND(('Quarterly Information'!S53*Lists!$K$8/1000),1),IF(B53="HFC-143",ROUND(('Quarterly Information'!S53*Lists!$K$9/1000),1),IF(B53="HFC-143a",ROUND(('Quarterly Information'!S53*Lists!$K$10/1000),1),IF(B53="HFC-152",ROUND(('Quarterly Information'!S53*Lists!$K$11/1000),1),IF(B53="HFC-152a",ROUND(('Quarterly Information'!S53*Lists!$K$12/1000),1),IF(B53="HFC-227ea",ROUND(('Quarterly Information'!S53*Lists!$K$13/1000),1),IF(B53="HFC-236cb",ROUND(('Quarterly Information'!S53*Lists!$K$14/1000),1),IF(B53="HFC-236ea",ROUND(('Quarterly Information'!S53*Lists!$K$15/1000),1),IF(B53="HFC-236fa",ROUND(('Quarterly Information'!S53*Lists!$K$16/1000),1),IF(B53="HFC-245ca",ROUND(('Quarterly Information'!S53*Lists!$K$17/1000),1),IF(B53="HFC-245fa",ROUND(('Quarterly Information'!S53*Lists!$K$18/1000),1),IF(B53="HFC-365mfc",ROUND(('Quarterly Information'!S53*Lists!$K$19/1000),1),""))))))))))))))))))</f>
        <v/>
      </c>
      <c r="X53" s="67"/>
      <c r="Y53" s="67"/>
      <c r="Z53" s="67"/>
      <c r="AA53" s="167" t="str">
        <f t="shared" si="1"/>
        <v xml:space="preserve"> </v>
      </c>
      <c r="AB53" s="163" t="b" cm="1">
        <f t="array" ref="AB53">SUMPRODUCT(--(C53:S53&lt;&gt;""))=0</f>
        <v>1</v>
      </c>
      <c r="AC53" s="67"/>
      <c r="AD53" s="57" t="e">
        <f>VLOOKUP($B53,Lists!$B$3:$B$19,1,FALSE)</f>
        <v>#N/A</v>
      </c>
    </row>
    <row r="54" spans="1:30" s="16" customFormat="1" ht="14.25">
      <c r="A54" s="19">
        <v>11</v>
      </c>
      <c r="B54" s="168"/>
      <c r="C54" s="169"/>
      <c r="D54" s="169"/>
      <c r="E54" s="169"/>
      <c r="F54" s="170"/>
      <c r="G54" s="170"/>
      <c r="H54" s="170"/>
      <c r="I54" s="170"/>
      <c r="J54" s="170"/>
      <c r="K54" s="170"/>
      <c r="L54" s="170"/>
      <c r="M54" s="170"/>
      <c r="N54" s="170"/>
      <c r="O54" s="170"/>
      <c r="P54" s="170"/>
      <c r="Q54" s="170"/>
      <c r="R54" s="170"/>
      <c r="S54" s="172"/>
      <c r="T54" s="53" t="str">
        <f t="shared" si="0"/>
        <v xml:space="preserve"> </v>
      </c>
      <c r="U54" s="47" t="str">
        <f>IF(B54="HFC-23",ROUND(('Quarterly Information'!T54*Lists!$K$2/1000),1),IF(B54="HFC-32",ROUND(('Quarterly Information'!T54*Lists!$K$3/1000),1),IF(B54="HFC-41",ROUND(('Quarterly Information'!T54*Lists!$K$4/1000),1),IF(B54="HFC-43-10mee",ROUND(('Quarterly Information'!T54*Lists!$K$5/1000),1),IF(B54="HFC-125",ROUND(('Quarterly Information'!T54*Lists!$K$6/1000),1),IF(B54="HFC-134",ROUND(('Quarterly Information'!T54*Lists!$K$7/1000),1),IF(B54="HFC-134a",ROUND(('Quarterly Information'!T54*Lists!$K$8/1000),1),IF(B54="HFC-143",ROUND(('Quarterly Information'!T54*Lists!$K$9/1000),1),IF(B54="HFC-143a",ROUND(('Quarterly Information'!T54*Lists!$K$10/1000),1),IF(B54="HFC-152",ROUND(('Quarterly Information'!T54*Lists!$K$11/1000),1),IF(B54="HFC-152a",ROUND(('Quarterly Information'!T54*Lists!$K$12/1000),1),IF(B54="HFC-227ea",ROUND(('Quarterly Information'!T54*Lists!$K$13/1000),1),IF(B54="HFC-236cb",ROUND(('Quarterly Information'!T54*Lists!$K$14/1000),1),IF(B54="HFC-236ea",ROUND(('Quarterly Information'!T54*Lists!$K$15/1000),1),IF(B54="HFC-236fa",ROUND(('Quarterly Information'!T54*Lists!$K$16/1000),1),IF(B54="HFC-245ca",ROUND(('Quarterly Information'!T54*Lists!$K$17/1000),1),IF(B54="HFC-245fa",ROUND(('Quarterly Information'!T54*Lists!$K$18/1000),1),IF(B54="HFC-365mfc",ROUND(('Quarterly Information'!T54*Lists!$K$19/1000),1),""))))))))))))))))))</f>
        <v/>
      </c>
      <c r="V54" s="47" t="str">
        <f>IF(B54="HFC-23",ROUND((SUM(N54:R54)*Lists!$K$2/1000),1),IF(B54="HFC-32",ROUND((SUM(N54:R54)*Lists!$K$3/1000),1),IF(B54="HFC-41",ROUND((SUM(N54:R54)*Lists!$K$4/1000),1),IF(B54="HFC-43-10mee",ROUND((SUM(N54:R54)*Lists!$K$5/1000),1),IF(B54="HFC-125",ROUND((SUM(N54:R54)*Lists!$K$6/1000),1),IF(B54="HFC-134",ROUND((SUM(N54:R54)*Lists!$K$7/1000),1),IF(B54="HFC-134a",ROUND((SUM(N54:R54)*Lists!$K$8/1000),1),IF(B54="HFC-143",ROUND((SUM(N54:R54)*Lists!$K$9/1000),1),IF(B54="HFC-143a",ROUND((SUM(N54:R54)*Lists!$K$10/1000),1),IF(B54="HFC-152",ROUND((SUM(N54:R54)*Lists!$K$11/1000),1),IF(B54="HFC-152a",ROUND((SUM(N54:R54)*Lists!$K$12/1000),1),IF(B54="HFC-227ea",ROUND((SUM(N54:R54)*Lists!$K$13/1000),1),IF(B54="HFC-236cb",ROUND((SUM(N54:R54)*Lists!$K$14/1000),1),IF(B54="HFC-236ea",ROUND((SUM(N54:R54)*Lists!$K$15/1000),1),IF(B54="HFC-236fa",ROUND((SUM(N54:R54)*Lists!$K$16/1000),1),IF(B54="HFC-245ca",ROUND((SUM(N54:R54)*Lists!$K$17/1000),1),IF(B54="HFC-245fa",ROUND((SUM(N54:R54)*Lists!$K$18/1000),1),IF(B54="HFC-365mfc",ROUND((SUM(N54:R54)*Lists!$K$19/1000),1),""))))))))))))))))))</f>
        <v/>
      </c>
      <c r="W54" s="48" t="str">
        <f>IF(B54="HFC-23",ROUND(('Quarterly Information'!S54*Lists!$K$2/1000),1),IF(B54="HFC-32",ROUND(('Quarterly Information'!S54*Lists!$K$3/1000),1),IF(B54="HFC-41",ROUND(('Quarterly Information'!S54*Lists!$K$4/1000),1),IF(B54="HFC-43-10mee",ROUND(('Quarterly Information'!S54*Lists!$K$5/1000),1),IF(B54="HFC-125",ROUND(('Quarterly Information'!S54*Lists!$K$6/1000),1),IF(B54="HFC-134",ROUND(('Quarterly Information'!S54*Lists!$K$7/1000),1),IF(B54="HFC-134a",ROUND(('Quarterly Information'!S54*Lists!$K$8/1000),1),IF(B54="HFC-143",ROUND(('Quarterly Information'!S54*Lists!$K$9/1000),1),IF(B54="HFC-143a",ROUND(('Quarterly Information'!S54*Lists!$K$10/1000),1),IF(B54="HFC-152",ROUND(('Quarterly Information'!S54*Lists!$K$11/1000),1),IF(B54="HFC-152a",ROUND(('Quarterly Information'!S54*Lists!$K$12/1000),1),IF(B54="HFC-227ea",ROUND(('Quarterly Information'!S54*Lists!$K$13/1000),1),IF(B54="HFC-236cb",ROUND(('Quarterly Information'!S54*Lists!$K$14/1000),1),IF(B54="HFC-236ea",ROUND(('Quarterly Information'!S54*Lists!$K$15/1000),1),IF(B54="HFC-236fa",ROUND(('Quarterly Information'!S54*Lists!$K$16/1000),1),IF(B54="HFC-245ca",ROUND(('Quarterly Information'!S54*Lists!$K$17/1000),1),IF(B54="HFC-245fa",ROUND(('Quarterly Information'!S54*Lists!$K$18/1000),1),IF(B54="HFC-365mfc",ROUND(('Quarterly Information'!S54*Lists!$K$19/1000),1),""))))))))))))))))))</f>
        <v/>
      </c>
      <c r="X54" s="57"/>
      <c r="Y54" s="57"/>
      <c r="Z54" s="67"/>
      <c r="AA54" s="167" t="str">
        <f t="shared" si="1"/>
        <v xml:space="preserve"> </v>
      </c>
      <c r="AB54" s="163" t="b" cm="1">
        <f t="array" ref="AB54">SUMPRODUCT(--(C54:S54&lt;&gt;""))=0</f>
        <v>1</v>
      </c>
      <c r="AC54" s="57"/>
      <c r="AD54" s="57" t="e">
        <f>VLOOKUP($B54,Lists!$B$3:$B$19,1,FALSE)</f>
        <v>#N/A</v>
      </c>
    </row>
    <row r="55" spans="1:30" ht="14.25">
      <c r="A55" s="19">
        <v>12</v>
      </c>
      <c r="B55" s="168"/>
      <c r="C55" s="169"/>
      <c r="D55" s="169"/>
      <c r="E55" s="169"/>
      <c r="F55" s="170"/>
      <c r="G55" s="170"/>
      <c r="H55" s="170"/>
      <c r="I55" s="170"/>
      <c r="J55" s="170"/>
      <c r="K55" s="170"/>
      <c r="L55" s="170"/>
      <c r="M55" s="170"/>
      <c r="N55" s="170"/>
      <c r="O55" s="170"/>
      <c r="P55" s="170"/>
      <c r="Q55" s="170"/>
      <c r="R55" s="170"/>
      <c r="S55" s="172"/>
      <c r="T55" s="53" t="str">
        <f t="shared" si="0"/>
        <v xml:space="preserve"> </v>
      </c>
      <c r="U55" s="47" t="str">
        <f>IF(B55="HFC-23",ROUND(('Quarterly Information'!T55*Lists!$K$2/1000),1),IF(B55="HFC-32",ROUND(('Quarterly Information'!T55*Lists!$K$3/1000),1),IF(B55="HFC-41",ROUND(('Quarterly Information'!T55*Lists!$K$4/1000),1),IF(B55="HFC-43-10mee",ROUND(('Quarterly Information'!T55*Lists!$K$5/1000),1),IF(B55="HFC-125",ROUND(('Quarterly Information'!T55*Lists!$K$6/1000),1),IF(B55="HFC-134",ROUND(('Quarterly Information'!T55*Lists!$K$7/1000),1),IF(B55="HFC-134a",ROUND(('Quarterly Information'!T55*Lists!$K$8/1000),1),IF(B55="HFC-143",ROUND(('Quarterly Information'!T55*Lists!$K$9/1000),1),IF(B55="HFC-143a",ROUND(('Quarterly Information'!T55*Lists!$K$10/1000),1),IF(B55="HFC-152",ROUND(('Quarterly Information'!T55*Lists!$K$11/1000),1),IF(B55="HFC-152a",ROUND(('Quarterly Information'!T55*Lists!$K$12/1000),1),IF(B55="HFC-227ea",ROUND(('Quarterly Information'!T55*Lists!$K$13/1000),1),IF(B55="HFC-236cb",ROUND(('Quarterly Information'!T55*Lists!$K$14/1000),1),IF(B55="HFC-236ea",ROUND(('Quarterly Information'!T55*Lists!$K$15/1000),1),IF(B55="HFC-236fa",ROUND(('Quarterly Information'!T55*Lists!$K$16/1000),1),IF(B55="HFC-245ca",ROUND(('Quarterly Information'!T55*Lists!$K$17/1000),1),IF(B55="HFC-245fa",ROUND(('Quarterly Information'!T55*Lists!$K$18/1000),1),IF(B55="HFC-365mfc",ROUND(('Quarterly Information'!T55*Lists!$K$19/1000),1),""))))))))))))))))))</f>
        <v/>
      </c>
      <c r="V55" s="47" t="str">
        <f>IF(B55="HFC-23",ROUND((SUM(N55:R55)*Lists!$K$2/1000),1),IF(B55="HFC-32",ROUND((SUM(N55:R55)*Lists!$K$3/1000),1),IF(B55="HFC-41",ROUND((SUM(N55:R55)*Lists!$K$4/1000),1),IF(B55="HFC-43-10mee",ROUND((SUM(N55:R55)*Lists!$K$5/1000),1),IF(B55="HFC-125",ROUND((SUM(N55:R55)*Lists!$K$6/1000),1),IF(B55="HFC-134",ROUND((SUM(N55:R55)*Lists!$K$7/1000),1),IF(B55="HFC-134a",ROUND((SUM(N55:R55)*Lists!$K$8/1000),1),IF(B55="HFC-143",ROUND((SUM(N55:R55)*Lists!$K$9/1000),1),IF(B55="HFC-143a",ROUND((SUM(N55:R55)*Lists!$K$10/1000),1),IF(B55="HFC-152",ROUND((SUM(N55:R55)*Lists!$K$11/1000),1),IF(B55="HFC-152a",ROUND((SUM(N55:R55)*Lists!$K$12/1000),1),IF(B55="HFC-227ea",ROUND((SUM(N55:R55)*Lists!$K$13/1000),1),IF(B55="HFC-236cb",ROUND((SUM(N55:R55)*Lists!$K$14/1000),1),IF(B55="HFC-236ea",ROUND((SUM(N55:R55)*Lists!$K$15/1000),1),IF(B55="HFC-236fa",ROUND((SUM(N55:R55)*Lists!$K$16/1000),1),IF(B55="HFC-245ca",ROUND((SUM(N55:R55)*Lists!$K$17/1000),1),IF(B55="HFC-245fa",ROUND((SUM(N55:R55)*Lists!$K$18/1000),1),IF(B55="HFC-365mfc",ROUND((SUM(N55:R55)*Lists!$K$19/1000),1),""))))))))))))))))))</f>
        <v/>
      </c>
      <c r="W55" s="48" t="str">
        <f>IF(B55="HFC-23",ROUND(('Quarterly Information'!S55*Lists!$K$2/1000),1),IF(B55="HFC-32",ROUND(('Quarterly Information'!S55*Lists!$K$3/1000),1),IF(B55="HFC-41",ROUND(('Quarterly Information'!S55*Lists!$K$4/1000),1),IF(B55="HFC-43-10mee",ROUND(('Quarterly Information'!S55*Lists!$K$5/1000),1),IF(B55="HFC-125",ROUND(('Quarterly Information'!S55*Lists!$K$6/1000),1),IF(B55="HFC-134",ROUND(('Quarterly Information'!S55*Lists!$K$7/1000),1),IF(B55="HFC-134a",ROUND(('Quarterly Information'!S55*Lists!$K$8/1000),1),IF(B55="HFC-143",ROUND(('Quarterly Information'!S55*Lists!$K$9/1000),1),IF(B55="HFC-143a",ROUND(('Quarterly Information'!S55*Lists!$K$10/1000),1),IF(B55="HFC-152",ROUND(('Quarterly Information'!S55*Lists!$K$11/1000),1),IF(B55="HFC-152a",ROUND(('Quarterly Information'!S55*Lists!$K$12/1000),1),IF(B55="HFC-227ea",ROUND(('Quarterly Information'!S55*Lists!$K$13/1000),1),IF(B55="HFC-236cb",ROUND(('Quarterly Information'!S55*Lists!$K$14/1000),1),IF(B55="HFC-236ea",ROUND(('Quarterly Information'!S55*Lists!$K$15/1000),1),IF(B55="HFC-236fa",ROUND(('Quarterly Information'!S55*Lists!$K$16/1000),1),IF(B55="HFC-245ca",ROUND(('Quarterly Information'!S55*Lists!$K$17/1000),1),IF(B55="HFC-245fa",ROUND(('Quarterly Information'!S55*Lists!$K$18/1000),1),IF(B55="HFC-365mfc",ROUND(('Quarterly Information'!S55*Lists!$K$19/1000),1),""))))))))))))))))))</f>
        <v/>
      </c>
      <c r="X55" s="67"/>
      <c r="Y55" s="67"/>
      <c r="Z55" s="67"/>
      <c r="AA55" s="167" t="str">
        <f t="shared" si="1"/>
        <v xml:space="preserve"> </v>
      </c>
      <c r="AB55" s="163" t="b" cm="1">
        <f t="array" ref="AB55">SUMPRODUCT(--(C55:S55&lt;&gt;""))=0</f>
        <v>1</v>
      </c>
      <c r="AC55" s="67"/>
      <c r="AD55" s="57" t="e">
        <f>VLOOKUP($B55,Lists!$B$3:$B$19,1,FALSE)</f>
        <v>#N/A</v>
      </c>
    </row>
    <row r="56" spans="1:30" ht="14.25">
      <c r="A56" s="19">
        <v>13</v>
      </c>
      <c r="B56" s="168"/>
      <c r="C56" s="169"/>
      <c r="D56" s="169"/>
      <c r="E56" s="169"/>
      <c r="F56" s="170"/>
      <c r="G56" s="170"/>
      <c r="H56" s="170"/>
      <c r="I56" s="170"/>
      <c r="J56" s="170"/>
      <c r="K56" s="170"/>
      <c r="L56" s="170"/>
      <c r="M56" s="170"/>
      <c r="N56" s="170"/>
      <c r="O56" s="170"/>
      <c r="P56" s="170"/>
      <c r="Q56" s="170"/>
      <c r="R56" s="170"/>
      <c r="S56" s="172"/>
      <c r="T56" s="53" t="str">
        <f t="shared" si="0"/>
        <v xml:space="preserve"> </v>
      </c>
      <c r="U56" s="47" t="str">
        <f>IF(B56="HFC-23",ROUND(('Quarterly Information'!T56*Lists!$K$2/1000),1),IF(B56="HFC-32",ROUND(('Quarterly Information'!T56*Lists!$K$3/1000),1),IF(B56="HFC-41",ROUND(('Quarterly Information'!T56*Lists!$K$4/1000),1),IF(B56="HFC-43-10mee",ROUND(('Quarterly Information'!T56*Lists!$K$5/1000),1),IF(B56="HFC-125",ROUND(('Quarterly Information'!T56*Lists!$K$6/1000),1),IF(B56="HFC-134",ROUND(('Quarterly Information'!T56*Lists!$K$7/1000),1),IF(B56="HFC-134a",ROUND(('Quarterly Information'!T56*Lists!$K$8/1000),1),IF(B56="HFC-143",ROUND(('Quarterly Information'!T56*Lists!$K$9/1000),1),IF(B56="HFC-143a",ROUND(('Quarterly Information'!T56*Lists!$K$10/1000),1),IF(B56="HFC-152",ROUND(('Quarterly Information'!T56*Lists!$K$11/1000),1),IF(B56="HFC-152a",ROUND(('Quarterly Information'!T56*Lists!$K$12/1000),1),IF(B56="HFC-227ea",ROUND(('Quarterly Information'!T56*Lists!$K$13/1000),1),IF(B56="HFC-236cb",ROUND(('Quarterly Information'!T56*Lists!$K$14/1000),1),IF(B56="HFC-236ea",ROUND(('Quarterly Information'!T56*Lists!$K$15/1000),1),IF(B56="HFC-236fa",ROUND(('Quarterly Information'!T56*Lists!$K$16/1000),1),IF(B56="HFC-245ca",ROUND(('Quarterly Information'!T56*Lists!$K$17/1000),1),IF(B56="HFC-245fa",ROUND(('Quarterly Information'!T56*Lists!$K$18/1000),1),IF(B56="HFC-365mfc",ROUND(('Quarterly Information'!T56*Lists!$K$19/1000),1),""))))))))))))))))))</f>
        <v/>
      </c>
      <c r="V56" s="47" t="str">
        <f>IF(B56="HFC-23",ROUND((SUM(N56:R56)*Lists!$K$2/1000),1),IF(B56="HFC-32",ROUND((SUM(N56:R56)*Lists!$K$3/1000),1),IF(B56="HFC-41",ROUND((SUM(N56:R56)*Lists!$K$4/1000),1),IF(B56="HFC-43-10mee",ROUND((SUM(N56:R56)*Lists!$K$5/1000),1),IF(B56="HFC-125",ROUND((SUM(N56:R56)*Lists!$K$6/1000),1),IF(B56="HFC-134",ROUND((SUM(N56:R56)*Lists!$K$7/1000),1),IF(B56="HFC-134a",ROUND((SUM(N56:R56)*Lists!$K$8/1000),1),IF(B56="HFC-143",ROUND((SUM(N56:R56)*Lists!$K$9/1000),1),IF(B56="HFC-143a",ROUND((SUM(N56:R56)*Lists!$K$10/1000),1),IF(B56="HFC-152",ROUND((SUM(N56:R56)*Lists!$K$11/1000),1),IF(B56="HFC-152a",ROUND((SUM(N56:R56)*Lists!$K$12/1000),1),IF(B56="HFC-227ea",ROUND((SUM(N56:R56)*Lists!$K$13/1000),1),IF(B56="HFC-236cb",ROUND((SUM(N56:R56)*Lists!$K$14/1000),1),IF(B56="HFC-236ea",ROUND((SUM(N56:R56)*Lists!$K$15/1000),1),IF(B56="HFC-236fa",ROUND((SUM(N56:R56)*Lists!$K$16/1000),1),IF(B56="HFC-245ca",ROUND((SUM(N56:R56)*Lists!$K$17/1000),1),IF(B56="HFC-245fa",ROUND((SUM(N56:R56)*Lists!$K$18/1000),1),IF(B56="HFC-365mfc",ROUND((SUM(N56:R56)*Lists!$K$19/1000),1),""))))))))))))))))))</f>
        <v/>
      </c>
      <c r="W56" s="48" t="str">
        <f>IF(B56="HFC-23",ROUND(('Quarterly Information'!S56*Lists!$K$2/1000),1),IF(B56="HFC-32",ROUND(('Quarterly Information'!S56*Lists!$K$3/1000),1),IF(B56="HFC-41",ROUND(('Quarterly Information'!S56*Lists!$K$4/1000),1),IF(B56="HFC-43-10mee",ROUND(('Quarterly Information'!S56*Lists!$K$5/1000),1),IF(B56="HFC-125",ROUND(('Quarterly Information'!S56*Lists!$K$6/1000),1),IF(B56="HFC-134",ROUND(('Quarterly Information'!S56*Lists!$K$7/1000),1),IF(B56="HFC-134a",ROUND(('Quarterly Information'!S56*Lists!$K$8/1000),1),IF(B56="HFC-143",ROUND(('Quarterly Information'!S56*Lists!$K$9/1000),1),IF(B56="HFC-143a",ROUND(('Quarterly Information'!S56*Lists!$K$10/1000),1),IF(B56="HFC-152",ROUND(('Quarterly Information'!S56*Lists!$K$11/1000),1),IF(B56="HFC-152a",ROUND(('Quarterly Information'!S56*Lists!$K$12/1000),1),IF(B56="HFC-227ea",ROUND(('Quarterly Information'!S56*Lists!$K$13/1000),1),IF(B56="HFC-236cb",ROUND(('Quarterly Information'!S56*Lists!$K$14/1000),1),IF(B56="HFC-236ea",ROUND(('Quarterly Information'!S56*Lists!$K$15/1000),1),IF(B56="HFC-236fa",ROUND(('Quarterly Information'!S56*Lists!$K$16/1000),1),IF(B56="HFC-245ca",ROUND(('Quarterly Information'!S56*Lists!$K$17/1000),1),IF(B56="HFC-245fa",ROUND(('Quarterly Information'!S56*Lists!$K$18/1000),1),IF(B56="HFC-365mfc",ROUND(('Quarterly Information'!S56*Lists!$K$19/1000),1),""))))))))))))))))))</f>
        <v/>
      </c>
      <c r="X56" s="67"/>
      <c r="Y56" s="67"/>
      <c r="Z56" s="67"/>
      <c r="AA56" s="167" t="str">
        <f t="shared" si="1"/>
        <v xml:space="preserve"> </v>
      </c>
      <c r="AB56" s="163" t="b" cm="1">
        <f t="array" ref="AB56">SUMPRODUCT(--(C56:S56&lt;&gt;""))=0</f>
        <v>1</v>
      </c>
      <c r="AC56" s="67"/>
      <c r="AD56" s="57" t="e">
        <f>VLOOKUP($B56,Lists!$B$3:$B$19,1,FALSE)</f>
        <v>#N/A</v>
      </c>
    </row>
    <row r="57" spans="1:30" ht="14.25">
      <c r="A57" s="19">
        <v>14</v>
      </c>
      <c r="B57" s="168"/>
      <c r="C57" s="169"/>
      <c r="D57" s="169"/>
      <c r="E57" s="169"/>
      <c r="F57" s="170"/>
      <c r="G57" s="170"/>
      <c r="H57" s="170"/>
      <c r="I57" s="170"/>
      <c r="J57" s="170"/>
      <c r="K57" s="170"/>
      <c r="L57" s="170"/>
      <c r="M57" s="170"/>
      <c r="N57" s="170"/>
      <c r="O57" s="170"/>
      <c r="P57" s="170"/>
      <c r="Q57" s="170"/>
      <c r="R57" s="170"/>
      <c r="S57" s="172"/>
      <c r="T57" s="53" t="str">
        <f t="shared" si="0"/>
        <v xml:space="preserve"> </v>
      </c>
      <c r="U57" s="47" t="str">
        <f>IF(B57="HFC-23",ROUND(('Quarterly Information'!T57*Lists!$K$2/1000),1),IF(B57="HFC-32",ROUND(('Quarterly Information'!T57*Lists!$K$3/1000),1),IF(B57="HFC-41",ROUND(('Quarterly Information'!T57*Lists!$K$4/1000),1),IF(B57="HFC-43-10mee",ROUND(('Quarterly Information'!T57*Lists!$K$5/1000),1),IF(B57="HFC-125",ROUND(('Quarterly Information'!T57*Lists!$K$6/1000),1),IF(B57="HFC-134",ROUND(('Quarterly Information'!T57*Lists!$K$7/1000),1),IF(B57="HFC-134a",ROUND(('Quarterly Information'!T57*Lists!$K$8/1000),1),IF(B57="HFC-143",ROUND(('Quarterly Information'!T57*Lists!$K$9/1000),1),IF(B57="HFC-143a",ROUND(('Quarterly Information'!T57*Lists!$K$10/1000),1),IF(B57="HFC-152",ROUND(('Quarterly Information'!T57*Lists!$K$11/1000),1),IF(B57="HFC-152a",ROUND(('Quarterly Information'!T57*Lists!$K$12/1000),1),IF(B57="HFC-227ea",ROUND(('Quarterly Information'!T57*Lists!$K$13/1000),1),IF(B57="HFC-236cb",ROUND(('Quarterly Information'!T57*Lists!$K$14/1000),1),IF(B57="HFC-236ea",ROUND(('Quarterly Information'!T57*Lists!$K$15/1000),1),IF(B57="HFC-236fa",ROUND(('Quarterly Information'!T57*Lists!$K$16/1000),1),IF(B57="HFC-245ca",ROUND(('Quarterly Information'!T57*Lists!$K$17/1000),1),IF(B57="HFC-245fa",ROUND(('Quarterly Information'!T57*Lists!$K$18/1000),1),IF(B57="HFC-365mfc",ROUND(('Quarterly Information'!T57*Lists!$K$19/1000),1),""))))))))))))))))))</f>
        <v/>
      </c>
      <c r="V57" s="47" t="str">
        <f>IF(B57="HFC-23",ROUND((SUM(N57:R57)*Lists!$K$2/1000),1),IF(B57="HFC-32",ROUND((SUM(N57:R57)*Lists!$K$3/1000),1),IF(B57="HFC-41",ROUND((SUM(N57:R57)*Lists!$K$4/1000),1),IF(B57="HFC-43-10mee",ROUND((SUM(N57:R57)*Lists!$K$5/1000),1),IF(B57="HFC-125",ROUND((SUM(N57:R57)*Lists!$K$6/1000),1),IF(B57="HFC-134",ROUND((SUM(N57:R57)*Lists!$K$7/1000),1),IF(B57="HFC-134a",ROUND((SUM(N57:R57)*Lists!$K$8/1000),1),IF(B57="HFC-143",ROUND((SUM(N57:R57)*Lists!$K$9/1000),1),IF(B57="HFC-143a",ROUND((SUM(N57:R57)*Lists!$K$10/1000),1),IF(B57="HFC-152",ROUND((SUM(N57:R57)*Lists!$K$11/1000),1),IF(B57="HFC-152a",ROUND((SUM(N57:R57)*Lists!$K$12/1000),1),IF(B57="HFC-227ea",ROUND((SUM(N57:R57)*Lists!$K$13/1000),1),IF(B57="HFC-236cb",ROUND((SUM(N57:R57)*Lists!$K$14/1000),1),IF(B57="HFC-236ea",ROUND((SUM(N57:R57)*Lists!$K$15/1000),1),IF(B57="HFC-236fa",ROUND((SUM(N57:R57)*Lists!$K$16/1000),1),IF(B57="HFC-245ca",ROUND((SUM(N57:R57)*Lists!$K$17/1000),1),IF(B57="HFC-245fa",ROUND((SUM(N57:R57)*Lists!$K$18/1000),1),IF(B57="HFC-365mfc",ROUND((SUM(N57:R57)*Lists!$K$19/1000),1),""))))))))))))))))))</f>
        <v/>
      </c>
      <c r="W57" s="48" t="str">
        <f>IF(B57="HFC-23",ROUND(('Quarterly Information'!S57*Lists!$K$2/1000),1),IF(B57="HFC-32",ROUND(('Quarterly Information'!S57*Lists!$K$3/1000),1),IF(B57="HFC-41",ROUND(('Quarterly Information'!S57*Lists!$K$4/1000),1),IF(B57="HFC-43-10mee",ROUND(('Quarterly Information'!S57*Lists!$K$5/1000),1),IF(B57="HFC-125",ROUND(('Quarterly Information'!S57*Lists!$K$6/1000),1),IF(B57="HFC-134",ROUND(('Quarterly Information'!S57*Lists!$K$7/1000),1),IF(B57="HFC-134a",ROUND(('Quarterly Information'!S57*Lists!$K$8/1000),1),IF(B57="HFC-143",ROUND(('Quarterly Information'!S57*Lists!$K$9/1000),1),IF(B57="HFC-143a",ROUND(('Quarterly Information'!S57*Lists!$K$10/1000),1),IF(B57="HFC-152",ROUND(('Quarterly Information'!S57*Lists!$K$11/1000),1),IF(B57="HFC-152a",ROUND(('Quarterly Information'!S57*Lists!$K$12/1000),1),IF(B57="HFC-227ea",ROUND(('Quarterly Information'!S57*Lists!$K$13/1000),1),IF(B57="HFC-236cb",ROUND(('Quarterly Information'!S57*Lists!$K$14/1000),1),IF(B57="HFC-236ea",ROUND(('Quarterly Information'!S57*Lists!$K$15/1000),1),IF(B57="HFC-236fa",ROUND(('Quarterly Information'!S57*Lists!$K$16/1000),1),IF(B57="HFC-245ca",ROUND(('Quarterly Information'!S57*Lists!$K$17/1000),1),IF(B57="HFC-245fa",ROUND(('Quarterly Information'!S57*Lists!$K$18/1000),1),IF(B57="HFC-365mfc",ROUND(('Quarterly Information'!S57*Lists!$K$19/1000),1),""))))))))))))))))))</f>
        <v/>
      </c>
      <c r="X57" s="67"/>
      <c r="Y57" s="67"/>
      <c r="Z57" s="67"/>
      <c r="AA57" s="167" t="str">
        <f t="shared" si="1"/>
        <v xml:space="preserve"> </v>
      </c>
      <c r="AB57" s="163" t="b" cm="1">
        <f t="array" ref="AB57">SUMPRODUCT(--(C57:S57&lt;&gt;""))=0</f>
        <v>1</v>
      </c>
      <c r="AC57" s="67"/>
      <c r="AD57" s="57" t="e">
        <f>VLOOKUP($B57,Lists!$B$3:$B$19,1,FALSE)</f>
        <v>#N/A</v>
      </c>
    </row>
    <row r="58" spans="1:30" ht="14.25">
      <c r="A58" s="19">
        <v>15</v>
      </c>
      <c r="B58" s="168"/>
      <c r="C58" s="169"/>
      <c r="D58" s="169"/>
      <c r="E58" s="169"/>
      <c r="F58" s="170"/>
      <c r="G58" s="170"/>
      <c r="H58" s="170"/>
      <c r="I58" s="170"/>
      <c r="J58" s="170"/>
      <c r="K58" s="170"/>
      <c r="L58" s="170"/>
      <c r="M58" s="170"/>
      <c r="N58" s="170"/>
      <c r="O58" s="170"/>
      <c r="P58" s="170"/>
      <c r="Q58" s="170"/>
      <c r="R58" s="170"/>
      <c r="S58" s="172"/>
      <c r="T58" s="53" t="str">
        <f t="shared" si="0"/>
        <v xml:space="preserve"> </v>
      </c>
      <c r="U58" s="47" t="str">
        <f>IF(B58="HFC-23",ROUND(('Quarterly Information'!T58*Lists!$K$2/1000),1),IF(B58="HFC-32",ROUND(('Quarterly Information'!T58*Lists!$K$3/1000),1),IF(B58="HFC-41",ROUND(('Quarterly Information'!T58*Lists!$K$4/1000),1),IF(B58="HFC-43-10mee",ROUND(('Quarterly Information'!T58*Lists!$K$5/1000),1),IF(B58="HFC-125",ROUND(('Quarterly Information'!T58*Lists!$K$6/1000),1),IF(B58="HFC-134",ROUND(('Quarterly Information'!T58*Lists!$K$7/1000),1),IF(B58="HFC-134a",ROUND(('Quarterly Information'!T58*Lists!$K$8/1000),1),IF(B58="HFC-143",ROUND(('Quarterly Information'!T58*Lists!$K$9/1000),1),IF(B58="HFC-143a",ROUND(('Quarterly Information'!T58*Lists!$K$10/1000),1),IF(B58="HFC-152",ROUND(('Quarterly Information'!T58*Lists!$K$11/1000),1),IF(B58="HFC-152a",ROUND(('Quarterly Information'!T58*Lists!$K$12/1000),1),IF(B58="HFC-227ea",ROUND(('Quarterly Information'!T58*Lists!$K$13/1000),1),IF(B58="HFC-236cb",ROUND(('Quarterly Information'!T58*Lists!$K$14/1000),1),IF(B58="HFC-236ea",ROUND(('Quarterly Information'!T58*Lists!$K$15/1000),1),IF(B58="HFC-236fa",ROUND(('Quarterly Information'!T58*Lists!$K$16/1000),1),IF(B58="HFC-245ca",ROUND(('Quarterly Information'!T58*Lists!$K$17/1000),1),IF(B58="HFC-245fa",ROUND(('Quarterly Information'!T58*Lists!$K$18/1000),1),IF(B58="HFC-365mfc",ROUND(('Quarterly Information'!T58*Lists!$K$19/1000),1),""))))))))))))))))))</f>
        <v/>
      </c>
      <c r="V58" s="47" t="str">
        <f>IF(B58="HFC-23",ROUND((SUM(N58:R58)*Lists!$K$2/1000),1),IF(B58="HFC-32",ROUND((SUM(N58:R58)*Lists!$K$3/1000),1),IF(B58="HFC-41",ROUND((SUM(N58:R58)*Lists!$K$4/1000),1),IF(B58="HFC-43-10mee",ROUND((SUM(N58:R58)*Lists!$K$5/1000),1),IF(B58="HFC-125",ROUND((SUM(N58:R58)*Lists!$K$6/1000),1),IF(B58="HFC-134",ROUND((SUM(N58:R58)*Lists!$K$7/1000),1),IF(B58="HFC-134a",ROUND((SUM(N58:R58)*Lists!$K$8/1000),1),IF(B58="HFC-143",ROUND((SUM(N58:R58)*Lists!$K$9/1000),1),IF(B58="HFC-143a",ROUND((SUM(N58:R58)*Lists!$K$10/1000),1),IF(B58="HFC-152",ROUND((SUM(N58:R58)*Lists!$K$11/1000),1),IF(B58="HFC-152a",ROUND((SUM(N58:R58)*Lists!$K$12/1000),1),IF(B58="HFC-227ea",ROUND((SUM(N58:R58)*Lists!$K$13/1000),1),IF(B58="HFC-236cb",ROUND((SUM(N58:R58)*Lists!$K$14/1000),1),IF(B58="HFC-236ea",ROUND((SUM(N58:R58)*Lists!$K$15/1000),1),IF(B58="HFC-236fa",ROUND((SUM(N58:R58)*Lists!$K$16/1000),1),IF(B58="HFC-245ca",ROUND((SUM(N58:R58)*Lists!$K$17/1000),1),IF(B58="HFC-245fa",ROUND((SUM(N58:R58)*Lists!$K$18/1000),1),IF(B58="HFC-365mfc",ROUND((SUM(N58:R58)*Lists!$K$19/1000),1),""))))))))))))))))))</f>
        <v/>
      </c>
      <c r="W58" s="48" t="str">
        <f>IF(B58="HFC-23",ROUND(('Quarterly Information'!S58*Lists!$K$2/1000),1),IF(B58="HFC-32",ROUND(('Quarterly Information'!S58*Lists!$K$3/1000),1),IF(B58="HFC-41",ROUND(('Quarterly Information'!S58*Lists!$K$4/1000),1),IF(B58="HFC-43-10mee",ROUND(('Quarterly Information'!S58*Lists!$K$5/1000),1),IF(B58="HFC-125",ROUND(('Quarterly Information'!S58*Lists!$K$6/1000),1),IF(B58="HFC-134",ROUND(('Quarterly Information'!S58*Lists!$K$7/1000),1),IF(B58="HFC-134a",ROUND(('Quarterly Information'!S58*Lists!$K$8/1000),1),IF(B58="HFC-143",ROUND(('Quarterly Information'!S58*Lists!$K$9/1000),1),IF(B58="HFC-143a",ROUND(('Quarterly Information'!S58*Lists!$K$10/1000),1),IF(B58="HFC-152",ROUND(('Quarterly Information'!S58*Lists!$K$11/1000),1),IF(B58="HFC-152a",ROUND(('Quarterly Information'!S58*Lists!$K$12/1000),1),IF(B58="HFC-227ea",ROUND(('Quarterly Information'!S58*Lists!$K$13/1000),1),IF(B58="HFC-236cb",ROUND(('Quarterly Information'!S58*Lists!$K$14/1000),1),IF(B58="HFC-236ea",ROUND(('Quarterly Information'!S58*Lists!$K$15/1000),1),IF(B58="HFC-236fa",ROUND(('Quarterly Information'!S58*Lists!$K$16/1000),1),IF(B58="HFC-245ca",ROUND(('Quarterly Information'!S58*Lists!$K$17/1000),1),IF(B58="HFC-245fa",ROUND(('Quarterly Information'!S58*Lists!$K$18/1000),1),IF(B58="HFC-365mfc",ROUND(('Quarterly Information'!S58*Lists!$K$19/1000),1),""))))))))))))))))))</f>
        <v/>
      </c>
      <c r="X58" s="67"/>
      <c r="Y58" s="67"/>
      <c r="Z58" s="67"/>
      <c r="AA58" s="167" t="str">
        <f t="shared" si="1"/>
        <v xml:space="preserve"> </v>
      </c>
      <c r="AB58" s="163" t="b" cm="1">
        <f t="array" ref="AB58">SUMPRODUCT(--(C58:S58&lt;&gt;""))=0</f>
        <v>1</v>
      </c>
      <c r="AC58" s="67"/>
      <c r="AD58" s="57" t="e">
        <f>VLOOKUP($B58,Lists!$B$3:$B$19,1,FALSE)</f>
        <v>#N/A</v>
      </c>
    </row>
    <row r="59" spans="1:30" ht="14.25">
      <c r="A59" s="19">
        <v>16</v>
      </c>
      <c r="B59" s="168"/>
      <c r="C59" s="169"/>
      <c r="D59" s="169"/>
      <c r="E59" s="169"/>
      <c r="F59" s="170"/>
      <c r="G59" s="170"/>
      <c r="H59" s="170"/>
      <c r="I59" s="170"/>
      <c r="J59" s="170"/>
      <c r="K59" s="170"/>
      <c r="L59" s="170"/>
      <c r="M59" s="170"/>
      <c r="N59" s="170"/>
      <c r="O59" s="170"/>
      <c r="P59" s="170"/>
      <c r="Q59" s="170"/>
      <c r="R59" s="170"/>
      <c r="S59" s="172"/>
      <c r="T59" s="53" t="str">
        <f t="shared" si="0"/>
        <v xml:space="preserve"> </v>
      </c>
      <c r="U59" s="47" t="str">
        <f>IF(B59="HFC-23",ROUND(('Quarterly Information'!T59*Lists!$K$2/1000),1),IF(B59="HFC-32",ROUND(('Quarterly Information'!T59*Lists!$K$3/1000),1),IF(B59="HFC-41",ROUND(('Quarterly Information'!T59*Lists!$K$4/1000),1),IF(B59="HFC-43-10mee",ROUND(('Quarterly Information'!T59*Lists!$K$5/1000),1),IF(B59="HFC-125",ROUND(('Quarterly Information'!T59*Lists!$K$6/1000),1),IF(B59="HFC-134",ROUND(('Quarterly Information'!T59*Lists!$K$7/1000),1),IF(B59="HFC-134a",ROUND(('Quarterly Information'!T59*Lists!$K$8/1000),1),IF(B59="HFC-143",ROUND(('Quarterly Information'!T59*Lists!$K$9/1000),1),IF(B59="HFC-143a",ROUND(('Quarterly Information'!T59*Lists!$K$10/1000),1),IF(B59="HFC-152",ROUND(('Quarterly Information'!T59*Lists!$K$11/1000),1),IF(B59="HFC-152a",ROUND(('Quarterly Information'!T59*Lists!$K$12/1000),1),IF(B59="HFC-227ea",ROUND(('Quarterly Information'!T59*Lists!$K$13/1000),1),IF(B59="HFC-236cb",ROUND(('Quarterly Information'!T59*Lists!$K$14/1000),1),IF(B59="HFC-236ea",ROUND(('Quarterly Information'!T59*Lists!$K$15/1000),1),IF(B59="HFC-236fa",ROUND(('Quarterly Information'!T59*Lists!$K$16/1000),1),IF(B59="HFC-245ca",ROUND(('Quarterly Information'!T59*Lists!$K$17/1000),1),IF(B59="HFC-245fa",ROUND(('Quarterly Information'!T59*Lists!$K$18/1000),1),IF(B59="HFC-365mfc",ROUND(('Quarterly Information'!T59*Lists!$K$19/1000),1),""))))))))))))))))))</f>
        <v/>
      </c>
      <c r="V59" s="47" t="str">
        <f>IF(B59="HFC-23",ROUND((SUM(N59:R59)*Lists!$K$2/1000),1),IF(B59="HFC-32",ROUND((SUM(N59:R59)*Lists!$K$3/1000),1),IF(B59="HFC-41",ROUND((SUM(N59:R59)*Lists!$K$4/1000),1),IF(B59="HFC-43-10mee",ROUND((SUM(N59:R59)*Lists!$K$5/1000),1),IF(B59="HFC-125",ROUND((SUM(N59:R59)*Lists!$K$6/1000),1),IF(B59="HFC-134",ROUND((SUM(N59:R59)*Lists!$K$7/1000),1),IF(B59="HFC-134a",ROUND((SUM(N59:R59)*Lists!$K$8/1000),1),IF(B59="HFC-143",ROUND((SUM(N59:R59)*Lists!$K$9/1000),1),IF(B59="HFC-143a",ROUND((SUM(N59:R59)*Lists!$K$10/1000),1),IF(B59="HFC-152",ROUND((SUM(N59:R59)*Lists!$K$11/1000),1),IF(B59="HFC-152a",ROUND((SUM(N59:R59)*Lists!$K$12/1000),1),IF(B59="HFC-227ea",ROUND((SUM(N59:R59)*Lists!$K$13/1000),1),IF(B59="HFC-236cb",ROUND((SUM(N59:R59)*Lists!$K$14/1000),1),IF(B59="HFC-236ea",ROUND((SUM(N59:R59)*Lists!$K$15/1000),1),IF(B59="HFC-236fa",ROUND((SUM(N59:R59)*Lists!$K$16/1000),1),IF(B59="HFC-245ca",ROUND((SUM(N59:R59)*Lists!$K$17/1000),1),IF(B59="HFC-245fa",ROUND((SUM(N59:R59)*Lists!$K$18/1000),1),IF(B59="HFC-365mfc",ROUND((SUM(N59:R59)*Lists!$K$19/1000),1),""))))))))))))))))))</f>
        <v/>
      </c>
      <c r="W59" s="48" t="str">
        <f>IF(B59="HFC-23",ROUND(('Quarterly Information'!S59*Lists!$K$2/1000),1),IF(B59="HFC-32",ROUND(('Quarterly Information'!S59*Lists!$K$3/1000),1),IF(B59="HFC-41",ROUND(('Quarterly Information'!S59*Lists!$K$4/1000),1),IF(B59="HFC-43-10mee",ROUND(('Quarterly Information'!S59*Lists!$K$5/1000),1),IF(B59="HFC-125",ROUND(('Quarterly Information'!S59*Lists!$K$6/1000),1),IF(B59="HFC-134",ROUND(('Quarterly Information'!S59*Lists!$K$7/1000),1),IF(B59="HFC-134a",ROUND(('Quarterly Information'!S59*Lists!$K$8/1000),1),IF(B59="HFC-143",ROUND(('Quarterly Information'!S59*Lists!$K$9/1000),1),IF(B59="HFC-143a",ROUND(('Quarterly Information'!S59*Lists!$K$10/1000),1),IF(B59="HFC-152",ROUND(('Quarterly Information'!S59*Lists!$K$11/1000),1),IF(B59="HFC-152a",ROUND(('Quarterly Information'!S59*Lists!$K$12/1000),1),IF(B59="HFC-227ea",ROUND(('Quarterly Information'!S59*Lists!$K$13/1000),1),IF(B59="HFC-236cb",ROUND(('Quarterly Information'!S59*Lists!$K$14/1000),1),IF(B59="HFC-236ea",ROUND(('Quarterly Information'!S59*Lists!$K$15/1000),1),IF(B59="HFC-236fa",ROUND(('Quarterly Information'!S59*Lists!$K$16/1000),1),IF(B59="HFC-245ca",ROUND(('Quarterly Information'!S59*Lists!$K$17/1000),1),IF(B59="HFC-245fa",ROUND(('Quarterly Information'!S59*Lists!$K$18/1000),1),IF(B59="HFC-365mfc",ROUND(('Quarterly Information'!S59*Lists!$K$19/1000),1),""))))))))))))))))))</f>
        <v/>
      </c>
      <c r="X59" s="67"/>
      <c r="Y59" s="67"/>
      <c r="Z59" s="67"/>
      <c r="AA59" s="167" t="str">
        <f t="shared" si="1"/>
        <v xml:space="preserve"> </v>
      </c>
      <c r="AB59" s="163" t="b" cm="1">
        <f t="array" ref="AB59">SUMPRODUCT(--(C59:S59&lt;&gt;""))=0</f>
        <v>1</v>
      </c>
      <c r="AC59" s="67"/>
      <c r="AD59" s="57" t="e">
        <f>VLOOKUP($B59,Lists!$B$3:$B$19,1,FALSE)</f>
        <v>#N/A</v>
      </c>
    </row>
    <row r="60" spans="1:30" ht="14.25">
      <c r="A60" s="19">
        <v>17</v>
      </c>
      <c r="B60" s="168"/>
      <c r="C60" s="169"/>
      <c r="D60" s="169"/>
      <c r="E60" s="169"/>
      <c r="F60" s="170"/>
      <c r="G60" s="170"/>
      <c r="H60" s="170"/>
      <c r="I60" s="170"/>
      <c r="J60" s="170"/>
      <c r="K60" s="170"/>
      <c r="L60" s="170"/>
      <c r="M60" s="170"/>
      <c r="N60" s="170"/>
      <c r="O60" s="170"/>
      <c r="P60" s="170"/>
      <c r="Q60" s="170"/>
      <c r="R60" s="170"/>
      <c r="S60" s="172"/>
      <c r="T60" s="53" t="str">
        <f t="shared" si="0"/>
        <v xml:space="preserve"> </v>
      </c>
      <c r="U60" s="47" t="str">
        <f>IF(B60="HFC-23",ROUND(('Quarterly Information'!T60*Lists!$K$2/1000),1),IF(B60="HFC-32",ROUND(('Quarterly Information'!T60*Lists!$K$3/1000),1),IF(B60="HFC-41",ROUND(('Quarterly Information'!T60*Lists!$K$4/1000),1),IF(B60="HFC-43-10mee",ROUND(('Quarterly Information'!T60*Lists!$K$5/1000),1),IF(B60="HFC-125",ROUND(('Quarterly Information'!T60*Lists!$K$6/1000),1),IF(B60="HFC-134",ROUND(('Quarterly Information'!T60*Lists!$K$7/1000),1),IF(B60="HFC-134a",ROUND(('Quarterly Information'!T60*Lists!$K$8/1000),1),IF(B60="HFC-143",ROUND(('Quarterly Information'!T60*Lists!$K$9/1000),1),IF(B60="HFC-143a",ROUND(('Quarterly Information'!T60*Lists!$K$10/1000),1),IF(B60="HFC-152",ROUND(('Quarterly Information'!T60*Lists!$K$11/1000),1),IF(B60="HFC-152a",ROUND(('Quarterly Information'!T60*Lists!$K$12/1000),1),IF(B60="HFC-227ea",ROUND(('Quarterly Information'!T60*Lists!$K$13/1000),1),IF(B60="HFC-236cb",ROUND(('Quarterly Information'!T60*Lists!$K$14/1000),1),IF(B60="HFC-236ea",ROUND(('Quarterly Information'!T60*Lists!$K$15/1000),1),IF(B60="HFC-236fa",ROUND(('Quarterly Information'!T60*Lists!$K$16/1000),1),IF(B60="HFC-245ca",ROUND(('Quarterly Information'!T60*Lists!$K$17/1000),1),IF(B60="HFC-245fa",ROUND(('Quarterly Information'!T60*Lists!$K$18/1000),1),IF(B60="HFC-365mfc",ROUND(('Quarterly Information'!T60*Lists!$K$19/1000),1),""))))))))))))))))))</f>
        <v/>
      </c>
      <c r="V60" s="47" t="str">
        <f>IF(B60="HFC-23",ROUND((SUM(N60:R60)*Lists!$K$2/1000),1),IF(B60="HFC-32",ROUND((SUM(N60:R60)*Lists!$K$3/1000),1),IF(B60="HFC-41",ROUND((SUM(N60:R60)*Lists!$K$4/1000),1),IF(B60="HFC-43-10mee",ROUND((SUM(N60:R60)*Lists!$K$5/1000),1),IF(B60="HFC-125",ROUND((SUM(N60:R60)*Lists!$K$6/1000),1),IF(B60="HFC-134",ROUND((SUM(N60:R60)*Lists!$K$7/1000),1),IF(B60="HFC-134a",ROUND((SUM(N60:R60)*Lists!$K$8/1000),1),IF(B60="HFC-143",ROUND((SUM(N60:R60)*Lists!$K$9/1000),1),IF(B60="HFC-143a",ROUND((SUM(N60:R60)*Lists!$K$10/1000),1),IF(B60="HFC-152",ROUND((SUM(N60:R60)*Lists!$K$11/1000),1),IF(B60="HFC-152a",ROUND((SUM(N60:R60)*Lists!$K$12/1000),1),IF(B60="HFC-227ea",ROUND((SUM(N60:R60)*Lists!$K$13/1000),1),IF(B60="HFC-236cb",ROUND((SUM(N60:R60)*Lists!$K$14/1000),1),IF(B60="HFC-236ea",ROUND((SUM(N60:R60)*Lists!$K$15/1000),1),IF(B60="HFC-236fa",ROUND((SUM(N60:R60)*Lists!$K$16/1000),1),IF(B60="HFC-245ca",ROUND((SUM(N60:R60)*Lists!$K$17/1000),1),IF(B60="HFC-245fa",ROUND((SUM(N60:R60)*Lists!$K$18/1000),1),IF(B60="HFC-365mfc",ROUND((SUM(N60:R60)*Lists!$K$19/1000),1),""))))))))))))))))))</f>
        <v/>
      </c>
      <c r="W60" s="48" t="str">
        <f>IF(B60="HFC-23",ROUND(('Quarterly Information'!S60*Lists!$K$2/1000),1),IF(B60="HFC-32",ROUND(('Quarterly Information'!S60*Lists!$K$3/1000),1),IF(B60="HFC-41",ROUND(('Quarterly Information'!S60*Lists!$K$4/1000),1),IF(B60="HFC-43-10mee",ROUND(('Quarterly Information'!S60*Lists!$K$5/1000),1),IF(B60="HFC-125",ROUND(('Quarterly Information'!S60*Lists!$K$6/1000),1),IF(B60="HFC-134",ROUND(('Quarterly Information'!S60*Lists!$K$7/1000),1),IF(B60="HFC-134a",ROUND(('Quarterly Information'!S60*Lists!$K$8/1000),1),IF(B60="HFC-143",ROUND(('Quarterly Information'!S60*Lists!$K$9/1000),1),IF(B60="HFC-143a",ROUND(('Quarterly Information'!S60*Lists!$K$10/1000),1),IF(B60="HFC-152",ROUND(('Quarterly Information'!S60*Lists!$K$11/1000),1),IF(B60="HFC-152a",ROUND(('Quarterly Information'!S60*Lists!$K$12/1000),1),IF(B60="HFC-227ea",ROUND(('Quarterly Information'!S60*Lists!$K$13/1000),1),IF(B60="HFC-236cb",ROUND(('Quarterly Information'!S60*Lists!$K$14/1000),1),IF(B60="HFC-236ea",ROUND(('Quarterly Information'!S60*Lists!$K$15/1000),1),IF(B60="HFC-236fa",ROUND(('Quarterly Information'!S60*Lists!$K$16/1000),1),IF(B60="HFC-245ca",ROUND(('Quarterly Information'!S60*Lists!$K$17/1000),1),IF(B60="HFC-245fa",ROUND(('Quarterly Information'!S60*Lists!$K$18/1000),1),IF(B60="HFC-365mfc",ROUND(('Quarterly Information'!S60*Lists!$K$19/1000),1),""))))))))))))))))))</f>
        <v/>
      </c>
      <c r="X60" s="67"/>
      <c r="Y60" s="67"/>
      <c r="Z60" s="67"/>
      <c r="AA60" s="167" t="str">
        <f t="shared" si="1"/>
        <v xml:space="preserve"> </v>
      </c>
      <c r="AB60" s="163" t="b" cm="1">
        <f t="array" ref="AB60">SUMPRODUCT(--(C60:S60&lt;&gt;""))=0</f>
        <v>1</v>
      </c>
      <c r="AC60" s="67"/>
      <c r="AD60" s="57" t="e">
        <f>VLOOKUP($B60,Lists!$B$3:$B$19,1,FALSE)</f>
        <v>#N/A</v>
      </c>
    </row>
    <row r="61" spans="1:30" ht="15" thickBot="1">
      <c r="A61" s="19">
        <v>18</v>
      </c>
      <c r="B61" s="173"/>
      <c r="C61" s="174"/>
      <c r="D61" s="174"/>
      <c r="E61" s="174"/>
      <c r="F61" s="175"/>
      <c r="G61" s="175"/>
      <c r="H61" s="175"/>
      <c r="I61" s="175"/>
      <c r="J61" s="175"/>
      <c r="K61" s="175"/>
      <c r="L61" s="175"/>
      <c r="M61" s="175"/>
      <c r="N61" s="175"/>
      <c r="O61" s="175"/>
      <c r="P61" s="175"/>
      <c r="Q61" s="175"/>
      <c r="R61" s="175"/>
      <c r="S61" s="176"/>
      <c r="T61" s="60" t="str">
        <f t="shared" si="0"/>
        <v xml:space="preserve"> </v>
      </c>
      <c r="U61" s="49" t="str">
        <f>IF(B61="HFC-23",ROUND(('Quarterly Information'!T61*Lists!$K$2/1000),1),IF(B61="HFC-32",ROUND(('Quarterly Information'!T61*Lists!$K$3/1000),1),IF(B61="HFC-41",ROUND(('Quarterly Information'!T61*Lists!$K$4/1000),1),IF(B61="HFC-43-10mee",ROUND(('Quarterly Information'!T61*Lists!$K$5/1000),1),IF(B61="HFC-125",ROUND(('Quarterly Information'!T61*Lists!$K$6/1000),1),IF(B61="HFC-134",ROUND(('Quarterly Information'!T61*Lists!$K$7/1000),1),IF(B61="HFC-134a",ROUND(('Quarterly Information'!T61*Lists!$K$8/1000),1),IF(B61="HFC-143",ROUND(('Quarterly Information'!T61*Lists!$K$9/1000),1),IF(B61="HFC-143a",ROUND(('Quarterly Information'!T61*Lists!$K$10/1000),1),IF(B61="HFC-152",ROUND(('Quarterly Information'!T61*Lists!$K$11/1000),1),IF(B61="HFC-152a",ROUND(('Quarterly Information'!T61*Lists!$K$12/1000),1),IF(B61="HFC-227ea",ROUND(('Quarterly Information'!T61*Lists!$K$13/1000),1),IF(B61="HFC-236cb",ROUND(('Quarterly Information'!T61*Lists!$K$14/1000),1),IF(B61="HFC-236ea",ROUND(('Quarterly Information'!T61*Lists!$K$15/1000),1),IF(B61="HFC-236fa",ROUND(('Quarterly Information'!T61*Lists!$K$16/1000),1),IF(B61="HFC-245ca",ROUND(('Quarterly Information'!T61*Lists!$K$17/1000),1),IF(B61="HFC-245fa",ROUND(('Quarterly Information'!T61*Lists!$K$18/1000),1),IF(B61="HFC-365mfc",ROUND(('Quarterly Information'!T61*Lists!$K$19/1000),1),""))))))))))))))))))</f>
        <v/>
      </c>
      <c r="V61" s="49" t="str">
        <f>IF(B61="HFC-23",ROUND((SUM(N61:R61)*Lists!$K$2/1000),1),IF(B61="HFC-32",ROUND((SUM(N61:R61)*Lists!$K$3/1000),1),IF(B61="HFC-41",ROUND((SUM(N61:R61)*Lists!$K$4/1000),1),IF(B61="HFC-43-10mee",ROUND((SUM(N61:R61)*Lists!$K$5/1000),1),IF(B61="HFC-125",ROUND((SUM(N61:R61)*Lists!$K$6/1000),1),IF(B61="HFC-134",ROUND((SUM(N61:R61)*Lists!$K$7/1000),1),IF(B61="HFC-134a",ROUND((SUM(N61:R61)*Lists!$K$8/1000),1),IF(B61="HFC-143",ROUND((SUM(N61:R61)*Lists!$K$9/1000),1),IF(B61="HFC-143a",ROUND((SUM(N61:R61)*Lists!$K$10/1000),1),IF(B61="HFC-152",ROUND((SUM(N61:R61)*Lists!$K$11/1000),1),IF(B61="HFC-152a",ROUND((SUM(N61:R61)*Lists!$K$12/1000),1),IF(B61="HFC-227ea",ROUND((SUM(N61:R61)*Lists!$K$13/1000),1),IF(B61="HFC-236cb",ROUND((SUM(N61:R61)*Lists!$K$14/1000),1),IF(B61="HFC-236ea",ROUND((SUM(N61:R61)*Lists!$K$15/1000),1),IF(B61="HFC-236fa",ROUND((SUM(N61:R61)*Lists!$K$16/1000),1),IF(B61="HFC-245ca",ROUND((SUM(N61:R61)*Lists!$K$17/1000),1),IF(B61="HFC-245fa",ROUND((SUM(N61:R61)*Lists!$K$18/1000),1),IF(B61="HFC-365mfc",ROUND((SUM(N61:R61)*Lists!$K$19/1000),1),""))))))))))))))))))</f>
        <v/>
      </c>
      <c r="W61" s="50" t="str">
        <f>IF(B61="HFC-23",ROUND(('Quarterly Information'!S61*Lists!$K$2/1000),1),IF(B61="HFC-32",ROUND(('Quarterly Information'!S61*Lists!$K$3/1000),1),IF(B61="HFC-41",ROUND(('Quarterly Information'!S61*Lists!$K$4/1000),1),IF(B61="HFC-43-10mee",ROUND(('Quarterly Information'!S61*Lists!$K$5/1000),1),IF(B61="HFC-125",ROUND(('Quarterly Information'!S61*Lists!$K$6/1000),1),IF(B61="HFC-134",ROUND(('Quarterly Information'!S61*Lists!$K$7/1000),1),IF(B61="HFC-134a",ROUND(('Quarterly Information'!S61*Lists!$K$8/1000),1),IF(B61="HFC-143",ROUND(('Quarterly Information'!S61*Lists!$K$9/1000),1),IF(B61="HFC-143a",ROUND(('Quarterly Information'!S61*Lists!$K$10/1000),1),IF(B61="HFC-152",ROUND(('Quarterly Information'!S61*Lists!$K$11/1000),1),IF(B61="HFC-152a",ROUND(('Quarterly Information'!S61*Lists!$K$12/1000),1),IF(B61="HFC-227ea",ROUND(('Quarterly Information'!S61*Lists!$K$13/1000),1),IF(B61="HFC-236cb",ROUND(('Quarterly Information'!S61*Lists!$K$14/1000),1),IF(B61="HFC-236ea",ROUND(('Quarterly Information'!S61*Lists!$K$15/1000),1),IF(B61="HFC-236fa",ROUND(('Quarterly Information'!S61*Lists!$K$16/1000),1),IF(B61="HFC-245ca",ROUND(('Quarterly Information'!S61*Lists!$K$17/1000),1),IF(B61="HFC-245fa",ROUND(('Quarterly Information'!S61*Lists!$K$18/1000),1),IF(B61="HFC-365mfc",ROUND(('Quarterly Information'!S61*Lists!$K$19/1000),1),""))))))))))))))))))</f>
        <v/>
      </c>
      <c r="X61" s="67"/>
      <c r="Y61" s="67"/>
      <c r="Z61" s="67"/>
      <c r="AA61" s="167" t="str">
        <f t="shared" si="1"/>
        <v xml:space="preserve"> </v>
      </c>
      <c r="AB61" s="163" t="b" cm="1">
        <f t="array" ref="AB61">SUMPRODUCT(--(C61:S61&lt;&gt;""))=0</f>
        <v>1</v>
      </c>
      <c r="AC61" s="67"/>
      <c r="AD61" s="57" t="e">
        <f>VLOOKUP($B61,Lists!$B$3:$B$19,1,FALSE)</f>
        <v>#N/A</v>
      </c>
    </row>
    <row r="62" spans="1:30" ht="15.95" customHeight="1">
      <c r="A62" s="67"/>
      <c r="B62" s="67"/>
      <c r="C62" s="67"/>
      <c r="D62" s="67"/>
      <c r="E62" s="67"/>
      <c r="F62" s="67"/>
      <c r="G62" s="67"/>
      <c r="H62" s="67"/>
      <c r="I62" s="67"/>
      <c r="J62" s="67"/>
      <c r="K62" s="67"/>
      <c r="L62" s="67"/>
      <c r="M62" s="67"/>
      <c r="N62" s="67"/>
      <c r="O62" s="67"/>
      <c r="P62" s="67"/>
      <c r="Q62" s="67"/>
      <c r="R62" s="67"/>
      <c r="S62" s="67"/>
      <c r="T62" s="67"/>
      <c r="U62" s="67"/>
      <c r="V62" s="67"/>
      <c r="W62" s="67"/>
      <c r="X62"/>
      <c r="Y62"/>
      <c r="Z62"/>
      <c r="AA62" s="67"/>
      <c r="AB62" s="67"/>
      <c r="AC62" s="67"/>
    </row>
    <row r="63" spans="1:30" s="15" customFormat="1" ht="15.95" customHeight="1">
      <c r="A63" s="67"/>
      <c r="B63" s="78" t="s">
        <v>69</v>
      </c>
      <c r="C63" s="78"/>
      <c r="D63" s="78"/>
      <c r="E63" s="78"/>
      <c r="F63" s="78"/>
      <c r="G63" s="78"/>
      <c r="H63" s="177"/>
      <c r="I63" s="177"/>
      <c r="J63" s="177"/>
      <c r="K63" s="177"/>
      <c r="L63" s="177"/>
      <c r="M63" s="177"/>
      <c r="N63" s="177"/>
      <c r="O63" s="177"/>
      <c r="P63" s="177"/>
      <c r="Q63" s="177"/>
      <c r="R63" s="177"/>
      <c r="S63" s="177"/>
      <c r="T63" s="177"/>
      <c r="U63" s="67"/>
      <c r="V63" s="67"/>
      <c r="W63" s="67"/>
      <c r="X63" s="67"/>
      <c r="Y63" s="67"/>
      <c r="Z63" s="67"/>
      <c r="AA63" s="67"/>
      <c r="AB63" s="67"/>
      <c r="AC63" s="67"/>
      <c r="AD63" s="57"/>
    </row>
    <row r="64" spans="1:30" s="15" customFormat="1" ht="15.95" customHeight="1">
      <c r="A64" s="67"/>
      <c r="B64" s="78"/>
      <c r="C64" s="78"/>
      <c r="D64" s="78"/>
      <c r="E64" s="78"/>
      <c r="F64" s="78"/>
      <c r="G64" s="78"/>
      <c r="H64" s="177"/>
      <c r="I64" s="177"/>
      <c r="J64" s="177"/>
      <c r="K64" s="177"/>
      <c r="L64" s="177"/>
      <c r="M64" s="177"/>
      <c r="N64" s="177"/>
      <c r="O64" s="177"/>
      <c r="P64" s="177"/>
      <c r="Q64" s="177"/>
      <c r="R64" s="177"/>
      <c r="S64" s="177"/>
      <c r="T64" s="177"/>
      <c r="U64" s="67"/>
      <c r="V64" s="67"/>
      <c r="W64" s="67"/>
      <c r="X64" s="67"/>
      <c r="Y64" s="67"/>
      <c r="Z64" s="67"/>
      <c r="AA64" s="67"/>
      <c r="AB64" s="67"/>
      <c r="AC64" s="67"/>
      <c r="AD64" s="57"/>
    </row>
    <row r="65" spans="2:30" s="15" customFormat="1" ht="15.95" customHeight="1">
      <c r="B65" s="78"/>
      <c r="C65" s="78"/>
      <c r="D65" s="78"/>
      <c r="E65" s="78"/>
      <c r="F65" s="78"/>
      <c r="G65" s="78"/>
      <c r="H65" s="177"/>
      <c r="I65" s="177"/>
      <c r="J65" s="177"/>
      <c r="K65" s="177"/>
      <c r="L65" s="177"/>
      <c r="M65" s="177"/>
      <c r="N65" s="177"/>
      <c r="O65" s="177"/>
      <c r="P65" s="177"/>
      <c r="Q65" s="177"/>
      <c r="R65" s="177"/>
      <c r="S65" s="177"/>
      <c r="T65" s="177"/>
      <c r="U65" s="67"/>
      <c r="V65" s="67"/>
      <c r="W65" s="67"/>
      <c r="X65" s="67"/>
      <c r="Y65" s="67"/>
      <c r="Z65" s="67"/>
      <c r="AA65" s="67"/>
      <c r="AB65" s="67"/>
      <c r="AC65" s="67"/>
      <c r="AD65" s="57"/>
    </row>
    <row r="66" spans="2:30" s="15" customFormat="1" ht="15.95" customHeight="1">
      <c r="B66" s="78"/>
      <c r="C66" s="78"/>
      <c r="D66" s="78"/>
      <c r="E66" s="78"/>
      <c r="F66" s="78"/>
      <c r="G66" s="78"/>
      <c r="H66" s="177"/>
      <c r="I66" s="177"/>
      <c r="J66" s="177"/>
      <c r="K66" s="177"/>
      <c r="L66" s="177"/>
      <c r="M66" s="177"/>
      <c r="N66" s="177"/>
      <c r="O66" s="177"/>
      <c r="P66" s="177"/>
      <c r="Q66" s="177"/>
      <c r="R66" s="177"/>
      <c r="S66" s="177"/>
      <c r="T66" s="177"/>
      <c r="U66" s="67"/>
      <c r="V66" s="67"/>
      <c r="W66" s="67"/>
      <c r="X66" s="67"/>
      <c r="Y66" s="67"/>
      <c r="Z66" s="67"/>
      <c r="AA66" s="67"/>
      <c r="AB66" s="67"/>
      <c r="AC66" s="67"/>
      <c r="AD66" s="57"/>
    </row>
    <row r="67" spans="2:30" s="15" customFormat="1" ht="15.95" customHeight="1">
      <c r="B67" s="78"/>
      <c r="C67" s="78"/>
      <c r="D67" s="78"/>
      <c r="E67" s="78"/>
      <c r="F67" s="78"/>
      <c r="G67" s="78"/>
      <c r="H67" s="177"/>
      <c r="I67" s="177"/>
      <c r="J67" s="177"/>
      <c r="K67" s="177"/>
      <c r="L67" s="177"/>
      <c r="M67" s="177"/>
      <c r="N67" s="177"/>
      <c r="O67" s="177"/>
      <c r="P67" s="177"/>
      <c r="Q67" s="177"/>
      <c r="R67" s="177"/>
      <c r="S67" s="177"/>
      <c r="T67" s="177"/>
      <c r="U67" s="67"/>
      <c r="V67" s="67"/>
      <c r="W67" s="67"/>
      <c r="X67" s="67"/>
      <c r="Y67" s="67"/>
      <c r="Z67" s="67"/>
      <c r="AA67" s="67"/>
      <c r="AB67" s="67"/>
      <c r="AC67" s="67"/>
      <c r="AD67" s="57"/>
    </row>
    <row r="68" spans="2:30" s="15" customFormat="1" ht="21" customHeight="1">
      <c r="B68" s="78"/>
      <c r="C68" s="78"/>
      <c r="D68" s="78"/>
      <c r="E68" s="78"/>
      <c r="F68" s="78"/>
      <c r="G68" s="78"/>
      <c r="H68" s="177"/>
      <c r="I68" s="177"/>
      <c r="J68" s="177"/>
      <c r="K68" s="177"/>
      <c r="L68" s="177"/>
      <c r="M68" s="177"/>
      <c r="N68" s="177"/>
      <c r="O68" s="177"/>
      <c r="P68" s="177"/>
      <c r="Q68" s="177"/>
      <c r="R68" s="177"/>
      <c r="S68" s="177"/>
      <c r="T68" s="177"/>
      <c r="U68" s="67"/>
      <c r="V68" s="67"/>
      <c r="W68" s="67"/>
      <c r="X68" s="67"/>
      <c r="Y68" s="67"/>
      <c r="Z68" s="67"/>
      <c r="AA68" s="67"/>
      <c r="AB68" s="67"/>
      <c r="AC68" s="67"/>
      <c r="AD68" s="57"/>
    </row>
    <row r="69" spans="2:30" s="15" customFormat="1" ht="15.95" customHeight="1">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57"/>
    </row>
    <row r="70" spans="2:30" s="15" customFormat="1" ht="15.95" customHeight="1">
      <c r="B70" s="67" t="s">
        <v>70</v>
      </c>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57"/>
    </row>
  </sheetData>
  <mergeCells count="39">
    <mergeCell ref="V39:V43"/>
    <mergeCell ref="B30:C30"/>
    <mergeCell ref="T39:T43"/>
    <mergeCell ref="B37:W37"/>
    <mergeCell ref="B33:C33"/>
    <mergeCell ref="C39:C43"/>
    <mergeCell ref="B36:R36"/>
    <mergeCell ref="W39:W43"/>
    <mergeCell ref="U39:U43"/>
    <mergeCell ref="L39:L43"/>
    <mergeCell ref="B39:B43"/>
    <mergeCell ref="I39:I43"/>
    <mergeCell ref="F39:F43"/>
    <mergeCell ref="D39:E42"/>
    <mergeCell ref="J39:K42"/>
    <mergeCell ref="G39:H42"/>
    <mergeCell ref="S39:S43"/>
    <mergeCell ref="B7:F7"/>
    <mergeCell ref="B29:C29"/>
    <mergeCell ref="B31:C31"/>
    <mergeCell ref="B32:C32"/>
    <mergeCell ref="B19:F20"/>
    <mergeCell ref="C17:D17"/>
    <mergeCell ref="C16:D16"/>
    <mergeCell ref="C15:E15"/>
    <mergeCell ref="B6:F6"/>
    <mergeCell ref="B14:F14"/>
    <mergeCell ref="B12:F12"/>
    <mergeCell ref="B10:F10"/>
    <mergeCell ref="B8:F8"/>
    <mergeCell ref="C13:D13"/>
    <mergeCell ref="B63:G68"/>
    <mergeCell ref="M39:M43"/>
    <mergeCell ref="N42:N43"/>
    <mergeCell ref="R42:R43"/>
    <mergeCell ref="Q42:Q43"/>
    <mergeCell ref="P42:P43"/>
    <mergeCell ref="O42:O43"/>
    <mergeCell ref="N39:R41"/>
  </mergeCells>
  <conditionalFormatting sqref="B44:W61">
    <cfRule type="expression" dxfId="20" priority="13">
      <formula>$D$29="No"</formula>
    </cfRule>
  </conditionalFormatting>
  <conditionalFormatting sqref="D32">
    <cfRule type="expression" dxfId="19" priority="5">
      <formula>$C$27=3</formula>
    </cfRule>
    <cfRule type="expression" dxfId="18" priority="6">
      <formula>$C$27=2</formula>
    </cfRule>
    <cfRule type="expression" dxfId="17" priority="7">
      <formula>$C$27=1</formula>
    </cfRule>
  </conditionalFormatting>
  <conditionalFormatting sqref="M44:M61">
    <cfRule type="expression" dxfId="16" priority="22">
      <formula>$B44=$AD44</formula>
    </cfRule>
  </conditionalFormatting>
  <conditionalFormatting sqref="N44:R61">
    <cfRule type="expression" dxfId="15" priority="2">
      <formula>$D$33="No"</formula>
    </cfRule>
  </conditionalFormatting>
  <conditionalFormatting sqref="S44:S61">
    <cfRule type="expression" dxfId="14" priority="1">
      <formula>$D$30="No"</formula>
    </cfRule>
  </conditionalFormatting>
  <dataValidations count="10">
    <dataValidation type="list" allowBlank="1" showInputMessage="1" showErrorMessage="1" sqref="C27" xr:uid="{00000000-0002-0000-0000-000000000000}">
      <formula1>Quarter</formula1>
    </dataValidation>
    <dataValidation type="list" allowBlank="1" showInputMessage="1" showErrorMessage="1" sqref="C26" xr:uid="{00000000-0002-0000-0000-000001000000}">
      <formula1>Year</formula1>
    </dataValidation>
    <dataValidation type="list" allowBlank="1" showInputMessage="1" showErrorMessage="1" prompt="Enter the HFC that was produced. Each HFC may only be entered once." sqref="B44:B61" xr:uid="{00000000-0002-0000-0000-000003000000}">
      <formula1>Common_Name_1</formula1>
    </dataValidation>
    <dataValidation type="list" allowBlank="1" showInputMessage="1" showErrorMessage="1" sqref="D29:D33" xr:uid="{00000000-0002-0000-0000-000004000000}">
      <formula1>Option_1</formula1>
    </dataValidation>
    <dataValidation type="decimal" operator="greaterThan" allowBlank="1" showInputMessage="1" showErrorMessage="1" error="Gross Production must be greater than 0." sqref="C44:C61" xr:uid="{00000000-0002-0000-0000-000005000000}">
      <formula1>0</formula1>
    </dataValidation>
    <dataValidation allowBlank="1" showInputMessage="1" showErrorMessage="1" prompt="Facility ID must match the assigned ID to the facility from the HFC Reporting System." sqref="C25" xr:uid="{00000000-0002-0000-0000-000007000000}"/>
    <dataValidation operator="greaterThan" allowBlank="1" showInputMessage="1" showErrorMessage="1" sqref="U44:V61" xr:uid="{00000000-0002-0000-0000-000008000000}"/>
    <dataValidation type="decimal" operator="greaterThanOrEqual" allowBlank="1" showInputMessage="1" showErrorMessage="1" sqref="D44:L61 N44:S61" xr:uid="{00000000-0002-0000-0000-000006000000}">
      <formula1>0</formula1>
    </dataValidation>
    <dataValidation type="decimal" operator="greaterThanOrEqual" allowBlank="1" showInputMessage="1" showErrorMessage="1" error="HFC-23 Produced and Emitted must be a numerical value greater than or equal to 0." sqref="M44:M61" xr:uid="{2B2D8069-3E80-4342-AFF1-873C92CEBF16}">
      <formula1>0</formula1>
    </dataValidation>
    <dataValidation type="list" allowBlank="1" showInputMessage="1" showErrorMessage="1" sqref="H71:H74 H62" xr:uid="{00000000-0002-0000-0000-000002000000}">
      <formula1>$T$37:$T$95</formula1>
    </dataValidation>
  </dataValidations>
  <hyperlinks>
    <hyperlink ref="B15" location="'Quarterly Information'!C24" display="Section 1 - Facility Identification" xr:uid="{00000000-0004-0000-0000-000000000000}"/>
    <hyperlink ref="B16" location="'Quarterly Information'!B43" display="Section 2 - Quarterly Production Information" xr:uid="{00000000-0004-0000-0000-000001000000}"/>
    <hyperlink ref="B17" location="'Shipment and Sales'!B29" display="Section 3 - Recipient Facility Information" xr:uid="{00000000-0004-0000-0000-000002000000}"/>
    <hyperlink ref="C15" location="'Shipment and Sales Information'!B53" display="Section 4 - Application-Specific Allowance Holder Information" xr:uid="{00000000-0004-0000-0000-000003000000}"/>
    <hyperlink ref="C16" location="'End of Year Reporting'!B24" display="Section 5 - End-of-Year Reporting" xr:uid="{00000000-0004-0000-0000-000004000000}"/>
    <hyperlink ref="C17" location="'HFC-23 Emissions'!B24" display="Section 6 - HFC-23 Emissions" xr:uid="{00000000-0004-0000-0000-000005000000}"/>
    <hyperlink ref="B13" r:id="rId1" display="https://www.epa.gov/climate-hfcs-reduction/forms/hfc-allocation-rule-reporting-helpdesk" xr:uid="{00000000-0004-0000-0000-000006000000}"/>
    <hyperlink ref="C13" r:id="rId2" display="https://www.epa.gov/climate-hfcs-reduction/american-innovation-and-manufacturing-aim-act-paperwork-reduction-act-burden" xr:uid="{00000000-0004-0000-0000-000007000000}"/>
    <hyperlink ref="C15:E15" location="'Shipment and Sales'!B58" display="Section 4 - Application-Specific Allowance Holder Information" xr:uid="{00000000-0004-0000-0000-000008000000}"/>
    <hyperlink ref="C16:D16" location="'Inventory Reporting'!A1" display="Section 5 - Inventory Reporting" xr:uid="{00000000-0004-0000-0000-000009000000}"/>
    <hyperlink ref="C17:D17" location="'HFC-23 Emissions'!B27" display="Section 6 - HFC-23 Emissions" xr:uid="{00000000-0004-0000-0000-00000A000000}"/>
  </hyperlinks>
  <pageMargins left="0.7" right="0.7" top="0.75" bottom="0.75" header="0.3" footer="0.3"/>
  <pageSetup scale="85" orientation="portrait" horizontalDpi="300" r:id="rId3"/>
  <ignoredErrors>
    <ignoredError sqref="V4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7"/>
  <sheetViews>
    <sheetView showGridLines="0" topLeftCell="A33" zoomScale="85" zoomScaleNormal="85" workbookViewId="0">
      <selection activeCell="F61" sqref="F61"/>
    </sheetView>
  </sheetViews>
  <sheetFormatPr defaultColWidth="8.7109375" defaultRowHeight="15.95" customHeight="1"/>
  <cols>
    <col min="1" max="1" width="5.85546875" style="12" customWidth="1"/>
    <col min="2" max="2" width="42.140625" style="12" customWidth="1"/>
    <col min="3" max="3" width="46.140625" style="12" customWidth="1"/>
    <col min="4" max="4" width="21.5703125" style="12" customWidth="1"/>
    <col min="5" max="5" width="21.85546875" style="12" customWidth="1"/>
    <col min="6" max="6" width="20.140625" style="12" customWidth="1"/>
    <col min="7" max="16384" width="8.7109375" style="12"/>
  </cols>
  <sheetData>
    <row r="1" spans="1:8" s="15" customFormat="1" ht="15.95" customHeight="1">
      <c r="A1" s="67"/>
      <c r="B1" s="67" t="str">
        <f>'Quarterly Information'!B1</f>
        <v>U.S. Environmental Protection Agency (EPA)</v>
      </c>
      <c r="C1" s="67"/>
      <c r="D1" s="67"/>
      <c r="E1" s="61" t="str">
        <f>'Quarterly Information'!F1</f>
        <v>OMB Control Number: 2060-0734</v>
      </c>
      <c r="F1" s="67"/>
      <c r="G1" s="67"/>
      <c r="H1" s="67"/>
    </row>
    <row r="2" spans="1:8" s="15" customFormat="1" ht="15.95" customHeight="1">
      <c r="A2" s="67"/>
      <c r="B2" s="67"/>
      <c r="C2" s="67"/>
      <c r="D2" s="67"/>
      <c r="E2" s="61" t="str">
        <f>'Quarterly Information'!F2</f>
        <v>Expiration Date: MM/DD/YYYY</v>
      </c>
      <c r="F2" s="67"/>
      <c r="G2" s="67"/>
      <c r="H2" s="67"/>
    </row>
    <row r="3" spans="1:8" s="15" customFormat="1" ht="15.95" customHeight="1">
      <c r="A3" s="67"/>
      <c r="B3" s="67"/>
      <c r="C3" s="67"/>
      <c r="D3" s="67"/>
      <c r="E3" s="67"/>
      <c r="F3" s="67"/>
      <c r="G3" s="67"/>
      <c r="H3" s="61"/>
    </row>
    <row r="4" spans="1:8" ht="21" customHeight="1">
      <c r="A4" s="67"/>
      <c r="B4" s="62" t="s">
        <v>3</v>
      </c>
      <c r="C4" s="62"/>
      <c r="D4" s="62"/>
      <c r="E4" s="62"/>
      <c r="F4" s="67"/>
      <c r="G4" s="67"/>
      <c r="H4" s="67"/>
    </row>
    <row r="5" spans="1:8" ht="21" customHeight="1">
      <c r="A5" s="67"/>
      <c r="B5" s="63" t="s">
        <v>4</v>
      </c>
      <c r="C5" s="63"/>
      <c r="D5" s="63"/>
      <c r="E5" s="63"/>
      <c r="F5"/>
      <c r="G5" s="67"/>
      <c r="H5" s="67"/>
    </row>
    <row r="6" spans="1:8" ht="15.95" customHeight="1">
      <c r="A6" s="67"/>
      <c r="B6" s="121" t="s">
        <v>5</v>
      </c>
      <c r="C6" s="122"/>
      <c r="D6" s="122"/>
      <c r="E6" s="123"/>
      <c r="F6"/>
      <c r="G6" s="67"/>
      <c r="H6" s="67"/>
    </row>
    <row r="7" spans="1:8" ht="189.6" customHeight="1">
      <c r="A7" s="67"/>
      <c r="B7" s="120" t="s">
        <v>6</v>
      </c>
      <c r="C7" s="120"/>
      <c r="D7" s="120"/>
      <c r="E7" s="120"/>
      <c r="F7"/>
      <c r="G7" s="67"/>
      <c r="H7" s="67"/>
    </row>
    <row r="8" spans="1:8" ht="15.95" customHeight="1">
      <c r="A8" s="67"/>
      <c r="B8" s="121" t="s">
        <v>7</v>
      </c>
      <c r="C8" s="122"/>
      <c r="D8" s="122"/>
      <c r="E8" s="123"/>
      <c r="F8"/>
      <c r="G8" s="67"/>
      <c r="H8" s="67"/>
    </row>
    <row r="9" spans="1:8" ht="15.95" customHeight="1">
      <c r="A9" s="67"/>
      <c r="B9" s="51" t="str">
        <f>'Quarterly Information'!B9</f>
        <v>r0.5</v>
      </c>
      <c r="C9" s="67"/>
      <c r="D9" s="67"/>
      <c r="E9" s="151"/>
      <c r="F9"/>
      <c r="G9" s="67"/>
      <c r="H9" s="67"/>
    </row>
    <row r="10" spans="1:8" ht="15.95" customHeight="1">
      <c r="A10" s="67"/>
      <c r="B10" s="121" t="s">
        <v>9</v>
      </c>
      <c r="C10" s="122"/>
      <c r="D10" s="122"/>
      <c r="E10" s="123"/>
      <c r="F10" s="67"/>
      <c r="G10" s="67"/>
      <c r="H10" s="67"/>
    </row>
    <row r="11" spans="1:8" ht="15.95" customHeight="1">
      <c r="A11" s="67"/>
      <c r="B11" s="68">
        <f>'Quarterly Information'!B11</f>
        <v>45840</v>
      </c>
      <c r="C11" s="67"/>
      <c r="D11" s="67"/>
      <c r="E11" s="151"/>
      <c r="F11" s="67"/>
      <c r="G11" s="67"/>
      <c r="H11" s="67"/>
    </row>
    <row r="12" spans="1:8" ht="15.95" customHeight="1">
      <c r="A12" s="67"/>
      <c r="B12" s="121" t="s">
        <v>10</v>
      </c>
      <c r="C12" s="122"/>
      <c r="D12" s="122"/>
      <c r="E12" s="123"/>
      <c r="F12" s="67"/>
      <c r="G12" s="67"/>
      <c r="H12" s="67"/>
    </row>
    <row r="13" spans="1:8" ht="15.95" customHeight="1">
      <c r="A13" s="67"/>
      <c r="B13" s="26" t="s">
        <v>11</v>
      </c>
      <c r="C13" s="93" t="s">
        <v>12</v>
      </c>
      <c r="D13" s="93"/>
      <c r="E13" s="151"/>
      <c r="F13" s="67"/>
      <c r="G13" s="67"/>
      <c r="H13" s="67"/>
    </row>
    <row r="14" spans="1:8" ht="15.95" customHeight="1">
      <c r="A14" s="67"/>
      <c r="B14" s="121" t="s">
        <v>13</v>
      </c>
      <c r="C14" s="122"/>
      <c r="D14" s="122"/>
      <c r="E14" s="123"/>
      <c r="F14" s="67"/>
      <c r="G14" s="67"/>
      <c r="H14" s="67"/>
    </row>
    <row r="15" spans="1:8" ht="15.95" customHeight="1">
      <c r="A15" s="67"/>
      <c r="B15" s="24" t="s">
        <v>14</v>
      </c>
      <c r="C15" s="103" t="s">
        <v>15</v>
      </c>
      <c r="D15" s="103"/>
      <c r="E15" s="39"/>
      <c r="F15" s="67"/>
      <c r="G15" s="67"/>
      <c r="H15" s="67"/>
    </row>
    <row r="16" spans="1:8" ht="15.95" customHeight="1">
      <c r="A16" s="67"/>
      <c r="B16" s="43" t="s">
        <v>16</v>
      </c>
      <c r="C16" s="102" t="s">
        <v>17</v>
      </c>
      <c r="D16" s="102"/>
      <c r="E16" s="41"/>
      <c r="F16" s="67"/>
      <c r="G16" s="67"/>
      <c r="H16" s="67"/>
    </row>
    <row r="17" spans="1:5" ht="15.95" customHeight="1">
      <c r="A17" s="67"/>
      <c r="B17" s="26" t="s">
        <v>18</v>
      </c>
      <c r="C17" s="40" t="s">
        <v>19</v>
      </c>
      <c r="D17" s="44"/>
      <c r="E17" s="42"/>
    </row>
    <row r="19" spans="1:5" ht="15.95" customHeight="1">
      <c r="A19" s="67"/>
      <c r="B19" s="5" t="s">
        <v>18</v>
      </c>
      <c r="C19" s="13"/>
      <c r="D19" s="155"/>
      <c r="E19" s="178"/>
    </row>
    <row r="20" spans="1:5" ht="15.95" customHeight="1">
      <c r="A20" s="67"/>
      <c r="B20" s="113" t="s">
        <v>71</v>
      </c>
      <c r="C20" s="113"/>
      <c r="D20" s="113"/>
      <c r="E20" s="113"/>
    </row>
    <row r="21" spans="1:5" ht="15.95" customHeight="1">
      <c r="A21" s="67"/>
      <c r="B21" s="113"/>
      <c r="C21" s="113"/>
      <c r="D21" s="113"/>
      <c r="E21" s="113"/>
    </row>
    <row r="22" spans="1:5" ht="15.95" customHeight="1">
      <c r="A22" s="67"/>
      <c r="B22" s="113"/>
      <c r="C22" s="113"/>
      <c r="D22" s="113"/>
      <c r="E22" s="113"/>
    </row>
    <row r="23" spans="1:5" ht="15.95" customHeight="1" thickBot="1">
      <c r="A23" s="67"/>
      <c r="B23" s="113"/>
      <c r="C23" s="113"/>
      <c r="D23" s="113"/>
      <c r="E23" s="113"/>
    </row>
    <row r="24" spans="1:5" ht="15.95" customHeight="1" thickBot="1">
      <c r="A24" s="67"/>
      <c r="B24" s="131" t="s">
        <v>72</v>
      </c>
      <c r="C24" s="132"/>
      <c r="D24" s="132"/>
      <c r="E24" s="133"/>
    </row>
    <row r="25" spans="1:5" ht="15.95" customHeight="1">
      <c r="A25" s="67"/>
      <c r="B25" s="160">
        <v>1</v>
      </c>
      <c r="C25" s="52">
        <v>2</v>
      </c>
      <c r="D25" s="52">
        <v>3</v>
      </c>
      <c r="E25" s="179">
        <v>4</v>
      </c>
    </row>
    <row r="26" spans="1:5" ht="15.95" customHeight="1">
      <c r="A26" s="67"/>
      <c r="B26" s="117" t="s">
        <v>73</v>
      </c>
      <c r="C26" s="111" t="s">
        <v>74</v>
      </c>
      <c r="D26" s="79" t="s">
        <v>75</v>
      </c>
      <c r="E26" s="135" t="s">
        <v>76</v>
      </c>
    </row>
    <row r="27" spans="1:5" ht="15.95" customHeight="1">
      <c r="A27" s="67"/>
      <c r="B27" s="118"/>
      <c r="C27" s="112"/>
      <c r="D27" s="80"/>
      <c r="E27" s="136"/>
    </row>
    <row r="28" spans="1:5" ht="15.95" customHeight="1" thickBot="1">
      <c r="A28" s="67"/>
      <c r="B28" s="139"/>
      <c r="C28" s="138"/>
      <c r="D28" s="94"/>
      <c r="E28" s="137"/>
    </row>
    <row r="29" spans="1:5" ht="14.45" customHeight="1">
      <c r="A29" s="19">
        <v>1</v>
      </c>
      <c r="B29" s="164"/>
      <c r="C29" s="180"/>
      <c r="D29" s="181"/>
      <c r="E29" s="182"/>
    </row>
    <row r="30" spans="1:5" ht="14.45" customHeight="1">
      <c r="A30" s="19">
        <v>2</v>
      </c>
      <c r="B30" s="168"/>
      <c r="C30" s="183"/>
      <c r="D30" s="184"/>
      <c r="E30" s="185"/>
    </row>
    <row r="31" spans="1:5" ht="14.45" customHeight="1">
      <c r="A31" s="19">
        <v>3</v>
      </c>
      <c r="B31" s="168"/>
      <c r="C31" s="183"/>
      <c r="D31" s="184"/>
      <c r="E31" s="185"/>
    </row>
    <row r="32" spans="1:5" ht="14.45" customHeight="1">
      <c r="A32" s="19">
        <v>4</v>
      </c>
      <c r="B32" s="168"/>
      <c r="C32" s="183"/>
      <c r="D32" s="184"/>
      <c r="E32" s="185"/>
    </row>
    <row r="33" spans="1:5" ht="14.45" customHeight="1">
      <c r="A33" s="19">
        <v>5</v>
      </c>
      <c r="B33" s="168"/>
      <c r="C33" s="183"/>
      <c r="D33" s="184"/>
      <c r="E33" s="185"/>
    </row>
    <row r="34" spans="1:5" ht="14.45" customHeight="1">
      <c r="A34" s="19">
        <v>6</v>
      </c>
      <c r="B34" s="168"/>
      <c r="C34" s="183"/>
      <c r="D34" s="184"/>
      <c r="E34" s="185"/>
    </row>
    <row r="35" spans="1:5" ht="14.45" customHeight="1">
      <c r="A35" s="19">
        <v>7</v>
      </c>
      <c r="B35" s="168"/>
      <c r="C35" s="183"/>
      <c r="D35" s="184"/>
      <c r="E35" s="185"/>
    </row>
    <row r="36" spans="1:5" ht="14.45" customHeight="1">
      <c r="A36" s="19">
        <v>8</v>
      </c>
      <c r="B36" s="168"/>
      <c r="C36" s="183"/>
      <c r="D36" s="184"/>
      <c r="E36" s="185"/>
    </row>
    <row r="37" spans="1:5" ht="14.45" customHeight="1">
      <c r="A37" s="19">
        <v>9</v>
      </c>
      <c r="B37" s="168"/>
      <c r="C37" s="183"/>
      <c r="D37" s="184"/>
      <c r="E37" s="185"/>
    </row>
    <row r="38" spans="1:5" ht="14.45" customHeight="1">
      <c r="A38" s="19">
        <v>10</v>
      </c>
      <c r="B38" s="168"/>
      <c r="C38" s="183"/>
      <c r="D38" s="184"/>
      <c r="E38" s="185"/>
    </row>
    <row r="39" spans="1:5" ht="14.45" customHeight="1">
      <c r="A39" s="19">
        <v>11</v>
      </c>
      <c r="B39" s="168"/>
      <c r="C39" s="183"/>
      <c r="D39" s="184"/>
      <c r="E39" s="185"/>
    </row>
    <row r="40" spans="1:5" ht="14.45" customHeight="1">
      <c r="A40" s="19">
        <v>12</v>
      </c>
      <c r="B40" s="168"/>
      <c r="C40" s="183"/>
      <c r="D40" s="184"/>
      <c r="E40" s="185"/>
    </row>
    <row r="41" spans="1:5" ht="14.45" customHeight="1">
      <c r="A41" s="19">
        <v>13</v>
      </c>
      <c r="B41" s="168"/>
      <c r="C41" s="183"/>
      <c r="D41" s="184"/>
      <c r="E41" s="185"/>
    </row>
    <row r="42" spans="1:5" ht="14.45" customHeight="1">
      <c r="A42" s="19">
        <v>14</v>
      </c>
      <c r="B42" s="168"/>
      <c r="C42" s="183"/>
      <c r="D42" s="184"/>
      <c r="E42" s="185"/>
    </row>
    <row r="43" spans="1:5" ht="14.45" customHeight="1">
      <c r="A43" s="19">
        <v>15</v>
      </c>
      <c r="B43" s="168"/>
      <c r="C43" s="183"/>
      <c r="D43" s="184"/>
      <c r="E43" s="185"/>
    </row>
    <row r="44" spans="1:5" ht="14.45" customHeight="1">
      <c r="A44" s="19">
        <v>16</v>
      </c>
      <c r="B44" s="168"/>
      <c r="C44" s="183"/>
      <c r="D44" s="184"/>
      <c r="E44" s="185"/>
    </row>
    <row r="45" spans="1:5" ht="14.45" customHeight="1">
      <c r="A45" s="19">
        <v>17</v>
      </c>
      <c r="B45" s="168"/>
      <c r="C45" s="183"/>
      <c r="D45" s="184"/>
      <c r="E45" s="185"/>
    </row>
    <row r="46" spans="1:5" ht="14.45" customHeight="1">
      <c r="A46" s="19">
        <v>18</v>
      </c>
      <c r="B46" s="168"/>
      <c r="C46" s="183"/>
      <c r="D46" s="184"/>
      <c r="E46" s="185"/>
    </row>
    <row r="47" spans="1:5" ht="14.45" customHeight="1">
      <c r="A47" s="19">
        <v>19</v>
      </c>
      <c r="B47" s="168"/>
      <c r="C47" s="183"/>
      <c r="D47" s="184"/>
      <c r="E47" s="185"/>
    </row>
    <row r="48" spans="1:5" ht="14.45" customHeight="1" thickBot="1">
      <c r="A48" s="19">
        <v>20</v>
      </c>
      <c r="B48" s="173"/>
      <c r="C48" s="186"/>
      <c r="D48" s="187"/>
      <c r="E48" s="188"/>
    </row>
    <row r="50" spans="1:6" ht="15.95" customHeight="1">
      <c r="A50" s="67"/>
      <c r="B50" s="5" t="s">
        <v>15</v>
      </c>
      <c r="C50" s="13"/>
      <c r="D50" s="67"/>
      <c r="E50" s="67"/>
      <c r="F50" s="67"/>
    </row>
    <row r="51" spans="1:6" ht="15.95" customHeight="1">
      <c r="A51" s="67"/>
      <c r="B51" s="129" t="s">
        <v>77</v>
      </c>
      <c r="C51" s="129"/>
      <c r="D51" s="129"/>
      <c r="E51" s="129"/>
      <c r="F51" s="129"/>
    </row>
    <row r="52" spans="1:6" ht="15.95" customHeight="1" thickBot="1">
      <c r="A52" s="67"/>
      <c r="B52" s="130"/>
      <c r="C52" s="130"/>
      <c r="D52" s="130"/>
      <c r="E52" s="130"/>
      <c r="F52" s="130"/>
    </row>
    <row r="53" spans="1:6" ht="15.95" customHeight="1" thickBot="1">
      <c r="A53" s="67"/>
      <c r="B53" s="126" t="s">
        <v>78</v>
      </c>
      <c r="C53" s="127"/>
      <c r="D53" s="127"/>
      <c r="E53" s="127"/>
      <c r="F53" s="128"/>
    </row>
    <row r="54" spans="1:6" ht="15.95" customHeight="1">
      <c r="A54" s="67"/>
      <c r="B54" s="160">
        <v>1</v>
      </c>
      <c r="C54" s="52">
        <v>2</v>
      </c>
      <c r="D54" s="52">
        <v>3</v>
      </c>
      <c r="E54" s="52">
        <v>4</v>
      </c>
      <c r="F54" s="179">
        <v>5</v>
      </c>
    </row>
    <row r="55" spans="1:6" ht="15.95" customHeight="1">
      <c r="A55" s="67"/>
      <c r="B55" s="134" t="s">
        <v>73</v>
      </c>
      <c r="C55" s="124" t="s">
        <v>79</v>
      </c>
      <c r="D55" s="124" t="s">
        <v>80</v>
      </c>
      <c r="E55" s="124" t="s">
        <v>81</v>
      </c>
      <c r="F55" s="125" t="s">
        <v>82</v>
      </c>
    </row>
    <row r="56" spans="1:6" ht="15.95" customHeight="1">
      <c r="A56" s="67"/>
      <c r="B56" s="134"/>
      <c r="C56" s="124"/>
      <c r="D56" s="124"/>
      <c r="E56" s="124"/>
      <c r="F56" s="125"/>
    </row>
    <row r="57" spans="1:6" ht="15.95" customHeight="1">
      <c r="A57" s="67"/>
      <c r="B57" s="134"/>
      <c r="C57" s="124"/>
      <c r="D57" s="124"/>
      <c r="E57" s="124"/>
      <c r="F57" s="125"/>
    </row>
    <row r="58" spans="1:6" ht="14.25">
      <c r="A58" s="19">
        <v>1</v>
      </c>
      <c r="B58" s="168"/>
      <c r="C58" s="183"/>
      <c r="D58" s="183"/>
      <c r="E58" s="169"/>
      <c r="F58" s="72"/>
    </row>
    <row r="59" spans="1:6" ht="14.25">
      <c r="A59" s="19">
        <v>2</v>
      </c>
      <c r="B59" s="168"/>
      <c r="C59" s="183"/>
      <c r="D59" s="183"/>
      <c r="E59" s="169"/>
      <c r="F59" s="72"/>
    </row>
    <row r="60" spans="1:6" ht="14.25">
      <c r="A60" s="19">
        <v>3</v>
      </c>
      <c r="B60" s="168"/>
      <c r="C60" s="183"/>
      <c r="D60" s="183"/>
      <c r="E60" s="169"/>
      <c r="F60" s="72"/>
    </row>
    <row r="61" spans="1:6" ht="14.25">
      <c r="A61" s="19">
        <v>4</v>
      </c>
      <c r="B61" s="168"/>
      <c r="C61" s="183"/>
      <c r="D61" s="183"/>
      <c r="E61" s="169"/>
      <c r="F61" s="72"/>
    </row>
    <row r="62" spans="1:6" ht="14.25">
      <c r="A62" s="19">
        <v>5</v>
      </c>
      <c r="B62" s="168"/>
      <c r="C62" s="183"/>
      <c r="D62" s="183"/>
      <c r="E62" s="169"/>
      <c r="F62" s="72"/>
    </row>
    <row r="63" spans="1:6" ht="14.25">
      <c r="A63" s="19">
        <v>6</v>
      </c>
      <c r="B63" s="168"/>
      <c r="C63" s="183"/>
      <c r="D63" s="183"/>
      <c r="E63" s="169"/>
      <c r="F63" s="72"/>
    </row>
    <row r="64" spans="1:6" ht="14.25">
      <c r="A64" s="19">
        <v>7</v>
      </c>
      <c r="B64" s="168"/>
      <c r="C64" s="183"/>
      <c r="D64" s="183"/>
      <c r="E64" s="169"/>
      <c r="F64" s="72"/>
    </row>
    <row r="65" spans="1:6" ht="14.25">
      <c r="A65" s="19">
        <v>8</v>
      </c>
      <c r="B65" s="168"/>
      <c r="C65" s="183"/>
      <c r="D65" s="183"/>
      <c r="E65" s="169"/>
      <c r="F65" s="72"/>
    </row>
    <row r="66" spans="1:6" ht="14.25">
      <c r="A66" s="19">
        <v>9</v>
      </c>
      <c r="B66" s="168"/>
      <c r="C66" s="183"/>
      <c r="D66" s="183"/>
      <c r="E66" s="169"/>
      <c r="F66" s="72"/>
    </row>
    <row r="67" spans="1:6" ht="14.25">
      <c r="A67" s="19">
        <v>10</v>
      </c>
      <c r="B67" s="168"/>
      <c r="C67" s="183"/>
      <c r="D67" s="183"/>
      <c r="E67" s="169"/>
      <c r="F67" s="72"/>
    </row>
    <row r="68" spans="1:6" ht="14.25">
      <c r="A68" s="19">
        <v>11</v>
      </c>
      <c r="B68" s="168"/>
      <c r="C68" s="183"/>
      <c r="D68" s="183"/>
      <c r="E68" s="169"/>
      <c r="F68" s="72"/>
    </row>
    <row r="69" spans="1:6" ht="14.25">
      <c r="A69" s="19">
        <v>12</v>
      </c>
      <c r="B69" s="168"/>
      <c r="C69" s="183"/>
      <c r="D69" s="183"/>
      <c r="E69" s="169"/>
      <c r="F69" s="72"/>
    </row>
    <row r="70" spans="1:6" ht="14.25">
      <c r="A70" s="19">
        <v>13</v>
      </c>
      <c r="B70" s="168"/>
      <c r="C70" s="183"/>
      <c r="D70" s="183"/>
      <c r="E70" s="169"/>
      <c r="F70" s="72"/>
    </row>
    <row r="71" spans="1:6" ht="14.25">
      <c r="A71" s="19">
        <v>14</v>
      </c>
      <c r="B71" s="168"/>
      <c r="C71" s="183"/>
      <c r="D71" s="183"/>
      <c r="E71" s="169"/>
      <c r="F71" s="72"/>
    </row>
    <row r="72" spans="1:6" ht="14.25">
      <c r="A72" s="19">
        <v>15</v>
      </c>
      <c r="B72" s="168"/>
      <c r="C72" s="183"/>
      <c r="D72" s="183"/>
      <c r="E72" s="169"/>
      <c r="F72" s="72"/>
    </row>
    <row r="73" spans="1:6" ht="14.25">
      <c r="A73" s="19">
        <v>16</v>
      </c>
      <c r="B73" s="168"/>
      <c r="C73" s="183"/>
      <c r="D73" s="183"/>
      <c r="E73" s="169"/>
      <c r="F73" s="72"/>
    </row>
    <row r="74" spans="1:6" ht="14.25">
      <c r="A74" s="19">
        <v>17</v>
      </c>
      <c r="B74" s="168"/>
      <c r="C74" s="183"/>
      <c r="D74" s="183"/>
      <c r="E74" s="169"/>
      <c r="F74" s="72"/>
    </row>
    <row r="75" spans="1:6" ht="14.25">
      <c r="A75" s="19">
        <v>18</v>
      </c>
      <c r="B75" s="168"/>
      <c r="C75" s="183"/>
      <c r="D75" s="183"/>
      <c r="E75" s="169"/>
      <c r="F75" s="72"/>
    </row>
    <row r="76" spans="1:6" ht="14.25">
      <c r="A76" s="19">
        <v>19</v>
      </c>
      <c r="B76" s="168"/>
      <c r="C76" s="183"/>
      <c r="D76" s="183"/>
      <c r="E76" s="169"/>
      <c r="F76" s="72"/>
    </row>
    <row r="77" spans="1:6" ht="15" thickBot="1">
      <c r="A77" s="19">
        <v>20</v>
      </c>
      <c r="B77" s="173"/>
      <c r="C77" s="186"/>
      <c r="D77" s="186"/>
      <c r="E77" s="174"/>
      <c r="F77" s="189"/>
    </row>
  </sheetData>
  <mergeCells count="22">
    <mergeCell ref="E55:E57"/>
    <mergeCell ref="D55:D57"/>
    <mergeCell ref="C15:D15"/>
    <mergeCell ref="F55:F57"/>
    <mergeCell ref="B53:F53"/>
    <mergeCell ref="B51:F52"/>
    <mergeCell ref="B24:E24"/>
    <mergeCell ref="B20:E23"/>
    <mergeCell ref="B55:B57"/>
    <mergeCell ref="C55:C57"/>
    <mergeCell ref="E26:E28"/>
    <mergeCell ref="D26:D28"/>
    <mergeCell ref="C26:C28"/>
    <mergeCell ref="B26:B28"/>
    <mergeCell ref="C16:D16"/>
    <mergeCell ref="B7:E7"/>
    <mergeCell ref="B10:E10"/>
    <mergeCell ref="B8:E8"/>
    <mergeCell ref="B6:E6"/>
    <mergeCell ref="B14:E14"/>
    <mergeCell ref="B12:E12"/>
    <mergeCell ref="C13:D13"/>
  </mergeCells>
  <dataValidations count="5">
    <dataValidation type="list" allowBlank="1" showInputMessage="1" showErrorMessage="1" sqref="E29:E48" xr:uid="{00000000-0002-0000-0100-000000000000}">
      <formula1>Purpose</formula1>
    </dataValidation>
    <dataValidation type="decimal" operator="greaterThanOrEqual" allowBlank="1" showInputMessage="1" showErrorMessage="1" error="The entered value must not be negative." sqref="D29:D48" xr:uid="{00000000-0002-0000-0100-000001000000}">
      <formula1>0</formula1>
    </dataValidation>
    <dataValidation type="list" allowBlank="1" showInputMessage="1" showErrorMessage="1" sqref="B29:B48 B58:B77" xr:uid="{00000000-0002-0000-0100-000002000000}">
      <formula1>Common_Name</formula1>
    </dataValidation>
    <dataValidation type="decimal" operator="greaterThan" allowBlank="1" showInputMessage="1" showErrorMessage="1" error="The mass of the HFC Shipped must be greater than 0.00." sqref="E58:E77" xr:uid="{00000000-0002-0000-0100-000003000000}">
      <formula1>0</formula1>
    </dataValidation>
    <dataValidation allowBlank="1" showInputMessage="1" showErrorMessage="1" prompt="Enter the conferral certificate number, generated by the Department of Defense, for any regulated substances produced using application-specific allowances for mission-critical military end uses." sqref="F58:F77" xr:uid="{70D8A584-71E8-4393-8B65-9C59E8544847}"/>
  </dataValidations>
  <hyperlinks>
    <hyperlink ref="B13" r:id="rId1" display="https://www.epa.gov/climate-hfcs-reduction/forms/hfc-allocation-rule-reporting-helpdesk" xr:uid="{00000000-0004-0000-0100-000000000000}"/>
    <hyperlink ref="C13" r:id="rId2" display="https://www.epa.gov/climate-hfcs-reduction/american-innovation-and-manufacturing-aim-act-paperwork-reduction-act-burden" xr:uid="{00000000-0004-0000-0100-000001000000}"/>
    <hyperlink ref="B15" location="'Quarterly Information'!C24" display="Section 1 - Facility Identification" xr:uid="{00000000-0004-0000-0100-000002000000}"/>
    <hyperlink ref="B16" location="'Quarterly Information'!B43" display="Section 2 - Quarterly Production Information" xr:uid="{00000000-0004-0000-0100-000003000000}"/>
    <hyperlink ref="B17" location="'Shipment and Sales'!B29" display="Section 3 - Recipient Facility Information" xr:uid="{00000000-0004-0000-0100-000004000000}"/>
    <hyperlink ref="C17" location="'HFC-23 Emissions'!B27" display="Section 6 - HFC-23 Emissions" xr:uid="{00000000-0004-0000-0100-000006000000}"/>
    <hyperlink ref="C15" location="'Shipment and Sales Information'!B53" display="Section 4 - Application-Specific Allowance Holder Information" xr:uid="{00000000-0004-0000-0100-000007000000}"/>
    <hyperlink ref="C15:D15" location="'Shipment and Sales'!B58" display="Section 4 - Application-Specific Allowance Holder Information" xr:uid="{00000000-0004-0000-0100-000008000000}"/>
    <hyperlink ref="C16" location="'End of Year Reporting'!B24" display="Section 5 - End-of-Year Reporting" xr:uid="{03AC5730-DA1D-477A-ADCA-82BF64F16D86}"/>
    <hyperlink ref="C16:D16" location="'Inventory Reporting'!A1" display="Section 5 - Inventory Reporting" xr:uid="{0E2299E1-9723-4744-809D-DE21185D8895}"/>
  </hyperlinks>
  <pageMargins left="0.7" right="0.7" top="0.75" bottom="0.75" header="0.3" footer="0.3"/>
  <pageSetup scale="85" orientation="portrait" horizontalDpi="300" verticalDpi="0" r:id="rId3"/>
  <extLst>
    <ext xmlns:x14="http://schemas.microsoft.com/office/spreadsheetml/2009/9/main" uri="{78C0D931-6437-407d-A8EE-F0AAD7539E65}">
      <x14:conditionalFormattings>
        <x14:conditionalFormatting xmlns:xm="http://schemas.microsoft.com/office/excel/2006/main">
          <x14:cfRule type="expression" priority="17" id="{DEB706D9-AC4C-4B77-9F85-8D5780089B53}">
            <xm:f>'Quarterly Information'!$D$31="No"</xm:f>
            <x14:dxf>
              <font>
                <strike val="0"/>
                <color rgb="FFFF0000"/>
              </font>
              <fill>
                <patternFill>
                  <bgColor theme="1"/>
                </patternFill>
              </fill>
            </x14:dxf>
          </x14:cfRule>
          <xm:sqref>B29:E48</xm:sqref>
        </x14:conditionalFormatting>
        <x14:conditionalFormatting xmlns:xm="http://schemas.microsoft.com/office/excel/2006/main">
          <x14:cfRule type="expression" priority="2" id="{B3D07BA9-F657-439B-B5C5-073B22BF08A4}">
            <xm:f>'Quarterly Information'!$D$33="No"</xm:f>
            <x14:dxf>
              <font>
                <strike val="0"/>
                <color rgb="FFFF0000"/>
              </font>
              <fill>
                <patternFill>
                  <bgColor theme="1"/>
                </patternFill>
              </fill>
            </x14:dxf>
          </x14:cfRule>
          <xm:sqref>B58:F77</xm:sqref>
        </x14:conditionalFormatting>
        <x14:conditionalFormatting xmlns:xm="http://schemas.microsoft.com/office/excel/2006/main">
          <x14:cfRule type="expression" priority="1" id="{09A6B517-C730-4A89-8E19-2C6F7A673CDF}">
            <xm:f>SUM('Quarterly Information'!$R$44:$R$61)=0</xm:f>
            <x14:dxf>
              <font>
                <strike val="0"/>
                <color rgb="FFFF0000"/>
              </font>
              <fill>
                <patternFill>
                  <bgColor theme="1"/>
                </patternFill>
              </fill>
            </x14:dxf>
          </x14:cfRule>
          <xm:sqref>F58:F77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6"/>
  <sheetViews>
    <sheetView showGridLines="0" topLeftCell="A10" zoomScale="85" zoomScaleNormal="85" workbookViewId="0">
      <selection activeCell="D29" sqref="D29"/>
    </sheetView>
  </sheetViews>
  <sheetFormatPr defaultColWidth="8.7109375" defaultRowHeight="15.95" customHeight="1"/>
  <cols>
    <col min="1" max="1" width="5.85546875" style="12" customWidth="1"/>
    <col min="2" max="2" width="42.140625" style="12" customWidth="1"/>
    <col min="3" max="3" width="36.7109375" style="12" customWidth="1"/>
    <col min="4" max="4" width="54.85546875" style="12" customWidth="1"/>
    <col min="5" max="5" width="30.7109375" style="12" customWidth="1"/>
    <col min="6" max="7" width="27.5703125" style="12" customWidth="1"/>
    <col min="8" max="8" width="24.85546875" style="12" customWidth="1"/>
    <col min="9" max="9" width="21.42578125" style="12" customWidth="1"/>
    <col min="10" max="16384" width="8.7109375" style="12"/>
  </cols>
  <sheetData>
    <row r="1" spans="2:7" s="15" customFormat="1" ht="15.95" customHeight="1">
      <c r="B1" s="71" t="str">
        <f>'Quarterly Information'!B1</f>
        <v>U.S. Environmental Protection Agency (EPA)</v>
      </c>
      <c r="C1" s="67"/>
      <c r="D1" s="61" t="str">
        <f>'Quarterly Information'!F1</f>
        <v>OMB Control Number: 2060-0734</v>
      </c>
      <c r="E1" s="67"/>
      <c r="F1" s="67"/>
      <c r="G1" s="67"/>
    </row>
    <row r="2" spans="2:7" s="15" customFormat="1" ht="15.95" customHeight="1">
      <c r="B2" s="67"/>
      <c r="C2" s="67"/>
      <c r="D2" s="61" t="str">
        <f>'Quarterly Information'!F2</f>
        <v>Expiration Date: MM/DD/YYYY</v>
      </c>
      <c r="E2" s="67"/>
      <c r="F2" s="67"/>
      <c r="G2" s="67"/>
    </row>
    <row r="3" spans="2:7" s="15" customFormat="1" ht="15.95" customHeight="1">
      <c r="B3" s="67"/>
      <c r="C3" s="67"/>
      <c r="D3" s="67"/>
      <c r="E3" s="67"/>
      <c r="F3" s="67"/>
      <c r="G3" s="61"/>
    </row>
    <row r="4" spans="2:7" ht="21" customHeight="1">
      <c r="B4" s="62" t="s">
        <v>3</v>
      </c>
      <c r="C4" s="62"/>
      <c r="D4" s="62"/>
      <c r="E4" s="67"/>
      <c r="F4" s="67"/>
      <c r="G4" s="67"/>
    </row>
    <row r="5" spans="2:7" ht="21" customHeight="1">
      <c r="B5" s="63" t="s">
        <v>4</v>
      </c>
      <c r="C5" s="63"/>
      <c r="D5" s="63"/>
      <c r="E5" s="67"/>
      <c r="F5" s="67"/>
      <c r="G5" s="67"/>
    </row>
    <row r="6" spans="2:7" ht="15.95" customHeight="1">
      <c r="B6" s="91" t="s">
        <v>5</v>
      </c>
      <c r="C6" s="91"/>
      <c r="D6" s="91"/>
      <c r="E6" s="67"/>
      <c r="F6" s="67"/>
      <c r="G6" s="67"/>
    </row>
    <row r="7" spans="2:7" ht="190.5" customHeight="1">
      <c r="B7" s="95" t="s">
        <v>6</v>
      </c>
      <c r="C7" s="146"/>
      <c r="D7" s="147"/>
      <c r="E7" s="67"/>
      <c r="F7" s="67"/>
      <c r="G7" s="67"/>
    </row>
    <row r="8" spans="2:7" ht="15.95" customHeight="1">
      <c r="B8" s="91" t="s">
        <v>7</v>
      </c>
      <c r="C8" s="91"/>
      <c r="D8" s="91"/>
      <c r="E8" s="67"/>
      <c r="F8" s="67"/>
      <c r="G8" s="67"/>
    </row>
    <row r="9" spans="2:7" ht="15.95" customHeight="1">
      <c r="B9" s="51" t="str">
        <f>'Quarterly Information'!B9</f>
        <v>r0.5</v>
      </c>
      <c r="C9" s="67"/>
      <c r="D9" s="151"/>
      <c r="E9" s="67"/>
      <c r="F9" s="67"/>
      <c r="G9" s="67"/>
    </row>
    <row r="10" spans="2:7" ht="15.95" customHeight="1">
      <c r="B10" s="91" t="s">
        <v>9</v>
      </c>
      <c r="C10" s="91"/>
      <c r="D10" s="91"/>
      <c r="E10" s="67"/>
      <c r="F10" s="67"/>
      <c r="G10" s="67"/>
    </row>
    <row r="11" spans="2:7" ht="15.95" customHeight="1">
      <c r="B11" s="68">
        <f>'Quarterly Information'!B11</f>
        <v>45840</v>
      </c>
      <c r="C11" s="67"/>
      <c r="D11" s="151"/>
      <c r="E11" s="67"/>
      <c r="F11" s="67"/>
      <c r="G11" s="67"/>
    </row>
    <row r="12" spans="2:7" ht="15.95" customHeight="1">
      <c r="B12" s="91" t="s">
        <v>10</v>
      </c>
      <c r="C12" s="91"/>
      <c r="D12" s="91"/>
      <c r="E12" s="67"/>
      <c r="F12" s="67"/>
      <c r="G12" s="67"/>
    </row>
    <row r="13" spans="2:7" ht="15.95" customHeight="1">
      <c r="B13" s="26" t="s">
        <v>11</v>
      </c>
      <c r="C13" s="93" t="s">
        <v>12</v>
      </c>
      <c r="D13" s="145"/>
      <c r="E13" s="67"/>
      <c r="F13" s="67"/>
      <c r="G13" s="67"/>
    </row>
    <row r="14" spans="2:7" ht="15.95" customHeight="1">
      <c r="B14" s="92" t="s">
        <v>13</v>
      </c>
      <c r="C14" s="92"/>
      <c r="D14" s="92"/>
      <c r="E14" s="67"/>
      <c r="F14" s="67"/>
      <c r="G14" s="67"/>
    </row>
    <row r="15" spans="2:7" ht="15.95" customHeight="1">
      <c r="B15" s="24" t="s">
        <v>14</v>
      </c>
      <c r="C15" s="103" t="s">
        <v>15</v>
      </c>
      <c r="D15" s="140"/>
      <c r="E15" s="67"/>
      <c r="F15" s="67"/>
      <c r="G15" s="67"/>
    </row>
    <row r="16" spans="2:7" ht="15.95" customHeight="1">
      <c r="B16" s="43" t="s">
        <v>16</v>
      </c>
      <c r="C16" s="102" t="s">
        <v>17</v>
      </c>
      <c r="D16" s="144"/>
      <c r="E16" s="67"/>
      <c r="F16" s="67"/>
      <c r="G16" s="67"/>
    </row>
    <row r="17" spans="1:8" ht="15.95" customHeight="1">
      <c r="A17" s="67"/>
      <c r="B17" s="26" t="s">
        <v>18</v>
      </c>
      <c r="C17" s="40" t="s">
        <v>19</v>
      </c>
      <c r="D17" s="73"/>
      <c r="E17" s="67"/>
      <c r="F17" s="67"/>
      <c r="G17" s="67"/>
      <c r="H17" s="67"/>
    </row>
    <row r="19" spans="1:8" ht="15.95" customHeight="1">
      <c r="A19" s="67"/>
      <c r="B19" s="5" t="s">
        <v>17</v>
      </c>
      <c r="C19" s="13"/>
      <c r="D19" s="21"/>
      <c r="E19" s="155"/>
      <c r="F19" s="155"/>
      <c r="G19" s="155"/>
      <c r="H19" s="178"/>
    </row>
    <row r="20" spans="1:8" ht="20.25" customHeight="1">
      <c r="A20" s="67"/>
      <c r="B20" s="113" t="s">
        <v>83</v>
      </c>
      <c r="C20" s="113"/>
      <c r="D20" s="113"/>
      <c r="E20" s="4"/>
      <c r="F20" s="4"/>
      <c r="G20" s="4"/>
      <c r="H20" s="4"/>
    </row>
    <row r="21" spans="1:8" ht="22.5" customHeight="1">
      <c r="A21" s="67"/>
      <c r="B21" s="113"/>
      <c r="C21" s="113"/>
      <c r="D21" s="113"/>
      <c r="E21" s="4"/>
      <c r="F21" s="4"/>
      <c r="G21" s="4"/>
      <c r="H21" s="4"/>
    </row>
    <row r="22" spans="1:8" ht="21" customHeight="1" thickBot="1">
      <c r="A22" s="67"/>
      <c r="B22" s="113"/>
      <c r="C22" s="113"/>
      <c r="D22" s="113"/>
      <c r="E22" s="4"/>
      <c r="F22" s="4"/>
      <c r="G22" s="4"/>
      <c r="H22" s="4"/>
    </row>
    <row r="23" spans="1:8" ht="15.95" customHeight="1" thickBot="1">
      <c r="A23" s="67"/>
      <c r="B23" s="141" t="s">
        <v>84</v>
      </c>
      <c r="C23" s="142"/>
      <c r="D23" s="143"/>
      <c r="E23" s="67"/>
      <c r="F23" s="67"/>
      <c r="G23" s="67"/>
      <c r="H23" s="67"/>
    </row>
    <row r="24" spans="1:8" ht="15.95" customHeight="1">
      <c r="A24" s="67"/>
      <c r="B24" s="160">
        <v>1</v>
      </c>
      <c r="C24" s="52">
        <v>2</v>
      </c>
      <c r="D24" s="179">
        <v>3</v>
      </c>
      <c r="E24" s="67"/>
      <c r="F24" s="67"/>
      <c r="G24" s="67"/>
      <c r="H24" s="67"/>
    </row>
    <row r="25" spans="1:8" ht="20.25" customHeight="1">
      <c r="A25" s="67"/>
      <c r="B25" s="134" t="s">
        <v>73</v>
      </c>
      <c r="C25" s="124" t="s">
        <v>85</v>
      </c>
      <c r="D25" s="125" t="s">
        <v>86</v>
      </c>
      <c r="E25" s="67"/>
      <c r="F25" s="67"/>
      <c r="G25" s="67"/>
      <c r="H25" s="67"/>
    </row>
    <row r="26" spans="1:8" ht="19.5" customHeight="1">
      <c r="A26" s="67"/>
      <c r="B26" s="134"/>
      <c r="C26" s="124"/>
      <c r="D26" s="125"/>
      <c r="E26" s="67"/>
      <c r="F26" s="67"/>
      <c r="G26" s="67"/>
      <c r="H26" s="67"/>
    </row>
    <row r="27" spans="1:8" ht="20.25" customHeight="1">
      <c r="A27" s="67"/>
      <c r="B27" s="134"/>
      <c r="C27" s="124"/>
      <c r="D27" s="125"/>
      <c r="E27" s="67"/>
      <c r="F27" s="67"/>
      <c r="G27" s="67"/>
      <c r="H27" s="67"/>
    </row>
    <row r="28" spans="1:8" ht="21" customHeight="1">
      <c r="A28" s="67"/>
      <c r="B28" s="134"/>
      <c r="C28" s="124"/>
      <c r="D28" s="125"/>
      <c r="E28" s="67"/>
      <c r="F28" s="67"/>
      <c r="G28" s="67"/>
      <c r="H28" s="67"/>
    </row>
    <row r="29" spans="1:8" ht="14.25">
      <c r="A29" s="19">
        <v>1</v>
      </c>
      <c r="B29" s="30"/>
      <c r="C29" s="74"/>
      <c r="D29" s="75"/>
      <c r="E29" s="67"/>
      <c r="F29" s="67"/>
      <c r="G29" s="67"/>
      <c r="H29" s="67"/>
    </row>
    <row r="30" spans="1:8" ht="14.25">
      <c r="A30" s="19">
        <v>2</v>
      </c>
      <c r="B30" s="30"/>
      <c r="C30" s="74"/>
      <c r="D30" s="75"/>
      <c r="E30" s="67"/>
      <c r="F30" s="67"/>
      <c r="G30" s="67"/>
      <c r="H30" s="67"/>
    </row>
    <row r="31" spans="1:8" ht="14.25">
      <c r="A31" s="19">
        <v>3</v>
      </c>
      <c r="B31" s="30"/>
      <c r="C31" s="74"/>
      <c r="D31" s="75"/>
      <c r="E31" s="67"/>
      <c r="F31" s="67"/>
      <c r="G31" s="67"/>
      <c r="H31" s="67"/>
    </row>
    <row r="32" spans="1:8" ht="15" thickBot="1">
      <c r="A32" s="19">
        <v>4</v>
      </c>
      <c r="B32" s="30"/>
      <c r="C32" s="74"/>
      <c r="D32" s="75"/>
      <c r="E32" s="67"/>
      <c r="F32" s="67"/>
      <c r="G32" s="67"/>
      <c r="H32" s="67"/>
    </row>
    <row r="33" spans="1:4" ht="14.25">
      <c r="A33" s="19">
        <v>5</v>
      </c>
      <c r="B33" s="30"/>
      <c r="C33" s="74"/>
      <c r="D33" s="75"/>
    </row>
    <row r="34" spans="1:4" ht="14.25">
      <c r="A34" s="19">
        <v>6</v>
      </c>
      <c r="B34" s="30"/>
      <c r="C34" s="74"/>
      <c r="D34" s="75"/>
    </row>
    <row r="35" spans="1:4" ht="14.25">
      <c r="A35" s="19">
        <v>7</v>
      </c>
      <c r="B35" s="30"/>
      <c r="C35" s="74"/>
      <c r="D35" s="75"/>
    </row>
    <row r="36" spans="1:4" ht="14.25">
      <c r="A36" s="19">
        <v>8</v>
      </c>
      <c r="B36" s="30"/>
      <c r="C36" s="74"/>
      <c r="D36" s="75"/>
    </row>
    <row r="37" spans="1:4" ht="14.25">
      <c r="A37" s="19">
        <v>9</v>
      </c>
      <c r="B37" s="30"/>
      <c r="C37" s="74"/>
      <c r="D37" s="75"/>
    </row>
    <row r="38" spans="1:4" ht="14.25">
      <c r="A38" s="19">
        <v>10</v>
      </c>
      <c r="B38" s="30"/>
      <c r="C38" s="74"/>
      <c r="D38" s="75"/>
    </row>
    <row r="39" spans="1:4" ht="14.25">
      <c r="A39" s="19">
        <v>11</v>
      </c>
      <c r="B39" s="30"/>
      <c r="C39" s="74"/>
      <c r="D39" s="75"/>
    </row>
    <row r="40" spans="1:4" ht="14.25">
      <c r="A40" s="19">
        <v>12</v>
      </c>
      <c r="B40" s="30"/>
      <c r="C40" s="74"/>
      <c r="D40" s="75"/>
    </row>
    <row r="41" spans="1:4" ht="14.25">
      <c r="A41" s="19">
        <v>13</v>
      </c>
      <c r="B41" s="30"/>
      <c r="C41" s="74"/>
      <c r="D41" s="75"/>
    </row>
    <row r="42" spans="1:4" ht="14.25">
      <c r="A42" s="19">
        <v>14</v>
      </c>
      <c r="B42" s="30"/>
      <c r="C42" s="74"/>
      <c r="D42" s="75"/>
    </row>
    <row r="43" spans="1:4" ht="14.25">
      <c r="A43" s="19">
        <v>15</v>
      </c>
      <c r="B43" s="30"/>
      <c r="C43" s="74"/>
      <c r="D43" s="75"/>
    </row>
    <row r="44" spans="1:4" ht="14.25">
      <c r="A44" s="19">
        <v>16</v>
      </c>
      <c r="B44" s="30"/>
      <c r="C44" s="74"/>
      <c r="D44" s="75"/>
    </row>
    <row r="45" spans="1:4" ht="14.25">
      <c r="A45" s="19">
        <v>17</v>
      </c>
      <c r="B45" s="30"/>
      <c r="C45" s="74"/>
      <c r="D45" s="75"/>
    </row>
    <row r="46" spans="1:4" ht="15" thickBot="1">
      <c r="A46" s="19">
        <v>18</v>
      </c>
      <c r="B46" s="31"/>
      <c r="C46" s="33"/>
      <c r="D46" s="76"/>
    </row>
  </sheetData>
  <mergeCells count="14">
    <mergeCell ref="C13:D13"/>
    <mergeCell ref="B6:D6"/>
    <mergeCell ref="B8:D8"/>
    <mergeCell ref="B10:D10"/>
    <mergeCell ref="B12:D12"/>
    <mergeCell ref="B7:D7"/>
    <mergeCell ref="B14:D14"/>
    <mergeCell ref="C25:C28"/>
    <mergeCell ref="B25:B28"/>
    <mergeCell ref="C15:D15"/>
    <mergeCell ref="D25:D28"/>
    <mergeCell ref="B23:D23"/>
    <mergeCell ref="B20:D22"/>
    <mergeCell ref="C16:D16"/>
  </mergeCells>
  <dataValidations xWindow="280" yWindow="528" count="2">
    <dataValidation type="decimal" operator="greaterThanOrEqual" allowBlank="1" showInputMessage="1" showErrorMessage="1" error="The entered value must not be negative." sqref="C29:D46" xr:uid="{00000000-0002-0000-0200-000000000000}">
      <formula1>0</formula1>
    </dataValidation>
    <dataValidation type="list" allowBlank="1" showInputMessage="1" showErrorMessage="1" sqref="B29:B46" xr:uid="{00000000-0002-0000-0200-000001000000}">
      <formula1>Common_Name_4</formula1>
    </dataValidation>
  </dataValidations>
  <hyperlinks>
    <hyperlink ref="B13" r:id="rId1" display="https://www.epa.gov/climate-hfcs-reduction/forms/hfc-allocation-rule-reporting-helpdesk" xr:uid="{00000000-0004-0000-0200-000000000000}"/>
    <hyperlink ref="C13" r:id="rId2" display="https://www.epa.gov/climate-hfcs-reduction/american-innovation-and-manufacturing-aim-act-paperwork-reduction-act-burden" xr:uid="{00000000-0004-0000-0200-000001000000}"/>
    <hyperlink ref="B15" location="'Quarterly Information'!C24" display="Section 1 - Facility Identification" xr:uid="{00000000-0004-0000-0200-000002000000}"/>
    <hyperlink ref="B16" location="'Quarterly Information'!B43" display="Section 2 - Quarterly Production Information" xr:uid="{00000000-0004-0000-0200-000003000000}"/>
    <hyperlink ref="B17" location="'Shipment and Sales'!B29" display="Section 3 - Recipient Facility Information" xr:uid="{00000000-0004-0000-0200-000004000000}"/>
    <hyperlink ref="C15" location="'Shipment and Sales Information'!B53" display="Section 4 - Application-Specific Allowance Holder Information" xr:uid="{00000000-0004-0000-0200-000005000000}"/>
    <hyperlink ref="C15:D15" location="'Shipment and Sales'!B58" display="Section 4 - Application-Specific Allowance Holder Information" xr:uid="{00000000-0004-0000-0200-000006000000}"/>
    <hyperlink ref="C17" location="'HFC-23 Emissions'!B27" display="Section 6 - HFC-23 Emissions" xr:uid="{00000000-0004-0000-0200-000008000000}"/>
    <hyperlink ref="C16" location="'End of Year Reporting'!B24" display="Section 5 - End-of-Year Reporting" xr:uid="{73FB03E4-59B6-425A-8AC4-5EE7C3195FC2}"/>
    <hyperlink ref="C16:D16" location="'Inventory Reporting'!A1" display="Section 5 - Inventory Reporting" xr:uid="{55C3CC77-AAB5-42C4-AB9B-5B742C9DC2C1}"/>
  </hyperlinks>
  <pageMargins left="0.7" right="0.7" top="0.75" bottom="0.75" header="0.3" footer="0.3"/>
  <pageSetup scale="85" orientation="portrait" horizontalDpi="300" verticalDpi="0" r:id="rId3"/>
  <extLst>
    <ext xmlns:x14="http://schemas.microsoft.com/office/spreadsheetml/2009/9/main" uri="{78C0D931-6437-407d-A8EE-F0AAD7539E65}">
      <x14:conditionalFormattings>
        <x14:conditionalFormatting xmlns:xm="http://schemas.microsoft.com/office/excel/2006/main">
          <x14:cfRule type="expression" priority="1" id="{534BC073-2084-4389-B372-28D9CAB5F885}">
            <xm:f>AND('Quarterly Information'!$C$27=1,'Quarterly Information'!$D$30="No")</xm:f>
            <x14:dxf>
              <font>
                <color rgb="FFFF0000"/>
              </font>
              <fill>
                <patternFill>
                  <bgColor theme="1"/>
                </patternFill>
              </fill>
            </x14:dxf>
          </x14:cfRule>
          <x14:cfRule type="expression" priority="2" id="{BA78E7FC-D415-4350-A9BD-A73B2369F538}">
            <xm:f>AND('Quarterly Information'!$C$27=2,'Quarterly Information'!$D$30="No")</xm:f>
            <x14:dxf>
              <font>
                <color rgb="FFFF0000"/>
              </font>
              <fill>
                <patternFill>
                  <bgColor theme="1"/>
                </patternFill>
              </fill>
            </x14:dxf>
          </x14:cfRule>
          <x14:cfRule type="expression" priority="3" id="{490C9A75-FF87-40FD-9915-726031CEA17A}">
            <xm:f>AND('Quarterly Information'!$C$27=3,'Quarterly Information'!$D$30="No")</xm:f>
            <x14:dxf>
              <font>
                <color rgb="FFFF0000"/>
              </font>
              <fill>
                <patternFill>
                  <bgColor theme="1"/>
                </patternFill>
              </fill>
            </x14:dxf>
          </x14:cfRule>
          <xm:sqref>B29:B46</xm:sqref>
        </x14:conditionalFormatting>
        <x14:conditionalFormatting xmlns:xm="http://schemas.microsoft.com/office/excel/2006/main">
          <x14:cfRule type="expression" priority="8" id="{BEEEE941-1EBA-485F-B48D-42A3EDD48D08}">
            <xm:f>'Quarterly Information'!$C$27=3</xm:f>
            <x14:dxf>
              <font>
                <color rgb="FFFF0000"/>
              </font>
              <fill>
                <patternFill>
                  <bgColor theme="1"/>
                </patternFill>
              </fill>
            </x14:dxf>
          </x14:cfRule>
          <x14:cfRule type="expression" priority="9" id="{A88C21E9-ECC2-4595-AACD-A8AEEFB39534}">
            <xm:f>'Quarterly Information'!$C$27=2</xm:f>
            <x14:dxf>
              <font>
                <strike val="0"/>
                <color rgb="FFFF0000"/>
              </font>
              <fill>
                <patternFill>
                  <bgColor theme="1"/>
                </patternFill>
              </fill>
            </x14:dxf>
          </x14:cfRule>
          <x14:cfRule type="expression" priority="10" id="{13807B6E-8678-4748-AC38-2B015BFF3E22}">
            <xm:f>'Quarterly Information'!$C$27=1</xm:f>
            <x14:dxf>
              <font>
                <strike val="0"/>
                <color rgb="FFFF0000"/>
              </font>
              <fill>
                <patternFill>
                  <bgColor theme="1"/>
                </patternFill>
              </fill>
            </x14:dxf>
          </x14:cfRule>
          <xm:sqref>C29:C46</xm:sqref>
        </x14:conditionalFormatting>
        <x14:conditionalFormatting xmlns:xm="http://schemas.microsoft.com/office/excel/2006/main">
          <x14:cfRule type="expression" priority="4" id="{792D3859-F9D3-47F6-A900-089866826775}">
            <xm:f>'Quarterly Information'!$D$30="No"</xm:f>
            <x14:dxf>
              <font>
                <color rgb="FFFF0000"/>
              </font>
              <fill>
                <patternFill>
                  <bgColor theme="1"/>
                </patternFill>
              </fill>
            </x14:dxf>
          </x14:cfRule>
          <xm:sqref>D29:D46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27"/>
  <sheetViews>
    <sheetView showGridLines="0" zoomScale="85" zoomScaleNormal="85" workbookViewId="0"/>
  </sheetViews>
  <sheetFormatPr defaultColWidth="8.7109375" defaultRowHeight="15.95" customHeight="1"/>
  <cols>
    <col min="1" max="1" width="5.85546875" style="12" customWidth="1"/>
    <col min="2" max="2" width="42.140625" style="12" customWidth="1"/>
    <col min="3" max="3" width="23.5703125" style="12" customWidth="1"/>
    <col min="4" max="4" width="32.140625" style="12" customWidth="1"/>
    <col min="5" max="5" width="33.5703125" style="12" customWidth="1"/>
    <col min="6" max="6" width="34.7109375" style="12" customWidth="1"/>
    <col min="7" max="7" width="27.7109375" style="12" customWidth="1"/>
    <col min="8" max="8" width="28.28515625" style="12" customWidth="1"/>
    <col min="9" max="9" width="27.5703125" style="12" customWidth="1"/>
    <col min="10" max="10" width="24.85546875" style="12" customWidth="1"/>
    <col min="11" max="11" width="21.42578125" style="12" customWidth="1"/>
    <col min="12" max="16384" width="8.7109375" style="12"/>
  </cols>
  <sheetData>
    <row r="1" spans="2:9" s="15" customFormat="1" ht="15.95" customHeight="1">
      <c r="B1" s="71" t="str">
        <f>'Quarterly Information'!B1</f>
        <v>U.S. Environmental Protection Agency (EPA)</v>
      </c>
      <c r="C1" s="67"/>
      <c r="D1" s="67"/>
      <c r="E1" s="61" t="str">
        <f>'Quarterly Information'!F1</f>
        <v>OMB Control Number: 2060-0734</v>
      </c>
      <c r="F1" s="67"/>
      <c r="G1" s="67"/>
      <c r="H1" s="67"/>
      <c r="I1" s="67"/>
    </row>
    <row r="2" spans="2:9" s="15" customFormat="1" ht="15.95" customHeight="1">
      <c r="B2" s="67"/>
      <c r="C2" s="67"/>
      <c r="D2" s="67"/>
      <c r="E2" s="61" t="str">
        <f>'Quarterly Information'!F2</f>
        <v>Expiration Date: MM/DD/YYYY</v>
      </c>
      <c r="F2" s="67"/>
      <c r="G2" s="67"/>
      <c r="H2" s="67"/>
      <c r="I2" s="67"/>
    </row>
    <row r="3" spans="2:9" s="15" customFormat="1" ht="15.95" customHeight="1">
      <c r="B3" s="67"/>
      <c r="C3" s="67"/>
      <c r="D3" s="67"/>
      <c r="E3" s="67"/>
      <c r="F3" s="67"/>
      <c r="G3" s="67"/>
      <c r="H3" s="67"/>
      <c r="I3" s="61"/>
    </row>
    <row r="4" spans="2:9" ht="21.6" customHeight="1">
      <c r="B4" s="62" t="s">
        <v>3</v>
      </c>
      <c r="C4" s="64"/>
      <c r="D4" s="64"/>
      <c r="E4" s="64"/>
      <c r="F4" s="21"/>
      <c r="G4" s="67"/>
      <c r="H4" s="67"/>
      <c r="I4" s="67"/>
    </row>
    <row r="5" spans="2:9" ht="21.6" customHeight="1">
      <c r="B5" s="63" t="s">
        <v>4</v>
      </c>
      <c r="C5" s="65"/>
      <c r="D5" s="65"/>
      <c r="E5" s="65"/>
      <c r="F5" s="21"/>
      <c r="G5" s="67"/>
      <c r="H5" s="67"/>
      <c r="I5" s="67"/>
    </row>
    <row r="6" spans="2:9" ht="15.95" customHeight="1">
      <c r="B6" s="121" t="s">
        <v>5</v>
      </c>
      <c r="C6" s="122"/>
      <c r="D6" s="122"/>
      <c r="E6" s="123"/>
      <c r="F6" s="21"/>
      <c r="G6" s="67"/>
      <c r="H6" s="67"/>
      <c r="I6" s="67"/>
    </row>
    <row r="7" spans="2:9" ht="188.45" customHeight="1">
      <c r="B7" s="95" t="s">
        <v>6</v>
      </c>
      <c r="C7" s="146"/>
      <c r="D7" s="146"/>
      <c r="E7" s="147"/>
      <c r="F7" s="21"/>
      <c r="G7" s="67"/>
      <c r="H7" s="67"/>
      <c r="I7" s="67"/>
    </row>
    <row r="8" spans="2:9" ht="15.95" customHeight="1">
      <c r="B8" s="121" t="s">
        <v>7</v>
      </c>
      <c r="C8" s="122"/>
      <c r="D8" s="122"/>
      <c r="E8" s="123"/>
      <c r="F8" s="21"/>
      <c r="G8" s="67"/>
      <c r="H8" s="67"/>
      <c r="I8" s="67"/>
    </row>
    <row r="9" spans="2:9" ht="15.95" customHeight="1">
      <c r="B9" s="51" t="str">
        <f>'Quarterly Information'!B9</f>
        <v>r0.5</v>
      </c>
      <c r="C9" s="67"/>
      <c r="D9" s="67"/>
      <c r="E9" s="151"/>
      <c r="F9" s="21"/>
      <c r="G9" s="67"/>
      <c r="H9" s="67"/>
      <c r="I9" s="67"/>
    </row>
    <row r="10" spans="2:9" ht="15.95" customHeight="1">
      <c r="B10" s="121" t="s">
        <v>9</v>
      </c>
      <c r="C10" s="122"/>
      <c r="D10" s="122"/>
      <c r="E10" s="123"/>
      <c r="F10" s="21"/>
      <c r="G10" s="67"/>
      <c r="H10" s="67"/>
      <c r="I10" s="67"/>
    </row>
    <row r="11" spans="2:9" ht="15.95" customHeight="1">
      <c r="B11" s="68">
        <f>'Quarterly Information'!B11</f>
        <v>45840</v>
      </c>
      <c r="C11" s="67"/>
      <c r="D11" s="67"/>
      <c r="E11" s="151"/>
      <c r="F11" s="21"/>
      <c r="G11" s="67"/>
      <c r="H11" s="67"/>
      <c r="I11" s="67"/>
    </row>
    <row r="12" spans="2:9" ht="15.95" customHeight="1">
      <c r="B12" s="121" t="s">
        <v>10</v>
      </c>
      <c r="C12" s="122"/>
      <c r="D12" s="122"/>
      <c r="E12" s="123"/>
      <c r="F12" s="21"/>
      <c r="G12" s="67"/>
      <c r="H12" s="67"/>
      <c r="I12" s="67"/>
    </row>
    <row r="13" spans="2:9" ht="15.95" customHeight="1">
      <c r="B13" s="26" t="s">
        <v>11</v>
      </c>
      <c r="C13" s="93" t="s">
        <v>12</v>
      </c>
      <c r="D13" s="93"/>
      <c r="E13" s="151"/>
      <c r="F13" s="21"/>
      <c r="G13" s="67"/>
      <c r="H13" s="67"/>
      <c r="I13" s="67"/>
    </row>
    <row r="14" spans="2:9" ht="15.95" customHeight="1">
      <c r="B14" s="121" t="s">
        <v>13</v>
      </c>
      <c r="C14" s="122"/>
      <c r="D14" s="122"/>
      <c r="E14" s="123"/>
      <c r="F14" s="21"/>
      <c r="G14" s="67"/>
      <c r="H14" s="67"/>
      <c r="I14" s="67"/>
    </row>
    <row r="15" spans="2:9" ht="15.95" customHeight="1">
      <c r="B15" s="24" t="s">
        <v>14</v>
      </c>
      <c r="C15" s="103" t="s">
        <v>15</v>
      </c>
      <c r="D15" s="103"/>
      <c r="E15" s="39"/>
      <c r="F15" s="21"/>
      <c r="G15" s="67"/>
      <c r="H15" s="67"/>
      <c r="I15" s="67"/>
    </row>
    <row r="16" spans="2:9" ht="15.95" customHeight="1">
      <c r="B16" s="43" t="s">
        <v>16</v>
      </c>
      <c r="C16" s="102" t="s">
        <v>17</v>
      </c>
      <c r="D16" s="102"/>
      <c r="E16" s="25"/>
      <c r="F16" s="21"/>
      <c r="G16" s="67"/>
      <c r="H16" s="67"/>
      <c r="I16" s="67"/>
    </row>
    <row r="17" spans="2:10" ht="15.95" customHeight="1">
      <c r="B17" s="26" t="s">
        <v>18</v>
      </c>
      <c r="C17" s="101" t="s">
        <v>19</v>
      </c>
      <c r="D17" s="101"/>
      <c r="E17" s="27"/>
      <c r="F17" s="21"/>
      <c r="G17" s="67"/>
      <c r="H17" s="67"/>
      <c r="I17" s="67"/>
      <c r="J17" s="67"/>
    </row>
    <row r="18" spans="2:10" ht="15.95" customHeight="1">
      <c r="B18" s="67"/>
      <c r="C18" s="67"/>
      <c r="D18" s="67"/>
      <c r="E18" s="67"/>
      <c r="F18" s="21"/>
      <c r="G18" s="67"/>
      <c r="H18" s="67"/>
      <c r="I18" s="67"/>
      <c r="J18" s="67"/>
    </row>
    <row r="19" spans="2:10" ht="15.95" customHeight="1">
      <c r="B19" s="5" t="s">
        <v>19</v>
      </c>
      <c r="C19" s="13"/>
      <c r="D19" s="13"/>
      <c r="E19" s="13"/>
      <c r="F19" s="155"/>
      <c r="G19" s="155"/>
      <c r="H19" s="155"/>
      <c r="I19" s="155"/>
      <c r="J19" s="178"/>
    </row>
    <row r="20" spans="2:10" ht="15.95" customHeight="1" thickBot="1">
      <c r="B20" s="14" t="s">
        <v>87</v>
      </c>
      <c r="C20" s="4"/>
      <c r="D20" s="4"/>
      <c r="E20" s="4"/>
      <c r="F20" s="4"/>
      <c r="G20" s="4"/>
      <c r="H20" s="4"/>
      <c r="I20" s="4"/>
      <c r="J20" s="4"/>
    </row>
    <row r="21" spans="2:10" ht="15.95" customHeight="1" thickBot="1">
      <c r="B21" s="107" t="s">
        <v>88</v>
      </c>
      <c r="C21" s="108"/>
      <c r="D21" s="108"/>
      <c r="E21" s="108"/>
      <c r="F21" s="108"/>
      <c r="G21" s="108"/>
      <c r="H21" s="108"/>
      <c r="I21" s="149"/>
      <c r="J21" s="67"/>
    </row>
    <row r="22" spans="2:10" ht="15.95" customHeight="1">
      <c r="B22" s="160">
        <v>1</v>
      </c>
      <c r="C22" s="52">
        <v>2</v>
      </c>
      <c r="D22" s="52">
        <v>3</v>
      </c>
      <c r="E22" s="52">
        <v>4</v>
      </c>
      <c r="F22" s="52">
        <v>5</v>
      </c>
      <c r="G22" s="52">
        <v>6</v>
      </c>
      <c r="H22" s="52">
        <v>7</v>
      </c>
      <c r="I22" s="179">
        <v>8</v>
      </c>
      <c r="J22" s="67"/>
    </row>
    <row r="23" spans="2:10" ht="15.95" customHeight="1">
      <c r="B23" s="134" t="s">
        <v>89</v>
      </c>
      <c r="C23" s="148" t="s">
        <v>90</v>
      </c>
      <c r="D23" s="148" t="s">
        <v>91</v>
      </c>
      <c r="E23" s="148" t="s">
        <v>92</v>
      </c>
      <c r="F23" s="148" t="s">
        <v>93</v>
      </c>
      <c r="G23" s="148" t="s">
        <v>94</v>
      </c>
      <c r="H23" s="148" t="s">
        <v>95</v>
      </c>
      <c r="I23" s="150" t="s">
        <v>96</v>
      </c>
      <c r="J23" s="67"/>
    </row>
    <row r="24" spans="2:10" ht="15.95" customHeight="1">
      <c r="B24" s="134"/>
      <c r="C24" s="148"/>
      <c r="D24" s="148"/>
      <c r="E24" s="148"/>
      <c r="F24" s="148"/>
      <c r="G24" s="148"/>
      <c r="H24" s="148"/>
      <c r="I24" s="150"/>
      <c r="J24" s="67"/>
    </row>
    <row r="25" spans="2:10" ht="15.95" customHeight="1">
      <c r="B25" s="134"/>
      <c r="C25" s="148"/>
      <c r="D25" s="148"/>
      <c r="E25" s="148"/>
      <c r="F25" s="148"/>
      <c r="G25" s="148"/>
      <c r="H25" s="148"/>
      <c r="I25" s="150"/>
      <c r="J25" s="67"/>
    </row>
    <row r="26" spans="2:10" ht="15.95" customHeight="1">
      <c r="B26" s="134"/>
      <c r="C26" s="148"/>
      <c r="D26" s="148"/>
      <c r="E26" s="148"/>
      <c r="F26" s="148"/>
      <c r="G26" s="148"/>
      <c r="H26" s="148"/>
      <c r="I26" s="150"/>
      <c r="J26" s="67"/>
    </row>
    <row r="27" spans="2:10" ht="15" thickBot="1">
      <c r="B27" s="32"/>
      <c r="C27" s="33"/>
      <c r="D27" s="33"/>
      <c r="E27" s="33"/>
      <c r="F27" s="34"/>
      <c r="G27" s="34"/>
      <c r="H27" s="34"/>
      <c r="I27" s="35"/>
      <c r="J27" s="67"/>
    </row>
  </sheetData>
  <mergeCells count="19">
    <mergeCell ref="C13:D13"/>
    <mergeCell ref="B14:E14"/>
    <mergeCell ref="E23:E26"/>
    <mergeCell ref="B21:I21"/>
    <mergeCell ref="C23:C26"/>
    <mergeCell ref="B23:B26"/>
    <mergeCell ref="I23:I26"/>
    <mergeCell ref="H23:H26"/>
    <mergeCell ref="G23:G26"/>
    <mergeCell ref="F23:F26"/>
    <mergeCell ref="D23:D26"/>
    <mergeCell ref="C16:D16"/>
    <mergeCell ref="C17:D17"/>
    <mergeCell ref="C15:D15"/>
    <mergeCell ref="B12:E12"/>
    <mergeCell ref="B10:E10"/>
    <mergeCell ref="B8:E8"/>
    <mergeCell ref="B6:E6"/>
    <mergeCell ref="B7:E7"/>
  </mergeCells>
  <dataValidations xWindow="221" yWindow="634" count="3">
    <dataValidation type="decimal" operator="greaterThanOrEqual" allowBlank="1" showInputMessage="1" showErrorMessage="1" error="The entered value must not be negative." sqref="C27 E27:I27" xr:uid="{00000000-0002-0000-0300-000000000000}">
      <formula1>0</formula1>
    </dataValidation>
    <dataValidation type="decimal" operator="greaterThanOrEqual" allowBlank="1" showInputMessage="1" showErrorMessage="1" error="The entered value must not be negative." prompt="The HFC-23 Generated must be greater than or equal to the sum of columns 2, 3, 7, and 8." sqref="B27" xr:uid="{00000000-0002-0000-0300-000001000000}">
      <formula1>0</formula1>
    </dataValidation>
    <dataValidation type="decimal" operator="greaterThanOrEqual" allowBlank="1" showInputMessage="1" showErrorMessage="1" error="The entered value must not be negative." prompt="HFC-23 Captured must be greater than or equal to the sum of columns 4, 5, and 6." sqref="D27" xr:uid="{00000000-0002-0000-0300-000002000000}">
      <formula1>0</formula1>
    </dataValidation>
  </dataValidations>
  <hyperlinks>
    <hyperlink ref="B13" r:id="rId1" display="https://www.epa.gov/climate-hfcs-reduction/forms/hfc-allocation-rule-reporting-helpdesk" xr:uid="{00000000-0004-0000-0300-000000000000}"/>
    <hyperlink ref="C13" r:id="rId2" display="https://www.epa.gov/climate-hfcs-reduction/american-innovation-and-manufacturing-aim-act-paperwork-reduction-act-burden" xr:uid="{00000000-0004-0000-0300-000001000000}"/>
    <hyperlink ref="B15" location="'Quarterly Information'!C24" display="Section 1 - Facility Identification" xr:uid="{00000000-0004-0000-0300-000002000000}"/>
    <hyperlink ref="B16" location="'Quarterly Information'!B43" display="Section 2 - Quarterly Production Information" xr:uid="{00000000-0004-0000-0300-000003000000}"/>
    <hyperlink ref="B17" location="'Shipment and Sales'!B29" display="Section 3 - Recipient Facility Information" xr:uid="{00000000-0004-0000-0300-000004000000}"/>
    <hyperlink ref="C15" location="'Shipment and Sales Information'!B53" display="Section 4 - Application-Specific Allowance Holder Information" xr:uid="{00000000-0004-0000-0300-000005000000}"/>
    <hyperlink ref="C15:D15" location="'Shipment and Sales'!B58" display="Section 4 - Application-Specific Allowance Holder Information" xr:uid="{00000000-0004-0000-0300-000006000000}"/>
    <hyperlink ref="C17" location="'HFC-23 Emissions'!B25" display="Section 6 - HFC-23 Emissions" xr:uid="{00000000-0004-0000-0300-000008000000}"/>
    <hyperlink ref="C17:D17" location="'HFC-23 Emissions'!B27" display="Section 6 - HFC-23 Emissions" xr:uid="{00000000-0004-0000-0300-000009000000}"/>
    <hyperlink ref="C16" location="'End of Year Reporting'!B24" display="Section 5 - End-of-Year Reporting" xr:uid="{535C9B98-7180-4BE2-A969-E64810847C91}"/>
    <hyperlink ref="C16:D16" location="'Inventory Reporting'!A1" display="Section 5 - Inventory Reporting" xr:uid="{FD87FEC0-483A-4228-AA7D-B3E33057A52E}"/>
  </hyperlinks>
  <pageMargins left="0.7" right="0.7" top="0.75" bottom="0.75" header="0.3" footer="0.3"/>
  <pageSetup scale="85" orientation="portrait" horizontalDpi="300" verticalDpi="0" r:id="rId3"/>
  <extLst>
    <ext xmlns:x14="http://schemas.microsoft.com/office/spreadsheetml/2009/9/main" uri="{78C0D931-6437-407d-A8EE-F0AAD7539E65}">
      <x14:conditionalFormattings>
        <x14:conditionalFormatting xmlns:xm="http://schemas.microsoft.com/office/excel/2006/main">
          <x14:cfRule type="expression" priority="1" id="{2CE323F8-EA6B-4DB5-AE5F-18728D9C3CD3}">
            <xm:f>'Quarterly Information'!$D$32="No"</xm:f>
            <x14:dxf>
              <font>
                <strike val="0"/>
                <color rgb="FFFF0000"/>
              </font>
              <fill>
                <patternFill>
                  <bgColor theme="1"/>
                </patternFill>
              </fill>
            </x14:dxf>
          </x14:cfRule>
          <x14:cfRule type="expression" priority="2" id="{6B8319B3-E163-4937-BBAC-79F11213D64F}">
            <xm:f>'Quarterly Information'!$C$27=3</xm:f>
            <x14:dxf>
              <font>
                <strike val="0"/>
                <color rgb="FFFF0000"/>
              </font>
              <fill>
                <patternFill>
                  <bgColor theme="1"/>
                </patternFill>
              </fill>
            </x14:dxf>
          </x14:cfRule>
          <x14:cfRule type="expression" priority="3" id="{0C9FD2D9-5B86-488A-ABED-8A55C0B8E98F}">
            <xm:f>'Quarterly Information'!$C$27=2</xm:f>
            <x14:dxf>
              <font>
                <strike val="0"/>
                <color rgb="FFFF0000"/>
              </font>
              <fill>
                <patternFill>
                  <bgColor theme="1"/>
                </patternFill>
              </fill>
            </x14:dxf>
          </x14:cfRule>
          <x14:cfRule type="expression" priority="4" id="{54BB1759-856E-4E0F-B34E-30ED45FC42A7}">
            <xm:f>'Quarterly Information'!$C$27=1</xm:f>
            <x14:dxf>
              <font>
                <strike val="0"/>
                <color rgb="FFFF0000"/>
              </font>
              <fill>
                <patternFill>
                  <bgColor theme="1"/>
                </patternFill>
              </fill>
            </x14:dxf>
          </x14:cfRule>
          <xm:sqref>B27:I27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4"/>
  <sheetViews>
    <sheetView zoomScale="85" zoomScaleNormal="85" workbookViewId="0">
      <selection activeCell="G23" sqref="G23"/>
    </sheetView>
  </sheetViews>
  <sheetFormatPr defaultColWidth="8.7109375" defaultRowHeight="12.75"/>
  <cols>
    <col min="1" max="1" width="18" style="8" customWidth="1"/>
    <col min="2" max="2" width="17.5703125" style="8" bestFit="1" customWidth="1"/>
    <col min="3" max="3" width="17.5703125" style="8" customWidth="1"/>
    <col min="4" max="5" width="17.5703125" style="8" hidden="1" customWidth="1"/>
    <col min="6" max="6" width="17.5703125" style="8" customWidth="1"/>
    <col min="7" max="7" width="20.5703125" style="8" bestFit="1" customWidth="1"/>
    <col min="8" max="9" width="20.85546875" style="8" hidden="1" customWidth="1"/>
    <col min="10" max="10" width="20.85546875" style="8" bestFit="1" customWidth="1"/>
    <col min="11" max="12" width="16.28515625" style="8" bestFit="1" customWidth="1"/>
    <col min="13" max="13" width="9.85546875" style="8" bestFit="1" customWidth="1"/>
    <col min="14" max="14" width="9.85546875" style="8" customWidth="1"/>
    <col min="15" max="15" width="7.85546875" style="8" bestFit="1" customWidth="1"/>
    <col min="16" max="16" width="7.85546875" style="8" customWidth="1"/>
    <col min="17" max="17" width="7.42578125" style="8" bestFit="1" customWidth="1"/>
    <col min="18" max="18" width="7.42578125" style="8" customWidth="1"/>
    <col min="19" max="16384" width="8.7109375" style="8"/>
  </cols>
  <sheetData>
    <row r="1" spans="1:17">
      <c r="A1" s="7" t="s">
        <v>97</v>
      </c>
      <c r="B1" s="7" t="s">
        <v>98</v>
      </c>
      <c r="C1" s="7"/>
      <c r="D1" s="7"/>
      <c r="E1" s="7"/>
      <c r="F1" s="7"/>
      <c r="G1" s="7" t="s">
        <v>99</v>
      </c>
      <c r="H1" s="7" t="s">
        <v>100</v>
      </c>
      <c r="I1" s="7" t="s">
        <v>101</v>
      </c>
      <c r="J1" s="7" t="s">
        <v>102</v>
      </c>
      <c r="K1" s="7" t="s">
        <v>103</v>
      </c>
      <c r="L1" s="7" t="s">
        <v>104</v>
      </c>
      <c r="N1" s="7" t="s">
        <v>105</v>
      </c>
      <c r="O1" s="7" t="s">
        <v>106</v>
      </c>
      <c r="P1" s="7" t="s">
        <v>107</v>
      </c>
      <c r="Q1" s="9"/>
    </row>
    <row r="2" spans="1:17" ht="15.75">
      <c r="A2" s="10" t="s">
        <v>108</v>
      </c>
      <c r="B2" s="10" t="s">
        <v>109</v>
      </c>
      <c r="C2" s="10">
        <f>IF(COUNTIF('Quarterly Information'!B$44:B$61,B2)&gt;=1,"",ROW())</f>
        <v>2</v>
      </c>
      <c r="D2" s="10">
        <f>IF(COUNTIF('Shipment and Sales'!B$29:B$48,B2)&gt;=1,"",ROW())</f>
        <v>2</v>
      </c>
      <c r="E2" s="10">
        <f>IF(COUNTIF('Shipment and Sales'!B$58:B$75,B2)&gt;=1,"",ROW())</f>
        <v>2</v>
      </c>
      <c r="F2" s="10">
        <f>IF(COUNTIF('Inventory Reporting'!B$29:B$46,B2)&gt;=1,"",ROW())</f>
        <v>2</v>
      </c>
      <c r="G2" s="10" t="str">
        <f t="shared" ref="G2:G19" si="0">IF(ROW(B2)-ROW(B$2)+1&gt;COUNT(C$2:C$19),"",INDEX(B:B,SMALL(C$2:C$19,1+ROW(B2)-ROW(B$2))))</f>
        <v>HFC-23</v>
      </c>
      <c r="H2" s="10" t="str">
        <f t="shared" ref="H2:H19" si="1">IF(ROW(B2)-ROW(B$2)+1&gt;COUNT(D$2:D$19),"",INDEX(B:B,SMALL(D$2:D$19,1+ROW(B2)-ROW(B$2))))</f>
        <v>HFC-23</v>
      </c>
      <c r="I2" s="10" t="str">
        <f>IF(ROW(B2)-ROW(B$2)+1&gt;COUNT(E$2:E$19),"",INDEX(B:B,SMALL(E$2:E$19,1+ROW(B2)-ROW(B$2))))</f>
        <v>HFC-23</v>
      </c>
      <c r="J2" s="10" t="str">
        <f>IF(ROW(B2)-ROW(B$2)+1&gt;COUNT(F$2:F$19),"",INDEX(B:B,SMALL(F$2:F$19,1+ROW(B2)-ROW(B$2))))</f>
        <v>HFC-23</v>
      </c>
      <c r="K2" s="20">
        <v>14800</v>
      </c>
      <c r="L2" s="11" t="s">
        <v>110</v>
      </c>
      <c r="N2" s="10" t="s">
        <v>111</v>
      </c>
      <c r="O2" s="10">
        <v>1</v>
      </c>
      <c r="P2" s="10">
        <v>2022</v>
      </c>
    </row>
    <row r="3" spans="1:17" ht="15.75">
      <c r="A3" s="10" t="s">
        <v>112</v>
      </c>
      <c r="B3" s="10" t="s">
        <v>113</v>
      </c>
      <c r="C3" s="10">
        <f>IF(COUNTIF('Quarterly Information'!B$44:B$61,B3)&gt;=1,"",ROW())</f>
        <v>3</v>
      </c>
      <c r="D3" s="10">
        <f>IF(COUNTIF('Shipment and Sales'!B$29:B$48,B3)&gt;=1,"",ROW())</f>
        <v>3</v>
      </c>
      <c r="E3" s="10">
        <f>IF(COUNTIF('Shipment and Sales'!B$58:B$75,B3)&gt;=1,"",ROW())</f>
        <v>3</v>
      </c>
      <c r="F3" s="10">
        <f>IF(COUNTIF('Inventory Reporting'!B$29:B$46,B3)&gt;=1,"",ROW())</f>
        <v>3</v>
      </c>
      <c r="G3" s="10" t="str">
        <f t="shared" si="0"/>
        <v>HFC-32</v>
      </c>
      <c r="H3" s="10" t="str">
        <f t="shared" si="1"/>
        <v>HFC-32</v>
      </c>
      <c r="I3" s="10" t="str">
        <f t="shared" ref="I3:I19" si="2">IF(ROW(B3)-ROW(B$2)+1&gt;COUNT(E$2:E$19),"",INDEX(B:B,SMALL(E$2:E$19,1+ROW(B3)-ROW(B$2))))</f>
        <v>HFC-32</v>
      </c>
      <c r="J3" s="10" t="str">
        <f t="shared" ref="J3:J19" si="3">IF(ROW(B3)-ROW(B$2)+1&gt;COUNT(F$2:F$19),"",INDEX(B:B,SMALL(F$2:F$19,1+ROW(B3)-ROW(B$2))))</f>
        <v>HFC-32</v>
      </c>
      <c r="K3" s="20">
        <v>675</v>
      </c>
      <c r="L3" s="10" t="s">
        <v>114</v>
      </c>
      <c r="N3" s="10" t="s">
        <v>115</v>
      </c>
      <c r="O3" s="10">
        <v>2</v>
      </c>
      <c r="P3" s="10">
        <v>2023</v>
      </c>
    </row>
    <row r="4" spans="1:17" ht="15.75">
      <c r="A4" s="10" t="s">
        <v>116</v>
      </c>
      <c r="B4" s="10" t="s">
        <v>117</v>
      </c>
      <c r="C4" s="10">
        <f>IF(COUNTIF('Quarterly Information'!B$44:B$61,B4)&gt;=1,"",ROW())</f>
        <v>4</v>
      </c>
      <c r="D4" s="10">
        <f>IF(COUNTIF('Shipment and Sales'!B$29:B$48,B4)&gt;=1,"",ROW())</f>
        <v>4</v>
      </c>
      <c r="E4" s="10">
        <f>IF(COUNTIF('Shipment and Sales'!B$58:B$75,B4)&gt;=1,"",ROW())</f>
        <v>4</v>
      </c>
      <c r="F4" s="10">
        <f>IF(COUNTIF('Inventory Reporting'!B$29:B$46,B4)&gt;=1,"",ROW())</f>
        <v>4</v>
      </c>
      <c r="G4" s="10" t="str">
        <f t="shared" si="0"/>
        <v>HFC-41</v>
      </c>
      <c r="H4" s="10" t="str">
        <f t="shared" si="1"/>
        <v>HFC-41</v>
      </c>
      <c r="I4" s="10" t="str">
        <f t="shared" si="2"/>
        <v>HFC-41</v>
      </c>
      <c r="J4" s="10" t="str">
        <f t="shared" si="3"/>
        <v>HFC-41</v>
      </c>
      <c r="K4" s="20">
        <v>92</v>
      </c>
      <c r="L4" s="10" t="s">
        <v>118</v>
      </c>
      <c r="N4" s="10" t="s">
        <v>119</v>
      </c>
      <c r="O4" s="10">
        <v>3</v>
      </c>
      <c r="P4" s="10">
        <v>2024</v>
      </c>
    </row>
    <row r="5" spans="1:17" ht="15.75">
      <c r="A5" s="10" t="s">
        <v>120</v>
      </c>
      <c r="B5" s="10" t="s">
        <v>121</v>
      </c>
      <c r="C5" s="10">
        <f>IF(COUNTIF('Quarterly Information'!B$44:B$61,B5)&gt;=1,"",ROW())</f>
        <v>5</v>
      </c>
      <c r="D5" s="10">
        <f>IF(COUNTIF('Shipment and Sales'!B$29:B$48,B5)&gt;=1,"",ROW())</f>
        <v>5</v>
      </c>
      <c r="E5" s="10">
        <f>IF(COUNTIF('Shipment and Sales'!B$58:B$75,B5)&gt;=1,"",ROW())</f>
        <v>5</v>
      </c>
      <c r="F5" s="10">
        <f>IF(COUNTIF('Inventory Reporting'!B$29:B$46,B5)&gt;=1,"",ROW())</f>
        <v>5</v>
      </c>
      <c r="G5" s="10" t="str">
        <f t="shared" si="0"/>
        <v>HFC-43-10mee</v>
      </c>
      <c r="H5" s="10" t="str">
        <f t="shared" si="1"/>
        <v>HFC-43-10mee</v>
      </c>
      <c r="I5" s="10" t="str">
        <f t="shared" si="2"/>
        <v>HFC-43-10mee</v>
      </c>
      <c r="J5" s="10" t="str">
        <f t="shared" si="3"/>
        <v>HFC-43-10mee</v>
      </c>
      <c r="K5" s="20">
        <v>1640</v>
      </c>
      <c r="L5" s="10" t="s">
        <v>122</v>
      </c>
      <c r="N5" s="10" t="s">
        <v>123</v>
      </c>
      <c r="O5" s="10">
        <v>4</v>
      </c>
      <c r="P5" s="10">
        <v>2025</v>
      </c>
    </row>
    <row r="6" spans="1:17" ht="15.75">
      <c r="A6" s="10" t="s">
        <v>124</v>
      </c>
      <c r="B6" s="10" t="s">
        <v>125</v>
      </c>
      <c r="C6" s="10">
        <f>IF(COUNTIF('Quarterly Information'!B$44:B$61,B6)&gt;=1,"",ROW())</f>
        <v>6</v>
      </c>
      <c r="D6" s="10">
        <f>IF(COUNTIF('Shipment and Sales'!B$29:B$48,B6)&gt;=1,"",ROW())</f>
        <v>6</v>
      </c>
      <c r="E6" s="10">
        <f>IF(COUNTIF('Shipment and Sales'!B$58:B$75,B6)&gt;=1,"",ROW())</f>
        <v>6</v>
      </c>
      <c r="F6" s="10">
        <f>IF(COUNTIF('Inventory Reporting'!B$29:B$46,B6)&gt;=1,"",ROW())</f>
        <v>6</v>
      </c>
      <c r="G6" s="10" t="str">
        <f t="shared" si="0"/>
        <v>HFC-125</v>
      </c>
      <c r="H6" s="10" t="str">
        <f t="shared" si="1"/>
        <v>HFC-125</v>
      </c>
      <c r="I6" s="10" t="str">
        <f t="shared" si="2"/>
        <v>HFC-125</v>
      </c>
      <c r="J6" s="10" t="str">
        <f t="shared" si="3"/>
        <v>HFC-125</v>
      </c>
      <c r="K6" s="20">
        <v>3500</v>
      </c>
      <c r="L6" s="10" t="s">
        <v>126</v>
      </c>
      <c r="N6" s="10" t="s">
        <v>127</v>
      </c>
      <c r="O6" s="10"/>
      <c r="P6" s="10">
        <v>2026</v>
      </c>
    </row>
    <row r="7" spans="1:17" ht="15.75">
      <c r="A7" s="10" t="s">
        <v>128</v>
      </c>
      <c r="B7" s="10" t="s">
        <v>129</v>
      </c>
      <c r="C7" s="10">
        <f>IF(COUNTIF('Quarterly Information'!B$44:B$61,B7)&gt;=1,"",ROW())</f>
        <v>7</v>
      </c>
      <c r="D7" s="10">
        <f>IF(COUNTIF('Shipment and Sales'!B$29:B$48,B7)&gt;=1,"",ROW())</f>
        <v>7</v>
      </c>
      <c r="E7" s="10">
        <f>IF(COUNTIF('Shipment and Sales'!B$58:B$75,B7)&gt;=1,"",ROW())</f>
        <v>7</v>
      </c>
      <c r="F7" s="10">
        <f>IF(COUNTIF('Inventory Reporting'!B$29:B$46,B7)&gt;=1,"",ROW())</f>
        <v>7</v>
      </c>
      <c r="G7" s="10" t="str">
        <f t="shared" si="0"/>
        <v>HFC-134</v>
      </c>
      <c r="H7" s="10" t="str">
        <f t="shared" si="1"/>
        <v>HFC-134</v>
      </c>
      <c r="I7" s="10" t="str">
        <f t="shared" si="2"/>
        <v>HFC-134</v>
      </c>
      <c r="J7" s="10" t="str">
        <f t="shared" si="3"/>
        <v>HFC-134</v>
      </c>
      <c r="K7" s="20">
        <v>1100</v>
      </c>
      <c r="L7" s="10" t="s">
        <v>130</v>
      </c>
      <c r="N7" s="10" t="s">
        <v>131</v>
      </c>
      <c r="O7" s="10"/>
      <c r="P7" s="10">
        <v>2027</v>
      </c>
    </row>
    <row r="8" spans="1:17" ht="15.75">
      <c r="A8" s="10" t="s">
        <v>132</v>
      </c>
      <c r="B8" s="10" t="s">
        <v>133</v>
      </c>
      <c r="C8" s="10">
        <f>IF(COUNTIF('Quarterly Information'!B$44:B$61,B8)&gt;=1,"",ROW())</f>
        <v>8</v>
      </c>
      <c r="D8" s="10">
        <f>IF(COUNTIF('Shipment and Sales'!B$29:B$48,B8)&gt;=1,"",ROW())</f>
        <v>8</v>
      </c>
      <c r="E8" s="10">
        <f>IF(COUNTIF('Shipment and Sales'!B$58:B$75,B8)&gt;=1,"",ROW())</f>
        <v>8</v>
      </c>
      <c r="F8" s="10">
        <f>IF(COUNTIF('Inventory Reporting'!B$29:B$46,B8)&gt;=1,"",ROW())</f>
        <v>8</v>
      </c>
      <c r="G8" s="10" t="str">
        <f t="shared" si="0"/>
        <v>HFC-134a</v>
      </c>
      <c r="H8" s="10" t="str">
        <f t="shared" si="1"/>
        <v>HFC-134a</v>
      </c>
      <c r="I8" s="10" t="str">
        <f t="shared" si="2"/>
        <v>HFC-134a</v>
      </c>
      <c r="J8" s="10" t="str">
        <f t="shared" si="3"/>
        <v>HFC-134a</v>
      </c>
      <c r="K8" s="20">
        <v>1430</v>
      </c>
      <c r="L8" s="10" t="s">
        <v>134</v>
      </c>
      <c r="N8" s="10" t="s">
        <v>135</v>
      </c>
      <c r="O8" s="10"/>
      <c r="P8" s="10">
        <v>2028</v>
      </c>
    </row>
    <row r="9" spans="1:17" ht="15.75">
      <c r="A9" s="10" t="s">
        <v>136</v>
      </c>
      <c r="B9" s="10" t="s">
        <v>137</v>
      </c>
      <c r="C9" s="10">
        <f>IF(COUNTIF('Quarterly Information'!B$44:B$61,B9)&gt;=1,"",ROW())</f>
        <v>9</v>
      </c>
      <c r="D9" s="10">
        <f>IF(COUNTIF('Shipment and Sales'!B$29:B$48,B9)&gt;=1,"",ROW())</f>
        <v>9</v>
      </c>
      <c r="E9" s="10">
        <f>IF(COUNTIF('Shipment and Sales'!B$58:B$75,B9)&gt;=1,"",ROW())</f>
        <v>9</v>
      </c>
      <c r="F9" s="10">
        <f>IF(COUNTIF('Inventory Reporting'!B$29:B$46,B9)&gt;=1,"",ROW())</f>
        <v>9</v>
      </c>
      <c r="G9" s="10" t="str">
        <f t="shared" si="0"/>
        <v>HFC-143</v>
      </c>
      <c r="H9" s="10" t="str">
        <f t="shared" si="1"/>
        <v>HFC-143</v>
      </c>
      <c r="I9" s="10" t="str">
        <f t="shared" si="2"/>
        <v>HFC-143</v>
      </c>
      <c r="J9" s="10" t="str">
        <f t="shared" si="3"/>
        <v>HFC-143</v>
      </c>
      <c r="K9" s="20">
        <v>353</v>
      </c>
      <c r="L9" s="10" t="s">
        <v>138</v>
      </c>
      <c r="N9" s="10" t="s">
        <v>139</v>
      </c>
      <c r="O9" s="10"/>
      <c r="P9" s="10">
        <v>2029</v>
      </c>
    </row>
    <row r="10" spans="1:17" ht="15.75">
      <c r="A10" s="10" t="s">
        <v>140</v>
      </c>
      <c r="B10" s="10" t="s">
        <v>141</v>
      </c>
      <c r="C10" s="10">
        <f>IF(COUNTIF('Quarterly Information'!B$44:B$61,B10)&gt;=1,"",ROW())</f>
        <v>10</v>
      </c>
      <c r="D10" s="10">
        <f>IF(COUNTIF('Shipment and Sales'!B$29:B$48,B10)&gt;=1,"",ROW())</f>
        <v>10</v>
      </c>
      <c r="E10" s="10">
        <f>IF(COUNTIF('Shipment and Sales'!B$58:B$75,B10)&gt;=1,"",ROW())</f>
        <v>10</v>
      </c>
      <c r="F10" s="10">
        <f>IF(COUNTIF('Inventory Reporting'!B$29:B$46,B10)&gt;=1,"",ROW())</f>
        <v>10</v>
      </c>
      <c r="G10" s="10" t="str">
        <f t="shared" si="0"/>
        <v>HFC-143a</v>
      </c>
      <c r="H10" s="10" t="str">
        <f t="shared" si="1"/>
        <v>HFC-143a</v>
      </c>
      <c r="I10" s="10" t="str">
        <f t="shared" si="2"/>
        <v>HFC-143a</v>
      </c>
      <c r="J10" s="10" t="str">
        <f t="shared" si="3"/>
        <v>HFC-143a</v>
      </c>
      <c r="K10" s="20">
        <v>4470</v>
      </c>
      <c r="L10" s="10" t="s">
        <v>142</v>
      </c>
      <c r="N10" s="10" t="s">
        <v>143</v>
      </c>
      <c r="O10" s="10"/>
      <c r="P10" s="10">
        <v>2030</v>
      </c>
    </row>
    <row r="11" spans="1:17" ht="15.75">
      <c r="A11" s="10" t="s">
        <v>144</v>
      </c>
      <c r="B11" s="10" t="s">
        <v>145</v>
      </c>
      <c r="C11" s="10">
        <f>IF(COUNTIF('Quarterly Information'!B$44:B$61,B11)&gt;=1,"",ROW())</f>
        <v>11</v>
      </c>
      <c r="D11" s="10">
        <f>IF(COUNTIF('Shipment and Sales'!B$29:B$48,B11)&gt;=1,"",ROW())</f>
        <v>11</v>
      </c>
      <c r="E11" s="10">
        <f>IF(COUNTIF('Shipment and Sales'!B$58:B$75,B11)&gt;=1,"",ROW())</f>
        <v>11</v>
      </c>
      <c r="F11" s="10">
        <f>IF(COUNTIF('Inventory Reporting'!B$29:B$46,B11)&gt;=1,"",ROW())</f>
        <v>11</v>
      </c>
      <c r="G11" s="10" t="str">
        <f t="shared" si="0"/>
        <v>HFC-152</v>
      </c>
      <c r="H11" s="10" t="str">
        <f t="shared" si="1"/>
        <v>HFC-152</v>
      </c>
      <c r="I11" s="10" t="str">
        <f t="shared" si="2"/>
        <v>HFC-152</v>
      </c>
      <c r="J11" s="10" t="str">
        <f t="shared" si="3"/>
        <v>HFC-152</v>
      </c>
      <c r="K11" s="20">
        <v>53</v>
      </c>
      <c r="L11" s="10" t="s">
        <v>146</v>
      </c>
      <c r="N11" s="10" t="s">
        <v>147</v>
      </c>
      <c r="O11" s="10"/>
      <c r="P11" s="10"/>
    </row>
    <row r="12" spans="1:17" ht="15.75">
      <c r="A12" s="10" t="s">
        <v>148</v>
      </c>
      <c r="B12" s="10" t="s">
        <v>149</v>
      </c>
      <c r="C12" s="10">
        <f>IF(COUNTIF('Quarterly Information'!B$44:B$61,B12)&gt;=1,"",ROW())</f>
        <v>12</v>
      </c>
      <c r="D12" s="10">
        <f>IF(COUNTIF('Shipment and Sales'!B$29:B$48,B12)&gt;=1,"",ROW())</f>
        <v>12</v>
      </c>
      <c r="E12" s="10">
        <f>IF(COUNTIF('Shipment and Sales'!B$58:B$75,B12)&gt;=1,"",ROW())</f>
        <v>12</v>
      </c>
      <c r="F12" s="10">
        <f>IF(COUNTIF('Inventory Reporting'!B$29:B$46,B12)&gt;=1,"",ROW())</f>
        <v>12</v>
      </c>
      <c r="G12" s="10" t="str">
        <f t="shared" si="0"/>
        <v>HFC-152a</v>
      </c>
      <c r="H12" s="10" t="str">
        <f t="shared" si="1"/>
        <v>HFC-152a</v>
      </c>
      <c r="I12" s="10" t="str">
        <f t="shared" si="2"/>
        <v>HFC-152a</v>
      </c>
      <c r="J12" s="10" t="str">
        <f t="shared" si="3"/>
        <v>HFC-152a</v>
      </c>
      <c r="K12" s="20">
        <v>124</v>
      </c>
      <c r="L12" s="10" t="s">
        <v>150</v>
      </c>
      <c r="N12" s="10" t="s">
        <v>151</v>
      </c>
      <c r="O12" s="10"/>
      <c r="P12" s="10"/>
    </row>
    <row r="13" spans="1:17" ht="15.75">
      <c r="A13" s="10" t="s">
        <v>152</v>
      </c>
      <c r="B13" s="10" t="s">
        <v>153</v>
      </c>
      <c r="C13" s="10">
        <f>IF(COUNTIF('Quarterly Information'!B$44:B$61,B13)&gt;=1,"",ROW())</f>
        <v>13</v>
      </c>
      <c r="D13" s="10">
        <f>IF(COUNTIF('Shipment and Sales'!B$29:B$48,B13)&gt;=1,"",ROW())</f>
        <v>13</v>
      </c>
      <c r="E13" s="10">
        <f>IF(COUNTIF('Shipment and Sales'!B$58:B$75,B13)&gt;=1,"",ROW())</f>
        <v>13</v>
      </c>
      <c r="F13" s="10">
        <f>IF(COUNTIF('Inventory Reporting'!B$29:B$46,B13)&gt;=1,"",ROW())</f>
        <v>13</v>
      </c>
      <c r="G13" s="10" t="str">
        <f t="shared" si="0"/>
        <v>HFC-227ea</v>
      </c>
      <c r="H13" s="10" t="str">
        <f t="shared" si="1"/>
        <v>HFC-227ea</v>
      </c>
      <c r="I13" s="10" t="str">
        <f t="shared" si="2"/>
        <v>HFC-227ea</v>
      </c>
      <c r="J13" s="10" t="str">
        <f t="shared" si="3"/>
        <v>HFC-227ea</v>
      </c>
      <c r="K13" s="20">
        <v>3220</v>
      </c>
      <c r="L13" s="10" t="s">
        <v>154</v>
      </c>
      <c r="N13" s="10" t="s">
        <v>155</v>
      </c>
      <c r="O13" s="10"/>
      <c r="P13" s="10"/>
    </row>
    <row r="14" spans="1:17" ht="15.75">
      <c r="A14" s="10" t="s">
        <v>156</v>
      </c>
      <c r="B14" s="10" t="s">
        <v>157</v>
      </c>
      <c r="C14" s="10">
        <f>IF(COUNTIF('Quarterly Information'!B$44:B$61,B14)&gt;=1,"",ROW())</f>
        <v>14</v>
      </c>
      <c r="D14" s="10">
        <f>IF(COUNTIF('Shipment and Sales'!B$29:B$48,B14)&gt;=1,"",ROW())</f>
        <v>14</v>
      </c>
      <c r="E14" s="10">
        <f>IF(COUNTIF('Shipment and Sales'!B$58:B$75,B14)&gt;=1,"",ROW())</f>
        <v>14</v>
      </c>
      <c r="F14" s="10">
        <f>IF(COUNTIF('Inventory Reporting'!B$29:B$46,B14)&gt;=1,"",ROW())</f>
        <v>14</v>
      </c>
      <c r="G14" s="10" t="str">
        <f t="shared" si="0"/>
        <v>HFC-236cb</v>
      </c>
      <c r="H14" s="10" t="str">
        <f t="shared" si="1"/>
        <v>HFC-236cb</v>
      </c>
      <c r="I14" s="10" t="str">
        <f t="shared" si="2"/>
        <v>HFC-236cb</v>
      </c>
      <c r="J14" s="10" t="str">
        <f t="shared" si="3"/>
        <v>HFC-236cb</v>
      </c>
      <c r="K14" s="20">
        <v>1340</v>
      </c>
      <c r="L14" s="10" t="s">
        <v>158</v>
      </c>
    </row>
    <row r="15" spans="1:17" ht="15.75">
      <c r="A15" s="10" t="s">
        <v>159</v>
      </c>
      <c r="B15" s="10" t="s">
        <v>160</v>
      </c>
      <c r="C15" s="10">
        <f>IF(COUNTIF('Quarterly Information'!B$44:B$61,B15)&gt;=1,"",ROW())</f>
        <v>15</v>
      </c>
      <c r="D15" s="10">
        <f>IF(COUNTIF('Shipment and Sales'!B$29:B$48,B15)&gt;=1,"",ROW())</f>
        <v>15</v>
      </c>
      <c r="E15" s="10">
        <f>IF(COUNTIF('Shipment and Sales'!B$58:B$75,B15)&gt;=1,"",ROW())</f>
        <v>15</v>
      </c>
      <c r="F15" s="10">
        <f>IF(COUNTIF('Inventory Reporting'!B$29:B$46,B15)&gt;=1,"",ROW())</f>
        <v>15</v>
      </c>
      <c r="G15" s="10" t="str">
        <f t="shared" si="0"/>
        <v>HFC-236ea</v>
      </c>
      <c r="H15" s="10" t="str">
        <f t="shared" si="1"/>
        <v>HFC-236ea</v>
      </c>
      <c r="I15" s="10" t="str">
        <f t="shared" si="2"/>
        <v>HFC-236ea</v>
      </c>
      <c r="J15" s="10" t="str">
        <f t="shared" si="3"/>
        <v>HFC-236ea</v>
      </c>
      <c r="K15" s="20">
        <v>1370</v>
      </c>
      <c r="L15" s="10" t="s">
        <v>161</v>
      </c>
    </row>
    <row r="16" spans="1:17" ht="15.75">
      <c r="A16" s="10" t="s">
        <v>162</v>
      </c>
      <c r="B16" s="10" t="s">
        <v>163</v>
      </c>
      <c r="C16" s="10">
        <f>IF(COUNTIF('Quarterly Information'!B$44:B$61,B16)&gt;=1,"",ROW())</f>
        <v>16</v>
      </c>
      <c r="D16" s="10">
        <f>IF(COUNTIF('Shipment and Sales'!B$29:B$48,B16)&gt;=1,"",ROW())</f>
        <v>16</v>
      </c>
      <c r="E16" s="10">
        <f>IF(COUNTIF('Shipment and Sales'!B$58:B$75,B16)&gt;=1,"",ROW())</f>
        <v>16</v>
      </c>
      <c r="F16" s="10">
        <f>IF(COUNTIF('Inventory Reporting'!B$29:B$46,B16)&gt;=1,"",ROW())</f>
        <v>16</v>
      </c>
      <c r="G16" s="10" t="str">
        <f t="shared" si="0"/>
        <v>HFC-236fa</v>
      </c>
      <c r="H16" s="10" t="str">
        <f t="shared" si="1"/>
        <v>HFC-236fa</v>
      </c>
      <c r="I16" s="10" t="str">
        <f t="shared" si="2"/>
        <v>HFC-236fa</v>
      </c>
      <c r="J16" s="10" t="str">
        <f t="shared" si="3"/>
        <v>HFC-236fa</v>
      </c>
      <c r="K16" s="20">
        <v>9810</v>
      </c>
      <c r="L16" s="10" t="s">
        <v>164</v>
      </c>
    </row>
    <row r="17" spans="1:12" ht="15.75">
      <c r="A17" s="10" t="s">
        <v>165</v>
      </c>
      <c r="B17" s="10" t="s">
        <v>166</v>
      </c>
      <c r="C17" s="10">
        <f>IF(COUNTIF('Quarterly Information'!B$44:B$61,B17)&gt;=1,"",ROW())</f>
        <v>17</v>
      </c>
      <c r="D17" s="10">
        <f>IF(COUNTIF('Shipment and Sales'!B$29:B$48,B17)&gt;=1,"",ROW())</f>
        <v>17</v>
      </c>
      <c r="E17" s="10">
        <f>IF(COUNTIF('Shipment and Sales'!B$58:B$75,B17)&gt;=1,"",ROW())</f>
        <v>17</v>
      </c>
      <c r="F17" s="10">
        <f>IF(COUNTIF('Inventory Reporting'!B$29:B$46,B17)&gt;=1,"",ROW())</f>
        <v>17</v>
      </c>
      <c r="G17" s="10" t="str">
        <f t="shared" si="0"/>
        <v>HFC-245ca</v>
      </c>
      <c r="H17" s="10" t="str">
        <f t="shared" si="1"/>
        <v>HFC-245ca</v>
      </c>
      <c r="I17" s="10" t="str">
        <f t="shared" si="2"/>
        <v>HFC-245ca</v>
      </c>
      <c r="J17" s="10" t="str">
        <f t="shared" si="3"/>
        <v>HFC-245ca</v>
      </c>
      <c r="K17" s="20">
        <v>693</v>
      </c>
      <c r="L17" s="10" t="s">
        <v>167</v>
      </c>
    </row>
    <row r="18" spans="1:12" ht="15.75">
      <c r="A18" s="10" t="s">
        <v>162</v>
      </c>
      <c r="B18" s="10" t="s">
        <v>168</v>
      </c>
      <c r="C18" s="10">
        <f>IF(COUNTIF('Quarterly Information'!B$44:B$61,B18)&gt;=1,"",ROW())</f>
        <v>18</v>
      </c>
      <c r="D18" s="10">
        <f>IF(COUNTIF('Shipment and Sales'!B$29:B$48,B18)&gt;=1,"",ROW())</f>
        <v>18</v>
      </c>
      <c r="E18" s="10">
        <f>IF(COUNTIF('Shipment and Sales'!B$58:B$75,B18)&gt;=1,"",ROW())</f>
        <v>18</v>
      </c>
      <c r="F18" s="10">
        <f>IF(COUNTIF('Inventory Reporting'!B$29:B$46,B18)&gt;=1,"",ROW())</f>
        <v>18</v>
      </c>
      <c r="G18" s="10" t="str">
        <f t="shared" si="0"/>
        <v>HFC-245fa</v>
      </c>
      <c r="H18" s="10" t="str">
        <f t="shared" si="1"/>
        <v>HFC-245fa</v>
      </c>
      <c r="I18" s="10" t="str">
        <f t="shared" si="2"/>
        <v>HFC-245fa</v>
      </c>
      <c r="J18" s="10" t="str">
        <f t="shared" si="3"/>
        <v>HFC-245fa</v>
      </c>
      <c r="K18" s="20">
        <v>1030</v>
      </c>
      <c r="L18" s="10" t="s">
        <v>169</v>
      </c>
    </row>
    <row r="19" spans="1:12" ht="15.75">
      <c r="A19" s="10" t="s">
        <v>170</v>
      </c>
      <c r="B19" s="10" t="s">
        <v>171</v>
      </c>
      <c r="C19" s="10">
        <f>IF(COUNTIF('Quarterly Information'!B$44:B$61,B19)&gt;=1,"",ROW())</f>
        <v>19</v>
      </c>
      <c r="D19" s="10">
        <f>IF(COUNTIF('Shipment and Sales'!B$29:B$48,B19)&gt;=1,"",ROW())</f>
        <v>19</v>
      </c>
      <c r="E19" s="10">
        <f>IF(COUNTIF('Shipment and Sales'!B$58:B$75,B19)&gt;=1,"",ROW())</f>
        <v>19</v>
      </c>
      <c r="F19" s="10">
        <f>IF(COUNTIF('Inventory Reporting'!B$29:B$46,B19)&gt;=1,"",ROW())</f>
        <v>19</v>
      </c>
      <c r="G19" s="10" t="str">
        <f t="shared" si="0"/>
        <v>HFC-365mfc</v>
      </c>
      <c r="H19" s="10" t="str">
        <f t="shared" si="1"/>
        <v>HFC-365mfc</v>
      </c>
      <c r="I19" s="10" t="str">
        <f t="shared" si="2"/>
        <v>HFC-365mfc</v>
      </c>
      <c r="J19" s="10" t="str">
        <f t="shared" si="3"/>
        <v>HFC-365mfc</v>
      </c>
      <c r="K19" s="20">
        <v>794</v>
      </c>
      <c r="L19" s="10" t="s">
        <v>172</v>
      </c>
    </row>
    <row r="21" spans="1:12">
      <c r="A21" s="7" t="s">
        <v>173</v>
      </c>
      <c r="L21" s="7" t="s">
        <v>174</v>
      </c>
    </row>
    <row r="22" spans="1:12">
      <c r="A22" s="10" t="s">
        <v>175</v>
      </c>
      <c r="L22" s="10" t="s">
        <v>176</v>
      </c>
    </row>
    <row r="23" spans="1:12">
      <c r="A23" s="10" t="s">
        <v>177</v>
      </c>
      <c r="D23" s="9"/>
      <c r="E23" s="9"/>
      <c r="F23" s="9"/>
      <c r="H23" s="9"/>
      <c r="I23" s="9"/>
      <c r="J23" s="9"/>
      <c r="L23" s="10" t="s">
        <v>178</v>
      </c>
    </row>
    <row r="24" spans="1:12">
      <c r="L24" s="11" t="s">
        <v>179</v>
      </c>
    </row>
  </sheetData>
  <sheetProtection password="CA05" sheet="1" objects="1" scenarios="1"/>
  <pageMargins left="0.7" right="0.7" top="0.75" bottom="0.75" header="0.3" footer="0.3"/>
  <pageSetup scale="85"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2025-07-03T15:28:06+00:00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lcf76f155ced4ddcb4097134ff3c332f xmlns="20af4edb-1540-4aba-b7d0-294715a11a7a">
      <Terms xmlns="http://schemas.microsoft.com/office/infopath/2007/PartnerControls"/>
    </lcf76f155ced4ddcb4097134ff3c332f>
    <SharedWithUsers xmlns="8c57eaaf-0617-4b5e-abd8-c9c87ce9c094">
      <UserInfo>
        <DisplayName/>
        <AccountId xsi:nil="true"/>
        <AccountType/>
      </UserInfo>
    </SharedWithUsers>
  </documentManagement>
</p:properti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3EB04EF5C753074E8F20D27BC3DE7DE2" ma:contentTypeVersion="20" ma:contentTypeDescription="Create a new document." ma:contentTypeScope="" ma:versionID="e4652d99ca0442aba093d8b0253612ef">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0af4edb-1540-4aba-b7d0-294715a11a7a" xmlns:ns6="8c57eaaf-0617-4b5e-abd8-c9c87ce9c094" targetNamespace="http://schemas.microsoft.com/office/2006/metadata/properties" ma:root="true" ma:fieldsID="b5a76ed637e584675748a8e302498f9f" ns1:_="" ns2:_="" ns3:_="" ns4:_="" ns5:_="" ns6:_="">
    <xsd:import namespace="http://schemas.microsoft.com/sharepoint/v3"/>
    <xsd:import namespace="4ffa91fb-a0ff-4ac5-b2db-65c790d184a4"/>
    <xsd:import namespace="http://schemas.microsoft.com/sharepoint.v3"/>
    <xsd:import namespace="http://schemas.microsoft.com/sharepoint/v3/fields"/>
    <xsd:import namespace="20af4edb-1540-4aba-b7d0-294715a11a7a"/>
    <xsd:import namespace="8c57eaaf-0617-4b5e-abd8-c9c87ce9c094"/>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element ref="ns6:SharedWithUsers" minOccurs="0"/>
                <xsd:element ref="ns6:SharedWithDetails" minOccurs="0"/>
                <xsd:element ref="ns5:MediaServiceDateTaken" minOccurs="0"/>
                <xsd:element ref="ns1:_ip_UnifiedCompliancePolicyProperties" minOccurs="0"/>
                <xsd:element ref="ns1:_ip_UnifiedCompliancePolicyUIAction" minOccurs="0"/>
                <xsd:element ref="ns5:lcf76f155ced4ddcb4097134ff3c332f" minOccurs="0"/>
                <xsd:element ref="ns5:MediaLengthInSeconds" minOccurs="0"/>
                <xsd:element ref="ns5:MediaServiceObjectDetectorVersions" minOccurs="0"/>
                <xsd:element ref="ns5:MediaServiceLocation"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bad415ec-5cf2-480c-84ea-8d7bd9371bca}" ma:internalName="TaxCatchAllLabel" ma:readOnly="true" ma:showField="CatchAllDataLabel" ma:web="8c57eaaf-0617-4b5e-abd8-c9c87ce9c09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bad415ec-5cf2-480c-84ea-8d7bd9371bca}" ma:internalName="TaxCatchAll" ma:showField="CatchAllData" ma:web="8c57eaaf-0617-4b5e-abd8-c9c87ce9c09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af4edb-1540-4aba-b7d0-294715a11a7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LengthInSeconds" ma:index="41" nillable="true" ma:displayName="MediaLengthInSeconds" ma:hidden="true" ma:internalName="MediaLengthInSeconds" ma:readOnly="true">
      <xsd:simpleType>
        <xsd:restriction base="dms:Unknow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Location" ma:index="43" nillable="true" ma:displayName="Location" ma:indexed="true" ma:internalName="MediaServiceLocation"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57eaaf-0617-4b5e-abd8-c9c87ce9c094"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6CCFFA-4EDC-4F56-B2B4-28B39B955A58}"/>
</file>

<file path=customXml/itemProps2.xml><?xml version="1.0" encoding="utf-8"?>
<ds:datastoreItem xmlns:ds="http://schemas.openxmlformats.org/officeDocument/2006/customXml" ds:itemID="{17452F7D-7720-4E41-BBCF-4C954D318210}"/>
</file>

<file path=customXml/itemProps3.xml><?xml version="1.0" encoding="utf-8"?>
<ds:datastoreItem xmlns:ds="http://schemas.openxmlformats.org/officeDocument/2006/customXml" ds:itemID="{2CBF7A74-84E9-487C-BAC2-8D0EB1EAB8B8}"/>
</file>

<file path=customXml/itemProps4.xml><?xml version="1.0" encoding="utf-8"?>
<ds:datastoreItem xmlns:ds="http://schemas.openxmlformats.org/officeDocument/2006/customXml" ds:itemID="{2D2FF359-5A5E-4BCE-90FA-B085EB9A7082}"/>
</file>

<file path=docProps/app.xml><?xml version="1.0" encoding="utf-8"?>
<Properties xmlns="http://schemas.openxmlformats.org/officeDocument/2006/extended-properties" xmlns:vt="http://schemas.openxmlformats.org/officeDocument/2006/docPropsVTypes">
  <Application>Microsoft Excel Online</Application>
  <Manager/>
  <Company>SAIC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Horvath, Ethan M.</dc:creator>
  <cp:keywords/>
  <dc:description/>
  <cp:lastModifiedBy>Brodeur, Matthew</cp:lastModifiedBy>
  <cp:revision/>
  <dcterms:created xsi:type="dcterms:W3CDTF">2021-06-21T12:52:11Z</dcterms:created>
  <dcterms:modified xsi:type="dcterms:W3CDTF">2025-07-17T14:20:39Z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0x0101003EB04EF5C753074E8F20D27BC3DE7DE2</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Document Type">
    <vt:lpwstr/>
  </property>
  <property fmtid="{D5CDD505-2E9C-101B-9397-08002B2CF9AE}" pid="7" name="e3f09c3df709400db2417a7161762d62">
    <vt:lpwstr/>
  </property>
  <property fmtid="{D5CDD505-2E9C-101B-9397-08002B2CF9AE}" pid="9" name="EPA_x0020_Subject">
    <vt:lpwstr/>
  </property>
  <property fmtid="{D5CDD505-2E9C-101B-9397-08002B2CF9AE}" pid="10" name="EPA Subject">
    <vt:lpwstr/>
  </property>
  <property fmtid="{D5CDD505-2E9C-101B-9397-08002B2CF9AE}" pid="11" name="Order">
    <vt:r8>853200</vt:r8>
  </property>
  <property fmtid="{D5CDD505-2E9C-101B-9397-08002B2CF9AE}" pid="12" name="xd_Signature">
    <vt:bool>false</vt:bool>
  </property>
  <property fmtid="{D5CDD505-2E9C-101B-9397-08002B2CF9AE}" pid="13" name="xd_ProgID">
    <vt:lpwstr/>
  </property>
  <property fmtid="{D5CDD505-2E9C-101B-9397-08002B2CF9AE}" pid="14" name="_SourceUrl">
    <vt:lpwstr/>
  </property>
  <property fmtid="{D5CDD505-2E9C-101B-9397-08002B2CF9AE}" pid="15" name="_SharedFileIndex">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ies>
</file>