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adyam_negasi_usda_gov/Documents/Documents/02-PRA and Common Forms/"/>
    </mc:Choice>
  </mc:AlternateContent>
  <xr:revisionPtr revIDLastSave="0" documentId="8_{56DE5FE8-8038-4D1A-B3AF-18B1C7A6AD72}" xr6:coauthVersionLast="47" xr6:coauthVersionMax="47" xr10:uidLastSave="{00000000-0000-0000-0000-000000000000}"/>
  <bookViews>
    <workbookView xWindow="-25200" yWindow="1455" windowWidth="20280" windowHeight="13005" xr2:uid="{00000000-000D-0000-FFFF-FFFF00000000}"/>
  </bookViews>
  <sheets>
    <sheet name="Corrected" sheetId="7" r:id="rId1"/>
    <sheet name="Federal Cost (Wages)" sheetId="8" r:id="rId2"/>
    <sheet name="Sheet3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" l="1"/>
  <c r="E8" i="8"/>
  <c r="E13" i="8"/>
  <c r="D16" i="8"/>
  <c r="E11" i="8"/>
  <c r="D11" i="8"/>
  <c r="E16" i="8" l="1"/>
  <c r="D6" i="8" l="1"/>
  <c r="E4" i="8"/>
  <c r="E3" i="8"/>
  <c r="C8" i="6"/>
  <c r="F114" i="7"/>
  <c r="H114" i="7" s="1"/>
  <c r="J114" i="7" s="1"/>
  <c r="F104" i="7"/>
  <c r="H104" i="7" s="1"/>
  <c r="J104" i="7" s="1"/>
  <c r="F81" i="7"/>
  <c r="H81" i="7" s="1"/>
  <c r="J81" i="7" s="1"/>
  <c r="F70" i="7"/>
  <c r="H70" i="7" s="1"/>
  <c r="J70" i="7" s="1"/>
  <c r="F66" i="7"/>
  <c r="H66" i="7" s="1"/>
  <c r="J66" i="7" s="1"/>
  <c r="D128" i="7"/>
  <c r="D132" i="7" s="1"/>
  <c r="D116" i="7"/>
  <c r="F127" i="7"/>
  <c r="H127" i="7" s="1"/>
  <c r="J127" i="7" s="1"/>
  <c r="F125" i="7"/>
  <c r="H125" i="7" s="1"/>
  <c r="J125" i="7" s="1"/>
  <c r="F123" i="7"/>
  <c r="H123" i="7" s="1"/>
  <c r="J123" i="7" s="1"/>
  <c r="F121" i="7"/>
  <c r="H121" i="7" s="1"/>
  <c r="J121" i="7" s="1"/>
  <c r="F119" i="7"/>
  <c r="H119" i="7" s="1"/>
  <c r="F112" i="7"/>
  <c r="H112" i="7" s="1"/>
  <c r="J112" i="7" s="1"/>
  <c r="F110" i="7"/>
  <c r="H110" i="7" s="1"/>
  <c r="J110" i="7" s="1"/>
  <c r="F108" i="7"/>
  <c r="H108" i="7" s="1"/>
  <c r="J108" i="7" s="1"/>
  <c r="F106" i="7"/>
  <c r="H106" i="7" s="1"/>
  <c r="J106" i="7" s="1"/>
  <c r="F102" i="7"/>
  <c r="H102" i="7" s="1"/>
  <c r="J102" i="7" s="1"/>
  <c r="F100" i="7"/>
  <c r="H100" i="7" s="1"/>
  <c r="J100" i="7" s="1"/>
  <c r="F97" i="7"/>
  <c r="H97" i="7" s="1"/>
  <c r="J97" i="7" s="1"/>
  <c r="F95" i="7"/>
  <c r="H95" i="7" s="1"/>
  <c r="J95" i="7" s="1"/>
  <c r="F93" i="7"/>
  <c r="H93" i="7" s="1"/>
  <c r="J93" i="7" s="1"/>
  <c r="F91" i="7"/>
  <c r="H91" i="7" s="1"/>
  <c r="J91" i="7" s="1"/>
  <c r="F89" i="7"/>
  <c r="H89" i="7" s="1"/>
  <c r="J89" i="7" s="1"/>
  <c r="F87" i="7"/>
  <c r="H87" i="7" s="1"/>
  <c r="J87" i="7" s="1"/>
  <c r="F85" i="7"/>
  <c r="H85" i="7" s="1"/>
  <c r="J85" i="7" s="1"/>
  <c r="F83" i="7"/>
  <c r="H83" i="7" s="1"/>
  <c r="J83" i="7" s="1"/>
  <c r="F79" i="7"/>
  <c r="H79" i="7" s="1"/>
  <c r="J79" i="7" s="1"/>
  <c r="F77" i="7"/>
  <c r="H77" i="7" s="1"/>
  <c r="J77" i="7" s="1"/>
  <c r="F74" i="7"/>
  <c r="H74" i="7" s="1"/>
  <c r="J74" i="7" s="1"/>
  <c r="F72" i="7"/>
  <c r="H72" i="7" s="1"/>
  <c r="J72" i="7" s="1"/>
  <c r="F68" i="7"/>
  <c r="H68" i="7" s="1"/>
  <c r="J68" i="7" s="1"/>
  <c r="F64" i="7"/>
  <c r="H64" i="7" s="1"/>
  <c r="J64" i="7" s="1"/>
  <c r="F62" i="7"/>
  <c r="H62" i="7" s="1"/>
  <c r="J62" i="7" s="1"/>
  <c r="F60" i="7"/>
  <c r="F58" i="7"/>
  <c r="H58" i="7" s="1"/>
  <c r="J58" i="7" s="1"/>
  <c r="F56" i="7"/>
  <c r="F54" i="7"/>
  <c r="H54" i="7" s="1"/>
  <c r="J54" i="7" s="1"/>
  <c r="F52" i="7"/>
  <c r="H52" i="7" s="1"/>
  <c r="J52" i="7" s="1"/>
  <c r="F50" i="7"/>
  <c r="H50" i="7" s="1"/>
  <c r="J50" i="7" s="1"/>
  <c r="F48" i="7"/>
  <c r="H48" i="7" s="1"/>
  <c r="J48" i="7" s="1"/>
  <c r="F46" i="7"/>
  <c r="H46" i="7" s="1"/>
  <c r="J46" i="7" s="1"/>
  <c r="F44" i="7"/>
  <c r="H44" i="7" s="1"/>
  <c r="J44" i="7" s="1"/>
  <c r="F42" i="7"/>
  <c r="H42" i="7" s="1"/>
  <c r="J42" i="7" s="1"/>
  <c r="F39" i="7"/>
  <c r="H39" i="7" s="1"/>
  <c r="D36" i="7"/>
  <c r="D130" i="7" s="1"/>
  <c r="D134" i="7" s="1"/>
  <c r="F34" i="7"/>
  <c r="H34" i="7" s="1"/>
  <c r="J34" i="7" s="1"/>
  <c r="F32" i="7"/>
  <c r="H32" i="7" s="1"/>
  <c r="J32" i="7" s="1"/>
  <c r="F30" i="7"/>
  <c r="H30" i="7" s="1"/>
  <c r="J30" i="7" s="1"/>
  <c r="F28" i="7"/>
  <c r="H28" i="7" s="1"/>
  <c r="J28" i="7" s="1"/>
  <c r="F26" i="7"/>
  <c r="H26" i="7" s="1"/>
  <c r="J26" i="7" s="1"/>
  <c r="F24" i="7"/>
  <c r="H24" i="7" s="1"/>
  <c r="J24" i="7" s="1"/>
  <c r="F22" i="7"/>
  <c r="H22" i="7" s="1"/>
  <c r="J22" i="7" s="1"/>
  <c r="F20" i="7"/>
  <c r="H20" i="7" s="1"/>
  <c r="J20" i="7" s="1"/>
  <c r="F18" i="7"/>
  <c r="H18" i="7" s="1"/>
  <c r="J18" i="7" s="1"/>
  <c r="F16" i="7"/>
  <c r="H16" i="7" s="1"/>
  <c r="F14" i="7"/>
  <c r="H14" i="7" s="1"/>
  <c r="F12" i="7"/>
  <c r="H12" i="7" s="1"/>
  <c r="J12" i="7" s="1"/>
  <c r="F10" i="7"/>
  <c r="H10" i="7" s="1"/>
  <c r="J10" i="7" s="1"/>
  <c r="C5" i="6"/>
  <c r="F36" i="7" l="1"/>
  <c r="H56" i="7"/>
  <c r="J56" i="7" s="1"/>
  <c r="H60" i="7"/>
  <c r="J60" i="7" s="1"/>
  <c r="E6" i="8"/>
  <c r="J16" i="7"/>
  <c r="J14" i="7"/>
  <c r="J36" i="7" s="1"/>
  <c r="H116" i="7"/>
  <c r="J39" i="7"/>
  <c r="J119" i="7"/>
  <c r="J128" i="7" s="1"/>
  <c r="J132" i="7" s="1"/>
  <c r="H128" i="7"/>
  <c r="H132" i="7" s="1"/>
  <c r="H36" i="7"/>
  <c r="F116" i="7"/>
  <c r="F130" i="7" s="1"/>
  <c r="F128" i="7"/>
  <c r="F132" i="7" s="1"/>
  <c r="F134" i="7" l="1"/>
  <c r="J116" i="7"/>
  <c r="H130" i="7"/>
  <c r="H134" i="7" s="1"/>
  <c r="J130" i="7"/>
  <c r="J134" i="7" s="1"/>
</calcChain>
</file>

<file path=xl/sharedStrings.xml><?xml version="1.0" encoding="utf-8"?>
<sst xmlns="http://schemas.openxmlformats.org/spreadsheetml/2006/main" count="339" uniqueCount="234">
  <si>
    <t xml:space="preserve">2019  7  CFR 1924-A, PLANNING AND PERFORMING CONSTRUCTION AND OTHER DEVELOPMENT          </t>
  </si>
  <si>
    <t>OMB No. 0575-0042</t>
  </si>
  <si>
    <t xml:space="preserve">Section of </t>
  </si>
  <si>
    <t>Title</t>
  </si>
  <si>
    <t>Form No.</t>
  </si>
  <si>
    <t>Estimated</t>
  </si>
  <si>
    <t>Reports</t>
  </si>
  <si>
    <t>Total</t>
  </si>
  <si>
    <t>Est. No.</t>
  </si>
  <si>
    <t>Wage</t>
  </si>
  <si>
    <t xml:space="preserve">Total </t>
  </si>
  <si>
    <t>Regulations</t>
  </si>
  <si>
    <t>(if any)</t>
  </si>
  <si>
    <t>No. of</t>
  </si>
  <si>
    <t>Filed</t>
  </si>
  <si>
    <t>Annual</t>
  </si>
  <si>
    <t>Man-hrs/</t>
  </si>
  <si>
    <t>Class</t>
  </si>
  <si>
    <t>Cost</t>
  </si>
  <si>
    <t>Respondents</t>
  </si>
  <si>
    <t>Annually</t>
  </si>
  <si>
    <t>Responses</t>
  </si>
  <si>
    <t>Response</t>
  </si>
  <si>
    <t>Manhours</t>
  </si>
  <si>
    <t>(H) x (I)</t>
  </si>
  <si>
    <t>(D) x (E)</t>
  </si>
  <si>
    <t>(F) x (G)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</si>
  <si>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</si>
  <si>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</si>
  <si>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</si>
  <si>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</si>
  <si>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</si>
  <si>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</si>
  <si>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</si>
  <si>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</si>
  <si>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</si>
  <si>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</si>
  <si>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FORMS</t>
  </si>
  <si>
    <t>1924.5(b)</t>
  </si>
  <si>
    <t>Development Plan</t>
  </si>
  <si>
    <t>1924-1</t>
  </si>
  <si>
    <t>on</t>
  </si>
  <si>
    <t>1924.5(g)(1)</t>
  </si>
  <si>
    <t>occasion</t>
  </si>
  <si>
    <t>1924.5(f)(2)(iv)</t>
  </si>
  <si>
    <t>Description of</t>
  </si>
  <si>
    <t>1924-2</t>
  </si>
  <si>
    <t>Materials</t>
  </si>
  <si>
    <t>Service Building</t>
  </si>
  <si>
    <t>1924-3</t>
  </si>
  <si>
    <t>Specifications</t>
  </si>
  <si>
    <t>1924.6(a)(10)(v)</t>
  </si>
  <si>
    <t>Invitation for Bid</t>
  </si>
  <si>
    <t>1924-5</t>
  </si>
  <si>
    <t>(Construction Contract)</t>
  </si>
  <si>
    <t>1924.10(a)(4)</t>
  </si>
  <si>
    <t>Contract Change Order</t>
  </si>
  <si>
    <t>1924-7</t>
  </si>
  <si>
    <t>1924.6(a)(1)</t>
  </si>
  <si>
    <t>Construction Contract</t>
  </si>
  <si>
    <t>1924-6</t>
  </si>
  <si>
    <t>1924.6(a)(12)(vi)(B)</t>
  </si>
  <si>
    <t>Certificate of</t>
  </si>
  <si>
    <t>1924-9</t>
  </si>
  <si>
    <t>Contractor's Release</t>
  </si>
  <si>
    <t>1924-10</t>
  </si>
  <si>
    <t>1924.6(b)(3)(i)</t>
  </si>
  <si>
    <t>Statement of Labor</t>
  </si>
  <si>
    <t>1924-11</t>
  </si>
  <si>
    <t>Performed</t>
  </si>
  <si>
    <t>Inspection Report</t>
  </si>
  <si>
    <t>1924.6(e)(1)(iv)</t>
  </si>
  <si>
    <t>Estimate and Certificate</t>
  </si>
  <si>
    <t>1924-13</t>
  </si>
  <si>
    <t>of Actual Cost</t>
  </si>
  <si>
    <t>1924.13(e)(1)(vi)</t>
  </si>
  <si>
    <t>Partial Payment</t>
  </si>
  <si>
    <t>1924-18</t>
  </si>
  <si>
    <t>1924.13(e)(1)(ix)</t>
  </si>
  <si>
    <t>Estimate</t>
  </si>
  <si>
    <t>Builder's Warranty</t>
  </si>
  <si>
    <t>1924-19</t>
  </si>
  <si>
    <t>1924.5(f)(a)(iii)(F)</t>
  </si>
  <si>
    <t>Plan  Certification</t>
  </si>
  <si>
    <t>1924-25</t>
  </si>
  <si>
    <t>SUBTOTAL</t>
  </si>
  <si>
    <t>REPORTING REQUIREMENTS - NON FORMS</t>
  </si>
  <si>
    <t>1924.5(d)(2)</t>
  </si>
  <si>
    <t>Drawings and</t>
  </si>
  <si>
    <t>1924.5(e)(1)</t>
  </si>
  <si>
    <t>1924.5(f)(1)(ii)</t>
  </si>
  <si>
    <t>Cost Estimate</t>
  </si>
  <si>
    <t>1924.13(e)(1)(iv)</t>
  </si>
  <si>
    <t>Narrative Description</t>
  </si>
  <si>
    <t>of Work Items</t>
  </si>
  <si>
    <t>1924.5(f)(1)(iii)</t>
  </si>
  <si>
    <t>Certification of Drawings</t>
  </si>
  <si>
    <t>and Specifications</t>
  </si>
  <si>
    <t>1924.5(g)(3)</t>
  </si>
  <si>
    <t>Written Consent of Prior</t>
  </si>
  <si>
    <t>Lien Holders</t>
  </si>
  <si>
    <t>1924.5(i)</t>
  </si>
  <si>
    <t>Agreement to Pay with</t>
  </si>
  <si>
    <t>Personal Funds</t>
  </si>
  <si>
    <t>1924.6(a)(1),(2)&amp;(7)</t>
  </si>
  <si>
    <t>Agreement between Borrower</t>
  </si>
  <si>
    <t>and Builder</t>
  </si>
  <si>
    <t>1924.6(a)(3)(i)(C)</t>
  </si>
  <si>
    <t>Request for Surety Bond</t>
  </si>
  <si>
    <t>1924.6(a)(3)(ii)</t>
  </si>
  <si>
    <t>Payment Bond</t>
  </si>
  <si>
    <t>Exhibit F</t>
  </si>
  <si>
    <t>Performance Bond</t>
  </si>
  <si>
    <t>Exhibit G</t>
  </si>
  <si>
    <t>1924.6(a)(3)(iii)(A)</t>
  </si>
  <si>
    <t>Letter of Credit</t>
  </si>
  <si>
    <t>1924.6(a)(3)(iii)&amp;(iv)</t>
  </si>
  <si>
    <t>Documents for Exception</t>
  </si>
  <si>
    <t>1924.6(e)(1)(iii)&amp;(B)</t>
  </si>
  <si>
    <t>to Surety Requirements</t>
  </si>
  <si>
    <t>1924.6(a)(10)(ii)</t>
  </si>
  <si>
    <t>Bidding Documents</t>
  </si>
  <si>
    <t>1924.6(a)(12)(iv)&amp;(v)</t>
  </si>
  <si>
    <t>Application for Payment</t>
  </si>
  <si>
    <t>1924.6(e)(2)(ix)(B)</t>
  </si>
  <si>
    <t>Notification of Delays</t>
  </si>
  <si>
    <t>in Construction</t>
  </si>
  <si>
    <t>1924.6(b)(1)(ii)</t>
  </si>
  <si>
    <t>Lump-sum Agreements for</t>
  </si>
  <si>
    <t>Labor or Material</t>
  </si>
  <si>
    <t>1924.8(c)</t>
  </si>
  <si>
    <t>Manufacturer's and</t>
  </si>
  <si>
    <t>Exhibit B, atch. 5</t>
  </si>
  <si>
    <t>Builder's Certification</t>
  </si>
  <si>
    <t>1924.6(b)(3)(i)&amp;(ii)</t>
  </si>
  <si>
    <t>Documents for 10 Year</t>
  </si>
  <si>
    <t>1924.9(d)</t>
  </si>
  <si>
    <t>Warranty</t>
  </si>
  <si>
    <t>Exhibit L</t>
  </si>
  <si>
    <t>1924.9(b)(5)</t>
  </si>
  <si>
    <t>Complaints of</t>
  </si>
  <si>
    <t>1924.9(b)(4)</t>
  </si>
  <si>
    <t>Construction Defects</t>
  </si>
  <si>
    <t>1924.9(b)(7)</t>
  </si>
  <si>
    <t>Irrigation System</t>
  </si>
  <si>
    <t>1924.13(a)(4)&amp;(5)</t>
  </si>
  <si>
    <t>Agreement Between</t>
  </si>
  <si>
    <t>Borrower &amp; Architect</t>
  </si>
  <si>
    <t>1924.13(b)(2)</t>
  </si>
  <si>
    <t>Project Representative's</t>
  </si>
  <si>
    <t>Resume</t>
  </si>
  <si>
    <t>1924.13(b)(2)(v)</t>
  </si>
  <si>
    <t>Diary</t>
  </si>
  <si>
    <t>1924.13(e)(1)(v)</t>
  </si>
  <si>
    <t>Audit Report</t>
  </si>
  <si>
    <t>1924.13(e)(1)(viii)</t>
  </si>
  <si>
    <t>1924.13(e)(1)(vii)</t>
  </si>
  <si>
    <t>(A)(B)&amp;(C)</t>
  </si>
  <si>
    <t>to Competitive Bidding</t>
  </si>
  <si>
    <t>1924.13(e)(1)(viii)(C)</t>
  </si>
  <si>
    <t>to Contract Method</t>
  </si>
  <si>
    <t>1924.6(e)(2)(i)</t>
  </si>
  <si>
    <t>Owner-Builder</t>
  </si>
  <si>
    <t>Construction Proposal</t>
  </si>
  <si>
    <t>Exhibit B,V,D,1,2 &amp; 3</t>
  </si>
  <si>
    <t>Prerequisites for</t>
  </si>
  <si>
    <t>Exhibit B, atch. 1</t>
  </si>
  <si>
    <t>Modular/Panelized</t>
  </si>
  <si>
    <t>Housing Unit Mfrs.</t>
  </si>
  <si>
    <t>Exhibit B,V,E</t>
  </si>
  <si>
    <t>Letter of Conditions</t>
  </si>
  <si>
    <t>Exhibit B, atch. 2</t>
  </si>
  <si>
    <t>Approval of Modular/</t>
  </si>
  <si>
    <t>Exhibit B, atch. 3</t>
  </si>
  <si>
    <t>Panelized Housing Units</t>
  </si>
  <si>
    <t>Exhibit B, V, G</t>
  </si>
  <si>
    <t>Evidence of a HUD</t>
  </si>
  <si>
    <t>Exhibit B, atch. 4</t>
  </si>
  <si>
    <t>Review Process</t>
  </si>
  <si>
    <t>Notification of</t>
  </si>
  <si>
    <t>Manufacturer</t>
  </si>
  <si>
    <t>Exhibit B, XI, B</t>
  </si>
  <si>
    <t>HUD Bulletins</t>
  </si>
  <si>
    <t>Exhibit B, XI, C</t>
  </si>
  <si>
    <t xml:space="preserve">Installation </t>
  </si>
  <si>
    <t>Instructions</t>
  </si>
  <si>
    <t>Exhibit C, V, A</t>
  </si>
  <si>
    <t>Individual Water Sewer</t>
  </si>
  <si>
    <t>System Proposal Docs.</t>
  </si>
  <si>
    <t>Exhibit E, 12</t>
  </si>
  <si>
    <t>Notification for an</t>
  </si>
  <si>
    <t>Inspection</t>
  </si>
  <si>
    <t>REPORTING REQUIREMENTS - RECORDKEEPING</t>
  </si>
  <si>
    <t>Retain copy of approved</t>
  </si>
  <si>
    <t>drawing &amp; specs.</t>
  </si>
  <si>
    <t>1924.6(c)(2)&amp;(4)</t>
  </si>
  <si>
    <t>TA Grantee Bookkeeping</t>
  </si>
  <si>
    <t>System</t>
  </si>
  <si>
    <t>1924.13(a)(5)(v)&amp;(C)</t>
  </si>
  <si>
    <t>Keep Construction</t>
  </si>
  <si>
    <t>1924.13(e)(1)(ii)(C)</t>
  </si>
  <si>
    <t>Accounts</t>
  </si>
  <si>
    <t>Maintain Construction</t>
  </si>
  <si>
    <t>1924.13(e)(1)(v)(C)</t>
  </si>
  <si>
    <t>Construction Accounting</t>
  </si>
  <si>
    <t>REPORTING TOTALS</t>
  </si>
  <si>
    <t>RECORDKEEPING TOTALS</t>
  </si>
  <si>
    <t>DOCKET TOTALS</t>
  </si>
  <si>
    <t xml:space="preserve">Collection Number </t>
  </si>
  <si>
    <t>Expiration Date</t>
  </si>
  <si>
    <t>Formula Check for Information Collections</t>
  </si>
  <si>
    <t>A = Respondents (given)</t>
  </si>
  <si>
    <t>c ÷ b = a</t>
  </si>
  <si>
    <t>B = Responses Per Respondent (?)</t>
  </si>
  <si>
    <t>c ÷ a = b</t>
  </si>
  <si>
    <t>C = Annual Responses (given)</t>
  </si>
  <si>
    <t>a x b = c</t>
  </si>
  <si>
    <t>D = Total Burden (given)</t>
  </si>
  <si>
    <t>c x (.xxxx) = d</t>
  </si>
  <si>
    <t>Estimate of Burden</t>
  </si>
  <si>
    <t>d ÷ c = (.xxxx)</t>
  </si>
  <si>
    <t>Job Title</t>
  </si>
  <si>
    <t>Hours</t>
  </si>
  <si>
    <t>Nat'l Office Loan Technician, GS 7, Step 5</t>
  </si>
  <si>
    <t>Nat'l Office Finance and Loan Analyst, GS 12, Step 5</t>
  </si>
  <si>
    <t>Hourly Wage</t>
  </si>
  <si>
    <t>Totals</t>
  </si>
  <si>
    <t>MFH</t>
  </si>
  <si>
    <t>CF</t>
  </si>
  <si>
    <t>Nat'l Office Finance and Loan Analyst, GS 11, Step 5</t>
  </si>
  <si>
    <t>Community Programs Specialists/Architects, GS 12, Step 5</t>
  </si>
  <si>
    <t>Asset Risk Management Specialists, GS 13, Step 5</t>
  </si>
  <si>
    <t>SFH</t>
  </si>
  <si>
    <t>** using 36,364 as # of respondents (determined from partial payment estimate, since everyone has to do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</si>
</sst>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8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1" applyNumberFormat="1" applyFont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42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5" fontId="0" fillId="0" borderId="0" xfId="1" applyNumberFormat="1" applyFont="1" applyAlignment="1">
      <alignment horizontal="center"/>
    </xf>
    <xf numFmtId="5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/>
    <xf numFmtId="2" fontId="4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42" fontId="0" fillId="0" borderId="0" xfId="1" applyNumberFormat="1" applyFont="1" applyBorder="1"/>
    <xf numFmtId="0" fontId="2" fillId="0" borderId="0" xfId="0" applyFont="1" applyAlignment="1">
      <alignment horizontal="left"/>
    </xf>
    <xf numFmtId="0" fontId="0" fillId="0" borderId="3" xfId="0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5" fontId="0" fillId="0" borderId="3" xfId="1" applyNumberFormat="1" applyFont="1" applyBorder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5" fontId="5" fillId="0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5" fontId="0" fillId="0" borderId="2" xfId="1" applyNumberFormat="1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2" fontId="0" fillId="0" borderId="0" xfId="0" applyNumberFormat="1" applyAlignment="1">
      <alignment horizontal="center"/>
    </xf>
    <xf numFmtId="5" fontId="5" fillId="0" borderId="2" xfId="1" applyNumberFormat="1" applyFont="1" applyBorder="1"/>
    <xf numFmtId="5" fontId="5" fillId="0" borderId="1" xfId="1" applyNumberFormat="1" applyFont="1" applyBorder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3" fontId="0" fillId="0" borderId="0" xfId="0" applyNumberFormat="1"/>
    <xf numFmtId="0" fontId="0" fillId="2" borderId="4" xfId="0" applyFill="1" applyBorder="1" applyAlignment="1" applyProtection="1">
      <alignment vertical="center" wrapText="1"/>
      <protection locked="0"/>
    </xf>
    <xf numFmtId="14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hidden="1"/>
    </xf>
    <xf numFmtId="0" fontId="5" fillId="3" borderId="10" xfId="0" applyFont="1" applyFill="1" applyBorder="1" applyAlignment="1">
      <alignment horizontal="center"/>
    </xf>
    <xf numFmtId="165" fontId="5" fillId="3" borderId="10" xfId="0" applyNumberFormat="1" applyFont="1" applyFill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0" fillId="0" borderId="1" xfId="0" applyNumberFormat="1" applyBorder="1"/>
    <xf numFmtId="0" fontId="0" fillId="3" borderId="2" xfId="0" applyFill="1" applyBorder="1"/>
    <xf numFmtId="165" fontId="0" fillId="3" borderId="2" xfId="0" applyNumberFormat="1" applyFill="1" applyBorder="1"/>
    <xf numFmtId="0" fontId="0" fillId="3" borderId="13" xfId="0" applyFill="1" applyBorder="1"/>
    <xf numFmtId="165" fontId="0" fillId="3" borderId="14" xfId="0" applyNumberFormat="1" applyFill="1" applyBorder="1"/>
    <xf numFmtId="0" fontId="0" fillId="3" borderId="12" xfId="0" applyFill="1" applyBorder="1"/>
    <xf numFmtId="165" fontId="0" fillId="3" borderId="12" xfId="0" applyNumberFormat="1" applyFill="1" applyBorder="1"/>
    <xf numFmtId="0" fontId="0" fillId="3" borderId="15" xfId="0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79D5-09F3-43E4-99B8-4EB748EA91C0}">
  <dimension ref="A1:N235"/>
  <sheetViews>
    <sheetView tabSelected="1" topLeftCell="A106" workbookViewId="0">
      <selection activeCell="J134" sqref="J134"/>
    </sheetView>
  </sheetViews>
  <sheetFormatPr defaultRowHeight="12.75" x14ac:dyDescent="0.2"/>
  <cols>
    <col min="1" max="1" width="17.7109375" customWidth="1"/>
    <col min="2" max="2" width="24.140625" customWidth="1"/>
    <col min="4" max="4" width="14" customWidth="1"/>
    <col min="6" max="6" width="10.85546875" customWidth="1"/>
    <col min="7" max="7" width="9.85546875" customWidth="1"/>
    <col min="9" max="9" width="9.140625" style="17"/>
    <col min="10" max="10" width="11" customWidth="1"/>
    <col min="11" max="11" width="9.140625" style="9"/>
    <col min="13" max="13" width="14" customWidth="1"/>
  </cols>
  <sheetData>
    <row r="1" spans="1:14" s="10" customFormat="1" ht="15" x14ac:dyDescent="0.25">
      <c r="A1" s="20" t="s">
        <v>0</v>
      </c>
      <c r="I1" s="15"/>
      <c r="K1" s="66"/>
    </row>
    <row r="2" spans="1:14" x14ac:dyDescent="0.2">
      <c r="C2" s="14" t="s">
        <v>1</v>
      </c>
      <c r="K2" s="67" t="s">
        <v>233</v>
      </c>
      <c r="L2" s="67"/>
      <c r="M2" s="67"/>
      <c r="N2" s="67"/>
    </row>
    <row r="3" spans="1:14" x14ac:dyDescent="0.2">
      <c r="A3" s="1"/>
      <c r="B3" s="1"/>
      <c r="C3" s="1"/>
      <c r="D3" s="1"/>
      <c r="E3" s="1"/>
      <c r="F3" s="1"/>
      <c r="G3" s="1"/>
      <c r="H3" s="1"/>
      <c r="I3" s="16"/>
      <c r="J3" s="1"/>
      <c r="K3" s="67"/>
      <c r="L3" s="67"/>
      <c r="M3" s="67"/>
      <c r="N3" s="67"/>
    </row>
    <row r="4" spans="1:14" x14ac:dyDescent="0.2">
      <c r="A4" t="s">
        <v>2</v>
      </c>
      <c r="B4" s="2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5</v>
      </c>
      <c r="I4" s="17" t="s">
        <v>9</v>
      </c>
      <c r="J4" t="s">
        <v>10</v>
      </c>
      <c r="K4" s="67"/>
      <c r="L4" s="67"/>
      <c r="M4" s="67"/>
      <c r="N4" s="67"/>
    </row>
    <row r="5" spans="1:14" x14ac:dyDescent="0.2">
      <c r="A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10</v>
      </c>
      <c r="I5" s="17" t="s">
        <v>17</v>
      </c>
      <c r="J5" t="s">
        <v>18</v>
      </c>
      <c r="K5" s="67"/>
      <c r="L5" s="67"/>
      <c r="M5" s="67"/>
      <c r="N5" s="67"/>
    </row>
    <row r="6" spans="1:14" x14ac:dyDescent="0.2">
      <c r="D6" t="s">
        <v>19</v>
      </c>
      <c r="E6" t="s">
        <v>20</v>
      </c>
      <c r="F6" t="s">
        <v>21</v>
      </c>
      <c r="G6" t="s">
        <v>22</v>
      </c>
      <c r="H6" t="s">
        <v>23</v>
      </c>
      <c r="J6" t="s">
        <v>24</v>
      </c>
      <c r="K6" s="67"/>
      <c r="L6" s="67"/>
      <c r="M6" s="67"/>
      <c r="N6" s="67"/>
    </row>
    <row r="7" spans="1:14" ht="18" customHeight="1" x14ac:dyDescent="0.2">
      <c r="A7" s="1"/>
      <c r="B7" s="1"/>
      <c r="C7" s="1"/>
      <c r="D7" s="1"/>
      <c r="E7" s="1"/>
      <c r="F7" s="3" t="s">
        <v>25</v>
      </c>
      <c r="G7" s="1"/>
      <c r="H7" s="3" t="s">
        <v>26</v>
      </c>
      <c r="I7" s="16"/>
      <c r="J7" s="1"/>
    </row>
    <row r="8" spans="1:14" s="2" customFormat="1" x14ac:dyDescent="0.2">
      <c r="A8" s="3" t="s">
        <v>27</v>
      </c>
      <c r="B8" s="3" t="s">
        <v>28</v>
      </c>
      <c r="C8" s="3" t="s">
        <v>29</v>
      </c>
      <c r="D8" s="3" t="s">
        <v>30</v>
      </c>
      <c r="E8" s="3" t="s">
        <v>31</v>
      </c>
      <c r="F8" s="3" t="s">
        <v>32</v>
      </c>
      <c r="G8" s="3" t="s">
        <v>33</v>
      </c>
      <c r="H8" s="3" t="s">
        <v>34</v>
      </c>
      <c r="I8" s="18" t="s">
        <v>35</v>
      </c>
      <c r="J8" s="3" t="s">
        <v>36</v>
      </c>
      <c r="K8" s="9"/>
    </row>
    <row r="9" spans="1:14" ht="18.75" customHeight="1" x14ac:dyDescent="0.2">
      <c r="A9" s="1"/>
      <c r="B9" s="1" t="s">
        <v>37</v>
      </c>
      <c r="C9" s="1"/>
      <c r="D9" s="1"/>
      <c r="E9" s="1"/>
      <c r="F9" s="1"/>
      <c r="G9" s="1"/>
      <c r="H9" s="3"/>
      <c r="I9" s="16"/>
      <c r="J9" s="1"/>
    </row>
    <row r="10" spans="1:14" x14ac:dyDescent="0.2">
      <c r="A10" t="s">
        <v>38</v>
      </c>
      <c r="B10" t="s">
        <v>39</v>
      </c>
      <c r="C10" t="s">
        <v>40</v>
      </c>
      <c r="D10" s="5">
        <v>5772</v>
      </c>
      <c r="E10" t="s">
        <v>41</v>
      </c>
      <c r="F10" s="5">
        <f>D10</f>
        <v>5772</v>
      </c>
      <c r="G10" s="13">
        <v>0.25</v>
      </c>
      <c r="H10" s="5">
        <f>F10*G10</f>
        <v>1443</v>
      </c>
      <c r="I10" s="13">
        <v>59.9</v>
      </c>
      <c r="J10" s="11">
        <f>H10*I10</f>
        <v>86435.7</v>
      </c>
      <c r="M10" s="5"/>
    </row>
    <row r="11" spans="1:14" x14ac:dyDescent="0.2">
      <c r="A11" s="1" t="s">
        <v>42</v>
      </c>
      <c r="B11" s="1"/>
      <c r="C11" s="1"/>
      <c r="D11" s="6"/>
      <c r="E11" s="1" t="s">
        <v>43</v>
      </c>
      <c r="F11" s="6"/>
      <c r="G11" s="3"/>
      <c r="H11" s="6"/>
      <c r="I11" s="18"/>
      <c r="J11" s="7"/>
      <c r="M11" s="5"/>
    </row>
    <row r="12" spans="1:14" x14ac:dyDescent="0.2">
      <c r="A12" t="s">
        <v>44</v>
      </c>
      <c r="B12" t="s">
        <v>45</v>
      </c>
      <c r="C12" t="s">
        <v>46</v>
      </c>
      <c r="D12" s="5">
        <v>3752</v>
      </c>
      <c r="E12" t="s">
        <v>41</v>
      </c>
      <c r="F12" s="5">
        <f>D12</f>
        <v>3752</v>
      </c>
      <c r="G12" s="2">
        <v>0.25</v>
      </c>
      <c r="H12" s="5">
        <f>F12*G12</f>
        <v>938</v>
      </c>
      <c r="I12" s="13">
        <v>59.9</v>
      </c>
      <c r="J12" s="11">
        <f>H12*I12</f>
        <v>56186.2</v>
      </c>
      <c r="M12" s="5"/>
    </row>
    <row r="13" spans="1:14" x14ac:dyDescent="0.2">
      <c r="A13" s="1"/>
      <c r="B13" s="1" t="s">
        <v>47</v>
      </c>
      <c r="C13" s="1"/>
      <c r="D13" s="6"/>
      <c r="E13" s="1" t="s">
        <v>43</v>
      </c>
      <c r="F13" s="6"/>
      <c r="G13" s="3"/>
      <c r="H13" s="6"/>
      <c r="I13" s="18"/>
      <c r="J13" s="7"/>
      <c r="M13" s="5"/>
    </row>
    <row r="14" spans="1:14" x14ac:dyDescent="0.2">
      <c r="A14" t="s">
        <v>44</v>
      </c>
      <c r="B14" t="s">
        <v>48</v>
      </c>
      <c r="C14" t="s">
        <v>49</v>
      </c>
      <c r="D14" s="5">
        <v>1924</v>
      </c>
      <c r="E14" t="s">
        <v>41</v>
      </c>
      <c r="F14" s="5">
        <f>D14</f>
        <v>1924</v>
      </c>
      <c r="G14" s="2">
        <v>0.25</v>
      </c>
      <c r="H14" s="5">
        <f>F14*G14</f>
        <v>481</v>
      </c>
      <c r="I14" s="13">
        <v>59.9</v>
      </c>
      <c r="J14" s="11">
        <f>H14*I14</f>
        <v>28811.899999999998</v>
      </c>
      <c r="M14" s="5"/>
    </row>
    <row r="15" spans="1:14" x14ac:dyDescent="0.2">
      <c r="A15" s="1"/>
      <c r="B15" s="1" t="s">
        <v>50</v>
      </c>
      <c r="C15" s="1"/>
      <c r="D15" s="6"/>
      <c r="E15" s="1" t="s">
        <v>43</v>
      </c>
      <c r="F15" s="6"/>
      <c r="G15" s="3"/>
      <c r="H15" s="6"/>
      <c r="I15" s="18"/>
      <c r="J15" s="7"/>
      <c r="M15" s="5"/>
    </row>
    <row r="16" spans="1:14" x14ac:dyDescent="0.2">
      <c r="A16" t="s">
        <v>51</v>
      </c>
      <c r="B16" t="s">
        <v>52</v>
      </c>
      <c r="C16" t="s">
        <v>53</v>
      </c>
      <c r="D16" s="5">
        <v>3463</v>
      </c>
      <c r="E16" t="s">
        <v>41</v>
      </c>
      <c r="F16" s="5">
        <f>D16</f>
        <v>3463</v>
      </c>
      <c r="G16" s="2">
        <v>0.25</v>
      </c>
      <c r="H16" s="5">
        <f>SUM(F16*G16)</f>
        <v>865.75</v>
      </c>
      <c r="I16" s="13">
        <v>59.9</v>
      </c>
      <c r="J16" s="11">
        <f>H16*I16</f>
        <v>51858.424999999996</v>
      </c>
      <c r="M16" s="5"/>
    </row>
    <row r="17" spans="1:14" x14ac:dyDescent="0.2">
      <c r="A17" s="1"/>
      <c r="B17" s="1" t="s">
        <v>54</v>
      </c>
      <c r="C17" s="1"/>
      <c r="D17" s="6"/>
      <c r="E17" s="1" t="s">
        <v>43</v>
      </c>
      <c r="F17" s="6"/>
      <c r="G17" s="3"/>
      <c r="H17" s="6"/>
      <c r="I17" s="18"/>
      <c r="J17" s="7"/>
      <c r="M17" s="5"/>
    </row>
    <row r="18" spans="1:14" x14ac:dyDescent="0.2">
      <c r="A18" t="s">
        <v>55</v>
      </c>
      <c r="B18" t="s">
        <v>56</v>
      </c>
      <c r="C18" t="s">
        <v>57</v>
      </c>
      <c r="D18" s="5">
        <v>7138</v>
      </c>
      <c r="E18" t="s">
        <v>41</v>
      </c>
      <c r="F18" s="5">
        <f>D18</f>
        <v>7138</v>
      </c>
      <c r="G18" s="2">
        <v>0.25</v>
      </c>
      <c r="H18" s="5">
        <f>ROUND(F18*G18,0)</f>
        <v>1785</v>
      </c>
      <c r="I18" s="13">
        <v>59.9</v>
      </c>
      <c r="J18" s="11">
        <f>H18*I18</f>
        <v>106921.5</v>
      </c>
      <c r="M18" s="5"/>
    </row>
    <row r="19" spans="1:14" x14ac:dyDescent="0.2">
      <c r="A19" s="1"/>
      <c r="B19" s="1"/>
      <c r="C19" s="1"/>
      <c r="D19" s="6"/>
      <c r="E19" s="1" t="s">
        <v>43</v>
      </c>
      <c r="F19" s="6"/>
      <c r="G19" s="3"/>
      <c r="H19" s="6"/>
      <c r="I19" s="18"/>
      <c r="J19" s="7"/>
      <c r="M19" s="5"/>
    </row>
    <row r="20" spans="1:14" x14ac:dyDescent="0.2">
      <c r="A20" t="s">
        <v>58</v>
      </c>
      <c r="B20" t="s">
        <v>59</v>
      </c>
      <c r="C20" t="s">
        <v>60</v>
      </c>
      <c r="D20" s="5">
        <v>13201</v>
      </c>
      <c r="E20" t="s">
        <v>41</v>
      </c>
      <c r="F20" s="5">
        <f>D20</f>
        <v>13201</v>
      </c>
      <c r="G20" s="2">
        <v>0.25</v>
      </c>
      <c r="H20" s="5">
        <f>ROUND(F20*G20,0)</f>
        <v>3300</v>
      </c>
      <c r="I20" s="13">
        <v>59.9</v>
      </c>
      <c r="J20" s="11">
        <f>H20*I20</f>
        <v>197670</v>
      </c>
      <c r="M20" s="5"/>
    </row>
    <row r="21" spans="1:14" x14ac:dyDescent="0.2">
      <c r="A21" s="1"/>
      <c r="B21" s="1"/>
      <c r="C21" s="1"/>
      <c r="D21" s="6"/>
      <c r="E21" s="1" t="s">
        <v>43</v>
      </c>
      <c r="F21" s="6"/>
      <c r="G21" s="3"/>
      <c r="H21" s="6"/>
      <c r="I21" s="18"/>
      <c r="J21" s="7"/>
      <c r="M21" s="5"/>
    </row>
    <row r="22" spans="1:14" x14ac:dyDescent="0.2">
      <c r="A22" t="s">
        <v>61</v>
      </c>
      <c r="B22" t="s">
        <v>62</v>
      </c>
      <c r="C22" t="s">
        <v>63</v>
      </c>
      <c r="D22" s="5">
        <v>11351</v>
      </c>
      <c r="E22" t="s">
        <v>41</v>
      </c>
      <c r="F22" s="5">
        <f>D22</f>
        <v>11351</v>
      </c>
      <c r="G22" s="2">
        <v>0.25</v>
      </c>
      <c r="H22" s="5">
        <f>ROUND(F22*G22,0)</f>
        <v>2838</v>
      </c>
      <c r="I22" s="13">
        <v>59.9</v>
      </c>
      <c r="J22" s="11">
        <f>H22*I22</f>
        <v>169996.19999999998</v>
      </c>
      <c r="M22" s="5"/>
    </row>
    <row r="23" spans="1:14" x14ac:dyDescent="0.2">
      <c r="A23" s="1"/>
      <c r="B23" s="1" t="s">
        <v>64</v>
      </c>
      <c r="C23" s="1"/>
      <c r="D23" s="6"/>
      <c r="E23" s="1" t="s">
        <v>43</v>
      </c>
      <c r="F23" s="6"/>
      <c r="G23" s="3"/>
      <c r="H23" s="6"/>
      <c r="I23" s="18"/>
      <c r="J23" s="7"/>
      <c r="M23" s="5"/>
    </row>
    <row r="24" spans="1:14" x14ac:dyDescent="0.2">
      <c r="A24" t="s">
        <v>61</v>
      </c>
      <c r="B24">
        <v>57839820</v>
      </c>
      <c r="C24" t="s">
        <v>65</v>
      </c>
      <c r="D24" s="5">
        <v>11351</v>
      </c>
      <c r="E24" t="s">
        <v>41</v>
      </c>
      <c r="F24" s="5">
        <f>D24</f>
        <v>11351</v>
      </c>
      <c r="G24" s="2">
        <v>0.5</v>
      </c>
      <c r="H24" s="5">
        <f>ROUND(F24*G24,0)</f>
        <v>5676</v>
      </c>
      <c r="I24" s="13">
        <v>59.9</v>
      </c>
      <c r="J24" s="11">
        <f>H24*I24</f>
        <v>339992.39999999997</v>
      </c>
      <c r="M24" s="5"/>
    </row>
    <row r="25" spans="1:14" x14ac:dyDescent="0.2">
      <c r="A25" s="1"/>
      <c r="B25" s="1"/>
      <c r="C25" s="1"/>
      <c r="D25" s="6"/>
      <c r="E25" s="1" t="s">
        <v>43</v>
      </c>
      <c r="F25" s="6"/>
      <c r="G25" s="3"/>
      <c r="H25" s="6"/>
      <c r="I25" s="18"/>
      <c r="J25" s="12"/>
      <c r="M25" s="5"/>
    </row>
    <row r="26" spans="1:14" x14ac:dyDescent="0.2">
      <c r="A26" t="s">
        <v>66</v>
      </c>
      <c r="B26" t="s">
        <v>67</v>
      </c>
      <c r="C26" t="s">
        <v>68</v>
      </c>
      <c r="D26" s="5">
        <v>288</v>
      </c>
      <c r="E26" t="s">
        <v>41</v>
      </c>
      <c r="F26" s="5">
        <f>D26</f>
        <v>288</v>
      </c>
      <c r="G26" s="2">
        <v>0.5</v>
      </c>
      <c r="H26" s="5">
        <f>ROUND(F26*G26,0)</f>
        <v>144</v>
      </c>
      <c r="I26" s="13">
        <v>59.9</v>
      </c>
      <c r="J26" s="11">
        <f>H26*I26</f>
        <v>8625.6</v>
      </c>
      <c r="M26" s="5"/>
      <c r="N26" s="47"/>
    </row>
    <row r="27" spans="1:14" x14ac:dyDescent="0.2">
      <c r="A27" s="1"/>
      <c r="B27" s="1" t="s">
        <v>69</v>
      </c>
      <c r="C27" s="1"/>
      <c r="D27" s="6"/>
      <c r="E27" s="1" t="s">
        <v>43</v>
      </c>
      <c r="F27" s="6"/>
      <c r="G27" s="3"/>
      <c r="H27" s="6"/>
      <c r="I27" s="18"/>
      <c r="J27" s="12"/>
      <c r="M27" s="5"/>
    </row>
    <row r="28" spans="1:14" x14ac:dyDescent="0.2">
      <c r="A28" t="s">
        <v>71</v>
      </c>
      <c r="B28" t="s">
        <v>72</v>
      </c>
      <c r="C28" t="s">
        <v>73</v>
      </c>
      <c r="D28" s="5">
        <v>1154</v>
      </c>
      <c r="E28">
        <v>2</v>
      </c>
      <c r="F28" s="5">
        <f>SUM(D28)*(E28)</f>
        <v>2308</v>
      </c>
      <c r="G28" s="2">
        <v>2</v>
      </c>
      <c r="H28" s="5">
        <f>ROUND(F28*G28,0)</f>
        <v>4616</v>
      </c>
      <c r="I28" s="13">
        <v>59.9</v>
      </c>
      <c r="J28" s="11">
        <f>H28*I28</f>
        <v>276498.39999999997</v>
      </c>
      <c r="M28" s="5"/>
    </row>
    <row r="29" spans="1:14" x14ac:dyDescent="0.2">
      <c r="A29" s="1"/>
      <c r="B29" s="1" t="s">
        <v>74</v>
      </c>
      <c r="C29" s="1"/>
      <c r="D29" s="6"/>
      <c r="E29" s="1"/>
      <c r="F29" s="6"/>
      <c r="G29" s="3"/>
      <c r="H29" s="6"/>
      <c r="I29" s="18"/>
      <c r="J29" s="12"/>
      <c r="M29" s="5"/>
    </row>
    <row r="30" spans="1:14" x14ac:dyDescent="0.2">
      <c r="A30" t="s">
        <v>75</v>
      </c>
      <c r="B30" t="s">
        <v>76</v>
      </c>
      <c r="C30" t="s">
        <v>77</v>
      </c>
      <c r="D30" s="5">
        <v>36364</v>
      </c>
      <c r="E30">
        <v>3</v>
      </c>
      <c r="F30" s="5">
        <f>SUM(D30)*(E30)</f>
        <v>109092</v>
      </c>
      <c r="G30" s="2">
        <v>0.5</v>
      </c>
      <c r="H30" s="5">
        <f>ROUND(F30*G30,0)</f>
        <v>54546</v>
      </c>
      <c r="I30" s="13">
        <v>59.9</v>
      </c>
      <c r="J30" s="11">
        <f>H30*I30</f>
        <v>3267305.4</v>
      </c>
      <c r="M30" s="5"/>
    </row>
    <row r="31" spans="1:14" x14ac:dyDescent="0.2">
      <c r="A31" s="1" t="s">
        <v>78</v>
      </c>
      <c r="B31" s="1" t="s">
        <v>79</v>
      </c>
      <c r="C31" s="1"/>
      <c r="D31" s="6"/>
      <c r="E31" s="1"/>
      <c r="F31" s="6"/>
      <c r="G31" s="3"/>
      <c r="H31" s="6"/>
      <c r="I31" s="18"/>
      <c r="J31" s="12"/>
      <c r="M31" s="5"/>
    </row>
    <row r="32" spans="1:14" x14ac:dyDescent="0.2">
      <c r="A32" t="s">
        <v>58</v>
      </c>
      <c r="B32" t="s">
        <v>80</v>
      </c>
      <c r="C32" t="s">
        <v>81</v>
      </c>
      <c r="D32" s="5">
        <v>10678</v>
      </c>
      <c r="E32">
        <v>1</v>
      </c>
      <c r="F32" s="5">
        <f>D32</f>
        <v>10678</v>
      </c>
      <c r="G32" s="2">
        <v>0.25</v>
      </c>
      <c r="H32" s="5">
        <f>ROUND(F32*G32,0)</f>
        <v>2670</v>
      </c>
      <c r="I32" s="13">
        <v>59.9</v>
      </c>
      <c r="J32" s="11">
        <f>H32*I32</f>
        <v>159933</v>
      </c>
      <c r="M32" s="5"/>
    </row>
    <row r="33" spans="1:13" x14ac:dyDescent="0.2">
      <c r="A33" s="1"/>
      <c r="B33" s="1"/>
      <c r="C33" s="1"/>
      <c r="D33" s="6"/>
      <c r="E33" s="1"/>
      <c r="F33" s="6"/>
      <c r="G33" s="3"/>
      <c r="H33" s="6"/>
      <c r="I33" s="18"/>
      <c r="J33" s="7"/>
      <c r="M33" s="5"/>
    </row>
    <row r="34" spans="1:13" x14ac:dyDescent="0.2">
      <c r="A34" s="21" t="s">
        <v>82</v>
      </c>
      <c r="B34" s="21" t="s">
        <v>83</v>
      </c>
      <c r="C34" s="21" t="s">
        <v>84</v>
      </c>
      <c r="D34" s="22">
        <v>3848</v>
      </c>
      <c r="E34" s="21">
        <v>1</v>
      </c>
      <c r="F34" s="22">
        <f>D34</f>
        <v>3848</v>
      </c>
      <c r="G34" s="23">
        <v>0.16700000000000001</v>
      </c>
      <c r="H34" s="22">
        <f>ROUND(F34*G34,0)</f>
        <v>643</v>
      </c>
      <c r="I34" s="13">
        <v>59.9</v>
      </c>
      <c r="J34" s="24">
        <f>H34*I34</f>
        <v>38515.699999999997</v>
      </c>
      <c r="M34" s="5"/>
    </row>
    <row r="35" spans="1:13" x14ac:dyDescent="0.2">
      <c r="A35" s="1"/>
      <c r="B35" s="1"/>
      <c r="C35" s="1"/>
      <c r="D35" s="6"/>
      <c r="E35" s="1"/>
      <c r="F35" s="6"/>
      <c r="G35" s="3"/>
      <c r="H35" s="6"/>
      <c r="I35" s="25"/>
      <c r="J35" s="12"/>
      <c r="M35" s="5"/>
    </row>
    <row r="36" spans="1:13" x14ac:dyDescent="0.2">
      <c r="A36" s="27"/>
      <c r="B36" s="27" t="s">
        <v>85</v>
      </c>
      <c r="C36" s="27"/>
      <c r="D36" s="28">
        <f>SUM(D10:D34)</f>
        <v>110284</v>
      </c>
      <c r="E36" s="27"/>
      <c r="F36" s="28">
        <f>SUM(F10:F35)</f>
        <v>184166</v>
      </c>
      <c r="G36" s="29"/>
      <c r="H36" s="28">
        <f>SUM(H10:H35)</f>
        <v>79945.75</v>
      </c>
      <c r="I36" s="30"/>
      <c r="J36" s="31">
        <f>SUM(J10:J35)</f>
        <v>4788750.4249999998</v>
      </c>
      <c r="M36" s="5"/>
    </row>
    <row r="37" spans="1:13" x14ac:dyDescent="0.2">
      <c r="D37" s="5"/>
      <c r="F37" s="5"/>
      <c r="G37" s="2"/>
      <c r="H37" s="5"/>
      <c r="I37" s="13"/>
      <c r="J37" s="19"/>
      <c r="M37" s="5"/>
    </row>
    <row r="38" spans="1:13" x14ac:dyDescent="0.2">
      <c r="A38" s="1"/>
      <c r="B38" s="1" t="s">
        <v>86</v>
      </c>
      <c r="C38" s="1"/>
      <c r="D38" s="6"/>
      <c r="E38" s="1"/>
      <c r="F38" s="6"/>
      <c r="G38" s="3"/>
      <c r="H38" s="6"/>
      <c r="I38" s="18"/>
      <c r="J38" s="12"/>
    </row>
    <row r="39" spans="1:13" x14ac:dyDescent="0.2">
      <c r="A39" t="s">
        <v>87</v>
      </c>
      <c r="B39" t="s">
        <v>88</v>
      </c>
      <c r="D39" s="5">
        <v>7455</v>
      </c>
      <c r="E39" t="s">
        <v>41</v>
      </c>
      <c r="F39" s="5">
        <f>D39</f>
        <v>7455</v>
      </c>
      <c r="G39" s="2">
        <v>0.5</v>
      </c>
      <c r="H39" s="5">
        <f>ROUND(F39*G39,0)</f>
        <v>3728</v>
      </c>
      <c r="I39" s="13">
        <v>59.9</v>
      </c>
      <c r="J39" s="11">
        <f>H39*I39</f>
        <v>223307.19999999998</v>
      </c>
    </row>
    <row r="40" spans="1:13" x14ac:dyDescent="0.2">
      <c r="A40" t="s">
        <v>89</v>
      </c>
      <c r="B40" t="s">
        <v>50</v>
      </c>
      <c r="D40" s="5"/>
      <c r="E40" t="s">
        <v>43</v>
      </c>
      <c r="F40" s="5"/>
      <c r="G40" s="2"/>
      <c r="H40" s="5"/>
      <c r="I40" s="13"/>
      <c r="J40" s="11"/>
    </row>
    <row r="41" spans="1:13" ht="18" customHeight="1" x14ac:dyDescent="0.2">
      <c r="A41" s="1" t="s">
        <v>90</v>
      </c>
      <c r="B41" s="1"/>
      <c r="C41" s="1"/>
      <c r="D41" s="6"/>
      <c r="E41" s="1"/>
      <c r="F41" s="6"/>
      <c r="G41" s="3"/>
      <c r="H41" s="6"/>
      <c r="I41" s="18"/>
      <c r="J41" s="12"/>
    </row>
    <row r="42" spans="1:13" s="2" customFormat="1" x14ac:dyDescent="0.2">
      <c r="A42" t="s">
        <v>87</v>
      </c>
      <c r="B42" t="s">
        <v>91</v>
      </c>
      <c r="C42"/>
      <c r="D42" s="5">
        <v>11547</v>
      </c>
      <c r="E42" t="s">
        <v>41</v>
      </c>
      <c r="F42" s="5">
        <f>D42</f>
        <v>11547</v>
      </c>
      <c r="G42" s="2">
        <v>0.5</v>
      </c>
      <c r="H42" s="5">
        <f>ROUND(F42*G42,0)</f>
        <v>5774</v>
      </c>
      <c r="I42" s="13">
        <v>59.9</v>
      </c>
      <c r="J42" s="11">
        <f>H42*I42</f>
        <v>345862.6</v>
      </c>
      <c r="K42" s="9"/>
    </row>
    <row r="43" spans="1:13" x14ac:dyDescent="0.2">
      <c r="A43" s="1" t="s">
        <v>92</v>
      </c>
      <c r="B43" s="1"/>
      <c r="C43" s="1"/>
      <c r="D43" s="6"/>
      <c r="E43" s="1" t="s">
        <v>43</v>
      </c>
      <c r="F43" s="6"/>
      <c r="G43" s="3"/>
      <c r="H43" s="6"/>
      <c r="I43" s="18"/>
      <c r="J43" s="12"/>
      <c r="M43" s="5"/>
    </row>
    <row r="44" spans="1:13" x14ac:dyDescent="0.2">
      <c r="A44" t="s">
        <v>90</v>
      </c>
      <c r="B44" t="s">
        <v>93</v>
      </c>
      <c r="D44" s="5">
        <v>3607</v>
      </c>
      <c r="E44" t="s">
        <v>41</v>
      </c>
      <c r="F44" s="5">
        <f>D44</f>
        <v>3607</v>
      </c>
      <c r="G44" s="2">
        <v>0.5</v>
      </c>
      <c r="H44" s="5">
        <f>ROUND(F44*G44,0)</f>
        <v>1804</v>
      </c>
      <c r="I44" s="13">
        <v>59.9</v>
      </c>
      <c r="J44" s="11">
        <f>H44*I44</f>
        <v>108059.59999999999</v>
      </c>
      <c r="M44" s="5"/>
    </row>
    <row r="45" spans="1:13" ht="16.5" customHeight="1" x14ac:dyDescent="0.2">
      <c r="A45" s="1"/>
      <c r="B45" s="1" t="s">
        <v>94</v>
      </c>
      <c r="C45" s="1"/>
      <c r="D45" s="6"/>
      <c r="E45" s="1" t="s">
        <v>43</v>
      </c>
      <c r="F45" s="6"/>
      <c r="G45" s="3"/>
      <c r="H45" s="6"/>
      <c r="I45" s="18"/>
      <c r="J45" s="12"/>
      <c r="M45" s="5"/>
    </row>
    <row r="46" spans="1:13" x14ac:dyDescent="0.2">
      <c r="A46" t="s">
        <v>95</v>
      </c>
      <c r="B46" t="s">
        <v>96</v>
      </c>
      <c r="D46" s="5">
        <v>7311</v>
      </c>
      <c r="E46" t="s">
        <v>41</v>
      </c>
      <c r="F46" s="5">
        <f>D46</f>
        <v>7311</v>
      </c>
      <c r="G46" s="2">
        <v>0.25</v>
      </c>
      <c r="H46" s="5">
        <f>ROUND(F46*G46,0)</f>
        <v>1828</v>
      </c>
      <c r="I46" s="13">
        <v>59.9</v>
      </c>
      <c r="J46" s="11">
        <f>H46*I46</f>
        <v>109497.2</v>
      </c>
      <c r="M46" s="5"/>
    </row>
    <row r="47" spans="1:13" x14ac:dyDescent="0.2">
      <c r="A47" s="1"/>
      <c r="B47" s="1" t="s">
        <v>97</v>
      </c>
      <c r="C47" s="1"/>
      <c r="D47" s="6"/>
      <c r="E47" s="1" t="s">
        <v>43</v>
      </c>
      <c r="F47" s="6"/>
      <c r="G47" s="3"/>
      <c r="H47" s="6"/>
      <c r="I47" s="18"/>
      <c r="J47" s="12"/>
      <c r="M47" s="5"/>
    </row>
    <row r="48" spans="1:13" x14ac:dyDescent="0.2">
      <c r="A48" t="s">
        <v>98</v>
      </c>
      <c r="B48" t="s">
        <v>99</v>
      </c>
      <c r="D48" s="5">
        <v>489</v>
      </c>
      <c r="E48" t="s">
        <v>41</v>
      </c>
      <c r="F48" s="5">
        <f>D48</f>
        <v>489</v>
      </c>
      <c r="G48" s="2">
        <v>0.25</v>
      </c>
      <c r="H48" s="5">
        <f>ROUND(F48*G48,0)</f>
        <v>122</v>
      </c>
      <c r="I48" s="13">
        <v>59.9</v>
      </c>
      <c r="J48" s="11">
        <f>H48*I48</f>
        <v>7307.8</v>
      </c>
      <c r="M48" s="5"/>
    </row>
    <row r="49" spans="1:13" x14ac:dyDescent="0.2">
      <c r="A49" s="1"/>
      <c r="B49" s="1" t="s">
        <v>100</v>
      </c>
      <c r="C49" s="1"/>
      <c r="D49" s="6"/>
      <c r="E49" s="1" t="s">
        <v>43</v>
      </c>
      <c r="F49" s="6"/>
      <c r="G49" s="3"/>
      <c r="H49" s="6"/>
      <c r="I49" s="18"/>
      <c r="J49" s="12"/>
      <c r="M49" s="5"/>
    </row>
    <row r="50" spans="1:13" x14ac:dyDescent="0.2">
      <c r="A50" t="s">
        <v>101</v>
      </c>
      <c r="B50" t="s">
        <v>102</v>
      </c>
      <c r="D50" s="5">
        <v>193</v>
      </c>
      <c r="E50" t="s">
        <v>41</v>
      </c>
      <c r="F50" s="5">
        <f>D50</f>
        <v>193</v>
      </c>
      <c r="G50" s="2">
        <v>0.25</v>
      </c>
      <c r="H50" s="5">
        <f>ROUND(F50*G50,0)</f>
        <v>48</v>
      </c>
      <c r="I50" s="13">
        <v>59.9</v>
      </c>
      <c r="J50" s="11">
        <f>H50*I50</f>
        <v>2875.2</v>
      </c>
      <c r="M50" s="5"/>
    </row>
    <row r="51" spans="1:13" x14ac:dyDescent="0.2">
      <c r="A51" s="1"/>
      <c r="B51" s="1" t="s">
        <v>103</v>
      </c>
      <c r="C51" s="1"/>
      <c r="D51" s="6"/>
      <c r="E51" s="1" t="s">
        <v>43</v>
      </c>
      <c r="F51" s="6"/>
      <c r="G51" s="3"/>
      <c r="H51" s="6"/>
      <c r="I51" s="18"/>
      <c r="J51" s="12"/>
      <c r="M51" s="5"/>
    </row>
    <row r="52" spans="1:13" x14ac:dyDescent="0.2">
      <c r="A52" t="s">
        <v>104</v>
      </c>
      <c r="B52" t="s">
        <v>105</v>
      </c>
      <c r="D52" s="5">
        <v>164</v>
      </c>
      <c r="E52" t="s">
        <v>41</v>
      </c>
      <c r="F52" s="5">
        <f>D52</f>
        <v>164</v>
      </c>
      <c r="G52" s="2">
        <v>0.25</v>
      </c>
      <c r="H52" s="5">
        <f>ROUND(F52*G52,0)</f>
        <v>41</v>
      </c>
      <c r="I52" s="13">
        <v>59.9</v>
      </c>
      <c r="J52" s="11">
        <f>H52*I52</f>
        <v>2455.9</v>
      </c>
      <c r="M52" s="5"/>
    </row>
    <row r="53" spans="1:13" x14ac:dyDescent="0.2">
      <c r="A53" s="1"/>
      <c r="B53" s="1" t="s">
        <v>106</v>
      </c>
      <c r="C53" s="1"/>
      <c r="D53" s="6"/>
      <c r="E53" s="1" t="s">
        <v>43</v>
      </c>
      <c r="F53" s="6"/>
      <c r="G53" s="3"/>
      <c r="H53" s="6"/>
      <c r="I53" s="18"/>
      <c r="J53" s="7"/>
      <c r="M53" s="5"/>
    </row>
    <row r="54" spans="1:13" x14ac:dyDescent="0.2">
      <c r="A54" t="s">
        <v>107</v>
      </c>
      <c r="B54" t="s">
        <v>108</v>
      </c>
      <c r="D54" s="5">
        <v>674</v>
      </c>
      <c r="E54" t="s">
        <v>41</v>
      </c>
      <c r="F54" s="5">
        <f>D54</f>
        <v>674</v>
      </c>
      <c r="G54" s="2">
        <v>0.25</v>
      </c>
      <c r="H54" s="5">
        <f>ROUND(F54*G54,0)</f>
        <v>169</v>
      </c>
      <c r="I54" s="13">
        <v>59.9</v>
      </c>
      <c r="J54" s="11">
        <f>H54*I54</f>
        <v>10123.1</v>
      </c>
      <c r="M54" s="5"/>
    </row>
    <row r="55" spans="1:13" x14ac:dyDescent="0.2">
      <c r="A55" s="1"/>
      <c r="B55" s="1"/>
      <c r="C55" s="1"/>
      <c r="D55" s="6"/>
      <c r="E55" s="1" t="s">
        <v>43</v>
      </c>
      <c r="F55" s="6"/>
      <c r="G55" s="3"/>
      <c r="H55" s="6"/>
      <c r="I55" s="18"/>
      <c r="J55" s="12"/>
      <c r="M55" s="5"/>
    </row>
    <row r="56" spans="1:13" x14ac:dyDescent="0.2">
      <c r="A56" t="s">
        <v>109</v>
      </c>
      <c r="B56" t="s">
        <v>110</v>
      </c>
      <c r="D56" s="5">
        <v>674</v>
      </c>
      <c r="E56" t="s">
        <v>41</v>
      </c>
      <c r="F56" s="5">
        <f>D56</f>
        <v>674</v>
      </c>
      <c r="G56" s="2">
        <v>0.5</v>
      </c>
      <c r="H56" s="5">
        <f>ROUND(F56*G56,0)</f>
        <v>337</v>
      </c>
      <c r="I56" s="13">
        <v>59.9</v>
      </c>
      <c r="J56" s="11">
        <f>H56*I56</f>
        <v>20186.3</v>
      </c>
      <c r="M56" s="5"/>
    </row>
    <row r="57" spans="1:13" x14ac:dyDescent="0.2">
      <c r="A57" s="1" t="s">
        <v>111</v>
      </c>
      <c r="B57" s="1"/>
      <c r="C57" s="1"/>
      <c r="D57" s="6"/>
      <c r="E57" s="1" t="s">
        <v>43</v>
      </c>
      <c r="F57" s="6"/>
      <c r="G57" s="3"/>
      <c r="H57" s="6"/>
      <c r="I57" s="18"/>
      <c r="J57" s="12"/>
      <c r="M57" s="5"/>
    </row>
    <row r="58" spans="1:13" x14ac:dyDescent="0.2">
      <c r="A58" t="s">
        <v>109</v>
      </c>
      <c r="B58" t="s">
        <v>112</v>
      </c>
      <c r="D58" s="5">
        <v>674</v>
      </c>
      <c r="E58" t="s">
        <v>41</v>
      </c>
      <c r="F58" s="5">
        <f>D58</f>
        <v>674</v>
      </c>
      <c r="G58" s="2">
        <v>0.5</v>
      </c>
      <c r="H58" s="5">
        <f>ROUND(F58*G58,0)</f>
        <v>337</v>
      </c>
      <c r="I58" s="13">
        <v>59.9</v>
      </c>
      <c r="J58" s="11">
        <f>H58*I58</f>
        <v>20186.3</v>
      </c>
      <c r="M58" s="5"/>
    </row>
    <row r="59" spans="1:13" x14ac:dyDescent="0.2">
      <c r="A59" s="1" t="s">
        <v>113</v>
      </c>
      <c r="B59" s="1"/>
      <c r="C59" s="1"/>
      <c r="D59" s="6"/>
      <c r="E59" s="1" t="s">
        <v>43</v>
      </c>
      <c r="F59" s="6"/>
      <c r="G59" s="3"/>
      <c r="H59" s="6"/>
      <c r="I59" s="18"/>
      <c r="J59" s="12"/>
      <c r="M59" s="5"/>
    </row>
    <row r="60" spans="1:13" x14ac:dyDescent="0.2">
      <c r="A60" t="s">
        <v>114</v>
      </c>
      <c r="B60" t="s">
        <v>115</v>
      </c>
      <c r="D60" s="5">
        <v>29</v>
      </c>
      <c r="E60" t="s">
        <v>41</v>
      </c>
      <c r="F60" s="5">
        <f>D60</f>
        <v>29</v>
      </c>
      <c r="G60" s="2">
        <v>1</v>
      </c>
      <c r="H60" s="5">
        <f>ROUND(F60*G60,0)</f>
        <v>29</v>
      </c>
      <c r="I60" s="13">
        <v>59.9</v>
      </c>
      <c r="J60" s="11">
        <f>H60*I60</f>
        <v>1737.1</v>
      </c>
      <c r="M60" s="5"/>
    </row>
    <row r="61" spans="1:13" x14ac:dyDescent="0.2">
      <c r="A61" s="1"/>
      <c r="B61" s="1"/>
      <c r="C61" s="1"/>
      <c r="D61" s="6"/>
      <c r="E61" s="1" t="s">
        <v>43</v>
      </c>
      <c r="F61" s="6"/>
      <c r="G61" s="3"/>
      <c r="H61" s="6"/>
      <c r="I61" s="18"/>
      <c r="J61" s="12"/>
      <c r="M61" s="5"/>
    </row>
    <row r="62" spans="1:13" x14ac:dyDescent="0.2">
      <c r="A62" t="s">
        <v>116</v>
      </c>
      <c r="B62" t="s">
        <v>117</v>
      </c>
      <c r="D62" s="5">
        <v>384</v>
      </c>
      <c r="E62" t="s">
        <v>41</v>
      </c>
      <c r="F62" s="5">
        <f>D62</f>
        <v>384</v>
      </c>
      <c r="G62" s="2">
        <v>0.5</v>
      </c>
      <c r="H62" s="5">
        <f>ROUND(F62*G62,0)</f>
        <v>192</v>
      </c>
      <c r="I62" s="13">
        <v>59.9</v>
      </c>
      <c r="J62" s="11">
        <f>H62*I62</f>
        <v>11500.8</v>
      </c>
      <c r="M62" s="5"/>
    </row>
    <row r="63" spans="1:13" x14ac:dyDescent="0.2">
      <c r="A63" s="1" t="s">
        <v>118</v>
      </c>
      <c r="B63" s="1" t="s">
        <v>119</v>
      </c>
      <c r="C63" s="1"/>
      <c r="D63" s="6"/>
      <c r="E63" s="1" t="s">
        <v>43</v>
      </c>
      <c r="F63" s="6"/>
      <c r="G63" s="3"/>
      <c r="H63" s="6"/>
      <c r="I63" s="18"/>
      <c r="J63" s="12"/>
      <c r="M63" s="5"/>
    </row>
    <row r="64" spans="1:13" x14ac:dyDescent="0.2">
      <c r="A64" t="s">
        <v>120</v>
      </c>
      <c r="B64" t="s">
        <v>59</v>
      </c>
      <c r="D64" s="5">
        <v>48</v>
      </c>
      <c r="E64" t="s">
        <v>41</v>
      </c>
      <c r="F64" s="5">
        <f>D64</f>
        <v>48</v>
      </c>
      <c r="G64" s="2">
        <v>0.25</v>
      </c>
      <c r="H64" s="5">
        <f>ROUND(F64*G64,0)</f>
        <v>12</v>
      </c>
      <c r="I64" s="13">
        <v>59.9</v>
      </c>
      <c r="J64" s="11">
        <f>H64*I64</f>
        <v>718.8</v>
      </c>
      <c r="M64" s="5"/>
    </row>
    <row r="65" spans="1:13" x14ac:dyDescent="0.2">
      <c r="A65" s="1"/>
      <c r="B65" s="1" t="s">
        <v>121</v>
      </c>
      <c r="C65" s="1"/>
      <c r="D65" s="6"/>
      <c r="E65" s="1" t="s">
        <v>43</v>
      </c>
      <c r="F65" s="6"/>
      <c r="G65" s="3"/>
      <c r="H65" s="6"/>
      <c r="I65" s="18"/>
      <c r="J65" s="12"/>
      <c r="M65" s="5"/>
    </row>
    <row r="66" spans="1:13" x14ac:dyDescent="0.2">
      <c r="A66" t="s">
        <v>122</v>
      </c>
      <c r="B66" t="s">
        <v>123</v>
      </c>
      <c r="D66" s="5">
        <v>54</v>
      </c>
      <c r="E66">
        <v>6</v>
      </c>
      <c r="F66" s="5">
        <f>SUM(D66*E66)</f>
        <v>324</v>
      </c>
      <c r="G66" s="2">
        <v>0.25</v>
      </c>
      <c r="H66" s="5">
        <f>ROUND(F66*G66,0)</f>
        <v>81</v>
      </c>
      <c r="I66" s="13">
        <v>59.9</v>
      </c>
      <c r="J66" s="11">
        <f>H66*I66</f>
        <v>4851.8999999999996</v>
      </c>
      <c r="M66" s="5"/>
    </row>
    <row r="67" spans="1:13" x14ac:dyDescent="0.2">
      <c r="A67" s="1" t="s">
        <v>124</v>
      </c>
      <c r="B67" s="1"/>
      <c r="C67" s="1"/>
      <c r="D67" s="6"/>
      <c r="E67" s="1"/>
      <c r="F67" s="6"/>
      <c r="G67" s="3"/>
      <c r="H67" s="6"/>
      <c r="I67" s="18"/>
      <c r="J67" s="12"/>
      <c r="M67" s="5"/>
    </row>
    <row r="68" spans="1:13" x14ac:dyDescent="0.2">
      <c r="A68" t="s">
        <v>61</v>
      </c>
      <c r="B68" t="s">
        <v>125</v>
      </c>
      <c r="D68" s="5">
        <v>576</v>
      </c>
      <c r="E68" t="s">
        <v>41</v>
      </c>
      <c r="F68" s="5">
        <f>D68</f>
        <v>576</v>
      </c>
      <c r="G68" s="2">
        <v>0.25</v>
      </c>
      <c r="H68" s="5">
        <f>ROUND(F68*G68,0)</f>
        <v>144</v>
      </c>
      <c r="I68" s="13">
        <v>59.9</v>
      </c>
      <c r="J68" s="11">
        <f>H68*I68</f>
        <v>8625.6</v>
      </c>
      <c r="M68" s="5"/>
    </row>
    <row r="69" spans="1:13" x14ac:dyDescent="0.2">
      <c r="A69" s="1"/>
      <c r="B69" s="1" t="s">
        <v>126</v>
      </c>
      <c r="C69" s="1"/>
      <c r="D69" s="6"/>
      <c r="E69" s="1" t="s">
        <v>43</v>
      </c>
      <c r="F69" s="6"/>
      <c r="G69" s="3"/>
      <c r="H69" s="6"/>
      <c r="I69" s="18"/>
      <c r="J69" s="12"/>
    </row>
    <row r="70" spans="1:13" x14ac:dyDescent="0.2">
      <c r="A70" t="s">
        <v>127</v>
      </c>
      <c r="B70" t="s">
        <v>128</v>
      </c>
      <c r="D70" s="5">
        <v>729</v>
      </c>
      <c r="E70">
        <v>5</v>
      </c>
      <c r="F70" s="5">
        <f>SUM(D70*E70)</f>
        <v>3645</v>
      </c>
      <c r="G70" s="2">
        <v>0.5</v>
      </c>
      <c r="H70" s="5">
        <f>ROUND(F70*G70,0)</f>
        <v>1823</v>
      </c>
      <c r="I70" s="13">
        <v>59.9</v>
      </c>
      <c r="J70" s="11">
        <f>H70*I70</f>
        <v>109197.7</v>
      </c>
    </row>
    <row r="71" spans="1:13" x14ac:dyDescent="0.2">
      <c r="A71" s="1"/>
      <c r="B71" s="1" t="s">
        <v>129</v>
      </c>
      <c r="C71" s="1"/>
      <c r="D71" s="6"/>
      <c r="E71" s="1"/>
      <c r="F71" s="6"/>
      <c r="G71" s="3"/>
      <c r="H71" s="6"/>
      <c r="I71" s="18"/>
      <c r="J71" s="12"/>
    </row>
    <row r="72" spans="1:13" ht="18" customHeight="1" x14ac:dyDescent="0.2">
      <c r="A72" t="s">
        <v>130</v>
      </c>
      <c r="B72" t="s">
        <v>131</v>
      </c>
      <c r="D72" s="5">
        <v>476</v>
      </c>
      <c r="E72" t="s">
        <v>41</v>
      </c>
      <c r="F72" s="5">
        <f>D72</f>
        <v>476</v>
      </c>
      <c r="G72" s="2">
        <v>0.5</v>
      </c>
      <c r="H72" s="5">
        <f>ROUND(F72*G72,0)</f>
        <v>238</v>
      </c>
      <c r="I72" s="13">
        <v>59.9</v>
      </c>
      <c r="J72" s="11">
        <f>H72*I72</f>
        <v>14256.199999999999</v>
      </c>
    </row>
    <row r="73" spans="1:13" s="2" customFormat="1" x14ac:dyDescent="0.2">
      <c r="A73" s="1" t="s">
        <v>132</v>
      </c>
      <c r="B73" s="1" t="s">
        <v>133</v>
      </c>
      <c r="C73" s="1"/>
      <c r="D73" s="6"/>
      <c r="E73" s="1" t="s">
        <v>43</v>
      </c>
      <c r="F73" s="6"/>
      <c r="G73" s="3"/>
      <c r="H73" s="6"/>
      <c r="I73" s="18"/>
      <c r="J73" s="12"/>
      <c r="K73" s="9"/>
    </row>
    <row r="74" spans="1:13" x14ac:dyDescent="0.2">
      <c r="A74" t="s">
        <v>134</v>
      </c>
      <c r="B74" t="s">
        <v>135</v>
      </c>
      <c r="D74" s="5">
        <v>476</v>
      </c>
      <c r="E74" t="s">
        <v>41</v>
      </c>
      <c r="F74" s="5">
        <f>D74</f>
        <v>476</v>
      </c>
      <c r="G74" s="2">
        <v>0.5</v>
      </c>
      <c r="H74" s="5">
        <f>ROUND(F74*G74,0)</f>
        <v>238</v>
      </c>
      <c r="I74" s="13">
        <v>59.9</v>
      </c>
      <c r="J74" s="11">
        <f>H74*I74</f>
        <v>14256.199999999999</v>
      </c>
      <c r="M74" s="5"/>
    </row>
    <row r="75" spans="1:13" x14ac:dyDescent="0.2">
      <c r="A75" t="s">
        <v>136</v>
      </c>
      <c r="B75" t="s">
        <v>137</v>
      </c>
      <c r="D75" s="5"/>
      <c r="E75" t="s">
        <v>43</v>
      </c>
      <c r="F75" s="5"/>
      <c r="G75" s="2"/>
      <c r="H75" s="5"/>
      <c r="I75" s="13"/>
      <c r="J75" s="11"/>
      <c r="M75" s="5"/>
    </row>
    <row r="76" spans="1:13" x14ac:dyDescent="0.2">
      <c r="A76" s="1" t="s">
        <v>138</v>
      </c>
      <c r="B76" s="1"/>
      <c r="C76" s="1"/>
      <c r="D76" s="6"/>
      <c r="E76" s="1"/>
      <c r="F76" s="6"/>
      <c r="G76" s="3"/>
      <c r="H76" s="6"/>
      <c r="I76" s="18"/>
      <c r="J76" s="12"/>
      <c r="M76" s="5"/>
    </row>
    <row r="77" spans="1:13" x14ac:dyDescent="0.2">
      <c r="A77" t="s">
        <v>139</v>
      </c>
      <c r="B77" t="s">
        <v>140</v>
      </c>
      <c r="D77" s="5">
        <v>25</v>
      </c>
      <c r="E77" t="s">
        <v>41</v>
      </c>
      <c r="F77" s="5">
        <f>D77</f>
        <v>25</v>
      </c>
      <c r="G77" s="2">
        <v>0.25</v>
      </c>
      <c r="H77" s="5">
        <f>ROUND(F77*G77,0)</f>
        <v>6</v>
      </c>
      <c r="I77" s="13">
        <v>59.9</v>
      </c>
      <c r="J77" s="11">
        <f>H77*I77</f>
        <v>359.4</v>
      </c>
      <c r="M77" s="5"/>
    </row>
    <row r="78" spans="1:13" x14ac:dyDescent="0.2">
      <c r="A78" s="1" t="s">
        <v>141</v>
      </c>
      <c r="B78" s="1" t="s">
        <v>142</v>
      </c>
      <c r="C78" s="1"/>
      <c r="D78" s="6"/>
      <c r="E78" s="1" t="s">
        <v>43</v>
      </c>
      <c r="F78" s="6"/>
      <c r="G78" s="3"/>
      <c r="H78" s="6"/>
      <c r="I78" s="18"/>
      <c r="J78" s="12"/>
      <c r="M78" s="5"/>
    </row>
    <row r="79" spans="1:13" x14ac:dyDescent="0.2">
      <c r="A79" t="s">
        <v>143</v>
      </c>
      <c r="B79" t="s">
        <v>144</v>
      </c>
      <c r="D79" s="5">
        <v>35</v>
      </c>
      <c r="E79" t="s">
        <v>41</v>
      </c>
      <c r="F79" s="5">
        <f>D79</f>
        <v>35</v>
      </c>
      <c r="G79" s="2">
        <v>0.5</v>
      </c>
      <c r="H79" s="5">
        <f>ROUND(F79*G79,0)</f>
        <v>18</v>
      </c>
      <c r="I79" s="13">
        <v>59.9</v>
      </c>
      <c r="J79" s="11">
        <f>H79*I79</f>
        <v>1078.2</v>
      </c>
      <c r="M79" s="5"/>
    </row>
    <row r="80" spans="1:13" x14ac:dyDescent="0.2">
      <c r="A80" s="1"/>
      <c r="B80" s="1" t="s">
        <v>70</v>
      </c>
      <c r="C80" s="1"/>
      <c r="D80" s="6"/>
      <c r="E80" s="1" t="s">
        <v>43</v>
      </c>
      <c r="F80" s="6"/>
      <c r="G80" s="3"/>
      <c r="H80" s="6"/>
      <c r="I80" s="18"/>
      <c r="J80" s="12"/>
      <c r="M80" s="5"/>
    </row>
    <row r="81" spans="1:13" x14ac:dyDescent="0.2">
      <c r="A81" t="s">
        <v>55</v>
      </c>
      <c r="B81" t="s">
        <v>56</v>
      </c>
      <c r="D81" s="5">
        <v>539</v>
      </c>
      <c r="E81">
        <v>2</v>
      </c>
      <c r="F81" s="5">
        <f>SUM(D81*E81)</f>
        <v>1078</v>
      </c>
      <c r="G81" s="2">
        <v>0.25</v>
      </c>
      <c r="H81" s="5">
        <f>ROUND(F81*G81,0)</f>
        <v>270</v>
      </c>
      <c r="I81" s="13">
        <v>59.9</v>
      </c>
      <c r="J81" s="11">
        <f>H81*I81</f>
        <v>16173</v>
      </c>
      <c r="M81" s="5"/>
    </row>
    <row r="82" spans="1:13" x14ac:dyDescent="0.2">
      <c r="A82" s="1"/>
      <c r="B82" s="1"/>
      <c r="C82" s="1"/>
      <c r="D82" s="6"/>
      <c r="E82" s="1"/>
      <c r="F82" s="6"/>
      <c r="G82" s="3"/>
      <c r="H82" s="6"/>
      <c r="I82" s="18"/>
      <c r="J82" s="12"/>
      <c r="M82" s="5"/>
    </row>
    <row r="83" spans="1:13" x14ac:dyDescent="0.2">
      <c r="A83" t="s">
        <v>145</v>
      </c>
      <c r="B83" t="s">
        <v>146</v>
      </c>
      <c r="D83" s="5">
        <v>183</v>
      </c>
      <c r="E83" t="s">
        <v>41</v>
      </c>
      <c r="F83" s="5">
        <f>D83</f>
        <v>183</v>
      </c>
      <c r="G83" s="2">
        <v>0.25</v>
      </c>
      <c r="H83" s="5">
        <f>ROUND(F83*G83,0)</f>
        <v>46</v>
      </c>
      <c r="I83" s="13">
        <v>59.9</v>
      </c>
      <c r="J83" s="11">
        <f>H83*I83</f>
        <v>2755.4</v>
      </c>
      <c r="M83" s="5"/>
    </row>
    <row r="84" spans="1:13" x14ac:dyDescent="0.2">
      <c r="A84" s="1"/>
      <c r="B84" s="1" t="s">
        <v>147</v>
      </c>
      <c r="C84" s="1"/>
      <c r="D84" s="6"/>
      <c r="E84" s="1" t="s">
        <v>43</v>
      </c>
      <c r="F84" s="6"/>
      <c r="G84" s="3"/>
      <c r="H84" s="6"/>
      <c r="I84" s="18"/>
      <c r="J84" s="7"/>
      <c r="M84" s="5"/>
    </row>
    <row r="85" spans="1:13" x14ac:dyDescent="0.2">
      <c r="A85" t="s">
        <v>148</v>
      </c>
      <c r="B85" t="s">
        <v>149</v>
      </c>
      <c r="D85" s="5">
        <v>11</v>
      </c>
      <c r="E85" t="s">
        <v>41</v>
      </c>
      <c r="F85" s="5">
        <f>D85</f>
        <v>11</v>
      </c>
      <c r="G85" s="2">
        <v>0.25</v>
      </c>
      <c r="H85" s="5">
        <f>ROUND(F85*G85,0)</f>
        <v>3</v>
      </c>
      <c r="I85" s="13">
        <v>59.9</v>
      </c>
      <c r="J85" s="11">
        <f>H85*I85</f>
        <v>179.7</v>
      </c>
      <c r="M85" s="5"/>
    </row>
    <row r="86" spans="1:13" x14ac:dyDescent="0.2">
      <c r="A86" s="1"/>
      <c r="B86" s="1" t="s">
        <v>150</v>
      </c>
      <c r="C86" s="1"/>
      <c r="D86" s="6"/>
      <c r="E86" s="1" t="s">
        <v>43</v>
      </c>
      <c r="F86" s="6"/>
      <c r="G86" s="3"/>
      <c r="H86" s="6"/>
      <c r="I86" s="18"/>
      <c r="J86" s="12"/>
      <c r="M86" s="5"/>
    </row>
    <row r="87" spans="1:13" x14ac:dyDescent="0.2">
      <c r="A87" t="s">
        <v>151</v>
      </c>
      <c r="B87" t="s">
        <v>149</v>
      </c>
      <c r="D87" s="5">
        <v>11</v>
      </c>
      <c r="E87" t="s">
        <v>41</v>
      </c>
      <c r="F87" s="5">
        <f>D87</f>
        <v>11</v>
      </c>
      <c r="G87" s="2">
        <v>0.25</v>
      </c>
      <c r="H87" s="5">
        <f>ROUND(F87*G87,0)</f>
        <v>3</v>
      </c>
      <c r="I87" s="13">
        <v>59.9</v>
      </c>
      <c r="J87" s="11">
        <f>H87*I87</f>
        <v>179.7</v>
      </c>
      <c r="M87" s="5"/>
    </row>
    <row r="88" spans="1:13" x14ac:dyDescent="0.2">
      <c r="A88" s="1"/>
      <c r="B88" s="1" t="s">
        <v>152</v>
      </c>
      <c r="C88" s="1"/>
      <c r="D88" s="6"/>
      <c r="E88" s="1" t="s">
        <v>43</v>
      </c>
      <c r="F88" s="6"/>
      <c r="G88" s="3"/>
      <c r="H88" s="6"/>
      <c r="I88" s="18"/>
      <c r="J88" s="12"/>
      <c r="M88" s="5"/>
    </row>
    <row r="89" spans="1:13" x14ac:dyDescent="0.2">
      <c r="A89" t="s">
        <v>153</v>
      </c>
      <c r="B89" t="s">
        <v>154</v>
      </c>
      <c r="D89" s="5">
        <v>96</v>
      </c>
      <c r="E89" t="s">
        <v>41</v>
      </c>
      <c r="F89" s="5">
        <f>D89</f>
        <v>96</v>
      </c>
      <c r="G89" s="2">
        <v>1</v>
      </c>
      <c r="H89" s="5">
        <f>ROUND(F89*G89,0)</f>
        <v>96</v>
      </c>
      <c r="I89" s="13">
        <v>59.9</v>
      </c>
      <c r="J89" s="11">
        <f>H89*I89</f>
        <v>5750.4</v>
      </c>
      <c r="M89" s="5"/>
    </row>
    <row r="90" spans="1:13" x14ac:dyDescent="0.2">
      <c r="A90" s="1" t="s">
        <v>155</v>
      </c>
      <c r="B90" s="1"/>
      <c r="C90" s="1"/>
      <c r="D90" s="6"/>
      <c r="E90" s="1" t="s">
        <v>43</v>
      </c>
      <c r="F90" s="6"/>
      <c r="G90" s="3"/>
      <c r="H90" s="6"/>
      <c r="I90" s="18"/>
      <c r="J90" s="7"/>
      <c r="M90" s="5"/>
    </row>
    <row r="91" spans="1:13" x14ac:dyDescent="0.2">
      <c r="A91" t="s">
        <v>156</v>
      </c>
      <c r="B91" t="s">
        <v>117</v>
      </c>
      <c r="D91" s="5">
        <v>48</v>
      </c>
      <c r="E91" t="s">
        <v>41</v>
      </c>
      <c r="F91" s="5">
        <f>D91</f>
        <v>48</v>
      </c>
      <c r="G91" s="2">
        <v>0.25</v>
      </c>
      <c r="H91" s="5">
        <f>ROUND(F91*G91,0)</f>
        <v>12</v>
      </c>
      <c r="I91" s="13">
        <v>59.9</v>
      </c>
      <c r="J91" s="11">
        <f>H91*I91</f>
        <v>718.8</v>
      </c>
      <c r="M91" s="5"/>
    </row>
    <row r="92" spans="1:13" x14ac:dyDescent="0.2">
      <c r="A92" s="8" t="s">
        <v>157</v>
      </c>
      <c r="B92" s="1" t="s">
        <v>158</v>
      </c>
      <c r="C92" s="1"/>
      <c r="D92" s="6"/>
      <c r="E92" s="1" t="s">
        <v>43</v>
      </c>
      <c r="F92" s="6"/>
      <c r="G92" s="3"/>
      <c r="H92" s="6"/>
      <c r="I92" s="18"/>
      <c r="J92" s="12"/>
      <c r="M92" s="5"/>
    </row>
    <row r="93" spans="1:13" x14ac:dyDescent="0.2">
      <c r="A93" t="s">
        <v>159</v>
      </c>
      <c r="B93" t="s">
        <v>117</v>
      </c>
      <c r="D93" s="5">
        <v>6</v>
      </c>
      <c r="E93" t="s">
        <v>41</v>
      </c>
      <c r="F93" s="5">
        <f>D93</f>
        <v>6</v>
      </c>
      <c r="G93" s="2">
        <v>4</v>
      </c>
      <c r="H93" s="5">
        <f>ROUND(F93*G93,0)</f>
        <v>24</v>
      </c>
      <c r="I93" s="13">
        <v>59.9</v>
      </c>
      <c r="J93" s="11">
        <f>H93*I93</f>
        <v>1437.6</v>
      </c>
      <c r="M93" s="5"/>
    </row>
    <row r="94" spans="1:13" x14ac:dyDescent="0.2">
      <c r="A94" s="1"/>
      <c r="B94" s="1" t="s">
        <v>160</v>
      </c>
      <c r="C94" s="1"/>
      <c r="D94" s="6"/>
      <c r="E94" s="1" t="s">
        <v>43</v>
      </c>
      <c r="F94" s="6"/>
      <c r="G94" s="3"/>
      <c r="H94" s="6"/>
      <c r="I94" s="18"/>
      <c r="J94" s="12"/>
      <c r="M94" s="5"/>
    </row>
    <row r="95" spans="1:13" x14ac:dyDescent="0.2">
      <c r="A95" t="s">
        <v>161</v>
      </c>
      <c r="B95" t="s">
        <v>162</v>
      </c>
      <c r="D95" s="5">
        <v>8</v>
      </c>
      <c r="E95" t="s">
        <v>41</v>
      </c>
      <c r="F95" s="5">
        <f>D95</f>
        <v>8</v>
      </c>
      <c r="G95" s="2">
        <v>4</v>
      </c>
      <c r="H95" s="5">
        <f>ROUND(F95*G95,0)</f>
        <v>32</v>
      </c>
      <c r="I95" s="13">
        <v>59.9</v>
      </c>
      <c r="J95" s="11">
        <f>H95*I95</f>
        <v>1916.8</v>
      </c>
      <c r="M95" s="5"/>
    </row>
    <row r="96" spans="1:13" x14ac:dyDescent="0.2">
      <c r="A96" s="1"/>
      <c r="B96" s="1" t="s">
        <v>163</v>
      </c>
      <c r="C96" s="1"/>
      <c r="D96" s="6"/>
      <c r="E96" s="1" t="s">
        <v>43</v>
      </c>
      <c r="F96" s="6"/>
      <c r="G96" s="3"/>
      <c r="H96" s="6"/>
      <c r="I96" s="18"/>
      <c r="J96" s="12"/>
      <c r="M96" s="5"/>
    </row>
    <row r="97" spans="1:13" x14ac:dyDescent="0.2">
      <c r="A97" t="s">
        <v>164</v>
      </c>
      <c r="B97" t="s">
        <v>165</v>
      </c>
      <c r="D97" s="5">
        <v>15</v>
      </c>
      <c r="E97" t="s">
        <v>41</v>
      </c>
      <c r="F97" s="5">
        <f>D97</f>
        <v>15</v>
      </c>
      <c r="G97" s="2">
        <v>0.5</v>
      </c>
      <c r="H97" s="5">
        <f>ROUND(F97*G97,0)</f>
        <v>8</v>
      </c>
      <c r="I97" s="13">
        <v>59.9</v>
      </c>
      <c r="J97" s="11">
        <f>H97*I97</f>
        <v>479.2</v>
      </c>
      <c r="M97" s="5"/>
    </row>
    <row r="98" spans="1:13" x14ac:dyDescent="0.2">
      <c r="A98" t="s">
        <v>166</v>
      </c>
      <c r="B98" t="s">
        <v>167</v>
      </c>
      <c r="D98" s="5"/>
      <c r="E98" t="s">
        <v>43</v>
      </c>
      <c r="F98" s="5"/>
      <c r="G98" s="2"/>
      <c r="H98" s="5"/>
      <c r="I98" s="13"/>
      <c r="J98" s="11"/>
      <c r="M98" s="5"/>
    </row>
    <row r="99" spans="1:13" x14ac:dyDescent="0.2">
      <c r="A99" s="1"/>
      <c r="B99" s="1" t="s">
        <v>168</v>
      </c>
      <c r="C99" s="1"/>
      <c r="D99" s="6"/>
      <c r="E99" s="1"/>
      <c r="F99" s="6"/>
      <c r="G99" s="3"/>
      <c r="H99" s="6"/>
      <c r="I99" s="18"/>
      <c r="J99" s="12"/>
      <c r="M99" s="5"/>
    </row>
    <row r="100" spans="1:13" x14ac:dyDescent="0.2">
      <c r="A100" t="s">
        <v>169</v>
      </c>
      <c r="B100" t="s">
        <v>170</v>
      </c>
      <c r="D100" s="5">
        <v>15</v>
      </c>
      <c r="E100" t="s">
        <v>41</v>
      </c>
      <c r="F100" s="5">
        <f>D100</f>
        <v>15</v>
      </c>
      <c r="G100" s="2">
        <v>0.25</v>
      </c>
      <c r="H100" s="5">
        <f>ROUND(F100*G100,0)</f>
        <v>4</v>
      </c>
      <c r="I100" s="13">
        <v>59.9</v>
      </c>
      <c r="J100" s="11">
        <f>H100*I100</f>
        <v>239.6</v>
      </c>
      <c r="M100" s="5"/>
    </row>
    <row r="101" spans="1:13" x14ac:dyDescent="0.2">
      <c r="A101" s="1" t="s">
        <v>171</v>
      </c>
      <c r="B101" s="1"/>
      <c r="C101" s="1"/>
      <c r="D101" s="6"/>
      <c r="E101" s="1" t="s">
        <v>43</v>
      </c>
      <c r="F101" s="6"/>
      <c r="G101" s="3"/>
      <c r="H101" s="6"/>
      <c r="I101" s="18"/>
      <c r="J101" s="12"/>
      <c r="M101" s="5"/>
    </row>
    <row r="102" spans="1:13" x14ac:dyDescent="0.2">
      <c r="A102" t="s">
        <v>169</v>
      </c>
      <c r="B102" t="s">
        <v>172</v>
      </c>
      <c r="D102" s="5">
        <v>62</v>
      </c>
      <c r="E102" t="s">
        <v>41</v>
      </c>
      <c r="F102" s="5">
        <f>D102</f>
        <v>62</v>
      </c>
      <c r="G102" s="2">
        <v>0.25</v>
      </c>
      <c r="H102" s="5">
        <f>ROUND(F102*G102,0)</f>
        <v>16</v>
      </c>
      <c r="I102" s="13">
        <v>59.9</v>
      </c>
      <c r="J102" s="11">
        <f>H102*I102</f>
        <v>958.4</v>
      </c>
      <c r="M102" s="5"/>
    </row>
    <row r="103" spans="1:13" ht="14.45" customHeight="1" x14ac:dyDescent="0.2">
      <c r="A103" s="1" t="s">
        <v>173</v>
      </c>
      <c r="B103" s="1" t="s">
        <v>174</v>
      </c>
      <c r="C103" s="1"/>
      <c r="D103" s="6"/>
      <c r="E103" s="1" t="s">
        <v>43</v>
      </c>
      <c r="F103" s="6"/>
      <c r="G103" s="3"/>
      <c r="H103" s="6"/>
      <c r="I103" s="18"/>
      <c r="J103" s="12"/>
      <c r="M103" s="5"/>
    </row>
    <row r="104" spans="1:13" x14ac:dyDescent="0.2">
      <c r="A104" t="s">
        <v>175</v>
      </c>
      <c r="B104" t="s">
        <v>176</v>
      </c>
      <c r="D104" s="5">
        <v>117</v>
      </c>
      <c r="E104" s="1">
        <v>2</v>
      </c>
      <c r="F104" s="5">
        <f>SUM(D104*E104)</f>
        <v>234</v>
      </c>
      <c r="G104" s="2">
        <v>0.5</v>
      </c>
      <c r="H104" s="5">
        <f>ROUND(F104*G104,0)</f>
        <v>117</v>
      </c>
      <c r="I104" s="13">
        <v>59.9</v>
      </c>
      <c r="J104" s="11">
        <f>H104*I104</f>
        <v>7008.3</v>
      </c>
    </row>
    <row r="105" spans="1:13" x14ac:dyDescent="0.2">
      <c r="A105" s="1" t="s">
        <v>177</v>
      </c>
      <c r="B105" s="1" t="s">
        <v>178</v>
      </c>
      <c r="C105" s="1"/>
      <c r="D105" s="6"/>
      <c r="F105" s="6"/>
      <c r="G105" s="3"/>
      <c r="H105" s="6"/>
      <c r="I105" s="13"/>
      <c r="J105" s="12"/>
    </row>
    <row r="106" spans="1:13" x14ac:dyDescent="0.2">
      <c r="A106" t="s">
        <v>175</v>
      </c>
      <c r="B106" t="s">
        <v>179</v>
      </c>
      <c r="D106" s="5">
        <v>33</v>
      </c>
      <c r="E106" t="s">
        <v>41</v>
      </c>
      <c r="F106" s="5">
        <f>D106</f>
        <v>33</v>
      </c>
      <c r="G106" s="2">
        <v>0.25</v>
      </c>
      <c r="H106" s="5">
        <f>ROUND(F106*G106,0)</f>
        <v>8</v>
      </c>
      <c r="I106" s="13">
        <v>59.9</v>
      </c>
      <c r="J106" s="11">
        <f>H106*I106</f>
        <v>479.2</v>
      </c>
    </row>
    <row r="107" spans="1:13" ht="18" customHeight="1" x14ac:dyDescent="0.2">
      <c r="A107" s="1" t="s">
        <v>177</v>
      </c>
      <c r="B107" s="1" t="s">
        <v>180</v>
      </c>
      <c r="C107" s="1"/>
      <c r="D107" s="6"/>
      <c r="E107" s="1" t="s">
        <v>43</v>
      </c>
      <c r="F107" s="6"/>
      <c r="G107" s="3"/>
      <c r="H107" s="6"/>
      <c r="I107" s="18"/>
      <c r="J107" s="12"/>
    </row>
    <row r="108" spans="1:13" s="2" customFormat="1" x14ac:dyDescent="0.2">
      <c r="A108" t="s">
        <v>181</v>
      </c>
      <c r="B108" t="s">
        <v>182</v>
      </c>
      <c r="C108"/>
      <c r="D108" s="5">
        <v>33</v>
      </c>
      <c r="E108" t="s">
        <v>41</v>
      </c>
      <c r="F108" s="5">
        <f>D108</f>
        <v>33</v>
      </c>
      <c r="G108" s="2">
        <v>0.25</v>
      </c>
      <c r="H108" s="5">
        <f>ROUND(F108*G108,0)</f>
        <v>8</v>
      </c>
      <c r="I108" s="13">
        <v>59.9</v>
      </c>
      <c r="J108" s="11">
        <f>H108*I108</f>
        <v>479.2</v>
      </c>
      <c r="K108" s="9"/>
    </row>
    <row r="109" spans="1:13" x14ac:dyDescent="0.2">
      <c r="A109" s="1"/>
      <c r="B109" s="1"/>
      <c r="C109" s="1"/>
      <c r="D109" s="6"/>
      <c r="E109" s="1" t="s">
        <v>43</v>
      </c>
      <c r="F109" s="6"/>
      <c r="G109" s="3"/>
      <c r="H109" s="6"/>
      <c r="I109" s="18"/>
      <c r="J109" s="12"/>
      <c r="M109" s="5"/>
    </row>
    <row r="110" spans="1:13" x14ac:dyDescent="0.2">
      <c r="A110" t="s">
        <v>183</v>
      </c>
      <c r="B110" t="s">
        <v>184</v>
      </c>
      <c r="D110" s="5">
        <v>33</v>
      </c>
      <c r="E110" t="s">
        <v>41</v>
      </c>
      <c r="F110" s="5">
        <f>D110</f>
        <v>33</v>
      </c>
      <c r="G110" s="2">
        <v>0.25</v>
      </c>
      <c r="H110" s="5">
        <f>ROUND(F110*G110,0)</f>
        <v>8</v>
      </c>
      <c r="I110" s="13">
        <v>59.9</v>
      </c>
      <c r="J110" s="11">
        <f>H110*I110</f>
        <v>479.2</v>
      </c>
      <c r="M110" s="5"/>
    </row>
    <row r="111" spans="1:13" x14ac:dyDescent="0.2">
      <c r="A111" s="1"/>
      <c r="B111" s="1" t="s">
        <v>185</v>
      </c>
      <c r="C111" s="1"/>
      <c r="D111" s="6"/>
      <c r="E111" s="1" t="s">
        <v>43</v>
      </c>
      <c r="F111" s="6"/>
      <c r="G111" s="3"/>
      <c r="H111" s="6"/>
      <c r="I111" s="18"/>
      <c r="J111" s="12"/>
      <c r="M111" s="5"/>
    </row>
    <row r="112" spans="1:13" x14ac:dyDescent="0.2">
      <c r="A112" t="s">
        <v>186</v>
      </c>
      <c r="B112" t="s">
        <v>187</v>
      </c>
      <c r="D112" s="5">
        <v>384</v>
      </c>
      <c r="E112" t="s">
        <v>41</v>
      </c>
      <c r="F112" s="5">
        <f>D112</f>
        <v>384</v>
      </c>
      <c r="G112" s="2">
        <v>0.5</v>
      </c>
      <c r="H112" s="5">
        <f>ROUND(F112*G112,0)</f>
        <v>192</v>
      </c>
      <c r="I112" s="13">
        <v>59.9</v>
      </c>
      <c r="J112" s="11">
        <f>H112*I112</f>
        <v>11500.8</v>
      </c>
      <c r="M112" s="5"/>
    </row>
    <row r="113" spans="1:13" x14ac:dyDescent="0.2">
      <c r="A113" s="1"/>
      <c r="B113" s="1" t="s">
        <v>188</v>
      </c>
      <c r="C113" s="1"/>
      <c r="D113" s="6"/>
      <c r="E113" s="1" t="s">
        <v>43</v>
      </c>
      <c r="F113" s="6"/>
      <c r="G113" s="3"/>
      <c r="H113" s="6"/>
      <c r="I113" s="18"/>
      <c r="J113" s="12"/>
      <c r="M113" s="5"/>
    </row>
    <row r="114" spans="1:13" x14ac:dyDescent="0.2">
      <c r="A114" t="s">
        <v>189</v>
      </c>
      <c r="B114" t="s">
        <v>190</v>
      </c>
      <c r="D114" s="5">
        <v>14786</v>
      </c>
      <c r="E114">
        <v>3</v>
      </c>
      <c r="F114" s="5">
        <f>SUM(D114*E114)</f>
        <v>44358</v>
      </c>
      <c r="G114" s="2">
        <v>0.08</v>
      </c>
      <c r="H114" s="5">
        <f>ROUND(F114*G114,0)</f>
        <v>3549</v>
      </c>
      <c r="I114" s="13">
        <v>59.9</v>
      </c>
      <c r="J114" s="11">
        <f>H114*I114</f>
        <v>212585.1</v>
      </c>
      <c r="M114" s="5"/>
    </row>
    <row r="115" spans="1:13" x14ac:dyDescent="0.2">
      <c r="A115" s="1"/>
      <c r="B115" s="1" t="s">
        <v>191</v>
      </c>
      <c r="C115" s="1"/>
      <c r="D115" s="6"/>
      <c r="E115" s="1"/>
      <c r="F115" s="6"/>
      <c r="G115" s="3"/>
      <c r="H115" s="6"/>
      <c r="I115" s="18"/>
      <c r="J115" s="7"/>
      <c r="M115" s="5"/>
    </row>
    <row r="116" spans="1:13" x14ac:dyDescent="0.2">
      <c r="A116" s="26"/>
      <c r="B116" s="27" t="s">
        <v>85</v>
      </c>
      <c r="C116" s="27"/>
      <c r="D116" s="28">
        <f>SUM(D39:D115)</f>
        <v>52000</v>
      </c>
      <c r="E116" s="27"/>
      <c r="F116" s="28">
        <f>SUM(F39:F115)</f>
        <v>85414</v>
      </c>
      <c r="G116" s="29"/>
      <c r="H116" s="28">
        <f>SUM(H39:H115)</f>
        <v>21365</v>
      </c>
      <c r="I116" s="32"/>
      <c r="J116" s="40">
        <f>SUM(J39:J115)</f>
        <v>1279763.4999999998</v>
      </c>
      <c r="M116" s="5"/>
    </row>
    <row r="117" spans="1:13" x14ac:dyDescent="0.2">
      <c r="D117" s="5"/>
      <c r="F117" s="5"/>
      <c r="G117" s="2"/>
      <c r="H117" s="5"/>
      <c r="I117" s="13"/>
      <c r="J117" s="19"/>
      <c r="M117" s="5"/>
    </row>
    <row r="118" spans="1:13" x14ac:dyDescent="0.2">
      <c r="A118" s="1"/>
      <c r="B118" s="1" t="s">
        <v>192</v>
      </c>
      <c r="C118" s="1"/>
      <c r="D118" s="6"/>
      <c r="E118" s="1"/>
      <c r="F118" s="6"/>
      <c r="G118" s="3"/>
      <c r="H118" s="6"/>
      <c r="I118" s="18"/>
      <c r="J118" s="7"/>
      <c r="M118" s="5"/>
    </row>
    <row r="119" spans="1:13" x14ac:dyDescent="0.2">
      <c r="A119" t="s">
        <v>90</v>
      </c>
      <c r="B119" t="s">
        <v>193</v>
      </c>
      <c r="D119" s="5">
        <v>3944</v>
      </c>
      <c r="F119" s="5">
        <f>D119</f>
        <v>3944</v>
      </c>
      <c r="G119" s="2">
        <v>0.08</v>
      </c>
      <c r="H119" s="5">
        <f>ROUND(F119*G119,0)</f>
        <v>316</v>
      </c>
      <c r="I119" s="13">
        <v>59.9</v>
      </c>
      <c r="J119" s="11">
        <f>H119*I119</f>
        <v>18928.399999999998</v>
      </c>
      <c r="M119" s="5"/>
    </row>
    <row r="120" spans="1:13" x14ac:dyDescent="0.2">
      <c r="A120" s="1"/>
      <c r="B120" s="1" t="s">
        <v>194</v>
      </c>
      <c r="C120" s="1"/>
      <c r="D120" s="6"/>
      <c r="E120" s="1"/>
      <c r="F120" s="6"/>
      <c r="G120" s="3"/>
      <c r="H120" s="6"/>
      <c r="I120" s="18"/>
      <c r="J120" s="12"/>
      <c r="M120" s="5"/>
    </row>
    <row r="121" spans="1:13" x14ac:dyDescent="0.2">
      <c r="A121" t="s">
        <v>195</v>
      </c>
      <c r="B121" t="s">
        <v>196</v>
      </c>
      <c r="D121" s="5">
        <v>24</v>
      </c>
      <c r="F121" s="5">
        <f>D121</f>
        <v>24</v>
      </c>
      <c r="G121" s="2">
        <v>0.5</v>
      </c>
      <c r="H121" s="5">
        <f>ROUND(F121*G121,0)</f>
        <v>12</v>
      </c>
      <c r="I121" s="13">
        <v>59.9</v>
      </c>
      <c r="J121" s="11">
        <f>H121*I121</f>
        <v>718.8</v>
      </c>
      <c r="M121" s="5"/>
    </row>
    <row r="122" spans="1:13" x14ac:dyDescent="0.2">
      <c r="A122" s="1"/>
      <c r="B122" s="1" t="s">
        <v>197</v>
      </c>
      <c r="C122" s="1"/>
      <c r="D122" s="6"/>
      <c r="E122" s="1"/>
      <c r="F122" s="6"/>
      <c r="G122" s="3"/>
      <c r="H122" s="6"/>
      <c r="I122" s="18"/>
      <c r="J122" s="12"/>
      <c r="M122" s="5"/>
    </row>
    <row r="123" spans="1:13" x14ac:dyDescent="0.2">
      <c r="A123" t="s">
        <v>198</v>
      </c>
      <c r="B123" t="s">
        <v>199</v>
      </c>
      <c r="D123" s="5">
        <v>193</v>
      </c>
      <c r="F123" s="5">
        <f>D123</f>
        <v>193</v>
      </c>
      <c r="G123" s="2">
        <v>0.5</v>
      </c>
      <c r="H123" s="5">
        <f>ROUND(F123*G123,0)</f>
        <v>97</v>
      </c>
      <c r="I123" s="13">
        <v>59.9</v>
      </c>
      <c r="J123" s="11">
        <f>H123*I123</f>
        <v>5810.3</v>
      </c>
      <c r="M123" s="5"/>
    </row>
    <row r="124" spans="1:13" x14ac:dyDescent="0.2">
      <c r="A124" s="1" t="s">
        <v>200</v>
      </c>
      <c r="B124" s="1" t="s">
        <v>201</v>
      </c>
      <c r="C124" s="1"/>
      <c r="D124" s="6"/>
      <c r="E124" s="1"/>
      <c r="F124" s="6"/>
      <c r="G124" s="3"/>
      <c r="H124" s="6"/>
      <c r="I124" s="18"/>
      <c r="J124" s="12"/>
      <c r="M124" s="5"/>
    </row>
    <row r="125" spans="1:13" x14ac:dyDescent="0.2">
      <c r="A125" t="s">
        <v>148</v>
      </c>
      <c r="B125" t="s">
        <v>202</v>
      </c>
      <c r="D125" s="5">
        <v>11</v>
      </c>
      <c r="F125" s="5">
        <f>D125</f>
        <v>11</v>
      </c>
      <c r="G125" s="2">
        <v>0.25</v>
      </c>
      <c r="H125" s="5">
        <f>ROUND(F125*G125,0)</f>
        <v>3</v>
      </c>
      <c r="I125" s="13">
        <v>59.9</v>
      </c>
      <c r="J125" s="11">
        <f>H125*I125</f>
        <v>179.7</v>
      </c>
      <c r="M125" s="5"/>
    </row>
    <row r="126" spans="1:13" x14ac:dyDescent="0.2">
      <c r="A126" s="1"/>
      <c r="B126" s="1" t="s">
        <v>152</v>
      </c>
      <c r="C126" s="1"/>
      <c r="D126" s="6"/>
      <c r="E126" s="1"/>
      <c r="F126" s="6"/>
      <c r="G126" s="3"/>
      <c r="H126" s="6"/>
      <c r="I126" s="18"/>
      <c r="J126" s="12"/>
      <c r="M126" s="5"/>
    </row>
    <row r="127" spans="1:13" x14ac:dyDescent="0.2">
      <c r="A127" s="26" t="s">
        <v>203</v>
      </c>
      <c r="B127" s="26" t="s">
        <v>204</v>
      </c>
      <c r="C127" s="26"/>
      <c r="D127" s="33">
        <v>96</v>
      </c>
      <c r="E127" s="26"/>
      <c r="F127" s="33">
        <f>D127</f>
        <v>96</v>
      </c>
      <c r="G127" s="34">
        <v>0.5</v>
      </c>
      <c r="H127" s="33">
        <f>ROUND(F127*G127,0)</f>
        <v>48</v>
      </c>
      <c r="I127" s="13">
        <v>59.9</v>
      </c>
      <c r="J127" s="35">
        <f>H127*I127</f>
        <v>2875.2</v>
      </c>
      <c r="M127" s="5"/>
    </row>
    <row r="128" spans="1:13" x14ac:dyDescent="0.2">
      <c r="A128" s="1"/>
      <c r="B128" s="36" t="s">
        <v>85</v>
      </c>
      <c r="C128" s="36"/>
      <c r="D128" s="37">
        <f>SUM(D119:D127)</f>
        <v>4268</v>
      </c>
      <c r="E128" s="36"/>
      <c r="F128" s="37">
        <f>SUM(F119:F127)</f>
        <v>4268</v>
      </c>
      <c r="G128" s="38"/>
      <c r="H128" s="37">
        <f>SUM(H119:H127)</f>
        <v>476</v>
      </c>
      <c r="I128" s="18"/>
      <c r="J128" s="41">
        <f>SUM(J119:J127)</f>
        <v>28512.399999999998</v>
      </c>
      <c r="M128" s="5"/>
    </row>
    <row r="129" spans="2:13" x14ac:dyDescent="0.2">
      <c r="D129" s="5"/>
      <c r="F129" s="5"/>
      <c r="G129" s="2"/>
      <c r="H129" s="5"/>
      <c r="I129" s="13"/>
      <c r="J129" s="4"/>
      <c r="M129" s="5"/>
    </row>
    <row r="130" spans="2:13" x14ac:dyDescent="0.2">
      <c r="B130" s="9" t="s">
        <v>205</v>
      </c>
      <c r="D130" s="5">
        <f>SUM(D36,D116)</f>
        <v>162284</v>
      </c>
      <c r="F130" s="5">
        <f>F36+F116</f>
        <v>269580</v>
      </c>
      <c r="H130" s="5">
        <f>H36+H116</f>
        <v>101310.75</v>
      </c>
      <c r="I130" s="13"/>
      <c r="J130" s="42">
        <f>J36+J116</f>
        <v>6068513.9249999998</v>
      </c>
      <c r="M130" s="5"/>
    </row>
    <row r="131" spans="2:13" x14ac:dyDescent="0.2">
      <c r="D131" s="5"/>
      <c r="F131" s="2"/>
      <c r="H131" s="5"/>
      <c r="I131" s="13"/>
      <c r="J131" s="4"/>
      <c r="M131" s="5"/>
    </row>
    <row r="132" spans="2:13" x14ac:dyDescent="0.2">
      <c r="B132" s="9" t="s">
        <v>206</v>
      </c>
      <c r="D132" s="5">
        <f>D128</f>
        <v>4268</v>
      </c>
      <c r="F132" s="5">
        <f>F128</f>
        <v>4268</v>
      </c>
      <c r="H132" s="5">
        <f>H128</f>
        <v>476</v>
      </c>
      <c r="J132" s="39">
        <f>J128</f>
        <v>28512.399999999998</v>
      </c>
      <c r="M132" s="5"/>
    </row>
    <row r="133" spans="2:13" x14ac:dyDescent="0.2">
      <c r="D133" s="5"/>
      <c r="F133" s="2"/>
      <c r="H133" s="5"/>
      <c r="I133" s="13"/>
      <c r="J133" s="4"/>
      <c r="M133" s="5"/>
    </row>
    <row r="134" spans="2:13" x14ac:dyDescent="0.2">
      <c r="B134" s="43" t="s">
        <v>207</v>
      </c>
      <c r="C134" s="14"/>
      <c r="D134" s="44">
        <f>SUM(D130,D132)</f>
        <v>166552</v>
      </c>
      <c r="E134" s="14"/>
      <c r="F134" s="44">
        <f>F130+F132</f>
        <v>273848</v>
      </c>
      <c r="G134" s="14"/>
      <c r="H134" s="44">
        <f>H130+H132</f>
        <v>101786.75</v>
      </c>
      <c r="I134" s="45"/>
      <c r="J134" s="46">
        <f>J130+J132</f>
        <v>6097026.3250000002</v>
      </c>
      <c r="M134" s="5"/>
    </row>
    <row r="135" spans="2:13" x14ac:dyDescent="0.2">
      <c r="D135" s="5"/>
      <c r="H135" s="5"/>
      <c r="I135" s="13"/>
      <c r="J135" s="4"/>
      <c r="M135" s="5"/>
    </row>
    <row r="136" spans="2:13" ht="16.5" customHeight="1" x14ac:dyDescent="0.2">
      <c r="D136" s="5"/>
      <c r="H136" s="5"/>
      <c r="I136" s="13"/>
      <c r="J136" s="4"/>
      <c r="M136" s="5"/>
    </row>
    <row r="137" spans="2:13" x14ac:dyDescent="0.2">
      <c r="D137" s="5"/>
      <c r="H137" s="5"/>
      <c r="I137" s="13"/>
      <c r="J137" s="4"/>
      <c r="M137" s="5"/>
    </row>
    <row r="138" spans="2:13" x14ac:dyDescent="0.2">
      <c r="D138" s="5"/>
      <c r="H138" s="5"/>
      <c r="I138" s="13"/>
      <c r="J138" s="4"/>
      <c r="M138" s="5"/>
    </row>
    <row r="139" spans="2:13" x14ac:dyDescent="0.2">
      <c r="D139" s="5"/>
      <c r="H139" s="5"/>
      <c r="I139" s="13"/>
      <c r="J139" s="4"/>
      <c r="M139" s="5"/>
    </row>
    <row r="140" spans="2:13" x14ac:dyDescent="0.2">
      <c r="D140" s="5"/>
      <c r="H140" s="5"/>
      <c r="I140" s="13"/>
      <c r="J140" s="4"/>
      <c r="M140" s="5"/>
    </row>
    <row r="141" spans="2:13" ht="36.75" customHeight="1" x14ac:dyDescent="0.2">
      <c r="D141" s="5"/>
      <c r="H141" s="5"/>
      <c r="I141" s="13"/>
      <c r="J141" s="4"/>
      <c r="M141" s="5"/>
    </row>
    <row r="142" spans="2:13" x14ac:dyDescent="0.2">
      <c r="D142" s="5"/>
      <c r="H142" s="5"/>
      <c r="I142" s="13"/>
      <c r="J142" s="4"/>
    </row>
    <row r="143" spans="2:13" x14ac:dyDescent="0.2">
      <c r="D143" s="5"/>
      <c r="H143" s="5"/>
      <c r="I143" s="13"/>
      <c r="J143" s="4"/>
    </row>
    <row r="144" spans="2:13" x14ac:dyDescent="0.2">
      <c r="D144" s="5"/>
      <c r="H144" s="5"/>
      <c r="I144" s="13"/>
      <c r="J144" s="4"/>
    </row>
    <row r="145" spans="1:13" ht="18" customHeight="1" x14ac:dyDescent="0.2">
      <c r="D145" s="5"/>
      <c r="H145" s="5"/>
      <c r="I145" s="13"/>
      <c r="J145" s="4"/>
    </row>
    <row r="146" spans="1:13" s="2" customFormat="1" x14ac:dyDescent="0.2">
      <c r="A146"/>
      <c r="B146"/>
      <c r="C146"/>
      <c r="D146" s="5"/>
      <c r="E146"/>
      <c r="F146"/>
      <c r="G146"/>
      <c r="H146" s="5"/>
      <c r="I146" s="13"/>
      <c r="J146" s="4"/>
      <c r="K146" s="9"/>
    </row>
    <row r="147" spans="1:13" x14ac:dyDescent="0.2">
      <c r="D147" s="5"/>
      <c r="H147" s="5"/>
      <c r="I147" s="13"/>
      <c r="J147" s="4"/>
      <c r="M147" s="5"/>
    </row>
    <row r="148" spans="1:13" x14ac:dyDescent="0.2">
      <c r="D148" s="5"/>
      <c r="H148" s="5"/>
      <c r="I148" s="13"/>
      <c r="J148" s="4"/>
      <c r="M148" s="5"/>
    </row>
    <row r="149" spans="1:13" x14ac:dyDescent="0.2">
      <c r="D149" s="5"/>
      <c r="H149" s="5"/>
      <c r="I149" s="13"/>
      <c r="J149" s="4"/>
      <c r="M149" s="5"/>
    </row>
    <row r="150" spans="1:13" x14ac:dyDescent="0.2">
      <c r="D150" s="5"/>
      <c r="H150" s="5"/>
      <c r="I150" s="13"/>
      <c r="J150" s="4"/>
      <c r="M150" s="5"/>
    </row>
    <row r="151" spans="1:13" x14ac:dyDescent="0.2">
      <c r="D151" s="5"/>
      <c r="H151" s="5"/>
      <c r="I151" s="13"/>
      <c r="J151" s="4"/>
      <c r="M151" s="5"/>
    </row>
    <row r="152" spans="1:13" x14ac:dyDescent="0.2">
      <c r="D152" s="5"/>
      <c r="H152" s="5"/>
      <c r="I152" s="13"/>
      <c r="J152" s="4"/>
      <c r="M152" s="5"/>
    </row>
    <row r="153" spans="1:13" x14ac:dyDescent="0.2">
      <c r="D153" s="5"/>
      <c r="H153" s="5"/>
      <c r="I153" s="13"/>
      <c r="J153" s="4"/>
      <c r="M153" s="5"/>
    </row>
    <row r="154" spans="1:13" x14ac:dyDescent="0.2">
      <c r="D154" s="5"/>
      <c r="H154" s="5"/>
      <c r="I154" s="13"/>
      <c r="J154" s="4"/>
      <c r="M154" s="5"/>
    </row>
    <row r="155" spans="1:13" x14ac:dyDescent="0.2">
      <c r="D155" s="5"/>
      <c r="H155" s="5"/>
      <c r="I155" s="13"/>
      <c r="J155" s="4"/>
      <c r="M155" s="5"/>
    </row>
    <row r="156" spans="1:13" x14ac:dyDescent="0.2">
      <c r="D156" s="5"/>
      <c r="H156" s="5"/>
      <c r="I156" s="13"/>
      <c r="J156" s="4"/>
      <c r="M156" s="5"/>
    </row>
    <row r="157" spans="1:13" x14ac:dyDescent="0.2">
      <c r="D157" s="5"/>
      <c r="H157" s="5"/>
      <c r="I157" s="13"/>
      <c r="J157" s="4"/>
      <c r="M157" s="5"/>
    </row>
    <row r="158" spans="1:13" x14ac:dyDescent="0.2">
      <c r="D158" s="5"/>
      <c r="H158" s="5"/>
      <c r="I158" s="13"/>
      <c r="J158" s="4"/>
      <c r="M158" s="5"/>
    </row>
    <row r="159" spans="1:13" x14ac:dyDescent="0.2">
      <c r="D159" s="5"/>
      <c r="H159" s="5"/>
      <c r="I159" s="13"/>
      <c r="J159" s="4"/>
      <c r="M159" s="5"/>
    </row>
    <row r="160" spans="1:13" x14ac:dyDescent="0.2">
      <c r="D160" s="5"/>
      <c r="H160" s="5"/>
      <c r="I160" s="13"/>
      <c r="J160" s="4"/>
      <c r="M160" s="5"/>
    </row>
    <row r="161" spans="4:13" x14ac:dyDescent="0.2">
      <c r="D161" s="5"/>
      <c r="H161" s="5"/>
      <c r="I161" s="13"/>
      <c r="J161" s="4"/>
      <c r="M161" s="5"/>
    </row>
    <row r="162" spans="4:13" x14ac:dyDescent="0.2">
      <c r="D162" s="5"/>
      <c r="H162" s="5"/>
      <c r="I162" s="13"/>
      <c r="J162" s="4"/>
      <c r="M162" s="5"/>
    </row>
    <row r="163" spans="4:13" x14ac:dyDescent="0.2">
      <c r="D163" s="5"/>
      <c r="H163" s="5"/>
      <c r="I163" s="13"/>
      <c r="J163" s="4"/>
      <c r="M163" s="5"/>
    </row>
    <row r="164" spans="4:13" x14ac:dyDescent="0.2">
      <c r="D164" s="5"/>
      <c r="H164" s="5"/>
      <c r="I164" s="13"/>
      <c r="J164" s="4"/>
      <c r="M164" s="5"/>
    </row>
    <row r="165" spans="4:13" x14ac:dyDescent="0.2">
      <c r="D165" s="5"/>
      <c r="H165" s="5"/>
      <c r="I165" s="13"/>
      <c r="J165" s="4"/>
      <c r="M165" s="5"/>
    </row>
    <row r="166" spans="4:13" x14ac:dyDescent="0.2">
      <c r="D166" s="5"/>
      <c r="H166" s="5"/>
      <c r="I166" s="13"/>
      <c r="J166" s="4"/>
      <c r="M166" s="5"/>
    </row>
    <row r="167" spans="4:13" x14ac:dyDescent="0.2">
      <c r="D167" s="5"/>
      <c r="H167" s="5"/>
      <c r="I167" s="13"/>
      <c r="J167" s="4"/>
      <c r="M167" s="5"/>
    </row>
    <row r="168" spans="4:13" x14ac:dyDescent="0.2">
      <c r="D168" s="5"/>
      <c r="H168" s="5"/>
      <c r="I168" s="13"/>
      <c r="J168" s="4"/>
      <c r="M168" s="5"/>
    </row>
    <row r="169" spans="4:13" x14ac:dyDescent="0.2">
      <c r="D169" s="5"/>
      <c r="H169" s="5"/>
      <c r="I169" s="13"/>
      <c r="J169" s="4"/>
      <c r="M169" s="5"/>
    </row>
    <row r="170" spans="4:13" x14ac:dyDescent="0.2">
      <c r="D170" s="5"/>
      <c r="H170" s="5"/>
      <c r="I170" s="13"/>
      <c r="J170" s="4"/>
      <c r="M170" s="5"/>
    </row>
    <row r="171" spans="4:13" x14ac:dyDescent="0.2">
      <c r="D171" s="5"/>
      <c r="H171" s="5"/>
      <c r="I171" s="13"/>
      <c r="J171" s="4"/>
      <c r="M171" s="5"/>
    </row>
    <row r="172" spans="4:13" x14ac:dyDescent="0.2">
      <c r="D172" s="5"/>
      <c r="H172" s="5"/>
      <c r="I172" s="13"/>
      <c r="J172" s="4"/>
      <c r="M172" s="5"/>
    </row>
    <row r="173" spans="4:13" x14ac:dyDescent="0.2">
      <c r="D173" s="5"/>
      <c r="H173" s="5"/>
      <c r="I173" s="13"/>
      <c r="J173" s="4"/>
      <c r="M173" s="5"/>
    </row>
    <row r="174" spans="4:13" x14ac:dyDescent="0.2">
      <c r="D174" s="5"/>
      <c r="H174" s="5"/>
      <c r="I174" s="13"/>
      <c r="J174" s="4"/>
      <c r="M174" s="5"/>
    </row>
    <row r="175" spans="4:13" x14ac:dyDescent="0.2">
      <c r="D175" s="5"/>
      <c r="H175" s="5"/>
      <c r="I175" s="13"/>
      <c r="J175" s="4"/>
      <c r="M175" s="5"/>
    </row>
    <row r="176" spans="4:13" x14ac:dyDescent="0.2">
      <c r="D176" s="5"/>
      <c r="H176" s="5"/>
      <c r="I176" s="13"/>
      <c r="J176" s="4"/>
      <c r="M176" s="5"/>
    </row>
    <row r="177" spans="4:13" x14ac:dyDescent="0.2">
      <c r="D177" s="5"/>
      <c r="H177" s="5"/>
      <c r="I177" s="13"/>
      <c r="J177" s="4"/>
      <c r="M177" s="5"/>
    </row>
    <row r="178" spans="4:13" x14ac:dyDescent="0.2">
      <c r="D178" s="5"/>
      <c r="H178" s="5"/>
      <c r="I178" s="13"/>
      <c r="J178" s="4"/>
      <c r="M178" s="5"/>
    </row>
    <row r="179" spans="4:13" x14ac:dyDescent="0.2">
      <c r="H179" s="5"/>
      <c r="I179" s="13"/>
      <c r="J179" s="4"/>
      <c r="M179" s="5"/>
    </row>
    <row r="180" spans="4:13" x14ac:dyDescent="0.2">
      <c r="H180" s="5"/>
      <c r="I180" s="13"/>
      <c r="J180" s="4"/>
      <c r="M180" s="5"/>
    </row>
    <row r="181" spans="4:13" x14ac:dyDescent="0.2">
      <c r="H181" s="5"/>
      <c r="I181" s="13"/>
      <c r="J181" s="4"/>
      <c r="M181" s="5"/>
    </row>
    <row r="182" spans="4:13" x14ac:dyDescent="0.2">
      <c r="H182" s="5"/>
      <c r="I182" s="13"/>
      <c r="J182" s="4"/>
      <c r="M182" s="5"/>
    </row>
    <row r="183" spans="4:13" x14ac:dyDescent="0.2">
      <c r="H183" s="5"/>
      <c r="I183" s="13"/>
      <c r="J183" s="4"/>
      <c r="M183" s="5"/>
    </row>
    <row r="184" spans="4:13" x14ac:dyDescent="0.2">
      <c r="H184" s="5"/>
      <c r="I184" s="13"/>
      <c r="J184" s="4"/>
      <c r="M184" s="5"/>
    </row>
    <row r="185" spans="4:13" x14ac:dyDescent="0.2">
      <c r="H185" s="5"/>
      <c r="I185" s="13"/>
      <c r="J185" s="4"/>
      <c r="M185" s="5"/>
    </row>
    <row r="186" spans="4:13" x14ac:dyDescent="0.2">
      <c r="H186" s="5"/>
      <c r="I186" s="13"/>
      <c r="J186" s="4"/>
      <c r="M186" s="5"/>
    </row>
    <row r="187" spans="4:13" x14ac:dyDescent="0.2">
      <c r="H187" s="5"/>
      <c r="I187" s="13"/>
      <c r="J187" s="4"/>
      <c r="M187" s="5"/>
    </row>
    <row r="188" spans="4:13" x14ac:dyDescent="0.2">
      <c r="H188" s="5"/>
      <c r="I188" s="13"/>
      <c r="J188" s="4"/>
      <c r="M188" s="5"/>
    </row>
    <row r="189" spans="4:13" x14ac:dyDescent="0.2">
      <c r="H189" s="5"/>
      <c r="I189" s="13"/>
      <c r="J189" s="4"/>
      <c r="M189" s="5"/>
    </row>
    <row r="190" spans="4:13" x14ac:dyDescent="0.2">
      <c r="H190" s="5"/>
      <c r="I190" s="13"/>
      <c r="J190" s="4"/>
      <c r="M190" s="5"/>
    </row>
    <row r="191" spans="4:13" x14ac:dyDescent="0.2">
      <c r="H191" s="5"/>
      <c r="I191" s="13"/>
      <c r="J191" s="4"/>
      <c r="M191" s="5"/>
    </row>
    <row r="192" spans="4:13" x14ac:dyDescent="0.2">
      <c r="H192" s="5"/>
      <c r="I192" s="13"/>
      <c r="J192" s="4"/>
      <c r="M192" s="5"/>
    </row>
    <row r="193" spans="8:13" x14ac:dyDescent="0.2">
      <c r="H193" s="5"/>
      <c r="I193" s="13"/>
      <c r="J193" s="4"/>
      <c r="M193" s="5"/>
    </row>
    <row r="194" spans="8:13" x14ac:dyDescent="0.2">
      <c r="H194" s="5"/>
      <c r="I194" s="13"/>
      <c r="J194" s="4"/>
      <c r="M194" s="5"/>
    </row>
    <row r="195" spans="8:13" x14ac:dyDescent="0.2">
      <c r="H195" s="5"/>
      <c r="I195" s="13"/>
      <c r="J195" s="4"/>
      <c r="M195" s="5"/>
    </row>
    <row r="196" spans="8:13" x14ac:dyDescent="0.2">
      <c r="H196" s="5"/>
      <c r="I196" s="13"/>
      <c r="J196" s="4"/>
      <c r="M196" s="5"/>
    </row>
    <row r="197" spans="8:13" x14ac:dyDescent="0.2">
      <c r="H197" s="5"/>
      <c r="I197" s="13"/>
      <c r="J197" s="4"/>
      <c r="M197" s="5"/>
    </row>
    <row r="198" spans="8:13" x14ac:dyDescent="0.2">
      <c r="H198" s="5"/>
      <c r="I198" s="13"/>
      <c r="J198" s="4"/>
      <c r="M198" s="5"/>
    </row>
    <row r="199" spans="8:13" x14ac:dyDescent="0.2">
      <c r="H199" s="5"/>
      <c r="I199" s="13"/>
      <c r="J199" s="4"/>
      <c r="M199" s="5"/>
    </row>
    <row r="200" spans="8:13" x14ac:dyDescent="0.2">
      <c r="H200" s="5"/>
      <c r="I200" s="13"/>
      <c r="J200" s="4"/>
      <c r="M200" s="5"/>
    </row>
    <row r="201" spans="8:13" x14ac:dyDescent="0.2">
      <c r="H201" s="5"/>
      <c r="I201" s="13"/>
      <c r="J201" s="4"/>
      <c r="M201" s="5"/>
    </row>
    <row r="202" spans="8:13" x14ac:dyDescent="0.2">
      <c r="H202" s="5"/>
      <c r="M202" s="5"/>
    </row>
    <row r="203" spans="8:13" x14ac:dyDescent="0.2">
      <c r="H203" s="5"/>
    </row>
    <row r="204" spans="8:13" x14ac:dyDescent="0.2">
      <c r="H204" s="5"/>
    </row>
    <row r="205" spans="8:13" x14ac:dyDescent="0.2">
      <c r="H205" s="5"/>
    </row>
    <row r="206" spans="8:13" x14ac:dyDescent="0.2">
      <c r="H206" s="5"/>
    </row>
    <row r="207" spans="8:13" x14ac:dyDescent="0.2">
      <c r="H207" s="5"/>
    </row>
    <row r="208" spans="8:13" x14ac:dyDescent="0.2">
      <c r="H208" s="5"/>
    </row>
    <row r="209" spans="8:8" x14ac:dyDescent="0.2">
      <c r="H209" s="5"/>
    </row>
    <row r="210" spans="8:8" x14ac:dyDescent="0.2">
      <c r="H210" s="5"/>
    </row>
    <row r="211" spans="8:8" x14ac:dyDescent="0.2">
      <c r="H211" s="5"/>
    </row>
    <row r="212" spans="8:8" x14ac:dyDescent="0.2">
      <c r="H212" s="5"/>
    </row>
    <row r="213" spans="8:8" x14ac:dyDescent="0.2">
      <c r="H213" s="5"/>
    </row>
    <row r="214" spans="8:8" x14ac:dyDescent="0.2">
      <c r="H214" s="5"/>
    </row>
    <row r="215" spans="8:8" x14ac:dyDescent="0.2">
      <c r="H215" s="5"/>
    </row>
    <row r="216" spans="8:8" x14ac:dyDescent="0.2">
      <c r="H216" s="5"/>
    </row>
    <row r="217" spans="8:8" x14ac:dyDescent="0.2">
      <c r="H217" s="5"/>
    </row>
    <row r="218" spans="8:8" x14ac:dyDescent="0.2">
      <c r="H218" s="5"/>
    </row>
    <row r="219" spans="8:8" x14ac:dyDescent="0.2">
      <c r="H219" s="5"/>
    </row>
    <row r="220" spans="8:8" x14ac:dyDescent="0.2">
      <c r="H220" s="5"/>
    </row>
    <row r="221" spans="8:8" x14ac:dyDescent="0.2">
      <c r="H221" s="5"/>
    </row>
    <row r="222" spans="8:8" x14ac:dyDescent="0.2">
      <c r="H222" s="5"/>
    </row>
    <row r="223" spans="8:8" x14ac:dyDescent="0.2">
      <c r="H223" s="5"/>
    </row>
    <row r="224" spans="8:8" x14ac:dyDescent="0.2">
      <c r="H224" s="5"/>
    </row>
    <row r="225" spans="8:8" x14ac:dyDescent="0.2">
      <c r="H225" s="5"/>
    </row>
    <row r="226" spans="8:8" x14ac:dyDescent="0.2">
      <c r="H226" s="5"/>
    </row>
    <row r="227" spans="8:8" x14ac:dyDescent="0.2">
      <c r="H227" s="5"/>
    </row>
    <row r="228" spans="8:8" x14ac:dyDescent="0.2">
      <c r="H228" s="5"/>
    </row>
    <row r="229" spans="8:8" x14ac:dyDescent="0.2">
      <c r="H229" s="5"/>
    </row>
    <row r="230" spans="8:8" x14ac:dyDescent="0.2">
      <c r="H230" s="5"/>
    </row>
    <row r="231" spans="8:8" x14ac:dyDescent="0.2">
      <c r="H231" s="5"/>
    </row>
    <row r="232" spans="8:8" x14ac:dyDescent="0.2">
      <c r="H232" s="5"/>
    </row>
    <row r="233" spans="8:8" x14ac:dyDescent="0.2">
      <c r="H233" s="5"/>
    </row>
    <row r="234" spans="8:8" x14ac:dyDescent="0.2">
      <c r="H234" s="5"/>
    </row>
    <row r="235" spans="8:8" x14ac:dyDescent="0.2">
      <c r="H235" s="5"/>
    </row>
  </sheetData>
  <mergeCells count="1">
    <mergeCell ref="K2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0AB4-05AE-4E18-A3D5-E1BFE51B9B46}">
  <dimension ref="A2:E16"/>
  <sheetViews>
    <sheetView workbookViewId="0">
      <selection activeCell="E16" sqref="E16"/>
    </sheetView>
  </sheetViews>
  <sheetFormatPr defaultRowHeight="12.75" x14ac:dyDescent="0.2"/>
  <cols>
    <col min="1" max="1" width="16.28515625" customWidth="1"/>
    <col min="2" max="2" width="49.28515625" customWidth="1"/>
    <col min="3" max="3" width="12.85546875" style="55" customWidth="1"/>
    <col min="4" max="4" width="12.140625" customWidth="1"/>
    <col min="5" max="5" width="14.7109375" style="55" customWidth="1"/>
  </cols>
  <sheetData>
    <row r="2" spans="1:5" x14ac:dyDescent="0.2">
      <c r="A2" s="64"/>
      <c r="B2" s="53" t="s">
        <v>221</v>
      </c>
      <c r="C2" s="54" t="s">
        <v>225</v>
      </c>
      <c r="D2" s="53" t="s">
        <v>222</v>
      </c>
      <c r="E2" s="54" t="s">
        <v>7</v>
      </c>
    </row>
    <row r="3" spans="1:5" x14ac:dyDescent="0.2">
      <c r="A3" s="68" t="s">
        <v>227</v>
      </c>
      <c r="B3" t="s">
        <v>223</v>
      </c>
      <c r="C3" s="55">
        <v>41.52</v>
      </c>
      <c r="D3">
        <v>282</v>
      </c>
      <c r="E3" s="55">
        <f>SUM(C3*D3)</f>
        <v>11708.640000000001</v>
      </c>
    </row>
    <row r="4" spans="1:5" x14ac:dyDescent="0.2">
      <c r="A4" s="69"/>
      <c r="B4" t="s">
        <v>224</v>
      </c>
      <c r="C4" s="55">
        <v>73.489999999999995</v>
      </c>
      <c r="D4">
        <v>5687</v>
      </c>
      <c r="E4" s="55">
        <f>SUM(C4*D4)</f>
        <v>417937.62999999995</v>
      </c>
    </row>
    <row r="5" spans="1:5" x14ac:dyDescent="0.2">
      <c r="A5" s="69"/>
    </row>
    <row r="6" spans="1:5" s="1" customFormat="1" x14ac:dyDescent="0.2">
      <c r="A6" s="70"/>
      <c r="B6" s="36" t="s">
        <v>226</v>
      </c>
      <c r="C6" s="57"/>
      <c r="D6" s="1">
        <f>SUM(D3,D4)</f>
        <v>5969</v>
      </c>
      <c r="E6" s="57">
        <f>SUM(E3,E4)</f>
        <v>429646.26999999996</v>
      </c>
    </row>
    <row r="7" spans="1:5" x14ac:dyDescent="0.2">
      <c r="A7" s="62"/>
      <c r="B7" s="62"/>
      <c r="C7" s="63"/>
      <c r="D7" s="62"/>
      <c r="E7" s="63"/>
    </row>
    <row r="8" spans="1:5" x14ac:dyDescent="0.2">
      <c r="A8" s="71" t="s">
        <v>228</v>
      </c>
      <c r="B8" s="56" t="s">
        <v>230</v>
      </c>
      <c r="C8" s="55">
        <v>73.489999999999995</v>
      </c>
      <c r="D8">
        <v>11473</v>
      </c>
      <c r="E8" s="55">
        <f>SUM(C8*D8)</f>
        <v>843150.7699999999</v>
      </c>
    </row>
    <row r="9" spans="1:5" x14ac:dyDescent="0.2">
      <c r="A9" s="69"/>
      <c r="B9" s="56" t="s">
        <v>231</v>
      </c>
      <c r="C9" s="55">
        <v>87.28</v>
      </c>
      <c r="D9">
        <v>2691</v>
      </c>
      <c r="E9" s="55">
        <f>SUM(C9*D9)</f>
        <v>234870.48</v>
      </c>
    </row>
    <row r="10" spans="1:5" x14ac:dyDescent="0.2">
      <c r="A10" s="69"/>
    </row>
    <row r="11" spans="1:5" x14ac:dyDescent="0.2">
      <c r="A11" s="69"/>
      <c r="D11">
        <f>SUM(D8,D9)</f>
        <v>14164</v>
      </c>
      <c r="E11" s="55">
        <f>SUM(E8,E9)</f>
        <v>1078021.25</v>
      </c>
    </row>
    <row r="12" spans="1:5" x14ac:dyDescent="0.2">
      <c r="A12" s="60"/>
      <c r="B12" s="58"/>
      <c r="C12" s="59"/>
      <c r="D12" s="58"/>
      <c r="E12" s="61"/>
    </row>
    <row r="13" spans="1:5" x14ac:dyDescent="0.2">
      <c r="A13" s="65" t="s">
        <v>232</v>
      </c>
      <c r="B13" s="56" t="s">
        <v>229</v>
      </c>
      <c r="C13" s="55">
        <v>61.23</v>
      </c>
      <c r="D13">
        <v>14000</v>
      </c>
      <c r="E13" s="55">
        <f>SUM(C13*D13)</f>
        <v>857220</v>
      </c>
    </row>
    <row r="16" spans="1:5" x14ac:dyDescent="0.2">
      <c r="D16">
        <f>SUM(D6,D11,D13)</f>
        <v>34133</v>
      </c>
      <c r="E16" s="55">
        <f>SUM(E6,E11,E13)</f>
        <v>2364887.52</v>
      </c>
    </row>
  </sheetData>
  <mergeCells count="2">
    <mergeCell ref="A3:A6"/>
    <mergeCell ref="A8:A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655-6739-4E60-AA71-83FF16B65C83}">
  <dimension ref="A1:C10"/>
  <sheetViews>
    <sheetView workbookViewId="0">
      <selection activeCell="G6" sqref="G6"/>
    </sheetView>
  </sheetViews>
  <sheetFormatPr defaultRowHeight="12.75" x14ac:dyDescent="0.2"/>
  <cols>
    <col min="1" max="1" width="36.85546875" customWidth="1"/>
    <col min="2" max="2" width="25.140625" style="2" customWidth="1"/>
    <col min="3" max="3" width="15.42578125" customWidth="1"/>
  </cols>
  <sheetData>
    <row r="1" spans="1:3" ht="13.5" thickBot="1" x14ac:dyDescent="0.25">
      <c r="A1" s="72" t="s">
        <v>208</v>
      </c>
      <c r="B1" s="72"/>
      <c r="C1" s="48"/>
    </row>
    <row r="2" spans="1:3" ht="13.5" thickBot="1" x14ac:dyDescent="0.25">
      <c r="A2" s="73" t="s">
        <v>209</v>
      </c>
      <c r="B2" s="73"/>
      <c r="C2" s="49"/>
    </row>
    <row r="3" spans="1:3" ht="13.5" thickBot="1" x14ac:dyDescent="0.25">
      <c r="A3" s="74" t="s">
        <v>210</v>
      </c>
      <c r="B3" s="75"/>
      <c r="C3" s="76"/>
    </row>
    <row r="4" spans="1:3" ht="13.5" thickBot="1" x14ac:dyDescent="0.25">
      <c r="A4" s="50" t="s">
        <v>211</v>
      </c>
      <c r="B4" s="51" t="s">
        <v>212</v>
      </c>
      <c r="C4" s="48">
        <v>36364</v>
      </c>
    </row>
    <row r="5" spans="1:3" ht="13.5" thickBot="1" x14ac:dyDescent="0.25">
      <c r="A5" s="50" t="s">
        <v>213</v>
      </c>
      <c r="B5" s="51" t="s">
        <v>214</v>
      </c>
      <c r="C5" s="52">
        <f>C6/C4</f>
        <v>7.5307446925530748</v>
      </c>
    </row>
    <row r="6" spans="1:3" ht="13.5" thickBot="1" x14ac:dyDescent="0.25">
      <c r="A6" s="50" t="s">
        <v>215</v>
      </c>
      <c r="B6" s="51" t="s">
        <v>216</v>
      </c>
      <c r="C6" s="48">
        <v>273848</v>
      </c>
    </row>
    <row r="7" spans="1:3" ht="13.5" thickBot="1" x14ac:dyDescent="0.25">
      <c r="A7" s="50" t="s">
        <v>217</v>
      </c>
      <c r="B7" s="51" t="s">
        <v>218</v>
      </c>
      <c r="C7" s="48">
        <v>101787</v>
      </c>
    </row>
    <row r="8" spans="1:3" ht="13.5" thickBot="1" x14ac:dyDescent="0.25">
      <c r="A8" s="50" t="s">
        <v>219</v>
      </c>
      <c r="B8" s="51" t="s">
        <v>220</v>
      </c>
      <c r="C8" s="52">
        <f>C7/C6</f>
        <v>0.37169159533755952</v>
      </c>
    </row>
    <row r="10" spans="1:3" ht="26.25" x14ac:dyDescent="0.2">
      <c r="A10" s="77"/>
      <c r="B10" s="77"/>
      <c r="C10" s="77"/>
    </row>
  </sheetData>
  <mergeCells count="4">
    <mergeCell ref="A1:B1"/>
    <mergeCell ref="A2:B2"/>
    <mergeCell ref="A3:C3"/>
    <mergeCell ref="A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4" ma:contentTypeDescription="Create a new document." ma:contentTypeScope="" ma:versionID="de0edf02310aad36eef8e74012da5f39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e57d4aa4bff8ee6502cfc3a457d0830a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>75</PRA_List_ID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Props1.xml><?xml version="1.0" encoding="utf-8"?>
<ds:datastoreItem xmlns:ds="http://schemas.openxmlformats.org/officeDocument/2006/customXml" ds:itemID="{676A41BF-73C8-4D8B-990A-89CA8B888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5AB63B-AACF-4DDD-BA96-8DF86131F9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E3F6C-F80A-4348-864E-FC93CCDCC9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1b2674d-54f9-4586-a136-140e05e0fc28"/>
    <ds:schemaRef ds:uri="http://purl.org/dc/terms/"/>
    <ds:schemaRef ds:uri="a19ae5d0-f236-4513-9fa4-778668799705"/>
    <ds:schemaRef ds:uri="http://schemas.openxmlformats.org/package/2006/metadata/core-properties"/>
    <ds:schemaRef ds:uri="73fb875a-8af9-4255-b008-0995492d31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Corrected</vt:lpstr>
      <vt:lpstr>Federal Cost (Wages)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Planning and Performing Construction and Other Development</dc:title>
  <dc:subject/>
  <dc:creator>USDA</dc:creator>
  <cp:keywords/>
  <dc:description/>
  <cp:lastModifiedBy>Negasi, Adyam - RD, DC</cp:lastModifiedBy>
  <cp:revision/>
  <dcterms:created xsi:type="dcterms:W3CDTF">2005-01-06T13:38:05Z</dcterms:created>
  <dcterms:modified xsi:type="dcterms:W3CDTF">2024-07-26T17:26:58Z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