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Jewell\AppData\Local\Box\Box for Office\21199644943\Temp\uz4ovuzf.5hy\"/>
    </mc:Choice>
  </mc:AlternateContent>
  <xr:revisionPtr revIDLastSave="0" documentId="13_ncr:1_{4BAC9F48-9DED-4262-A125-DE7633CC84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-Burden Hours Worksheet" sheetId="4" r:id="rId1"/>
    <sheet name="Table 2-Annualized Cost Fed Gov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D18" i="4"/>
  <c r="D19" i="4"/>
  <c r="D15" i="4"/>
  <c r="D14" i="4"/>
  <c r="C4" i="5" l="1"/>
  <c r="C3" i="5" l="1"/>
  <c r="B6" i="5" l="1"/>
  <c r="C2" i="5"/>
  <c r="C6" i="5" s="1"/>
  <c r="J6" i="4" l="1"/>
  <c r="L6" i="4" s="1"/>
  <c r="N6" i="4" s="1"/>
  <c r="J5" i="4"/>
  <c r="L5" i="4" s="1"/>
  <c r="N5" i="4" s="1"/>
  <c r="J4" i="4"/>
  <c r="L4" i="4" s="1"/>
  <c r="N4" i="4" s="1"/>
  <c r="E6" i="4"/>
  <c r="G6" i="4" s="1"/>
  <c r="I6" i="4" s="1"/>
  <c r="E5" i="4"/>
  <c r="G5" i="4" s="1"/>
  <c r="I5" i="4" s="1"/>
  <c r="E4" i="4"/>
  <c r="G4" i="4" s="1"/>
  <c r="I4" i="4" s="1"/>
  <c r="N7" i="4" l="1"/>
  <c r="N8" i="4" s="1"/>
  <c r="I7" i="4"/>
  <c r="I8" i="4" s="1"/>
  <c r="L7" i="4"/>
  <c r="L8" i="4" s="1"/>
  <c r="G7" i="4"/>
  <c r="G8" i="4" l="1"/>
  <c r="D13" i="4" s="1"/>
  <c r="D12" i="4"/>
  <c r="D17" i="4"/>
  <c r="D16" i="4"/>
  <c r="D7" i="4" l="1"/>
  <c r="D8" i="4" s="1"/>
  <c r="E7" i="4"/>
  <c r="E8" i="4" s="1"/>
  <c r="J7" i="4"/>
  <c r="J8" i="4" s="1"/>
</calcChain>
</file>

<file path=xl/sharedStrings.xml><?xml version="1.0" encoding="utf-8"?>
<sst xmlns="http://schemas.openxmlformats.org/spreadsheetml/2006/main" count="41" uniqueCount="39">
  <si>
    <t>NTFP Renewal in 2024 (OMB # 0596-0243)</t>
  </si>
  <si>
    <t xml:space="preserve">Respondents </t>
  </si>
  <si>
    <t>Non-Respondents</t>
  </si>
  <si>
    <t>Affected Public</t>
  </si>
  <si>
    <t>Type of Instrument(s)</t>
  </si>
  <si>
    <t>Sample Size</t>
  </si>
  <si>
    <t>Number of Respondents (D x.40*)</t>
  </si>
  <si>
    <t>Frequency of Responses per Person</t>
  </si>
  <si>
    <t>Annual Number of Responses                (ExF)</t>
  </si>
  <si>
    <t>Estimated Time per Response (In Minutes)</t>
  </si>
  <si>
    <t>Estimated Total Annual Burden Hours                     (GxH/60)</t>
  </si>
  <si>
    <t>Number of Non-Respondents (Dx.60*)</t>
  </si>
  <si>
    <t>Responses per Project              (JxK)</t>
  </si>
  <si>
    <t>Estimated Total Annual Burden Hours    (LxM/60)</t>
  </si>
  <si>
    <t>Individual/Households; Business; Not-for-profit organizations; State, Local or Tribal Government; etc.</t>
  </si>
  <si>
    <t>Survey</t>
  </si>
  <si>
    <t>Focus Group</t>
  </si>
  <si>
    <t>Interview</t>
  </si>
  <si>
    <t>Estimated Total Annual Reporting Burden Estimate</t>
  </si>
  <si>
    <t>Estimated Three-Year Total Reporting Burden Estimate</t>
  </si>
  <si>
    <t xml:space="preserve">Key numbers for supporting statement: </t>
  </si>
  <si>
    <t>Total Annual Responses for Respondents</t>
  </si>
  <si>
    <t>Three Year Total Responses for Respondents</t>
  </si>
  <si>
    <t>Total Annual Responses for Respondents &amp; Non-Respondents</t>
  </si>
  <si>
    <t>Three Year Annual Responses for Respondents &amp; Non-Respondents</t>
  </si>
  <si>
    <t>Total Annual Burden Hours for Respondents &amp; Non-Respondents</t>
  </si>
  <si>
    <t>Three Year Total Burden Hours for Respondents &amp; Non-Respondents</t>
  </si>
  <si>
    <t xml:space="preserve">*Assumes 40% response rate for all methods. </t>
  </si>
  <si>
    <t xml:space="preserve">**This amount ($33.49) is the 2024 volunteer wage rate (https://independentsector.org/resource/value-of-volunteer-time/, accessed: 11/01/24).  </t>
  </si>
  <si>
    <t>Personnel &amp; Responsibilities</t>
  </si>
  <si>
    <t>Annual Portion of Salary or Projected Cost</t>
  </si>
  <si>
    <t xml:space="preserve">Total 3 Year Cost </t>
  </si>
  <si>
    <r>
      <t>Project PI -</t>
    </r>
    <r>
      <rPr>
        <sz val="10"/>
        <color theme="1"/>
        <rFont val="Tahoma"/>
        <family val="2"/>
      </rPr>
      <t xml:space="preserve"> Project development, oversight, leadership coordination, and data analysis  (we've selected Denver, CO, GS-14, step 1, in CY2024, to approximate average; assuming 20% of time)</t>
    </r>
  </si>
  <si>
    <r>
      <t>Project Technician -</t>
    </r>
    <r>
      <rPr>
        <sz val="10"/>
        <color theme="1"/>
        <rFont val="Tahoma"/>
        <family val="2"/>
      </rPr>
      <t xml:space="preserve"> Outreach, data collection, management, and analysis (we've selected Denver, CO, GS-9, step 1, in CY2024, to approximate average; assuming 25% time)</t>
    </r>
  </si>
  <si>
    <r>
      <t xml:space="preserve">Travel - </t>
    </r>
    <r>
      <rPr>
        <sz val="10"/>
        <color theme="1"/>
        <rFont val="Tahoma"/>
        <family val="2"/>
      </rPr>
      <t>Assume $750 in travel</t>
    </r>
    <r>
      <rPr>
        <b/>
        <i/>
        <sz val="10"/>
        <color theme="1"/>
        <rFont val="Tahoma"/>
        <family val="2"/>
      </rPr>
      <t xml:space="preserve"> </t>
    </r>
    <r>
      <rPr>
        <sz val="10"/>
        <color theme="1"/>
        <rFont val="Tahoma"/>
        <family val="2"/>
      </rPr>
      <t>per year</t>
    </r>
  </si>
  <si>
    <r>
      <rPr>
        <b/>
        <i/>
        <sz val="10"/>
        <color theme="1"/>
        <rFont val="Tahoma"/>
        <family val="2"/>
      </rPr>
      <t>One-time Cost</t>
    </r>
    <r>
      <rPr>
        <b/>
        <sz val="10"/>
        <color theme="1"/>
        <rFont val="Tahoma"/>
        <family val="2"/>
      </rPr>
      <t xml:space="preserve"> - </t>
    </r>
    <r>
      <rPr>
        <sz val="10"/>
        <color theme="1"/>
        <rFont val="Tahoma"/>
        <family val="2"/>
      </rPr>
      <t xml:space="preserve">Possible purchase of relevant data organization, analysis software, sampling frames, etc. </t>
    </r>
  </si>
  <si>
    <t>TOTAL COSTS</t>
  </si>
  <si>
    <t>Total Annual Cost (D16x$33.49**)</t>
  </si>
  <si>
    <t>Three Year Total Cost (D17x$33.49**)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</si>
</sst>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Tahoma"/>
      <family val="2"/>
    </font>
    <font>
      <sz val="10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4" borderId="4" xfId="0" applyFont="1" applyFill="1" applyBorder="1"/>
    <xf numFmtId="41" fontId="7" fillId="0" borderId="6" xfId="1" applyNumberFormat="1" applyFont="1" applyFill="1" applyBorder="1" applyAlignment="1">
      <alignment horizontal="center" vertical="center" wrapText="1"/>
    </xf>
    <xf numFmtId="41" fontId="6" fillId="0" borderId="6" xfId="1" applyNumberFormat="1" applyFont="1" applyFill="1" applyBorder="1" applyAlignment="1">
      <alignment horizontal="center" vertical="center"/>
    </xf>
    <xf numFmtId="41" fontId="0" fillId="0" borderId="6" xfId="1" applyNumberFormat="1" applyFont="1" applyFill="1" applyBorder="1" applyAlignment="1">
      <alignment horizontal="center" vertical="center"/>
    </xf>
    <xf numFmtId="41" fontId="0" fillId="0" borderId="11" xfId="1" applyNumberFormat="1" applyFont="1" applyBorder="1" applyAlignment="1">
      <alignment horizontal="center" vertical="center"/>
    </xf>
    <xf numFmtId="41" fontId="7" fillId="0" borderId="5" xfId="1" applyNumberFormat="1" applyFont="1" applyFill="1" applyBorder="1" applyAlignment="1">
      <alignment horizontal="center" vertical="center" wrapText="1"/>
    </xf>
    <xf numFmtId="41" fontId="6" fillId="0" borderId="5" xfId="1" applyNumberFormat="1" applyFont="1" applyFill="1" applyBorder="1" applyAlignment="1">
      <alignment horizontal="center" vertical="center"/>
    </xf>
    <xf numFmtId="41" fontId="0" fillId="0" borderId="5" xfId="1" applyNumberFormat="1" applyFont="1" applyBorder="1" applyAlignment="1">
      <alignment horizontal="center" vertical="center"/>
    </xf>
    <xf numFmtId="41" fontId="7" fillId="0" borderId="7" xfId="1" applyNumberFormat="1" applyFont="1" applyFill="1" applyBorder="1" applyAlignment="1">
      <alignment horizontal="center" vertical="center" wrapText="1"/>
    </xf>
    <xf numFmtId="41" fontId="7" fillId="0" borderId="7" xfId="1" applyNumberFormat="1" applyFont="1" applyFill="1" applyBorder="1" applyAlignment="1">
      <alignment horizontal="center" vertical="center"/>
    </xf>
    <xf numFmtId="41" fontId="0" fillId="0" borderId="7" xfId="1" applyNumberFormat="1" applyFont="1" applyBorder="1" applyAlignment="1">
      <alignment horizontal="center" vertical="center"/>
    </xf>
    <xf numFmtId="41" fontId="5" fillId="0" borderId="8" xfId="1" applyNumberFormat="1" applyFont="1" applyFill="1" applyBorder="1" applyAlignment="1">
      <alignment horizontal="center" vertical="center" wrapText="1"/>
    </xf>
    <xf numFmtId="41" fontId="9" fillId="0" borderId="8" xfId="1" applyNumberFormat="1" applyFont="1" applyFill="1" applyBorder="1" applyAlignment="1">
      <alignment horizontal="center" vertical="center"/>
    </xf>
    <xf numFmtId="41" fontId="9" fillId="5" borderId="8" xfId="1" applyNumberFormat="1" applyFont="1" applyFill="1" applyBorder="1" applyAlignment="1">
      <alignment horizontal="center" vertical="center" wrapText="1"/>
    </xf>
    <xf numFmtId="41" fontId="8" fillId="0" borderId="8" xfId="1" applyNumberFormat="1" applyFont="1" applyFill="1" applyBorder="1" applyAlignment="1">
      <alignment horizontal="center" vertical="center"/>
    </xf>
    <xf numFmtId="41" fontId="5" fillId="0" borderId="8" xfId="1" applyNumberFormat="1" applyFont="1" applyFill="1" applyBorder="1" applyAlignment="1">
      <alignment horizontal="center" vertical="center"/>
    </xf>
    <xf numFmtId="0" fontId="12" fillId="0" borderId="0" xfId="0" applyFont="1"/>
    <xf numFmtId="0" fontId="0" fillId="0" borderId="0" xfId="0" applyAlignment="1">
      <alignment wrapText="1"/>
    </xf>
    <xf numFmtId="41" fontId="5" fillId="6" borderId="5" xfId="1" applyNumberFormat="1" applyFont="1" applyFill="1" applyBorder="1" applyAlignment="1">
      <alignment horizontal="center" vertical="center"/>
    </xf>
    <xf numFmtId="41" fontId="8" fillId="6" borderId="5" xfId="0" applyNumberFormat="1" applyFont="1" applyFill="1" applyBorder="1"/>
    <xf numFmtId="42" fontId="5" fillId="6" borderId="5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4" fillId="0" borderId="0" xfId="0" applyFont="1"/>
    <xf numFmtId="44" fontId="0" fillId="0" borderId="0" xfId="0" applyNumberFormat="1"/>
    <xf numFmtId="41" fontId="8" fillId="0" borderId="9" xfId="1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wrapText="1"/>
    </xf>
    <xf numFmtId="0" fontId="11" fillId="7" borderId="0" xfId="0" applyFont="1" applyFill="1" applyAlignment="1">
      <alignment horizontal="center" vertical="center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8" fillId="0" borderId="16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="80" zoomScaleNormal="80" workbookViewId="0">
      <selection activeCell="H19" sqref="H19"/>
    </sheetView>
  </sheetViews>
  <sheetFormatPr defaultRowHeight="14.4" x14ac:dyDescent="0.3"/>
  <cols>
    <col min="1" max="1" width="16.5546875" customWidth="1"/>
    <col min="3" max="3" width="5.77734375" customWidth="1"/>
    <col min="4" max="4" width="14.77734375" customWidth="1"/>
    <col min="5" max="7" width="12.77734375" customWidth="1"/>
    <col min="8" max="8" width="11.77734375" customWidth="1"/>
    <col min="9" max="9" width="14.21875" customWidth="1"/>
    <col min="10" max="12" width="12.77734375" customWidth="1"/>
    <col min="13" max="13" width="12.21875" customWidth="1"/>
    <col min="14" max="14" width="13.21875" customWidth="1"/>
  </cols>
  <sheetData>
    <row r="1" spans="1:14" ht="18" thickBot="1" x14ac:dyDescent="0.3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31.5" customHeight="1" thickBot="1" x14ac:dyDescent="0.35">
      <c r="A2" s="37"/>
      <c r="B2" s="38"/>
      <c r="C2" s="6"/>
      <c r="D2" s="6"/>
      <c r="E2" s="53" t="s">
        <v>1</v>
      </c>
      <c r="F2" s="54"/>
      <c r="G2" s="54"/>
      <c r="H2" s="54"/>
      <c r="I2" s="55"/>
      <c r="J2" s="39" t="s">
        <v>2</v>
      </c>
      <c r="K2" s="40"/>
      <c r="L2" s="40"/>
      <c r="M2" s="40"/>
      <c r="N2" s="40"/>
    </row>
    <row r="3" spans="1:14" ht="77.25" customHeight="1" thickBot="1" x14ac:dyDescent="0.35">
      <c r="A3" s="5" t="s">
        <v>3</v>
      </c>
      <c r="B3" s="37" t="s">
        <v>4</v>
      </c>
      <c r="C3" s="38"/>
      <c r="D3" s="3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4" t="s">
        <v>11</v>
      </c>
      <c r="K3" s="4" t="s">
        <v>7</v>
      </c>
      <c r="L3" s="4" t="s">
        <v>12</v>
      </c>
      <c r="M3" s="1" t="s">
        <v>9</v>
      </c>
      <c r="N3" s="1" t="s">
        <v>13</v>
      </c>
    </row>
    <row r="4" spans="1:14" ht="41.25" customHeight="1" x14ac:dyDescent="0.3">
      <c r="A4" s="44" t="s">
        <v>14</v>
      </c>
      <c r="B4" s="47" t="s">
        <v>15</v>
      </c>
      <c r="C4" s="48"/>
      <c r="D4" s="7">
        <v>1200</v>
      </c>
      <c r="E4" s="7">
        <f>0.4*D4</f>
        <v>480</v>
      </c>
      <c r="F4" s="7">
        <v>1</v>
      </c>
      <c r="G4" s="7">
        <f>E4*F4</f>
        <v>480</v>
      </c>
      <c r="H4" s="7">
        <v>25</v>
      </c>
      <c r="I4" s="7">
        <f>(G4*H4)/60</f>
        <v>200</v>
      </c>
      <c r="J4" s="8">
        <f>D4*0.6</f>
        <v>720</v>
      </c>
      <c r="K4" s="8">
        <v>1</v>
      </c>
      <c r="L4" s="8">
        <f>J4*K4</f>
        <v>720</v>
      </c>
      <c r="M4" s="9">
        <v>2</v>
      </c>
      <c r="N4" s="10">
        <f>(L4*M4)/60</f>
        <v>24</v>
      </c>
    </row>
    <row r="5" spans="1:14" ht="45" customHeight="1" x14ac:dyDescent="0.3">
      <c r="A5" s="45"/>
      <c r="B5" s="49" t="s">
        <v>16</v>
      </c>
      <c r="C5" s="50"/>
      <c r="D5" s="11">
        <v>50</v>
      </c>
      <c r="E5" s="7">
        <f>0.4*D5</f>
        <v>20</v>
      </c>
      <c r="F5" s="11">
        <v>1</v>
      </c>
      <c r="G5" s="7">
        <f>E5*F5</f>
        <v>20</v>
      </c>
      <c r="H5" s="11">
        <v>90</v>
      </c>
      <c r="I5" s="7">
        <f>(G5*H5)/60</f>
        <v>30</v>
      </c>
      <c r="J5" s="8">
        <f>D5*0.6</f>
        <v>30</v>
      </c>
      <c r="K5" s="12">
        <v>1</v>
      </c>
      <c r="L5" s="8">
        <f>J5*K5</f>
        <v>30</v>
      </c>
      <c r="M5" s="13">
        <v>2</v>
      </c>
      <c r="N5" s="10">
        <f>(L5*M5)/60</f>
        <v>1</v>
      </c>
    </row>
    <row r="6" spans="1:14" ht="51" customHeight="1" thickBot="1" x14ac:dyDescent="0.35">
      <c r="A6" s="46"/>
      <c r="B6" s="51" t="s">
        <v>17</v>
      </c>
      <c r="C6" s="52"/>
      <c r="D6" s="14">
        <v>50</v>
      </c>
      <c r="E6" s="7">
        <f>0.4*D6</f>
        <v>20</v>
      </c>
      <c r="F6" s="15">
        <v>1</v>
      </c>
      <c r="G6" s="7">
        <f>E6*F6</f>
        <v>20</v>
      </c>
      <c r="H6" s="15">
        <v>60</v>
      </c>
      <c r="I6" s="7">
        <f>(G6*H6)/60</f>
        <v>20</v>
      </c>
      <c r="J6" s="8">
        <f>D6*0.6</f>
        <v>30</v>
      </c>
      <c r="K6" s="15">
        <v>1</v>
      </c>
      <c r="L6" s="8">
        <f>J6*K6</f>
        <v>30</v>
      </c>
      <c r="M6" s="16">
        <v>2</v>
      </c>
      <c r="N6" s="10">
        <f>(L6*M6)/60</f>
        <v>1</v>
      </c>
    </row>
    <row r="7" spans="1:14" ht="44.25" customHeight="1" thickBot="1" x14ac:dyDescent="0.35">
      <c r="A7" s="41" t="s">
        <v>18</v>
      </c>
      <c r="B7" s="42"/>
      <c r="C7" s="43"/>
      <c r="D7" s="17">
        <f>SUM(D4:D6)</f>
        <v>1300</v>
      </c>
      <c r="E7" s="18">
        <f>SUM(E4:E6)</f>
        <v>520</v>
      </c>
      <c r="F7" s="19"/>
      <c r="G7" s="18">
        <f>SUM(G4:G6)</f>
        <v>520</v>
      </c>
      <c r="H7" s="19"/>
      <c r="I7" s="18">
        <f>SUM(I4:I6)</f>
        <v>250</v>
      </c>
      <c r="J7" s="20">
        <f>SUM(J4:J6)</f>
        <v>780</v>
      </c>
      <c r="K7" s="19"/>
      <c r="L7" s="20">
        <f>SUM(L4:L6)</f>
        <v>780</v>
      </c>
      <c r="M7" s="19"/>
      <c r="N7" s="33">
        <f>SUM(N4:N6)</f>
        <v>26</v>
      </c>
    </row>
    <row r="8" spans="1:14" ht="45.75" customHeight="1" thickBot="1" x14ac:dyDescent="0.35">
      <c r="A8" s="41" t="s">
        <v>19</v>
      </c>
      <c r="B8" s="42"/>
      <c r="C8" s="43"/>
      <c r="D8" s="21">
        <f>SUM(D7*3)</f>
        <v>3900</v>
      </c>
      <c r="E8" s="18">
        <f>SUM(E7*3)</f>
        <v>1560</v>
      </c>
      <c r="F8" s="19"/>
      <c r="G8" s="18">
        <f>SUM(G7*3)</f>
        <v>1560</v>
      </c>
      <c r="H8" s="19"/>
      <c r="I8" s="18">
        <f>SUM(I7*3)</f>
        <v>750</v>
      </c>
      <c r="J8" s="20">
        <f>SUM(J7*3)</f>
        <v>2340</v>
      </c>
      <c r="K8" s="19"/>
      <c r="L8" s="20">
        <f>SUM(L7*3)</f>
        <v>2340</v>
      </c>
      <c r="M8" s="19"/>
      <c r="N8" s="33">
        <f>SUM(N7*3)</f>
        <v>78</v>
      </c>
    </row>
    <row r="11" spans="1:14" ht="15.6" x14ac:dyDescent="0.3">
      <c r="A11" s="22" t="s">
        <v>20</v>
      </c>
    </row>
    <row r="12" spans="1:14" ht="45.75" customHeight="1" x14ac:dyDescent="0.3">
      <c r="A12" s="35" t="s">
        <v>21</v>
      </c>
      <c r="B12" s="35"/>
      <c r="C12" s="35"/>
      <c r="D12" s="24">
        <f>G7</f>
        <v>520</v>
      </c>
    </row>
    <row r="13" spans="1:14" ht="54" customHeight="1" x14ac:dyDescent="0.3">
      <c r="A13" s="35" t="s">
        <v>22</v>
      </c>
      <c r="B13" s="35"/>
      <c r="C13" s="35"/>
      <c r="D13" s="24">
        <f>G8</f>
        <v>1560</v>
      </c>
    </row>
    <row r="14" spans="1:14" ht="54" customHeight="1" x14ac:dyDescent="0.3">
      <c r="A14" s="56" t="s">
        <v>23</v>
      </c>
      <c r="B14" s="57"/>
      <c r="C14" s="58"/>
      <c r="D14" s="24">
        <f>G7+L7</f>
        <v>1300</v>
      </c>
    </row>
    <row r="15" spans="1:14" ht="54" customHeight="1" x14ac:dyDescent="0.3">
      <c r="A15" s="56" t="s">
        <v>24</v>
      </c>
      <c r="B15" s="57"/>
      <c r="C15" s="58"/>
      <c r="D15" s="24">
        <f>G8+L8</f>
        <v>3900</v>
      </c>
    </row>
    <row r="16" spans="1:14" ht="50.25" customHeight="1" x14ac:dyDescent="0.3">
      <c r="A16" s="35" t="s">
        <v>25</v>
      </c>
      <c r="B16" s="35"/>
      <c r="C16" s="35"/>
      <c r="D16" s="24">
        <f>SUM(I7,N7)</f>
        <v>276</v>
      </c>
      <c r="F16" s="23"/>
    </row>
    <row r="17" spans="1:4" ht="50.25" customHeight="1" x14ac:dyDescent="0.3">
      <c r="A17" s="35" t="s">
        <v>26</v>
      </c>
      <c r="B17" s="35"/>
      <c r="C17" s="35"/>
      <c r="D17" s="25">
        <f>I8+N8</f>
        <v>828</v>
      </c>
    </row>
    <row r="18" spans="1:4" ht="42.75" customHeight="1" x14ac:dyDescent="0.3">
      <c r="A18" s="34" t="s">
        <v>37</v>
      </c>
      <c r="B18" s="34"/>
      <c r="C18" s="34"/>
      <c r="D18" s="26">
        <f>D16*33.49</f>
        <v>9243.24</v>
      </c>
    </row>
    <row r="19" spans="1:4" ht="41.25" customHeight="1" x14ac:dyDescent="0.3">
      <c r="A19" s="35" t="s">
        <v>38</v>
      </c>
      <c r="B19" s="35"/>
      <c r="C19" s="35"/>
      <c r="D19" s="26">
        <f>D17*33.49</f>
        <v>27729.72</v>
      </c>
    </row>
    <row r="21" spans="1:4" x14ac:dyDescent="0.3">
      <c r="A21" t="s">
        <v>27</v>
      </c>
    </row>
    <row r="22" spans="1:4" x14ac:dyDescent="0.3">
      <c r="A22" t="s">
        <v>28</v>
      </c>
    </row>
  </sheetData>
  <mergeCells count="19">
    <mergeCell ref="E2:I2"/>
    <mergeCell ref="A14:C14"/>
    <mergeCell ref="A15:C15"/>
    <mergeCell ref="A18:C18"/>
    <mergeCell ref="A19:C19"/>
    <mergeCell ref="A17:C17"/>
    <mergeCell ref="A13:C13"/>
    <mergeCell ref="A1:N1"/>
    <mergeCell ref="A2:B2"/>
    <mergeCell ref="A12:C12"/>
    <mergeCell ref="A16:C16"/>
    <mergeCell ref="J2:N2"/>
    <mergeCell ref="A7:C7"/>
    <mergeCell ref="A8:C8"/>
    <mergeCell ref="B3:C3"/>
    <mergeCell ref="A4:A6"/>
    <mergeCell ref="B4:C4"/>
    <mergeCell ref="B5:C5"/>
    <mergeCell ref="B6:C6"/>
  </mergeCells>
  <pageMargins left="0.25" right="0.25" top="0.75" bottom="0.75" header="0.3" footer="0.3"/>
  <pageSetup scale="6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B6" sqref="B6"/>
    </sheetView>
  </sheetViews>
  <sheetFormatPr defaultRowHeight="14.4" x14ac:dyDescent="0.3"/>
  <cols>
    <col min="1" max="1" width="29" customWidth="1"/>
    <col min="2" max="2" width="21.5546875" customWidth="1"/>
    <col min="3" max="3" width="21.77734375" customWidth="1"/>
  </cols>
  <sheetData>
    <row r="1" spans="1:3" ht="51.75" customHeight="1" thickBot="1" x14ac:dyDescent="0.35">
      <c r="A1" s="27" t="s">
        <v>29</v>
      </c>
      <c r="B1" s="28" t="s">
        <v>30</v>
      </c>
      <c r="C1" s="28" t="s">
        <v>31</v>
      </c>
    </row>
    <row r="2" spans="1:3" ht="93" x14ac:dyDescent="0.3">
      <c r="A2" s="29" t="s">
        <v>32</v>
      </c>
      <c r="B2" s="32">
        <f>0.2*135860</f>
        <v>27172</v>
      </c>
      <c r="C2" s="32">
        <f>3*B2</f>
        <v>81516</v>
      </c>
    </row>
    <row r="3" spans="1:3" ht="93" x14ac:dyDescent="0.3">
      <c r="A3" s="29" t="s">
        <v>33</v>
      </c>
      <c r="B3" s="32">
        <f>0.25*66670</f>
        <v>16667.5</v>
      </c>
      <c r="C3" s="32">
        <f>3*B3</f>
        <v>50002.5</v>
      </c>
    </row>
    <row r="4" spans="1:3" ht="27" x14ac:dyDescent="0.3">
      <c r="A4" s="29" t="s">
        <v>34</v>
      </c>
      <c r="B4" s="32">
        <v>750</v>
      </c>
      <c r="C4" s="32">
        <f>3*B4</f>
        <v>2250</v>
      </c>
    </row>
    <row r="5" spans="1:3" ht="53.4" x14ac:dyDescent="0.3">
      <c r="A5" s="30" t="s">
        <v>35</v>
      </c>
      <c r="B5" s="32">
        <v>5000</v>
      </c>
      <c r="C5" s="32">
        <v>5000</v>
      </c>
    </row>
    <row r="6" spans="1:3" x14ac:dyDescent="0.3">
      <c r="A6" s="31" t="s">
        <v>36</v>
      </c>
      <c r="B6" s="32">
        <f>SUM(B2:B5)</f>
        <v>49589.5</v>
      </c>
      <c r="C6" s="32">
        <f>SUM(C2:C5)</f>
        <v>138768.5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1-Burden Hours Worksheet</vt:lpstr>
      <vt:lpstr>Table 2-Annualized Cost Fed Gov</vt:lpstr>
    </vt:vector>
  </TitlesOfParts>
  <Manager/>
  <Company>FNS User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Ragland-Greene, Rachelle - FNS</dc:creator>
  <cp:keywords/>
  <dc:description/>
  <cp:lastModifiedBy>Info Collections Specialist</cp:lastModifiedBy>
  <cp:revision/>
  <dcterms:created xsi:type="dcterms:W3CDTF">2018-09-10T23:30:04Z</dcterms:created>
  <dcterms:modified xsi:type="dcterms:W3CDTF">2025-02-10T18:40:59Z</dcterms:modified>
  <cp:category/>
  <cp:contentStatus/>
</cp:coreProperties>
</file>