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24226"/>
  <mc:AlternateContent xmlns:mc="http://schemas.openxmlformats.org/markup-compatibility/2006">
    <mc:Choice Requires="x15">
      <x15ac:absPath xmlns:x15ac="http://schemas.microsoft.com/office/spreadsheetml/2010/11/ac" url="S:\Tracy\ICRs - SPPD\FY2024\1985.11 Leather Finishing Operations (NESHAP)\Leslie's Working Files\Send to EPA\"/>
    </mc:Choice>
  </mc:AlternateContent>
  <xr:revisionPtr revIDLastSave="0" documentId="13_ncr:1_{B0DBC532-A00E-409C-896E-9494A9E68578}" xr6:coauthVersionLast="47" xr6:coauthVersionMax="47" xr10:uidLastSave="{00000000-0000-0000-0000-000000000000}"/>
  <bookViews>
    <workbookView xWindow="-28920" yWindow="-3765" windowWidth="29040" windowHeight="16440" xr2:uid="{A72F17DB-38D3-40FB-B299-C4231DD331CA}"/>
  </bookViews>
  <sheets>
    <sheet name="Summary" sheetId="17" r:id="rId1"/>
    <sheet name="Table 1" sheetId="2" r:id="rId2"/>
    <sheet name="Table 2" sheetId="6" r:id="rId3"/>
    <sheet name="Capital O&amp;M" sheetId="18" r:id="rId4"/>
    <sheet name="Responses" sheetId="19" r:id="rId5"/>
    <sheet name="Respondents" sheetId="20" r:id="rId6"/>
  </sheets>
  <definedNames>
    <definedName name="_AtRisk_SimSetting_AutomaticResultsDisplayMode" hidden="1">0</definedName>
    <definedName name="_AtRisk_SimSetting_ConvergenceConfidenceLevel" hidden="1">0.975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8</definedName>
    <definedName name="_AtRisk_SimSetting_MultipleCPUManualCount" hidden="1">8</definedName>
    <definedName name="_AtRisk_SimSetting_MultipleCPUMode" hidden="1">2</definedName>
    <definedName name="_AtRisk_SimSetting_MultipleCPUModeV8" hidden="1">2</definedName>
    <definedName name="_AtRisk_SimSetting_RandomNumberGenerator"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MinimizeOnStart" hidden="1">FALSE</definedName>
    <definedName name="RiskMonitorConvergence" hidden="1">FALSE</definedName>
    <definedName name="RiskMultipleCPUSupportEnabled" hidden="1">FALSE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9" i="2" l="1"/>
  <c r="I27" i="2"/>
  <c r="I40" i="2"/>
  <c r="F39" i="2" l="1"/>
  <c r="I15" i="6"/>
  <c r="F19" i="6"/>
  <c r="I42" i="2"/>
  <c r="I39" i="2"/>
  <c r="I25" i="2"/>
  <c r="I9" i="2"/>
  <c r="F27" i="2" l="1"/>
  <c r="B3" i="17"/>
  <c r="K39" i="2"/>
  <c r="I19" i="6"/>
  <c r="I18" i="6"/>
  <c r="I16" i="6"/>
  <c r="I13" i="6"/>
  <c r="I12" i="6"/>
  <c r="I11" i="6"/>
  <c r="I10" i="6"/>
  <c r="I9" i="6"/>
  <c r="I8" i="6"/>
  <c r="F40" i="2" l="1"/>
  <c r="D13" i="6"/>
  <c r="F13" i="6" s="1"/>
  <c r="D11" i="6"/>
  <c r="F11" i="6" s="1"/>
  <c r="B4" i="17" l="1"/>
  <c r="B2" i="17"/>
  <c r="H13" i="6"/>
  <c r="G13" i="6"/>
  <c r="G11" i="6"/>
  <c r="H11" i="6"/>
  <c r="D24" i="2"/>
  <c r="F24" i="2" s="1"/>
  <c r="G24" i="2" l="1"/>
  <c r="H24" i="2"/>
  <c r="I24" i="2" s="1"/>
  <c r="D23" i="2" l="1"/>
  <c r="F23" i="2" s="1"/>
  <c r="D21" i="2"/>
  <c r="F21" i="2" s="1"/>
  <c r="G21" i="2" l="1"/>
  <c r="H21" i="2"/>
  <c r="I21" i="2" s="1"/>
  <c r="H23" i="2"/>
  <c r="G23" i="2"/>
  <c r="I23" i="2" s="1"/>
  <c r="D38" i="2"/>
  <c r="F38" i="2" s="1"/>
  <c r="H38" i="2" s="1"/>
  <c r="G38" i="2" l="1"/>
  <c r="D18" i="6" l="1"/>
  <c r="F18" i="6" s="1"/>
  <c r="D16" i="6"/>
  <c r="F16" i="6" s="1"/>
  <c r="D15" i="6"/>
  <c r="F15" i="6" s="1"/>
  <c r="D12" i="6"/>
  <c r="F12" i="6" s="1"/>
  <c r="D10" i="6"/>
  <c r="F10" i="6" s="1"/>
  <c r="G10" i="6" s="1"/>
  <c r="D9" i="6"/>
  <c r="F9" i="6" s="1"/>
  <c r="G9" i="6" s="1"/>
  <c r="D8" i="6"/>
  <c r="F8" i="6" s="1"/>
  <c r="D36" i="2"/>
  <c r="F36" i="2" s="1"/>
  <c r="D35" i="2"/>
  <c r="F35" i="2" s="1"/>
  <c r="D34" i="2"/>
  <c r="F34" i="2" s="1"/>
  <c r="D33" i="2"/>
  <c r="F33" i="2" s="1"/>
  <c r="D32" i="2"/>
  <c r="F32" i="2" s="1"/>
  <c r="D30" i="2"/>
  <c r="F30" i="2" s="1"/>
  <c r="D26" i="2"/>
  <c r="F26" i="2" s="1"/>
  <c r="D25" i="2"/>
  <c r="F25" i="2" s="1"/>
  <c r="D22" i="2"/>
  <c r="D20" i="2"/>
  <c r="F20" i="2" s="1"/>
  <c r="D19" i="2"/>
  <c r="F19" i="2" s="1"/>
  <c r="D18" i="2"/>
  <c r="F18" i="2" s="1"/>
  <c r="D14" i="2"/>
  <c r="F14" i="2" s="1"/>
  <c r="D13" i="2"/>
  <c r="F13" i="2" s="1"/>
  <c r="D12" i="2"/>
  <c r="F12" i="2" s="1"/>
  <c r="D11" i="2"/>
  <c r="F11" i="2" s="1"/>
  <c r="D9" i="2"/>
  <c r="F9" i="2" s="1"/>
  <c r="I12" i="2" l="1"/>
  <c r="I36" i="2"/>
  <c r="I20" i="2"/>
  <c r="G36" i="2"/>
  <c r="H25" i="2"/>
  <c r="G14" i="2"/>
  <c r="I14" i="2" s="1"/>
  <c r="H32" i="2"/>
  <c r="I32" i="2" s="1"/>
  <c r="H9" i="2"/>
  <c r="G9" i="2"/>
  <c r="F22" i="2"/>
  <c r="G8" i="6"/>
  <c r="H10" i="6"/>
  <c r="G16" i="6"/>
  <c r="H16" i="6"/>
  <c r="G18" i="6"/>
  <c r="H18" i="6"/>
  <c r="G12" i="6"/>
  <c r="H12" i="6"/>
  <c r="H8" i="6"/>
  <c r="H9" i="6"/>
  <c r="G15" i="6"/>
  <c r="H15" i="6"/>
  <c r="H12" i="2"/>
  <c r="H34" i="2"/>
  <c r="H11" i="2"/>
  <c r="G11" i="2"/>
  <c r="I11" i="2" s="1"/>
  <c r="H18" i="2"/>
  <c r="G18" i="2"/>
  <c r="I18" i="2" s="1"/>
  <c r="G33" i="2"/>
  <c r="I33" i="2" s="1"/>
  <c r="H33" i="2"/>
  <c r="H19" i="2"/>
  <c r="G19" i="2"/>
  <c r="I19" i="2" s="1"/>
  <c r="G26" i="2"/>
  <c r="I26" i="2" s="1"/>
  <c r="H26" i="2"/>
  <c r="G12" i="2"/>
  <c r="G34" i="2"/>
  <c r="I34" i="2" s="1"/>
  <c r="H13" i="2"/>
  <c r="G13" i="2"/>
  <c r="I13" i="2" s="1"/>
  <c r="H20" i="2"/>
  <c r="G20" i="2"/>
  <c r="G30" i="2"/>
  <c r="I30" i="2" s="1"/>
  <c r="H30" i="2"/>
  <c r="G35" i="2"/>
  <c r="I35" i="2" s="1"/>
  <c r="H35" i="2"/>
  <c r="H14" i="2"/>
  <c r="G32" i="2"/>
  <c r="H36" i="2"/>
  <c r="G25" i="2"/>
  <c r="G22" i="2" l="1"/>
  <c r="H22" i="2"/>
  <c r="I22" i="2" l="1"/>
  <c r="B5" i="17"/>
</calcChain>
</file>

<file path=xl/sharedStrings.xml><?xml version="1.0" encoding="utf-8"?>
<sst xmlns="http://schemas.openxmlformats.org/spreadsheetml/2006/main" count="169" uniqueCount="138">
  <si>
    <t>Burden item</t>
  </si>
  <si>
    <t>(A)</t>
  </si>
  <si>
    <t>Person hours per occurrence</t>
  </si>
  <si>
    <t>(B)</t>
  </si>
  <si>
    <t>No. of occurrences per respondent per year</t>
  </si>
  <si>
    <t>(C)</t>
  </si>
  <si>
    <t>(D)</t>
  </si>
  <si>
    <t>(E)</t>
  </si>
  <si>
    <t>(F)</t>
  </si>
  <si>
    <t>(G)</t>
  </si>
  <si>
    <t>(H)</t>
  </si>
  <si>
    <t>1.  Applications</t>
  </si>
  <si>
    <t>N/A</t>
  </si>
  <si>
    <t>2.  Survey and Studies</t>
  </si>
  <si>
    <t>3.  Reporting requirements</t>
  </si>
  <si>
    <t xml:space="preserve">     B.  Required activities</t>
  </si>
  <si>
    <t xml:space="preserve">           Leather production determination</t>
  </si>
  <si>
    <t xml:space="preserve">           Type of Product process determination</t>
  </si>
  <si>
    <t xml:space="preserve">     C.  Create information</t>
  </si>
  <si>
    <t xml:space="preserve">     D.  Gather existing information</t>
  </si>
  <si>
    <t>See 4E</t>
  </si>
  <si>
    <t xml:space="preserve">     E.  Write Report</t>
  </si>
  <si>
    <t xml:space="preserve">           Initial notification</t>
  </si>
  <si>
    <t xml:space="preserve">           Notification of intent to construct</t>
  </si>
  <si>
    <t xml:space="preserve">           Notification of startup</t>
  </si>
  <si>
    <t>Subtotal for Reporting Requirements</t>
  </si>
  <si>
    <t>4.  Recordkeeping requirements</t>
  </si>
  <si>
    <t>See 3A</t>
  </si>
  <si>
    <t xml:space="preserve">     B.  Develop compliance plan</t>
  </si>
  <si>
    <t xml:space="preserve">          Finish inventory</t>
  </si>
  <si>
    <t xml:space="preserve">          HAP content of finish</t>
  </si>
  <si>
    <t xml:space="preserve">          Leather subcategory production levels</t>
  </si>
  <si>
    <t>Subtotal for Recordkeeping Requirements</t>
  </si>
  <si>
    <t>Assumptions:</t>
  </si>
  <si>
    <t>Activity</t>
  </si>
  <si>
    <t>EPA person- hours per occurrence</t>
  </si>
  <si>
    <t>No. of occurrences per plant per year</t>
  </si>
  <si>
    <t>Review reports</t>
  </si>
  <si>
    <t xml:space="preserve">     a.  Initial notification </t>
  </si>
  <si>
    <t xml:space="preserve">     b.  Notification of intent to construct</t>
  </si>
  <si>
    <t xml:space="preserve">     c.  Notification of startup</t>
  </si>
  <si>
    <t>Periodic reports</t>
  </si>
  <si>
    <t>Optional</t>
  </si>
  <si>
    <t xml:space="preserve">      Review compliance plan</t>
  </si>
  <si>
    <t>Technical</t>
  </si>
  <si>
    <t>Clerical</t>
  </si>
  <si>
    <t>Managerial</t>
  </si>
  <si>
    <t>Management person-hours per year (Ex0.05)</t>
  </si>
  <si>
    <t>Clerical person-hours per year (Ex0.1)</t>
  </si>
  <si>
    <t xml:space="preserve">     A.  Read instructions and rule revisions</t>
  </si>
  <si>
    <t>Technical person- hours per year (CxD)</t>
  </si>
  <si>
    <t>Management person hours per year (Fx0.05)</t>
  </si>
  <si>
    <t>Clerical person hours per year (Fx0.1)</t>
  </si>
  <si>
    <t>Person hours per respondent per year (AxB)</t>
  </si>
  <si>
    <t>EPA person- hours per plant per year (AxB)</t>
  </si>
  <si>
    <t>Technical person- hours per year 
(CxD)</t>
  </si>
  <si>
    <t xml:space="preserve">     C.  Enter information </t>
  </si>
  <si>
    <t xml:space="preserve">     F.  Audits</t>
  </si>
  <si>
    <r>
      <t>a</t>
    </r>
    <r>
      <rPr>
        <sz val="10"/>
        <rFont val="Times New Roman"/>
        <family val="1"/>
      </rPr>
      <t xml:space="preserve">  There are four respondents subject to the standard, and no additional new sources will become subject to the rule over the next three years.</t>
    </r>
  </si>
  <si>
    <r>
      <t xml:space="preserve">Total Cost Per year </t>
    </r>
    <r>
      <rPr>
        <b/>
        <vertAlign val="superscript"/>
        <sz val="10"/>
        <color theme="1"/>
        <rFont val="Times New Roman"/>
        <family val="1"/>
      </rPr>
      <t>b</t>
    </r>
    <r>
      <rPr>
        <b/>
        <sz val="10"/>
        <color theme="1"/>
        <rFont val="Times New Roman"/>
        <family val="1"/>
      </rPr>
      <t xml:space="preserve"> </t>
    </r>
  </si>
  <si>
    <r>
      <t xml:space="preserve">Cost, $ </t>
    </r>
    <r>
      <rPr>
        <b/>
        <vertAlign val="superscript"/>
        <sz val="10"/>
        <color theme="1"/>
        <rFont val="Times New Roman"/>
        <family val="1"/>
      </rPr>
      <t>b</t>
    </r>
  </si>
  <si>
    <t>Total Annual Responses</t>
  </si>
  <si>
    <t>Information Collection Activity</t>
  </si>
  <si>
    <t>Number of Responses</t>
  </si>
  <si>
    <t>Number of Existing Respondents That Keep Records But Do Not Submit Reports</t>
  </si>
  <si>
    <t>Total</t>
  </si>
  <si>
    <t>Table 1 - Annual Respondent Burden and Cost - NESHAP for Leather Finishing Operations (40 CFR Part 63, Subpart TTTT) (Renewal)</t>
  </si>
  <si>
    <r>
      <t xml:space="preserve">Plants per year </t>
    </r>
    <r>
      <rPr>
        <b/>
        <vertAlign val="superscript"/>
        <sz val="10"/>
        <color theme="1"/>
        <rFont val="Times New Roman"/>
        <family val="1"/>
      </rPr>
      <t>a</t>
    </r>
  </si>
  <si>
    <t>Table 2 - Annual EPA Burden and Cost - NESHAP for Leather Finishing Operations (40 CFR Part 63, Subpart TTTT) (Renewal)</t>
  </si>
  <si>
    <r>
      <t xml:space="preserve">Respondents per year </t>
    </r>
    <r>
      <rPr>
        <b/>
        <vertAlign val="superscript"/>
        <sz val="10"/>
        <color theme="1"/>
        <rFont val="Times New Roman"/>
        <family val="1"/>
      </rPr>
      <t>a</t>
    </r>
  </si>
  <si>
    <r>
      <t xml:space="preserve">           Annual compliance status certification </t>
    </r>
    <r>
      <rPr>
        <vertAlign val="superscript"/>
        <sz val="10"/>
        <rFont val="Times New Roman"/>
        <family val="1"/>
      </rPr>
      <t>e</t>
    </r>
  </si>
  <si>
    <r>
      <t>c</t>
    </r>
    <r>
      <rPr>
        <sz val="10"/>
        <color theme="1"/>
        <rFont val="Times New Roman"/>
        <family val="1"/>
      </rPr>
      <t xml:space="preserve">  We have assumed that all respondents will have to familiarize with the regulatory requirements each year. </t>
    </r>
  </si>
  <si>
    <r>
      <t xml:space="preserve">     A.  Familiarize with regulatory requirements </t>
    </r>
    <r>
      <rPr>
        <vertAlign val="superscript"/>
        <sz val="10"/>
        <rFont val="Times New Roman"/>
        <family val="1"/>
      </rPr>
      <t>c</t>
    </r>
  </si>
  <si>
    <r>
      <t xml:space="preserve">           Allowable HAP loss determination </t>
    </r>
    <r>
      <rPr>
        <vertAlign val="superscript"/>
        <sz val="10"/>
        <rFont val="Times New Roman"/>
        <family val="1"/>
      </rPr>
      <t>d</t>
    </r>
  </si>
  <si>
    <r>
      <t xml:space="preserve">           Actual HAP loss determination </t>
    </r>
    <r>
      <rPr>
        <vertAlign val="superscript"/>
        <sz val="10"/>
        <rFont val="Times New Roman"/>
        <family val="1"/>
      </rPr>
      <t>d</t>
    </r>
  </si>
  <si>
    <r>
      <t>d</t>
    </r>
    <r>
      <rPr>
        <sz val="10"/>
        <rFont val="Times New Roman"/>
        <family val="1"/>
      </rPr>
      <t xml:space="preserve">  We have assumed that the burden associated with monthly recording of actual and allowable HAP loss values are included in burden item 4D.</t>
    </r>
  </si>
  <si>
    <t xml:space="preserve">           Notification of compliance status</t>
  </si>
  <si>
    <r>
      <t>a</t>
    </r>
    <r>
      <rPr>
        <sz val="10"/>
        <color theme="1"/>
        <rFont val="Times New Roman"/>
        <family val="1"/>
      </rPr>
      <t xml:space="preserve">  There are four sources that are subject to the standard, and no additional new sources will become subject to the rule over the next three years.</t>
    </r>
  </si>
  <si>
    <t xml:space="preserve">           Notification of intent to conduct a performance test</t>
  </si>
  <si>
    <r>
      <t xml:space="preserve">           Deviation report </t>
    </r>
    <r>
      <rPr>
        <vertAlign val="superscript"/>
        <sz val="10"/>
        <rFont val="Times New Roman"/>
        <family val="1"/>
      </rPr>
      <t>g</t>
    </r>
  </si>
  <si>
    <r>
      <t xml:space="preserve">     D.  Record compliance ratio </t>
    </r>
    <r>
      <rPr>
        <vertAlign val="superscript"/>
        <sz val="10"/>
        <rFont val="Times New Roman"/>
        <family val="1"/>
      </rPr>
      <t>h</t>
    </r>
  </si>
  <si>
    <r>
      <t xml:space="preserve">     E.  Train personnel </t>
    </r>
    <r>
      <rPr>
        <vertAlign val="superscript"/>
        <sz val="10"/>
        <rFont val="Times New Roman"/>
        <family val="1"/>
      </rPr>
      <t>i</t>
    </r>
  </si>
  <si>
    <r>
      <t xml:space="preserve">     G.  Record Deviation Report </t>
    </r>
    <r>
      <rPr>
        <vertAlign val="superscript"/>
        <sz val="10"/>
        <rFont val="Times New Roman"/>
        <family val="1"/>
      </rPr>
      <t>g</t>
    </r>
  </si>
  <si>
    <r>
      <t xml:space="preserve">TOTAL LABOR BURDEN AND COST (rounded) </t>
    </r>
    <r>
      <rPr>
        <b/>
        <vertAlign val="superscript"/>
        <sz val="10"/>
        <rFont val="Times New Roman"/>
        <family val="1"/>
      </rPr>
      <t>j</t>
    </r>
  </si>
  <si>
    <r>
      <t xml:space="preserve">   TOTAL CAPITAL AND O&amp;M COST </t>
    </r>
    <r>
      <rPr>
        <b/>
        <vertAlign val="superscript"/>
        <sz val="10"/>
        <rFont val="Times New Roman"/>
        <family val="1"/>
      </rPr>
      <t>j</t>
    </r>
  </si>
  <si>
    <r>
      <t xml:space="preserve">   GRAND TOTAL (rounded) </t>
    </r>
    <r>
      <rPr>
        <b/>
        <vertAlign val="superscript"/>
        <sz val="10"/>
        <rFont val="Times New Roman"/>
        <family val="1"/>
      </rPr>
      <t>j</t>
    </r>
  </si>
  <si>
    <r>
      <t>g</t>
    </r>
    <r>
      <rPr>
        <sz val="10"/>
        <rFont val="Times New Roman"/>
        <family val="1"/>
      </rPr>
      <t xml:space="preserve">  We have assumed that no respondent will submit a deviation report. </t>
    </r>
  </si>
  <si>
    <r>
      <t>h</t>
    </r>
    <r>
      <rPr>
        <sz val="10"/>
        <rFont val="Times New Roman"/>
        <family val="1"/>
      </rPr>
      <t xml:space="preserve">  We have assumed that each respondent is required to record compliance ratio determination on a monthly basis.</t>
    </r>
  </si>
  <si>
    <r>
      <t>i</t>
    </r>
    <r>
      <rPr>
        <sz val="10"/>
        <rFont val="Times New Roman"/>
        <family val="1"/>
      </rPr>
      <t xml:space="preserve">  We have assumed that it will take each respondent five hours once per year to train personnel.</t>
    </r>
  </si>
  <si>
    <r>
      <t>j</t>
    </r>
    <r>
      <rPr>
        <sz val="10"/>
        <rFont val="Times New Roman"/>
        <family val="1"/>
      </rPr>
      <t xml:space="preserve">  Totals have been rounded to 3 significant figures. Figures may not add exactly due to rounding. </t>
    </r>
  </si>
  <si>
    <r>
      <t xml:space="preserve">           Notification of site-specific test plan </t>
    </r>
    <r>
      <rPr>
        <vertAlign val="superscript"/>
        <sz val="10"/>
        <rFont val="Times New Roman"/>
        <family val="1"/>
      </rPr>
      <t>e</t>
    </r>
  </si>
  <si>
    <r>
      <t xml:space="preserve">           Notification of performance test results </t>
    </r>
    <r>
      <rPr>
        <vertAlign val="superscript"/>
        <sz val="10"/>
        <rFont val="Times New Roman"/>
        <family val="1"/>
      </rPr>
      <t>f</t>
    </r>
  </si>
  <si>
    <r>
      <t>e</t>
    </r>
    <r>
      <rPr>
        <sz val="10"/>
        <rFont val="Times New Roman"/>
        <family val="1"/>
      </rPr>
      <t xml:space="preserve">  We have assumed that it will take each respondent twelve hours once per year to complete the compliance status certification report. For new respondents, the notification of a site-specific test plan is included in the notification of compliance status.</t>
    </r>
  </si>
  <si>
    <r>
      <t xml:space="preserve">TOTAL ANNUAL BURDEN AND COST (rounded) </t>
    </r>
    <r>
      <rPr>
        <b/>
        <vertAlign val="superscript"/>
        <sz val="10"/>
        <color theme="1"/>
        <rFont val="Times New Roman"/>
        <family val="1"/>
      </rPr>
      <t>f</t>
    </r>
  </si>
  <si>
    <r>
      <t>f</t>
    </r>
    <r>
      <rPr>
        <sz val="10"/>
        <color theme="1"/>
        <rFont val="Times New Roman"/>
        <family val="1"/>
      </rPr>
      <t xml:space="preserve">  Totals have been rounded to 3 significant figures. Figures may not add exactly due to rounding. </t>
    </r>
  </si>
  <si>
    <r>
      <t>f</t>
    </r>
    <r>
      <rPr>
        <sz val="10"/>
        <rFont val="Times New Roman"/>
        <family val="1"/>
      </rPr>
      <t xml:space="preserve">  This notification does not apply to existing respondents who do not comply with the NESHAP using a control device. This notification must be developed using the EPA’s Electronic Reporting Tool (ERT) and submitted through the EPA’s Compliance and Emissions Data Reporting Interface (CEDRI).</t>
    </r>
  </si>
  <si>
    <t xml:space="preserve">     d.  Notification of intent to conduct a performance test</t>
  </si>
  <si>
    <t xml:space="preserve">     e.  Notification of site-specific test plan</t>
  </si>
  <si>
    <r>
      <t xml:space="preserve">     f.  Notification of performance test results </t>
    </r>
    <r>
      <rPr>
        <vertAlign val="superscript"/>
        <sz val="10"/>
        <color theme="1"/>
        <rFont val="Times New Roman"/>
        <family val="1"/>
      </rPr>
      <t>c</t>
    </r>
  </si>
  <si>
    <r>
      <t xml:space="preserve">     a.  Review annual compliance status </t>
    </r>
    <r>
      <rPr>
        <vertAlign val="superscript"/>
        <sz val="10"/>
        <color theme="1"/>
        <rFont val="Times New Roman"/>
        <family val="1"/>
      </rPr>
      <t>d</t>
    </r>
  </si>
  <si>
    <r>
      <t xml:space="preserve">     b.  Review deviation reports </t>
    </r>
    <r>
      <rPr>
        <vertAlign val="superscript"/>
        <sz val="10"/>
        <color theme="1"/>
        <rFont val="Times New Roman"/>
        <family val="1"/>
      </rPr>
      <t>e</t>
    </r>
    <r>
      <rPr>
        <sz val="10"/>
        <color theme="1"/>
        <rFont val="Times New Roman"/>
        <family val="1"/>
      </rPr>
      <t xml:space="preserve">  </t>
    </r>
  </si>
  <si>
    <r>
      <t>d</t>
    </r>
    <r>
      <rPr>
        <sz val="10"/>
        <color theme="1"/>
        <rFont val="Times New Roman"/>
        <family val="1"/>
      </rPr>
      <t xml:space="preserve">  We have assumed that each respondent will take 20 hours to review the annual compliance status certification report.</t>
    </r>
  </si>
  <si>
    <r>
      <t xml:space="preserve">e  </t>
    </r>
    <r>
      <rPr>
        <sz val="10"/>
        <color theme="1"/>
        <rFont val="Times New Roman"/>
        <family val="1"/>
      </rPr>
      <t>We have assumed that no respondent will submit a deviation report.</t>
    </r>
  </si>
  <si>
    <r>
      <t>c</t>
    </r>
    <r>
      <rPr>
        <sz val="10"/>
        <color theme="1"/>
        <rFont val="Times New Roman"/>
        <family val="1"/>
      </rPr>
      <t xml:space="preserve">  We have assumed it will take 4 hours to review each submission of performance test results. This notification does not apply to existing respondents who do not comply with the NESHAP using a control device.</t>
    </r>
  </si>
  <si>
    <t>2019 Labor Rates</t>
  </si>
  <si>
    <t>2022 Labor Rates</t>
  </si>
  <si>
    <t>The only costs to the regulated industry resulting from information collection activities required by the subject standard are labor costs. There are no capital/startup or operation and maintenance costs because no current leather finishing operations, subject to the Leather Finishing Operations NESHAP, comply with the NESHAP using a control device, and it is estimated that no sources are expected to start-up over the next three years.</t>
  </si>
  <si>
    <t xml:space="preserve">NOTE FROM Section 6(b)(ii) of Previous Supporting Statement: </t>
  </si>
  <si>
    <t>Number of Respondents</t>
  </si>
  <si>
    <t>E=(BxC)+D</t>
  </si>
  <si>
    <t>Initial notification</t>
  </si>
  <si>
    <t>Notification of intent to construct</t>
  </si>
  <si>
    <t>Notification of startup</t>
  </si>
  <si>
    <t>Notification of site-specific test plan</t>
  </si>
  <si>
    <t>Notification of compliance status</t>
  </si>
  <si>
    <t>Annual compliance status certification</t>
  </si>
  <si>
    <t>Deviation report</t>
  </si>
  <si>
    <t>Respondents That Submit Reports</t>
  </si>
  <si>
    <t>Respondents That Do Not Submit Any Reports</t>
  </si>
  <si>
    <t>Year</t>
  </si>
  <si>
    <r>
      <t xml:space="preserve">Number of New Respondents </t>
    </r>
    <r>
      <rPr>
        <vertAlign val="superscript"/>
        <sz val="10"/>
        <color rgb="FF000000"/>
        <rFont val="Times New Roman"/>
        <family val="1"/>
      </rPr>
      <t>1</t>
    </r>
  </si>
  <si>
    <t>Number of Existing Respondents</t>
  </si>
  <si>
    <t>Number of Existing Respondents that keep records but do not submit reports</t>
  </si>
  <si>
    <t>Number of Existing Respondents That Are Also New Respondents</t>
  </si>
  <si>
    <t>(E=A+B+C-D)</t>
  </si>
  <si>
    <t>Average</t>
  </si>
  <si>
    <r>
      <t>1</t>
    </r>
    <r>
      <rPr>
        <sz val="12"/>
        <color theme="1"/>
        <rFont val="Times New Roman"/>
        <family val="1"/>
      </rPr>
      <t xml:space="preserve"> </t>
    </r>
    <r>
      <rPr>
        <sz val="10"/>
        <color theme="1"/>
        <rFont val="Times New Roman"/>
        <family val="1"/>
      </rPr>
      <t xml:space="preserve">New respondents include sources with constructed, reconstructed and modified affected facilities. </t>
    </r>
  </si>
  <si>
    <t>Hrs/Reponse</t>
  </si>
  <si>
    <t>Reponses</t>
  </si>
  <si>
    <t>ICR Summary Information</t>
  </si>
  <si>
    <t>Total Estimated Burden Hours</t>
  </si>
  <si>
    <t>Total Estimated Costs</t>
  </si>
  <si>
    <t>Annualized Capital O&amp;M</t>
  </si>
  <si>
    <t>Form Number</t>
  </si>
  <si>
    <t>Not Applicable</t>
  </si>
  <si>
    <r>
      <t>b</t>
    </r>
    <r>
      <rPr>
        <sz val="10"/>
        <rFont val="Times New Roman"/>
        <family val="1"/>
      </rPr>
      <t xml:space="preserve">  This cost is based on the average hourly labor rate as follows: Managerial $73.46 (GS-13, Step 5, $45.91 + 60%); Technical $54.51 (GS-12, Step 1, $34.07 + 60%); and Clerical $29.50 (GS-6, Step 3, $18.44 + 60%). This ICR assumes that Managerial hours are 5 percent of Technical hours, and Clerical hours are 10 percent of Technical hours. These rates are from the Office of Personnel Management (OPM), 2023 General Schedule, which excludes locality, rates of pay. The rates have been increased by 60 percent to account for the benefit packages available to government employees.</t>
    </r>
  </si>
  <si>
    <r>
      <rPr>
        <vertAlign val="superscript"/>
        <sz val="10"/>
        <rFont val="Times New Roman"/>
        <family val="1"/>
      </rPr>
      <t>b</t>
    </r>
    <r>
      <rPr>
        <sz val="10"/>
        <rFont val="Times New Roman"/>
        <family val="1"/>
      </rPr>
      <t xml:space="preserve"> This ICR uses the following labor rates: Managerial $163.17 ($77.70+ 110%); Technical $130.28 ($62.04 + 110%); and Clerical $65.71 ($31.29 + 110%). These rates are from the United States Department of Labor, Bureau of Labor Statistics, September 2022, “Table 2. Civilian Workers, by occupational and industry group.” The rates are from column 1, “Total compensation.”  The rates have been increased by 110 percent to account for varying industry wage rates and the additional overhead business costs of employing workers beyond their wages and benefits, including business expenses associated with hiring, training, and equipping their employees.</t>
    </r>
  </si>
  <si>
    <t>Hours per Response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</si>
</sst>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quot;$&quot;#,##0"/>
    <numFmt numFmtId="165" formatCode="&quot;$&quot;#,##0.00"/>
    <numFmt numFmtId="166" formatCode="General_)"/>
    <numFmt numFmtId="167" formatCode="0.0"/>
  </numFmts>
  <fonts count="30" x14ac:knownFonts="1">
    <font>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0"/>
      <name val="Arial"/>
      <family val="2"/>
    </font>
    <font>
      <b/>
      <sz val="11"/>
      <name val="Arial"/>
      <family val="2"/>
    </font>
    <font>
      <sz val="12"/>
      <color theme="1"/>
      <name val="Times New Roman"/>
      <family val="1"/>
    </font>
    <font>
      <b/>
      <sz val="12"/>
      <color rgb="FF000000"/>
      <name val="Times New Roman"/>
      <family val="1"/>
    </font>
    <font>
      <sz val="10"/>
      <name val="Times New Roman"/>
      <family val="1"/>
    </font>
    <font>
      <b/>
      <sz val="12"/>
      <name val="Times New Roman"/>
      <family val="1"/>
    </font>
    <font>
      <vertAlign val="superscript"/>
      <sz val="10"/>
      <name val="Times New Roman"/>
      <family val="1"/>
    </font>
    <font>
      <b/>
      <sz val="10"/>
      <name val="Times New Roman"/>
      <family val="1"/>
    </font>
    <font>
      <b/>
      <vertAlign val="superscript"/>
      <sz val="10"/>
      <color theme="1"/>
      <name val="Times New Roman"/>
      <family val="1"/>
    </font>
    <font>
      <b/>
      <i/>
      <sz val="10"/>
      <name val="Times New Roman"/>
      <family val="1"/>
    </font>
    <font>
      <sz val="10"/>
      <color rgb="FFFF0000"/>
      <name val="Times New Roman"/>
      <family val="1"/>
    </font>
    <font>
      <b/>
      <vertAlign val="superscript"/>
      <sz val="10"/>
      <name val="Times New Roman"/>
      <family val="1"/>
    </font>
    <font>
      <sz val="10"/>
      <color rgb="FF000000"/>
      <name val="Times New Roman"/>
      <family val="1"/>
    </font>
    <font>
      <sz val="11"/>
      <color theme="1"/>
      <name val="Times New Roman"/>
      <family val="1"/>
    </font>
    <font>
      <sz val="11"/>
      <color rgb="FF7030A0"/>
      <name val="Times New Roman"/>
      <family val="1"/>
    </font>
    <font>
      <sz val="11"/>
      <color rgb="FFFF0000"/>
      <name val="Times New Roman"/>
      <family val="1"/>
    </font>
    <font>
      <b/>
      <sz val="11"/>
      <color theme="1"/>
      <name val="Calibri"/>
      <family val="2"/>
      <scheme val="minor"/>
    </font>
    <font>
      <b/>
      <sz val="11"/>
      <color theme="1"/>
      <name val="Times New Roman"/>
      <family val="1"/>
    </font>
    <font>
      <sz val="12"/>
      <color theme="1"/>
      <name val="Calibri"/>
      <family val="2"/>
      <scheme val="minor"/>
    </font>
    <font>
      <b/>
      <sz val="12"/>
      <color theme="1"/>
      <name val="Times New Roman"/>
      <family val="1"/>
    </font>
    <font>
      <b/>
      <sz val="9"/>
      <color theme="1"/>
      <name val="Times New Roman"/>
      <family val="1"/>
    </font>
    <font>
      <sz val="9"/>
      <color theme="1"/>
      <name val="Times New Roman"/>
      <family val="1"/>
    </font>
    <font>
      <sz val="9"/>
      <color rgb="FF000000"/>
      <name val="Times New Roman"/>
      <family val="1"/>
    </font>
    <font>
      <vertAlign val="superscript"/>
      <sz val="10"/>
      <color rgb="FF000000"/>
      <name val="Times New Roman"/>
      <family val="1"/>
    </font>
    <font>
      <vertAlign val="superscript"/>
      <sz val="12"/>
      <color theme="1"/>
      <name val="Times New Roman"/>
      <family val="1"/>
    </font>
    <font>
      <sz val="11"/>
      <color rgb="FF000000"/>
      <name val="Calibri"/>
      <family val="2"/>
      <scheme val="minor"/>
    </font>
  </fonts>
  <fills count="3">
    <fill>
      <patternFill patternType="none"/>
    </fill>
    <fill>
      <patternFill patternType="gray125"/>
    </fill>
    <fill>
      <patternFill patternType="solid">
        <fgColor theme="0"/>
        <bgColor indexed="64"/>
      </patternFill>
    </fill>
  </fills>
  <borders count="52">
    <border>
      <left/>
      <right/>
      <top/>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medium">
        <color indexed="64"/>
      </left>
      <right style="thin">
        <color rgb="FF000000"/>
      </right>
      <top style="thin">
        <color indexed="64"/>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diagonal/>
    </border>
    <border>
      <left style="medium">
        <color indexed="64"/>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indexed="64"/>
      </right>
      <top/>
      <bottom style="medium">
        <color indexed="64"/>
      </bottom>
      <diagonal/>
    </border>
  </borders>
  <cellStyleXfs count="3">
    <xf numFmtId="0" fontId="0" fillId="0" borderId="0"/>
    <xf numFmtId="0" fontId="4" fillId="0" borderId="0"/>
    <xf numFmtId="44" fontId="4" fillId="0" borderId="0" applyFont="0" applyFill="0" applyBorder="0" applyAlignment="0" applyProtection="0"/>
  </cellStyleXfs>
  <cellXfs count="153">
    <xf numFmtId="0" fontId="0" fillId="0" borderId="0" xfId="0"/>
    <xf numFmtId="0" fontId="2" fillId="0" borderId="0" xfId="0" applyFont="1" applyAlignment="1">
      <alignment vertical="center"/>
    </xf>
    <xf numFmtId="166" fontId="5" fillId="2" borderId="0" xfId="0" applyNumberFormat="1" applyFont="1" applyFill="1" applyAlignment="1">
      <alignment horizontal="center" wrapText="1"/>
    </xf>
    <xf numFmtId="0" fontId="1" fillId="0" borderId="0" xfId="0" applyFont="1"/>
    <xf numFmtId="0" fontId="8" fillId="0" borderId="15" xfId="0" applyFont="1" applyBorder="1" applyAlignment="1">
      <alignment horizontal="center" vertical="center" wrapText="1"/>
    </xf>
    <xf numFmtId="167" fontId="8" fillId="0" borderId="15" xfId="0" applyNumberFormat="1" applyFont="1" applyBorder="1" applyAlignment="1">
      <alignment horizontal="center" vertical="center" wrapText="1"/>
    </xf>
    <xf numFmtId="0" fontId="14" fillId="0" borderId="0" xfId="0" applyFont="1"/>
    <xf numFmtId="166" fontId="11" fillId="2" borderId="0" xfId="0" applyNumberFormat="1" applyFont="1" applyFill="1" applyAlignment="1">
      <alignment horizontal="center" wrapText="1"/>
    </xf>
    <xf numFmtId="0" fontId="1" fillId="0" borderId="8" xfId="0" applyFont="1" applyBorder="1" applyAlignment="1">
      <alignment horizontal="center" vertical="center" wrapText="1"/>
    </xf>
    <xf numFmtId="164" fontId="1" fillId="0" borderId="18" xfId="0" applyNumberFormat="1" applyFont="1" applyBorder="1" applyAlignment="1">
      <alignment vertical="center" wrapText="1"/>
    </xf>
    <xf numFmtId="0" fontId="1" fillId="0" borderId="19" xfId="0" applyFont="1" applyBorder="1" applyAlignment="1">
      <alignment horizontal="left" vertical="center" wrapText="1"/>
    </xf>
    <xf numFmtId="0" fontId="1" fillId="0" borderId="17" xfId="0" applyFont="1" applyBorder="1" applyAlignment="1">
      <alignment horizontal="center" vertical="center" wrapText="1"/>
    </xf>
    <xf numFmtId="38" fontId="11" fillId="0" borderId="15" xfId="0" applyNumberFormat="1" applyFont="1" applyBorder="1" applyAlignment="1">
      <alignment horizontal="center" vertical="center" wrapText="1"/>
    </xf>
    <xf numFmtId="167" fontId="11" fillId="0" borderId="15" xfId="0" applyNumberFormat="1" applyFont="1" applyBorder="1" applyAlignment="1">
      <alignment horizontal="center" vertical="center" wrapText="1"/>
    </xf>
    <xf numFmtId="0" fontId="3" fillId="0" borderId="0" xfId="0" applyFont="1"/>
    <xf numFmtId="0" fontId="8" fillId="0" borderId="15" xfId="0" applyFont="1" applyBorder="1" applyAlignment="1">
      <alignment horizontal="left" vertical="center" wrapText="1"/>
    </xf>
    <xf numFmtId="0" fontId="13" fillId="0" borderId="15" xfId="0" applyFont="1" applyBorder="1" applyAlignment="1">
      <alignment horizontal="left" vertical="center" wrapText="1"/>
    </xf>
    <xf numFmtId="0" fontId="11" fillId="0" borderId="15" xfId="0" applyFont="1" applyBorder="1" applyAlignment="1">
      <alignment horizontal="left" vertical="center" wrapText="1"/>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8" fillId="0" borderId="25" xfId="0" applyFont="1" applyBorder="1" applyAlignment="1">
      <alignment horizontal="left" vertical="center" wrapText="1"/>
    </xf>
    <xf numFmtId="0" fontId="8" fillId="0" borderId="26" xfId="0" applyFont="1" applyBorder="1" applyAlignment="1">
      <alignment horizontal="right" vertical="center" wrapText="1" indent="1"/>
    </xf>
    <xf numFmtId="164" fontId="8" fillId="0" borderId="26" xfId="0" applyNumberFormat="1" applyFont="1" applyBorder="1" applyAlignment="1">
      <alignment horizontal="right" vertical="center" wrapText="1" indent="1"/>
    </xf>
    <xf numFmtId="165" fontId="8" fillId="0" borderId="26" xfId="0" applyNumberFormat="1" applyFont="1" applyBorder="1" applyAlignment="1">
      <alignment horizontal="right" vertical="center" wrapText="1" indent="1"/>
    </xf>
    <xf numFmtId="164" fontId="11" fillId="0" borderId="27" xfId="0" applyNumberFormat="1" applyFont="1" applyBorder="1" applyAlignment="1">
      <alignment horizontal="right" vertical="center" wrapText="1" indent="1"/>
    </xf>
    <xf numFmtId="0" fontId="13" fillId="0" borderId="25" xfId="0" applyFont="1" applyBorder="1" applyAlignment="1">
      <alignment horizontal="left" vertical="center" wrapText="1"/>
    </xf>
    <xf numFmtId="164" fontId="11" fillId="0" borderId="26" xfId="0" applyNumberFormat="1" applyFont="1" applyBorder="1" applyAlignment="1">
      <alignment horizontal="right" vertical="center" wrapText="1" indent="1"/>
    </xf>
    <xf numFmtId="0" fontId="11" fillId="0" borderId="28" xfId="0" applyFont="1" applyBorder="1" applyAlignment="1">
      <alignment horizontal="left" vertical="center" wrapText="1"/>
    </xf>
    <xf numFmtId="0" fontId="11" fillId="0" borderId="10"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38" fontId="11" fillId="0" borderId="30" xfId="0" applyNumberFormat="1" applyFont="1" applyBorder="1" applyAlignment="1">
      <alignment horizontal="center" vertical="center" wrapText="1"/>
    </xf>
    <xf numFmtId="167" fontId="11" fillId="0" borderId="30" xfId="0" applyNumberFormat="1" applyFont="1" applyBorder="1" applyAlignment="1">
      <alignment horizontal="center" vertical="center" wrapText="1"/>
    </xf>
    <xf numFmtId="0" fontId="17" fillId="0" borderId="0" xfId="0" applyFont="1"/>
    <xf numFmtId="164" fontId="11" fillId="0" borderId="31" xfId="0" applyNumberFormat="1" applyFont="1" applyBorder="1" applyAlignment="1">
      <alignment horizontal="right" vertical="center" wrapText="1" indent="1"/>
    </xf>
    <xf numFmtId="1" fontId="8" fillId="0" borderId="15" xfId="0" applyNumberFormat="1" applyFont="1" applyBorder="1" applyAlignment="1">
      <alignment horizontal="center" vertical="center" wrapText="1"/>
    </xf>
    <xf numFmtId="166" fontId="9" fillId="0" borderId="0" xfId="0" applyNumberFormat="1" applyFont="1" applyAlignment="1">
      <alignment horizontal="center" vertical="top"/>
    </xf>
    <xf numFmtId="0" fontId="1" fillId="0" borderId="10" xfId="0" applyFont="1" applyBorder="1" applyAlignment="1">
      <alignment horizontal="left" vertical="center" wrapText="1"/>
    </xf>
    <xf numFmtId="0" fontId="1" fillId="0" borderId="9" xfId="0" applyFont="1" applyBorder="1" applyAlignment="1">
      <alignment horizontal="right" vertical="center" wrapText="1"/>
    </xf>
    <xf numFmtId="0" fontId="2" fillId="0" borderId="33" xfId="0" applyFont="1" applyBorder="1" applyAlignment="1">
      <alignment horizontal="center" vertical="center" wrapText="1"/>
    </xf>
    <xf numFmtId="0" fontId="2" fillId="0" borderId="34" xfId="0" applyFont="1" applyBorder="1" applyAlignment="1">
      <alignment horizontal="center" vertical="center" wrapText="1"/>
    </xf>
    <xf numFmtId="164" fontId="2" fillId="0" borderId="14" xfId="0" applyNumberFormat="1" applyFont="1" applyBorder="1" applyAlignment="1">
      <alignment vertical="center" wrapText="1"/>
    </xf>
    <xf numFmtId="0" fontId="17" fillId="0" borderId="0" xfId="0" applyFont="1" applyAlignment="1">
      <alignment horizontal="right"/>
    </xf>
    <xf numFmtId="0" fontId="8" fillId="0" borderId="35" xfId="0" applyFont="1" applyBorder="1" applyAlignment="1">
      <alignment horizontal="center" vertical="center" wrapText="1"/>
    </xf>
    <xf numFmtId="0" fontId="8" fillId="0" borderId="36" xfId="0" applyFont="1" applyBorder="1" applyAlignment="1">
      <alignment horizontal="center" vertical="center" wrapText="1"/>
    </xf>
    <xf numFmtId="0" fontId="19" fillId="0" borderId="0" xfId="0" applyFont="1"/>
    <xf numFmtId="0" fontId="18" fillId="0" borderId="0" xfId="0" applyFont="1"/>
    <xf numFmtId="0" fontId="17" fillId="0" borderId="11" xfId="0" applyFont="1" applyBorder="1"/>
    <xf numFmtId="8" fontId="17" fillId="0" borderId="3" xfId="0" applyNumberFormat="1" applyFont="1" applyBorder="1"/>
    <xf numFmtId="0" fontId="17" fillId="0" borderId="4" xfId="0" applyFont="1" applyBorder="1"/>
    <xf numFmtId="8" fontId="17" fillId="0" borderId="1" xfId="0" applyNumberFormat="1" applyFont="1" applyBorder="1"/>
    <xf numFmtId="0" fontId="0" fillId="0" borderId="11" xfId="0" applyBorder="1"/>
    <xf numFmtId="8" fontId="0" fillId="0" borderId="3" xfId="0" applyNumberFormat="1" applyBorder="1"/>
    <xf numFmtId="0" fontId="0" fillId="0" borderId="4" xfId="0" applyBorder="1"/>
    <xf numFmtId="8" fontId="0" fillId="0" borderId="1" xfId="0" applyNumberFormat="1" applyBorder="1"/>
    <xf numFmtId="0" fontId="22" fillId="0" borderId="0" xfId="0" applyFont="1" applyAlignment="1">
      <alignment vertical="center" wrapText="1"/>
    </xf>
    <xf numFmtId="0" fontId="25" fillId="0" borderId="44"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50" xfId="0" applyFont="1" applyBorder="1" applyAlignment="1">
      <alignment horizontal="center" vertical="center" wrapText="1"/>
    </xf>
    <xf numFmtId="0" fontId="25" fillId="0" borderId="11" xfId="0" applyFont="1" applyBorder="1" applyAlignment="1">
      <alignment vertical="center" wrapText="1"/>
    </xf>
    <xf numFmtId="0" fontId="25" fillId="0" borderId="0" xfId="0" applyFont="1" applyAlignment="1">
      <alignment horizontal="center" vertical="center" wrapText="1"/>
    </xf>
    <xf numFmtId="0" fontId="24" fillId="0" borderId="5" xfId="0" applyFont="1" applyBorder="1" applyAlignment="1">
      <alignment horizontal="center" vertical="center" wrapText="1"/>
    </xf>
    <xf numFmtId="0" fontId="24" fillId="0" borderId="7" xfId="0" applyFont="1" applyBorder="1" applyAlignment="1">
      <alignment horizontal="center" vertical="center" wrapText="1"/>
    </xf>
    <xf numFmtId="0" fontId="25" fillId="0" borderId="5" xfId="0" applyFont="1" applyBorder="1" applyAlignment="1">
      <alignment vertical="center" wrapText="1"/>
    </xf>
    <xf numFmtId="0" fontId="25" fillId="0" borderId="6" xfId="0" applyFont="1" applyBorder="1" applyAlignment="1">
      <alignment horizontal="center" vertical="center" wrapText="1"/>
    </xf>
    <xf numFmtId="0" fontId="24" fillId="0" borderId="6" xfId="0" applyFont="1" applyBorder="1" applyAlignment="1">
      <alignment horizontal="center" vertical="center" wrapText="1"/>
    </xf>
    <xf numFmtId="0" fontId="16" fillId="0" borderId="3" xfId="0" applyFont="1" applyBorder="1" applyAlignment="1">
      <alignment vertical="center" wrapText="1"/>
    </xf>
    <xf numFmtId="0" fontId="16" fillId="0" borderId="3" xfId="0" applyFont="1" applyBorder="1" applyAlignment="1">
      <alignment horizontal="center" vertical="center" wrapText="1"/>
    </xf>
    <xf numFmtId="0" fontId="16" fillId="0" borderId="0" xfId="0" applyFont="1" applyAlignment="1">
      <alignment horizontal="center" vertical="center" wrapText="1"/>
    </xf>
    <xf numFmtId="0" fontId="26" fillId="0" borderId="0" xfId="0" applyFont="1" applyAlignment="1">
      <alignment vertical="center" wrapText="1"/>
    </xf>
    <xf numFmtId="0" fontId="7" fillId="0" borderId="11" xfId="0" applyFont="1" applyBorder="1" applyAlignment="1">
      <alignment vertical="center" wrapText="1"/>
    </xf>
    <xf numFmtId="0" fontId="16" fillId="0" borderId="11" xfId="0" applyFont="1" applyBorder="1" applyAlignment="1">
      <alignment vertical="center" wrapText="1"/>
    </xf>
    <xf numFmtId="0" fontId="26" fillId="0" borderId="11" xfId="0" applyFont="1" applyBorder="1" applyAlignment="1">
      <alignment horizontal="center" vertical="center" wrapText="1"/>
    </xf>
    <xf numFmtId="0" fontId="26" fillId="0" borderId="0" xfId="0" applyFont="1" applyAlignment="1">
      <alignment horizontal="center" vertical="center" wrapText="1"/>
    </xf>
    <xf numFmtId="0" fontId="26" fillId="0" borderId="3" xfId="0" applyFont="1" applyBorder="1" applyAlignment="1">
      <alignment horizontal="center" vertical="center" wrapText="1"/>
    </xf>
    <xf numFmtId="0" fontId="25" fillId="0" borderId="11" xfId="0" applyFont="1" applyBorder="1" applyAlignment="1">
      <alignment horizontal="center" vertical="center" wrapText="1"/>
    </xf>
    <xf numFmtId="0" fontId="16" fillId="0" borderId="1" xfId="0" applyFont="1" applyBorder="1" applyAlignment="1">
      <alignment vertical="center" wrapText="1"/>
    </xf>
    <xf numFmtId="0" fontId="28" fillId="0" borderId="0" xfId="0" applyFont="1" applyAlignment="1">
      <alignment vertical="center"/>
    </xf>
    <xf numFmtId="0" fontId="17" fillId="0" borderId="41" xfId="0" applyFont="1" applyBorder="1" applyAlignment="1">
      <alignment horizontal="center"/>
    </xf>
    <xf numFmtId="0" fontId="17" fillId="0" borderId="7" xfId="0" applyFont="1" applyBorder="1" applyAlignment="1">
      <alignment horizontal="center"/>
    </xf>
    <xf numFmtId="0" fontId="17" fillId="0" borderId="51" xfId="0" applyFont="1" applyBorder="1" applyAlignment="1">
      <alignment horizontal="center"/>
    </xf>
    <xf numFmtId="0" fontId="17" fillId="0" borderId="1" xfId="0" applyFont="1" applyBorder="1" applyAlignment="1">
      <alignment horizontal="center"/>
    </xf>
    <xf numFmtId="0" fontId="29" fillId="0" borderId="0" xfId="0" applyFont="1"/>
    <xf numFmtId="3" fontId="29" fillId="0" borderId="0" xfId="0" applyNumberFormat="1" applyFont="1"/>
    <xf numFmtId="6" fontId="29" fillId="0" borderId="0" xfId="0" applyNumberFormat="1" applyFont="1"/>
    <xf numFmtId="6" fontId="29" fillId="0" borderId="0" xfId="0" applyNumberFormat="1" applyFont="1" applyAlignment="1">
      <alignment horizontal="right"/>
    </xf>
    <xf numFmtId="1" fontId="29" fillId="0" borderId="0" xfId="0" applyNumberFormat="1" applyFont="1"/>
    <xf numFmtId="0" fontId="29" fillId="0" borderId="0" xfId="0" applyFont="1" applyAlignment="1">
      <alignment horizontal="center"/>
    </xf>
    <xf numFmtId="0" fontId="21" fillId="0" borderId="5" xfId="0" applyFont="1" applyBorder="1" applyAlignment="1">
      <alignment horizontal="center" vertical="center"/>
    </xf>
    <xf numFmtId="0" fontId="21" fillId="0" borderId="7" xfId="0" applyFont="1" applyBorder="1" applyAlignment="1">
      <alignment horizontal="center" vertical="center"/>
    </xf>
    <xf numFmtId="0" fontId="3" fillId="0" borderId="0" xfId="0" applyFont="1" applyAlignment="1">
      <alignment horizontal="left"/>
    </xf>
    <xf numFmtId="0" fontId="10" fillId="0" borderId="0" xfId="0" applyFont="1" applyAlignment="1">
      <alignment horizontal="left" vertical="center"/>
    </xf>
    <xf numFmtId="0" fontId="10" fillId="0" borderId="0" xfId="0" applyFont="1" applyAlignment="1">
      <alignment vertical="center" wrapText="1"/>
    </xf>
    <xf numFmtId="0" fontId="1" fillId="0" borderId="0" xfId="0" applyFont="1" applyAlignment="1">
      <alignment wrapText="1"/>
    </xf>
    <xf numFmtId="0" fontId="8" fillId="0" borderId="0" xfId="0" applyFont="1" applyAlignment="1">
      <alignment horizontal="left" vertical="center" wrapText="1"/>
    </xf>
    <xf numFmtId="0" fontId="8" fillId="0" borderId="0" xfId="0" applyFont="1" applyAlignment="1">
      <alignment horizontal="left" wrapText="1"/>
    </xf>
    <xf numFmtId="0" fontId="2" fillId="0" borderId="22" xfId="0" applyFont="1" applyBorder="1" applyAlignment="1">
      <alignment horizontal="center" vertical="center" wrapText="1"/>
    </xf>
    <xf numFmtId="0" fontId="2" fillId="0" borderId="25" xfId="0" applyFont="1" applyBorder="1" applyAlignment="1">
      <alignment horizontal="center" vertical="center" wrapText="1"/>
    </xf>
    <xf numFmtId="0" fontId="13" fillId="0" borderId="25" xfId="0" applyFont="1" applyBorder="1" applyAlignment="1">
      <alignment horizontal="left" vertical="center" wrapText="1"/>
    </xf>
    <xf numFmtId="0" fontId="13" fillId="0" borderId="15" xfId="0" applyFont="1" applyBorder="1" applyAlignment="1">
      <alignment horizontal="left" vertical="center" wrapText="1"/>
    </xf>
    <xf numFmtId="0" fontId="13" fillId="0" borderId="16" xfId="0" applyFont="1" applyBorder="1" applyAlignment="1">
      <alignment horizontal="left" vertical="center" wrapText="1"/>
    </xf>
    <xf numFmtId="0" fontId="2" fillId="0" borderId="15" xfId="0" applyFont="1" applyBorder="1" applyAlignment="1">
      <alignment horizontal="center" vertical="center" wrapText="1"/>
    </xf>
    <xf numFmtId="0" fontId="1" fillId="0" borderId="15" xfId="0" applyFont="1" applyBorder="1" applyAlignment="1">
      <alignment vertical="center" wrapText="1"/>
    </xf>
    <xf numFmtId="38" fontId="11" fillId="0" borderId="15" xfId="0" applyNumberFormat="1" applyFont="1" applyBorder="1" applyAlignment="1">
      <alignment horizontal="center" vertical="center" wrapText="1"/>
    </xf>
    <xf numFmtId="0" fontId="1" fillId="0" borderId="15" xfId="0" applyFont="1" applyBorder="1" applyAlignment="1">
      <alignment horizontal="center" vertical="center" wrapText="1"/>
    </xf>
    <xf numFmtId="166" fontId="9" fillId="2" borderId="5" xfId="0" applyNumberFormat="1" applyFont="1" applyFill="1" applyBorder="1" applyAlignment="1">
      <alignment horizontal="center"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10" fillId="0" borderId="0" xfId="0" applyFont="1" applyAlignment="1">
      <alignment horizontal="left" vertical="center" wrapText="1"/>
    </xf>
    <xf numFmtId="0" fontId="2" fillId="0" borderId="26" xfId="0" applyFont="1" applyBorder="1" applyAlignment="1">
      <alignment horizontal="center" vertical="center" wrapText="1"/>
    </xf>
    <xf numFmtId="0" fontId="1" fillId="0" borderId="26" xfId="0" applyFont="1" applyBorder="1" applyAlignment="1">
      <alignment vertical="center" wrapText="1"/>
    </xf>
    <xf numFmtId="1" fontId="11" fillId="0" borderId="37" xfId="0" applyNumberFormat="1" applyFont="1" applyBorder="1" applyAlignment="1">
      <alignment horizontal="center" vertical="center" wrapText="1"/>
    </xf>
    <xf numFmtId="1" fontId="11" fillId="0" borderId="38" xfId="0" applyNumberFormat="1" applyFont="1" applyBorder="1" applyAlignment="1">
      <alignment horizontal="center" vertical="center" wrapText="1"/>
    </xf>
    <xf numFmtId="1" fontId="11" fillId="0" borderId="39" xfId="0" applyNumberFormat="1" applyFont="1" applyBorder="1" applyAlignment="1">
      <alignment horizontal="center" vertical="center" wrapText="1"/>
    </xf>
    <xf numFmtId="1" fontId="11" fillId="0" borderId="15" xfId="0" applyNumberFormat="1" applyFont="1" applyBorder="1" applyAlignment="1">
      <alignment horizontal="center" vertical="center" wrapText="1"/>
    </xf>
    <xf numFmtId="1" fontId="1" fillId="0" borderId="15" xfId="0" applyNumberFormat="1" applyFont="1" applyBorder="1" applyAlignment="1">
      <alignment horizontal="center" vertical="center" wrapText="1"/>
    </xf>
    <xf numFmtId="0" fontId="20" fillId="0" borderId="5" xfId="0" applyFont="1" applyBorder="1" applyAlignment="1">
      <alignment horizontal="center" vertical="center"/>
    </xf>
    <xf numFmtId="0" fontId="20" fillId="0" borderId="7"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10" fillId="0" borderId="0" xfId="0" applyFont="1" applyAlignment="1">
      <alignment horizontal="left" wrapText="1"/>
    </xf>
    <xf numFmtId="0" fontId="2" fillId="0" borderId="8" xfId="0" applyFont="1" applyBorder="1" applyAlignment="1">
      <alignment horizontal="center" vertical="center" wrapText="1"/>
    </xf>
    <xf numFmtId="0" fontId="1" fillId="0" borderId="8" xfId="0" applyFont="1" applyBorder="1" applyAlignment="1">
      <alignment wrapText="1"/>
    </xf>
    <xf numFmtId="0" fontId="1" fillId="0" borderId="8" xfId="0" applyFont="1" applyBorder="1" applyAlignment="1">
      <alignment horizontal="center" vertical="center" wrapText="1"/>
    </xf>
    <xf numFmtId="0" fontId="2" fillId="0" borderId="9" xfId="0" applyFont="1" applyBorder="1" applyAlignment="1">
      <alignment horizontal="center" vertical="center" wrapText="1"/>
    </xf>
    <xf numFmtId="0" fontId="1" fillId="0" borderId="9" xfId="0" applyFont="1" applyBorder="1" applyAlignment="1">
      <alignment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20" xfId="0" applyFont="1" applyBorder="1" applyAlignment="1">
      <alignment horizontal="left" vertical="center" wrapText="1"/>
    </xf>
    <xf numFmtId="0" fontId="2" fillId="0" borderId="3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20" xfId="0" applyFont="1" applyBorder="1" applyAlignment="1">
      <alignment horizontal="center" vertical="center" wrapText="1"/>
    </xf>
    <xf numFmtId="0" fontId="0" fillId="0" borderId="21" xfId="0" applyBorder="1" applyAlignment="1">
      <alignment horizontal="center" vertical="center" wrapText="1"/>
    </xf>
    <xf numFmtId="0" fontId="0" fillId="0" borderId="40" xfId="0" applyBorder="1" applyAlignment="1">
      <alignment horizontal="center" vertical="center" wrapText="1"/>
    </xf>
    <xf numFmtId="0" fontId="22" fillId="0" borderId="0" xfId="0" applyFont="1" applyAlignment="1">
      <alignment horizontal="left" vertical="center" wrapText="1"/>
    </xf>
    <xf numFmtId="0" fontId="20" fillId="0" borderId="0" xfId="0" applyFont="1" applyAlignment="1">
      <alignment horizontal="left"/>
    </xf>
    <xf numFmtId="0" fontId="23" fillId="0" borderId="45" xfId="0" applyFont="1" applyBorder="1" applyAlignment="1">
      <alignment horizontal="center" vertical="center" wrapText="1"/>
    </xf>
    <xf numFmtId="0" fontId="23" fillId="0" borderId="46" xfId="0" applyFont="1" applyBorder="1" applyAlignment="1">
      <alignment horizontal="center" vertical="center" wrapText="1"/>
    </xf>
    <xf numFmtId="0" fontId="23" fillId="0" borderId="47" xfId="0" applyFont="1" applyBorder="1" applyAlignment="1">
      <alignment horizontal="center" vertical="center" wrapText="1"/>
    </xf>
    <xf numFmtId="0" fontId="25" fillId="0" borderId="43" xfId="0" applyFont="1" applyBorder="1" applyAlignment="1">
      <alignment horizontal="center" vertical="center" wrapText="1"/>
    </xf>
    <xf numFmtId="0" fontId="25" fillId="0" borderId="42"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49" xfId="0" applyFont="1" applyBorder="1" applyAlignment="1">
      <alignment horizontal="center" vertical="center" wrapText="1"/>
    </xf>
    <xf numFmtId="0" fontId="16" fillId="0" borderId="11" xfId="0" applyFont="1" applyBorder="1" applyAlignment="1">
      <alignment horizontal="center" vertical="center" wrapText="1"/>
    </xf>
    <xf numFmtId="0" fontId="16"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26" fillId="0" borderId="0" xfId="0" applyFont="1" applyAlignment="1">
      <alignment vertical="center" wrapText="1"/>
    </xf>
    <xf numFmtId="0" fontId="26" fillId="0" borderId="3" xfId="0" applyFont="1" applyBorder="1" applyAlignment="1">
      <alignment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wrapText="1"/>
    </xf>
  </cellXfs>
  <cellStyles count="3">
    <cellStyle name="Currency 2" xfId="2" xr:uid="{00000000-0005-0000-0000-000000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6C6F94-F5BD-4180-B71F-3D39B31B8FD5}">
  <dimension ref="A1:B7"/>
  <sheetViews>
    <sheetView tabSelected="1" workbookViewId="0">
      <selection activeCell="C1" sqref="C1"/>
    </sheetView>
  </sheetViews>
  <sheetFormatPr defaultRowHeight="15" x14ac:dyDescent="0.25"/>
  <cols>
    <col min="1" max="1" width="27.7109375" bestFit="1" customWidth="1"/>
    <col min="2" max="2" width="14.28515625" bestFit="1" customWidth="1"/>
  </cols>
  <sheetData>
    <row r="1" spans="1:2" x14ac:dyDescent="0.25">
      <c r="A1" s="88" t="s">
        <v>129</v>
      </c>
      <c r="B1" s="88"/>
    </row>
    <row r="2" spans="1:2" x14ac:dyDescent="0.25">
      <c r="A2" s="83" t="s">
        <v>137</v>
      </c>
      <c r="B2" s="87">
        <f>'Table 1'!L39</f>
        <v>34.5</v>
      </c>
    </row>
    <row r="3" spans="1:2" x14ac:dyDescent="0.25">
      <c r="A3" s="83" t="s">
        <v>108</v>
      </c>
      <c r="B3" s="83">
        <f>Respondents!F9</f>
        <v>4</v>
      </c>
    </row>
    <row r="4" spans="1:2" x14ac:dyDescent="0.25">
      <c r="A4" s="83" t="s">
        <v>130</v>
      </c>
      <c r="B4" s="84">
        <f>'Table 1'!F40</f>
        <v>138</v>
      </c>
    </row>
    <row r="5" spans="1:2" x14ac:dyDescent="0.25">
      <c r="A5" s="83" t="s">
        <v>131</v>
      </c>
      <c r="B5" s="85">
        <f>'Table 1'!I42</f>
        <v>17400</v>
      </c>
    </row>
    <row r="6" spans="1:2" x14ac:dyDescent="0.25">
      <c r="A6" s="83" t="s">
        <v>132</v>
      </c>
      <c r="B6" s="86" t="s">
        <v>12</v>
      </c>
    </row>
    <row r="7" spans="1:2" x14ac:dyDescent="0.25">
      <c r="A7" s="83" t="s">
        <v>133</v>
      </c>
      <c r="B7" s="83" t="s">
        <v>134</v>
      </c>
    </row>
  </sheetData>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55"/>
  <sheetViews>
    <sheetView workbookViewId="0">
      <selection sqref="A1:I1"/>
    </sheetView>
  </sheetViews>
  <sheetFormatPr defaultColWidth="9.140625" defaultRowHeight="15" x14ac:dyDescent="0.25"/>
  <cols>
    <col min="1" max="1" width="40" style="33" customWidth="1"/>
    <col min="2" max="2" width="10.140625" style="33" customWidth="1"/>
    <col min="3" max="3" width="10.7109375" style="33" customWidth="1"/>
    <col min="4" max="4" width="10.5703125" style="33" customWidth="1"/>
    <col min="5" max="5" width="11.42578125" style="33" customWidth="1"/>
    <col min="6" max="6" width="9.5703125" style="33" customWidth="1"/>
    <col min="7" max="7" width="11.42578125" style="33" customWidth="1"/>
    <col min="8" max="8" width="9.140625" style="33"/>
    <col min="9" max="9" width="9.28515625" style="33" customWidth="1"/>
    <col min="10" max="10" width="9.140625" style="33"/>
    <col min="11" max="11" width="10.42578125" style="33" bestFit="1" customWidth="1"/>
    <col min="12" max="12" width="12" style="33" bestFit="1" customWidth="1"/>
    <col min="13" max="16384" width="9.140625" style="33"/>
  </cols>
  <sheetData>
    <row r="1" spans="1:21" ht="31.5" customHeight="1" thickBot="1" x14ac:dyDescent="0.3">
      <c r="A1" s="106" t="s">
        <v>66</v>
      </c>
      <c r="B1" s="107"/>
      <c r="C1" s="107"/>
      <c r="D1" s="107"/>
      <c r="E1" s="107"/>
      <c r="F1" s="107"/>
      <c r="G1" s="107"/>
      <c r="H1" s="107"/>
      <c r="I1" s="108"/>
      <c r="J1" s="36"/>
      <c r="K1" s="36"/>
      <c r="L1" s="36"/>
      <c r="M1" s="36"/>
    </row>
    <row r="2" spans="1:21" x14ac:dyDescent="0.25">
      <c r="A2" s="97" t="s">
        <v>0</v>
      </c>
      <c r="B2" s="18" t="s">
        <v>1</v>
      </c>
      <c r="C2" s="18" t="s">
        <v>3</v>
      </c>
      <c r="D2" s="18" t="s">
        <v>5</v>
      </c>
      <c r="E2" s="18" t="s">
        <v>6</v>
      </c>
      <c r="F2" s="18" t="s">
        <v>7</v>
      </c>
      <c r="G2" s="18" t="s">
        <v>8</v>
      </c>
      <c r="H2" s="18" t="s">
        <v>9</v>
      </c>
      <c r="I2" s="19" t="s">
        <v>10</v>
      </c>
    </row>
    <row r="3" spans="1:21" ht="15" customHeight="1" x14ac:dyDescent="0.25">
      <c r="A3" s="98"/>
      <c r="B3" s="102" t="s">
        <v>2</v>
      </c>
      <c r="C3" s="102" t="s">
        <v>4</v>
      </c>
      <c r="D3" s="102" t="s">
        <v>53</v>
      </c>
      <c r="E3" s="102" t="s">
        <v>69</v>
      </c>
      <c r="F3" s="102" t="s">
        <v>55</v>
      </c>
      <c r="G3" s="102" t="s">
        <v>51</v>
      </c>
      <c r="H3" s="102" t="s">
        <v>52</v>
      </c>
      <c r="I3" s="110" t="s">
        <v>59</v>
      </c>
    </row>
    <row r="4" spans="1:21" ht="15.75" thickBot="1" x14ac:dyDescent="0.3">
      <c r="A4" s="98"/>
      <c r="B4" s="103"/>
      <c r="C4" s="103"/>
      <c r="D4" s="103"/>
      <c r="E4" s="103"/>
      <c r="F4" s="103"/>
      <c r="G4" s="103"/>
      <c r="H4" s="103"/>
      <c r="I4" s="111"/>
    </row>
    <row r="5" spans="1:21" ht="41.25" customHeight="1" thickBot="1" x14ac:dyDescent="0.3">
      <c r="A5" s="98"/>
      <c r="B5" s="103"/>
      <c r="C5" s="103"/>
      <c r="D5" s="103"/>
      <c r="E5" s="103"/>
      <c r="F5" s="103"/>
      <c r="G5" s="103"/>
      <c r="H5" s="103"/>
      <c r="I5" s="111"/>
      <c r="K5" s="89" t="s">
        <v>104</v>
      </c>
      <c r="L5" s="90"/>
    </row>
    <row r="6" spans="1:21" x14ac:dyDescent="0.25">
      <c r="A6" s="20" t="s">
        <v>11</v>
      </c>
      <c r="B6" s="4" t="s">
        <v>12</v>
      </c>
      <c r="C6" s="15"/>
      <c r="D6" s="4"/>
      <c r="E6" s="4"/>
      <c r="F6" s="4"/>
      <c r="G6" s="4"/>
      <c r="H6" s="4"/>
      <c r="I6" s="21"/>
      <c r="K6" s="47" t="s">
        <v>46</v>
      </c>
      <c r="L6" s="48">
        <v>163.16999999999999</v>
      </c>
    </row>
    <row r="7" spans="1:21" x14ac:dyDescent="0.25">
      <c r="A7" s="20" t="s">
        <v>13</v>
      </c>
      <c r="B7" s="4" t="s">
        <v>12</v>
      </c>
      <c r="C7" s="15"/>
      <c r="D7" s="4"/>
      <c r="E7" s="4"/>
      <c r="F7" s="4"/>
      <c r="G7" s="4"/>
      <c r="H7" s="4"/>
      <c r="I7" s="21"/>
      <c r="K7" s="47" t="s">
        <v>44</v>
      </c>
      <c r="L7" s="48">
        <v>130.28</v>
      </c>
    </row>
    <row r="8" spans="1:21" ht="15.75" thickBot="1" x14ac:dyDescent="0.3">
      <c r="A8" s="20" t="s">
        <v>14</v>
      </c>
      <c r="B8" s="4"/>
      <c r="C8" s="4"/>
      <c r="D8" s="4"/>
      <c r="E8" s="4"/>
      <c r="F8" s="4"/>
      <c r="G8" s="4"/>
      <c r="H8" s="4"/>
      <c r="I8" s="21"/>
      <c r="K8" s="49" t="s">
        <v>45</v>
      </c>
      <c r="L8" s="50">
        <v>65.709999999999994</v>
      </c>
    </row>
    <row r="9" spans="1:21" ht="15.75" x14ac:dyDescent="0.25">
      <c r="A9" s="20" t="s">
        <v>72</v>
      </c>
      <c r="B9" s="4">
        <v>1</v>
      </c>
      <c r="C9" s="4">
        <v>1</v>
      </c>
      <c r="D9" s="4">
        <f>B9*C9</f>
        <v>1</v>
      </c>
      <c r="E9" s="4">
        <v>4</v>
      </c>
      <c r="F9" s="4">
        <f>D9*E9</f>
        <v>4</v>
      </c>
      <c r="G9" s="4">
        <f>F9*0.05</f>
        <v>0.2</v>
      </c>
      <c r="H9" s="4">
        <f>F9*0.1</f>
        <v>0.4</v>
      </c>
      <c r="I9" s="22">
        <f>(F9*$L$7+G9*$L$6+H9*$L$8)</f>
        <v>580.03800000000001</v>
      </c>
      <c r="J9" s="6"/>
      <c r="U9" s="46"/>
    </row>
    <row r="10" spans="1:21" x14ac:dyDescent="0.25">
      <c r="A10" s="20" t="s">
        <v>15</v>
      </c>
      <c r="B10" s="4"/>
      <c r="C10" s="4"/>
      <c r="D10" s="4"/>
      <c r="E10" s="4"/>
      <c r="F10" s="4"/>
      <c r="G10" s="4"/>
      <c r="H10" s="4"/>
      <c r="I10" s="22"/>
    </row>
    <row r="11" spans="1:21" x14ac:dyDescent="0.25">
      <c r="A11" s="20" t="s">
        <v>16</v>
      </c>
      <c r="B11" s="4">
        <v>1</v>
      </c>
      <c r="C11" s="4">
        <v>12</v>
      </c>
      <c r="D11" s="4">
        <f t="shared" ref="D11:D14" si="0">B11*C11</f>
        <v>12</v>
      </c>
      <c r="E11" s="4">
        <v>0</v>
      </c>
      <c r="F11" s="4">
        <f>D11*E11</f>
        <v>0</v>
      </c>
      <c r="G11" s="4">
        <f t="shared" ref="G11:G14" si="1">F11*0.05</f>
        <v>0</v>
      </c>
      <c r="H11" s="4">
        <f t="shared" ref="H11:H14" si="2">F11*0.1</f>
        <v>0</v>
      </c>
      <c r="I11" s="22">
        <f t="shared" ref="I11:I26" si="3">(F11*$L$7+G11*$L$6+H11*$L$8)</f>
        <v>0</v>
      </c>
    </row>
    <row r="12" spans="1:21" x14ac:dyDescent="0.25">
      <c r="A12" s="20" t="s">
        <v>17</v>
      </c>
      <c r="B12" s="4">
        <v>2</v>
      </c>
      <c r="C12" s="4">
        <v>4</v>
      </c>
      <c r="D12" s="4">
        <f t="shared" si="0"/>
        <v>8</v>
      </c>
      <c r="E12" s="4">
        <v>0</v>
      </c>
      <c r="F12" s="4">
        <f>D12*E12</f>
        <v>0</v>
      </c>
      <c r="G12" s="4">
        <f t="shared" si="1"/>
        <v>0</v>
      </c>
      <c r="H12" s="4">
        <f t="shared" si="2"/>
        <v>0</v>
      </c>
      <c r="I12" s="22">
        <f t="shared" si="3"/>
        <v>0</v>
      </c>
    </row>
    <row r="13" spans="1:21" ht="15.75" x14ac:dyDescent="0.25">
      <c r="A13" s="20" t="s">
        <v>73</v>
      </c>
      <c r="B13" s="4">
        <v>1</v>
      </c>
      <c r="C13" s="4">
        <v>12</v>
      </c>
      <c r="D13" s="4">
        <f t="shared" si="0"/>
        <v>12</v>
      </c>
      <c r="E13" s="4">
        <v>0</v>
      </c>
      <c r="F13" s="4">
        <f>D13*E13</f>
        <v>0</v>
      </c>
      <c r="G13" s="4">
        <f t="shared" si="1"/>
        <v>0</v>
      </c>
      <c r="H13" s="4">
        <f t="shared" si="2"/>
        <v>0</v>
      </c>
      <c r="I13" s="22">
        <f t="shared" si="3"/>
        <v>0</v>
      </c>
    </row>
    <row r="14" spans="1:21" ht="15.75" x14ac:dyDescent="0.25">
      <c r="A14" s="20" t="s">
        <v>74</v>
      </c>
      <c r="B14" s="4">
        <v>1</v>
      </c>
      <c r="C14" s="4">
        <v>12</v>
      </c>
      <c r="D14" s="4">
        <f t="shared" si="0"/>
        <v>12</v>
      </c>
      <c r="E14" s="4">
        <v>0</v>
      </c>
      <c r="F14" s="4">
        <f>D14*E14</f>
        <v>0</v>
      </c>
      <c r="G14" s="4">
        <f t="shared" si="1"/>
        <v>0</v>
      </c>
      <c r="H14" s="4">
        <f t="shared" si="2"/>
        <v>0</v>
      </c>
      <c r="I14" s="22">
        <f t="shared" si="3"/>
        <v>0</v>
      </c>
    </row>
    <row r="15" spans="1:21" x14ac:dyDescent="0.25">
      <c r="A15" s="20" t="s">
        <v>18</v>
      </c>
      <c r="B15" s="4" t="s">
        <v>12</v>
      </c>
      <c r="C15" s="4"/>
      <c r="D15" s="4"/>
      <c r="E15" s="4"/>
      <c r="F15" s="4"/>
      <c r="G15" s="4"/>
      <c r="H15" s="4"/>
      <c r="I15" s="22"/>
    </row>
    <row r="16" spans="1:21" x14ac:dyDescent="0.25">
      <c r="A16" s="20" t="s">
        <v>19</v>
      </c>
      <c r="B16" s="4" t="s">
        <v>20</v>
      </c>
      <c r="C16" s="4"/>
      <c r="D16" s="4"/>
      <c r="E16" s="4"/>
      <c r="F16" s="4"/>
      <c r="G16" s="4"/>
      <c r="H16" s="4"/>
      <c r="I16" s="22"/>
    </row>
    <row r="17" spans="1:10" x14ac:dyDescent="0.25">
      <c r="A17" s="20" t="s">
        <v>21</v>
      </c>
      <c r="B17" s="4"/>
      <c r="C17" s="4"/>
      <c r="D17" s="4"/>
      <c r="E17" s="4"/>
      <c r="F17" s="4"/>
      <c r="G17" s="4"/>
      <c r="H17" s="4"/>
      <c r="I17" s="22"/>
    </row>
    <row r="18" spans="1:10" x14ac:dyDescent="0.25">
      <c r="A18" s="20" t="s">
        <v>22</v>
      </c>
      <c r="B18" s="4">
        <v>2</v>
      </c>
      <c r="C18" s="4">
        <v>1</v>
      </c>
      <c r="D18" s="4">
        <f t="shared" ref="D18:D26" si="4">B18*C18</f>
        <v>2</v>
      </c>
      <c r="E18" s="4">
        <v>0</v>
      </c>
      <c r="F18" s="4">
        <f t="shared" ref="F18:F26" si="5">D18*E18</f>
        <v>0</v>
      </c>
      <c r="G18" s="4">
        <f t="shared" ref="G18:G26" si="6">F18*0.05</f>
        <v>0</v>
      </c>
      <c r="H18" s="4">
        <f t="shared" ref="H18:H26" si="7">F18*0.1</f>
        <v>0</v>
      </c>
      <c r="I18" s="22">
        <f t="shared" si="3"/>
        <v>0</v>
      </c>
    </row>
    <row r="19" spans="1:10" x14ac:dyDescent="0.25">
      <c r="A19" s="20" t="s">
        <v>23</v>
      </c>
      <c r="B19" s="4">
        <v>2</v>
      </c>
      <c r="C19" s="4">
        <v>1</v>
      </c>
      <c r="D19" s="4">
        <f t="shared" si="4"/>
        <v>2</v>
      </c>
      <c r="E19" s="4">
        <v>0</v>
      </c>
      <c r="F19" s="4">
        <f t="shared" si="5"/>
        <v>0</v>
      </c>
      <c r="G19" s="4">
        <f t="shared" si="6"/>
        <v>0</v>
      </c>
      <c r="H19" s="4">
        <f t="shared" si="7"/>
        <v>0</v>
      </c>
      <c r="I19" s="22">
        <f t="shared" si="3"/>
        <v>0</v>
      </c>
    </row>
    <row r="20" spans="1:10" x14ac:dyDescent="0.25">
      <c r="A20" s="20" t="s">
        <v>24</v>
      </c>
      <c r="B20" s="4">
        <v>2</v>
      </c>
      <c r="C20" s="4">
        <v>1</v>
      </c>
      <c r="D20" s="4">
        <f t="shared" si="4"/>
        <v>2</v>
      </c>
      <c r="E20" s="4">
        <v>0</v>
      </c>
      <c r="F20" s="4">
        <f t="shared" si="5"/>
        <v>0</v>
      </c>
      <c r="G20" s="4">
        <f t="shared" si="6"/>
        <v>0</v>
      </c>
      <c r="H20" s="4">
        <f t="shared" si="7"/>
        <v>0</v>
      </c>
      <c r="I20" s="22">
        <f t="shared" si="3"/>
        <v>0</v>
      </c>
    </row>
    <row r="21" spans="1:10" ht="25.5" x14ac:dyDescent="0.25">
      <c r="A21" s="20" t="s">
        <v>78</v>
      </c>
      <c r="B21" s="4">
        <v>2</v>
      </c>
      <c r="C21" s="4">
        <v>1</v>
      </c>
      <c r="D21" s="4">
        <f t="shared" ref="D21" si="8">B21*C21</f>
        <v>2</v>
      </c>
      <c r="E21" s="4">
        <v>0</v>
      </c>
      <c r="F21" s="4">
        <f t="shared" si="5"/>
        <v>0</v>
      </c>
      <c r="G21" s="4">
        <f t="shared" ref="G21" si="9">F21*0.05</f>
        <v>0</v>
      </c>
      <c r="H21" s="4">
        <f t="shared" ref="H21" si="10">F21*0.1</f>
        <v>0</v>
      </c>
      <c r="I21" s="22">
        <f t="shared" si="3"/>
        <v>0</v>
      </c>
      <c r="J21" s="45"/>
    </row>
    <row r="22" spans="1:10" ht="15.75" x14ac:dyDescent="0.25">
      <c r="A22" s="20" t="s">
        <v>90</v>
      </c>
      <c r="B22" s="4">
        <v>2</v>
      </c>
      <c r="C22" s="4">
        <v>1</v>
      </c>
      <c r="D22" s="4">
        <f t="shared" si="4"/>
        <v>2</v>
      </c>
      <c r="E22" s="4">
        <v>0</v>
      </c>
      <c r="F22" s="4">
        <f t="shared" si="5"/>
        <v>0</v>
      </c>
      <c r="G22" s="4">
        <f>F22*0.05</f>
        <v>0</v>
      </c>
      <c r="H22" s="4">
        <f t="shared" si="7"/>
        <v>0</v>
      </c>
      <c r="I22" s="22">
        <f t="shared" si="3"/>
        <v>0</v>
      </c>
    </row>
    <row r="23" spans="1:10" ht="15.75" x14ac:dyDescent="0.25">
      <c r="A23" s="20" t="s">
        <v>91</v>
      </c>
      <c r="B23" s="4">
        <v>2</v>
      </c>
      <c r="C23" s="4">
        <v>1</v>
      </c>
      <c r="D23" s="4">
        <f t="shared" si="4"/>
        <v>2</v>
      </c>
      <c r="E23" s="4">
        <v>0</v>
      </c>
      <c r="F23" s="4">
        <f t="shared" si="5"/>
        <v>0</v>
      </c>
      <c r="G23" s="4">
        <f>F23*0.05</f>
        <v>0</v>
      </c>
      <c r="H23" s="4">
        <f t="shared" si="7"/>
        <v>0</v>
      </c>
      <c r="I23" s="22">
        <f t="shared" si="3"/>
        <v>0</v>
      </c>
      <c r="J23" s="45"/>
    </row>
    <row r="24" spans="1:10" x14ac:dyDescent="0.25">
      <c r="A24" s="20" t="s">
        <v>76</v>
      </c>
      <c r="B24" s="4">
        <v>12</v>
      </c>
      <c r="C24" s="4">
        <v>1</v>
      </c>
      <c r="D24" s="4">
        <f t="shared" si="4"/>
        <v>12</v>
      </c>
      <c r="E24" s="4">
        <v>0</v>
      </c>
      <c r="F24" s="4">
        <f t="shared" si="5"/>
        <v>0</v>
      </c>
      <c r="G24" s="4">
        <f>F24*0.05</f>
        <v>0</v>
      </c>
      <c r="H24" s="4">
        <f t="shared" si="7"/>
        <v>0</v>
      </c>
      <c r="I24" s="22">
        <f t="shared" si="3"/>
        <v>0</v>
      </c>
      <c r="J24" s="45"/>
    </row>
    <row r="25" spans="1:10" ht="15.75" x14ac:dyDescent="0.25">
      <c r="A25" s="20" t="s">
        <v>70</v>
      </c>
      <c r="B25" s="4">
        <v>12</v>
      </c>
      <c r="C25" s="4">
        <v>1</v>
      </c>
      <c r="D25" s="4">
        <f t="shared" si="4"/>
        <v>12</v>
      </c>
      <c r="E25" s="4">
        <v>4</v>
      </c>
      <c r="F25" s="4">
        <f t="shared" si="5"/>
        <v>48</v>
      </c>
      <c r="G25" s="4">
        <f t="shared" si="6"/>
        <v>2.4000000000000004</v>
      </c>
      <c r="H25" s="4">
        <f t="shared" si="7"/>
        <v>4.8000000000000007</v>
      </c>
      <c r="I25" s="22">
        <f>(F25*$L$7+G25*$L$6+H25*$L$8)</f>
        <v>6960.456000000001</v>
      </c>
      <c r="J25" s="6"/>
    </row>
    <row r="26" spans="1:10" ht="15.75" x14ac:dyDescent="0.25">
      <c r="A26" s="20" t="s">
        <v>79</v>
      </c>
      <c r="B26" s="4">
        <v>5</v>
      </c>
      <c r="C26" s="4">
        <v>1</v>
      </c>
      <c r="D26" s="4">
        <f t="shared" si="4"/>
        <v>5</v>
      </c>
      <c r="E26" s="4">
        <v>0</v>
      </c>
      <c r="F26" s="44">
        <f t="shared" si="5"/>
        <v>0</v>
      </c>
      <c r="G26" s="44">
        <f t="shared" si="6"/>
        <v>0</v>
      </c>
      <c r="H26" s="44">
        <f t="shared" si="7"/>
        <v>0</v>
      </c>
      <c r="I26" s="22">
        <f t="shared" si="3"/>
        <v>0</v>
      </c>
      <c r="J26" s="6"/>
    </row>
    <row r="27" spans="1:10" x14ac:dyDescent="0.25">
      <c r="A27" s="99" t="s">
        <v>25</v>
      </c>
      <c r="B27" s="100"/>
      <c r="C27" s="100"/>
      <c r="D27" s="100"/>
      <c r="E27" s="101"/>
      <c r="F27" s="112">
        <f>SUM(F9:H26)</f>
        <v>59.8</v>
      </c>
      <c r="G27" s="113"/>
      <c r="H27" s="114"/>
      <c r="I27" s="24">
        <f>SUM(I6:I26)</f>
        <v>7540.4940000000006</v>
      </c>
      <c r="J27" s="3"/>
    </row>
    <row r="28" spans="1:10" x14ac:dyDescent="0.25">
      <c r="A28" s="20" t="s">
        <v>26</v>
      </c>
      <c r="B28" s="4"/>
      <c r="C28" s="4"/>
      <c r="D28" s="4"/>
      <c r="E28" s="4"/>
      <c r="F28" s="43"/>
      <c r="G28" s="43"/>
      <c r="H28" s="43"/>
      <c r="I28" s="23"/>
      <c r="J28" s="3"/>
    </row>
    <row r="29" spans="1:10" x14ac:dyDescent="0.25">
      <c r="A29" s="20" t="s">
        <v>49</v>
      </c>
      <c r="B29" s="4" t="s">
        <v>27</v>
      </c>
      <c r="C29" s="4"/>
      <c r="D29" s="4"/>
      <c r="E29" s="4"/>
      <c r="F29" s="4"/>
      <c r="G29" s="4"/>
      <c r="H29" s="4"/>
      <c r="I29" s="23"/>
      <c r="J29" s="3"/>
    </row>
    <row r="30" spans="1:10" x14ac:dyDescent="0.25">
      <c r="A30" s="20" t="s">
        <v>28</v>
      </c>
      <c r="B30" s="4">
        <v>50</v>
      </c>
      <c r="C30" s="4">
        <v>1</v>
      </c>
      <c r="D30" s="4">
        <f t="shared" ref="D30" si="11">B30*C30</f>
        <v>50</v>
      </c>
      <c r="E30" s="4">
        <v>0</v>
      </c>
      <c r="F30" s="4">
        <f>D30*E30</f>
        <v>0</v>
      </c>
      <c r="G30" s="4">
        <f>F30*0.05</f>
        <v>0</v>
      </c>
      <c r="H30" s="4">
        <f>F30*0.1</f>
        <v>0</v>
      </c>
      <c r="I30" s="22">
        <f>(F30*$L$7+G30*$L$6+H30*$L$8)</f>
        <v>0</v>
      </c>
      <c r="J30" s="3"/>
    </row>
    <row r="31" spans="1:10" x14ac:dyDescent="0.25">
      <c r="A31" s="20" t="s">
        <v>56</v>
      </c>
      <c r="B31" s="4"/>
      <c r="C31" s="4"/>
      <c r="D31" s="4"/>
      <c r="E31" s="4"/>
      <c r="F31" s="4"/>
      <c r="G31" s="4"/>
      <c r="H31" s="4"/>
      <c r="I31" s="22"/>
      <c r="J31" s="3"/>
    </row>
    <row r="32" spans="1:10" x14ac:dyDescent="0.25">
      <c r="A32" s="20" t="s">
        <v>29</v>
      </c>
      <c r="B32" s="4">
        <v>1</v>
      </c>
      <c r="C32" s="4">
        <v>12</v>
      </c>
      <c r="D32" s="4">
        <f t="shared" ref="D32:D36" si="12">B32*C32</f>
        <v>12</v>
      </c>
      <c r="E32" s="4">
        <v>0</v>
      </c>
      <c r="F32" s="4">
        <f>D32*E32</f>
        <v>0</v>
      </c>
      <c r="G32" s="4">
        <f t="shared" ref="G32:G36" si="13">F32*0.05</f>
        <v>0</v>
      </c>
      <c r="H32" s="4">
        <f t="shared" ref="H32:H36" si="14">F32*0.1</f>
        <v>0</v>
      </c>
      <c r="I32" s="22">
        <f t="shared" ref="I32:I36" si="15">(F32*$L$7+G32*$L$6+H32*$L$8)</f>
        <v>0</v>
      </c>
      <c r="J32" s="3"/>
    </row>
    <row r="33" spans="1:12" x14ac:dyDescent="0.25">
      <c r="A33" s="20" t="s">
        <v>30</v>
      </c>
      <c r="B33" s="4">
        <v>1</v>
      </c>
      <c r="C33" s="4">
        <v>12</v>
      </c>
      <c r="D33" s="4">
        <f t="shared" si="12"/>
        <v>12</v>
      </c>
      <c r="E33" s="4">
        <v>0</v>
      </c>
      <c r="F33" s="4">
        <f>D33*E33</f>
        <v>0</v>
      </c>
      <c r="G33" s="4">
        <f t="shared" si="13"/>
        <v>0</v>
      </c>
      <c r="H33" s="4">
        <f t="shared" si="14"/>
        <v>0</v>
      </c>
      <c r="I33" s="22">
        <f t="shared" si="15"/>
        <v>0</v>
      </c>
      <c r="J33" s="3"/>
    </row>
    <row r="34" spans="1:12" x14ac:dyDescent="0.25">
      <c r="A34" s="20" t="s">
        <v>31</v>
      </c>
      <c r="B34" s="4">
        <v>1</v>
      </c>
      <c r="C34" s="4">
        <v>12</v>
      </c>
      <c r="D34" s="4">
        <f t="shared" si="12"/>
        <v>12</v>
      </c>
      <c r="E34" s="4">
        <v>0</v>
      </c>
      <c r="F34" s="4">
        <f>D34*E34</f>
        <v>0</v>
      </c>
      <c r="G34" s="4">
        <f t="shared" si="13"/>
        <v>0</v>
      </c>
      <c r="H34" s="4">
        <f t="shared" si="14"/>
        <v>0</v>
      </c>
      <c r="I34" s="22">
        <f t="shared" si="15"/>
        <v>0</v>
      </c>
      <c r="J34" s="3"/>
    </row>
    <row r="35" spans="1:12" ht="15.75" x14ac:dyDescent="0.25">
      <c r="A35" s="20" t="s">
        <v>80</v>
      </c>
      <c r="B35" s="4">
        <v>1</v>
      </c>
      <c r="C35" s="4">
        <v>12</v>
      </c>
      <c r="D35" s="4">
        <f t="shared" si="12"/>
        <v>12</v>
      </c>
      <c r="E35" s="4">
        <v>4</v>
      </c>
      <c r="F35" s="4">
        <f>D35*E35</f>
        <v>48</v>
      </c>
      <c r="G35" s="5">
        <f t="shared" si="13"/>
        <v>2.4000000000000004</v>
      </c>
      <c r="H35" s="5">
        <f t="shared" si="14"/>
        <v>4.8000000000000007</v>
      </c>
      <c r="I35" s="22">
        <f t="shared" si="15"/>
        <v>6960.456000000001</v>
      </c>
      <c r="J35" s="6"/>
    </row>
    <row r="36" spans="1:12" ht="15.75" x14ac:dyDescent="0.25">
      <c r="A36" s="20" t="s">
        <v>81</v>
      </c>
      <c r="B36" s="4">
        <v>5</v>
      </c>
      <c r="C36" s="4">
        <v>1</v>
      </c>
      <c r="D36" s="4">
        <f t="shared" si="12"/>
        <v>5</v>
      </c>
      <c r="E36" s="4">
        <v>4</v>
      </c>
      <c r="F36" s="4">
        <f>D36*E36</f>
        <v>20</v>
      </c>
      <c r="G36" s="5">
        <f t="shared" si="13"/>
        <v>1</v>
      </c>
      <c r="H36" s="5">
        <f t="shared" si="14"/>
        <v>2</v>
      </c>
      <c r="I36" s="22">
        <f t="shared" si="15"/>
        <v>2900.19</v>
      </c>
      <c r="J36" s="6"/>
    </row>
    <row r="37" spans="1:12" ht="15.75" thickBot="1" x14ac:dyDescent="0.3">
      <c r="A37" s="20" t="s">
        <v>57</v>
      </c>
      <c r="B37" s="4" t="s">
        <v>12</v>
      </c>
      <c r="C37" s="4"/>
      <c r="D37" s="4"/>
      <c r="E37" s="4"/>
      <c r="F37" s="4"/>
      <c r="G37" s="4"/>
      <c r="H37" s="4"/>
      <c r="I37" s="23"/>
      <c r="J37" s="6"/>
      <c r="L37" s="42"/>
    </row>
    <row r="38" spans="1:12" ht="16.5" thickBot="1" x14ac:dyDescent="0.3">
      <c r="A38" s="20" t="s">
        <v>82</v>
      </c>
      <c r="B38" s="4">
        <v>1</v>
      </c>
      <c r="C38" s="4">
        <v>1</v>
      </c>
      <c r="D38" s="4">
        <f>C38*B38</f>
        <v>1</v>
      </c>
      <c r="E38" s="4">
        <v>0</v>
      </c>
      <c r="F38" s="4">
        <f>D38*E38</f>
        <v>0</v>
      </c>
      <c r="G38" s="35">
        <f t="shared" ref="G38" si="16">F38*0.05</f>
        <v>0</v>
      </c>
      <c r="H38" s="35">
        <f t="shared" ref="H38" si="17">F38*0.1</f>
        <v>0</v>
      </c>
      <c r="I38" s="23"/>
      <c r="J38" s="6"/>
      <c r="K38" s="79" t="s">
        <v>128</v>
      </c>
      <c r="L38" s="80" t="s">
        <v>127</v>
      </c>
    </row>
    <row r="39" spans="1:12" ht="15.75" thickBot="1" x14ac:dyDescent="0.3">
      <c r="A39" s="25" t="s">
        <v>32</v>
      </c>
      <c r="B39" s="16"/>
      <c r="C39" s="16"/>
      <c r="D39" s="16"/>
      <c r="E39" s="16"/>
      <c r="F39" s="115">
        <f>SUM(F30:H38)</f>
        <v>78.2</v>
      </c>
      <c r="G39" s="116"/>
      <c r="H39" s="116"/>
      <c r="I39" s="26">
        <f>SUM(I28:I37)</f>
        <v>9860.6460000000006</v>
      </c>
      <c r="K39" s="81">
        <f>Responses!E12</f>
        <v>4</v>
      </c>
      <c r="L39" s="82">
        <f>F40/Responses!E12</f>
        <v>34.5</v>
      </c>
    </row>
    <row r="40" spans="1:12" ht="28.5" x14ac:dyDescent="0.25">
      <c r="A40" s="27" t="s">
        <v>83</v>
      </c>
      <c r="B40" s="17"/>
      <c r="C40" s="17"/>
      <c r="D40" s="17"/>
      <c r="E40" s="17"/>
      <c r="F40" s="104">
        <f>F39+F27</f>
        <v>138</v>
      </c>
      <c r="G40" s="105"/>
      <c r="H40" s="105"/>
      <c r="I40" s="26">
        <f>ROUND(I39+I27,-2)</f>
        <v>17400</v>
      </c>
    </row>
    <row r="41" spans="1:12" ht="15.75" x14ac:dyDescent="0.25">
      <c r="A41" s="28" t="s">
        <v>84</v>
      </c>
      <c r="B41" s="17"/>
      <c r="C41" s="17"/>
      <c r="D41" s="17"/>
      <c r="E41" s="17"/>
      <c r="F41" s="12"/>
      <c r="G41" s="13"/>
      <c r="H41" s="13"/>
      <c r="I41" s="22">
        <v>0</v>
      </c>
    </row>
    <row r="42" spans="1:12" ht="16.5" thickBot="1" x14ac:dyDescent="0.3">
      <c r="A42" s="29" t="s">
        <v>85</v>
      </c>
      <c r="B42" s="30"/>
      <c r="C42" s="30"/>
      <c r="D42" s="30"/>
      <c r="E42" s="30"/>
      <c r="F42" s="31"/>
      <c r="G42" s="32"/>
      <c r="H42" s="32"/>
      <c r="I42" s="34">
        <f>I41+I40</f>
        <v>17400</v>
      </c>
    </row>
    <row r="43" spans="1:12" x14ac:dyDescent="0.25">
      <c r="A43" s="3"/>
      <c r="B43" s="3"/>
      <c r="C43" s="3"/>
      <c r="D43" s="3"/>
      <c r="E43" s="3"/>
      <c r="F43" s="3"/>
      <c r="G43" s="3"/>
      <c r="H43" s="3"/>
      <c r="I43" s="3"/>
    </row>
    <row r="44" spans="1:12" x14ac:dyDescent="0.25">
      <c r="A44" s="1" t="s">
        <v>33</v>
      </c>
      <c r="B44" s="3"/>
      <c r="C44" s="3"/>
      <c r="D44" s="3"/>
      <c r="E44" s="3"/>
      <c r="F44" s="3"/>
      <c r="G44" s="3"/>
      <c r="H44" s="3"/>
      <c r="I44" s="3"/>
    </row>
    <row r="45" spans="1:12" ht="27.75" customHeight="1" x14ac:dyDescent="0.25">
      <c r="A45" s="109" t="s">
        <v>58</v>
      </c>
      <c r="B45" s="109"/>
      <c r="C45" s="109"/>
      <c r="D45" s="109"/>
      <c r="E45" s="109"/>
      <c r="F45" s="109"/>
      <c r="G45" s="109"/>
      <c r="H45" s="109"/>
      <c r="I45" s="109"/>
    </row>
    <row r="46" spans="1:12" ht="68.25" customHeight="1" x14ac:dyDescent="0.25">
      <c r="A46" s="95" t="s">
        <v>136</v>
      </c>
      <c r="B46" s="96"/>
      <c r="C46" s="96"/>
      <c r="D46" s="96"/>
      <c r="E46" s="96"/>
      <c r="F46" s="96"/>
      <c r="G46" s="96"/>
      <c r="H46" s="96"/>
      <c r="I46" s="96"/>
    </row>
    <row r="47" spans="1:12" ht="16.5" x14ac:dyDescent="0.25">
      <c r="A47" s="91" t="s">
        <v>71</v>
      </c>
      <c r="B47" s="91"/>
      <c r="C47" s="91"/>
      <c r="D47" s="91"/>
      <c r="E47" s="91"/>
      <c r="F47" s="91"/>
      <c r="G47" s="91"/>
      <c r="H47" s="91"/>
      <c r="I47" s="91"/>
    </row>
    <row r="48" spans="1:12" ht="18.75" customHeight="1" x14ac:dyDescent="0.25">
      <c r="A48" s="93" t="s">
        <v>75</v>
      </c>
      <c r="B48" s="94"/>
      <c r="C48" s="94"/>
      <c r="D48" s="94"/>
      <c r="E48" s="94"/>
      <c r="F48" s="94"/>
      <c r="G48" s="94"/>
      <c r="H48" s="94"/>
      <c r="I48" s="94"/>
      <c r="J48" s="45"/>
    </row>
    <row r="49" spans="1:10" ht="41.25" customHeight="1" x14ac:dyDescent="0.25">
      <c r="A49" s="109" t="s">
        <v>92</v>
      </c>
      <c r="B49" s="109"/>
      <c r="C49" s="109"/>
      <c r="D49" s="109"/>
      <c r="E49" s="109"/>
      <c r="F49" s="109"/>
      <c r="G49" s="109"/>
      <c r="H49" s="109"/>
      <c r="I49" s="109"/>
      <c r="J49" s="45"/>
    </row>
    <row r="50" spans="1:10" ht="33" customHeight="1" x14ac:dyDescent="0.25">
      <c r="A50" s="109" t="s">
        <v>95</v>
      </c>
      <c r="B50" s="109"/>
      <c r="C50" s="109"/>
      <c r="D50" s="109"/>
      <c r="E50" s="109"/>
      <c r="F50" s="109"/>
      <c r="G50" s="109"/>
      <c r="H50" s="109"/>
      <c r="I50" s="109"/>
      <c r="J50" s="6"/>
    </row>
    <row r="51" spans="1:10" ht="17.25" customHeight="1" x14ac:dyDescent="0.25">
      <c r="A51" s="93" t="s">
        <v>86</v>
      </c>
      <c r="B51" s="93"/>
      <c r="C51" s="93"/>
      <c r="D51" s="93"/>
      <c r="E51" s="93"/>
      <c r="F51" s="93"/>
      <c r="G51" s="93"/>
      <c r="H51" s="93"/>
      <c r="I51" s="93"/>
    </row>
    <row r="52" spans="1:10" ht="15.75" x14ac:dyDescent="0.25">
      <c r="A52" s="92" t="s">
        <v>87</v>
      </c>
      <c r="B52" s="92"/>
      <c r="C52" s="92"/>
      <c r="D52" s="92"/>
      <c r="E52" s="92"/>
      <c r="F52" s="92"/>
      <c r="G52" s="92"/>
      <c r="H52" s="92"/>
      <c r="I52" s="92"/>
    </row>
    <row r="53" spans="1:10" ht="15.75" x14ac:dyDescent="0.25">
      <c r="A53" s="92" t="s">
        <v>88</v>
      </c>
      <c r="B53" s="92"/>
      <c r="C53" s="92"/>
      <c r="D53" s="92"/>
      <c r="E53" s="92"/>
      <c r="F53" s="92"/>
      <c r="G53" s="92"/>
      <c r="H53" s="92"/>
      <c r="I53" s="92"/>
    </row>
    <row r="54" spans="1:10" ht="15.75" x14ac:dyDescent="0.25">
      <c r="A54" s="92" t="s">
        <v>89</v>
      </c>
      <c r="B54" s="92"/>
      <c r="C54" s="92"/>
      <c r="D54" s="92"/>
      <c r="E54" s="92"/>
      <c r="F54" s="92"/>
      <c r="G54" s="92"/>
      <c r="H54" s="92"/>
      <c r="I54" s="92"/>
    </row>
    <row r="55" spans="1:10" ht="16.5" x14ac:dyDescent="0.25">
      <c r="A55" s="14"/>
    </row>
  </sheetData>
  <mergeCells count="25">
    <mergeCell ref="F40:H40"/>
    <mergeCell ref="A1:I1"/>
    <mergeCell ref="A50:I50"/>
    <mergeCell ref="A49:I49"/>
    <mergeCell ref="G3:G5"/>
    <mergeCell ref="H3:H5"/>
    <mergeCell ref="I3:I5"/>
    <mergeCell ref="F27:H27"/>
    <mergeCell ref="F39:H39"/>
    <mergeCell ref="K5:L5"/>
    <mergeCell ref="A47:I47"/>
    <mergeCell ref="A52:I52"/>
    <mergeCell ref="A53:I53"/>
    <mergeCell ref="A54:I54"/>
    <mergeCell ref="A45:I45"/>
    <mergeCell ref="A51:I51"/>
    <mergeCell ref="A48:I48"/>
    <mergeCell ref="A46:I46"/>
    <mergeCell ref="A2:A5"/>
    <mergeCell ref="A27:E27"/>
    <mergeCell ref="B3:B5"/>
    <mergeCell ref="C3:C5"/>
    <mergeCell ref="D3:D5"/>
    <mergeCell ref="E3:E5"/>
    <mergeCell ref="F3:F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9"/>
  <sheetViews>
    <sheetView workbookViewId="0">
      <selection sqref="A1:I1"/>
    </sheetView>
  </sheetViews>
  <sheetFormatPr defaultRowHeight="15" x14ac:dyDescent="0.25"/>
  <cols>
    <col min="1" max="1" width="36.140625" customWidth="1"/>
    <col min="11" max="11" width="10.85546875" bestFit="1" customWidth="1"/>
  </cols>
  <sheetData>
    <row r="1" spans="1:13" ht="31.5" customHeight="1" thickBot="1" x14ac:dyDescent="0.3">
      <c r="A1" s="106" t="s">
        <v>68</v>
      </c>
      <c r="B1" s="107"/>
      <c r="C1" s="107"/>
      <c r="D1" s="107"/>
      <c r="E1" s="107"/>
      <c r="F1" s="107"/>
      <c r="G1" s="107"/>
      <c r="H1" s="107"/>
      <c r="I1" s="108"/>
      <c r="J1" s="7"/>
      <c r="K1" s="2"/>
      <c r="L1" s="2"/>
      <c r="M1" s="2"/>
    </row>
    <row r="2" spans="1:13" x14ac:dyDescent="0.25">
      <c r="A2" s="130" t="s">
        <v>34</v>
      </c>
      <c r="B2" s="39" t="s">
        <v>1</v>
      </c>
      <c r="C2" s="39" t="s">
        <v>3</v>
      </c>
      <c r="D2" s="39" t="s">
        <v>5</v>
      </c>
      <c r="E2" s="39" t="s">
        <v>6</v>
      </c>
      <c r="F2" s="39" t="s">
        <v>7</v>
      </c>
      <c r="G2" s="39" t="s">
        <v>8</v>
      </c>
      <c r="H2" s="39" t="s">
        <v>9</v>
      </c>
      <c r="I2" s="40" t="s">
        <v>10</v>
      </c>
      <c r="J2" s="3"/>
    </row>
    <row r="3" spans="1:13" x14ac:dyDescent="0.25">
      <c r="A3" s="131"/>
      <c r="B3" s="122" t="s">
        <v>35</v>
      </c>
      <c r="C3" s="122" t="s">
        <v>36</v>
      </c>
      <c r="D3" s="122" t="s">
        <v>54</v>
      </c>
      <c r="E3" s="122" t="s">
        <v>67</v>
      </c>
      <c r="F3" s="122" t="s">
        <v>50</v>
      </c>
      <c r="G3" s="122" t="s">
        <v>47</v>
      </c>
      <c r="H3" s="122" t="s">
        <v>48</v>
      </c>
      <c r="I3" s="125" t="s">
        <v>60</v>
      </c>
      <c r="J3" s="3"/>
    </row>
    <row r="4" spans="1:13" ht="15.75" thickBot="1" x14ac:dyDescent="0.3">
      <c r="A4" s="131"/>
      <c r="B4" s="123"/>
      <c r="C4" s="123"/>
      <c r="D4" s="123"/>
      <c r="E4" s="123"/>
      <c r="F4" s="123"/>
      <c r="G4" s="124"/>
      <c r="H4" s="123"/>
      <c r="I4" s="126"/>
      <c r="J4" s="3"/>
    </row>
    <row r="5" spans="1:13" ht="56.25" customHeight="1" thickBot="1" x14ac:dyDescent="0.3">
      <c r="A5" s="131"/>
      <c r="B5" s="123"/>
      <c r="C5" s="123"/>
      <c r="D5" s="123"/>
      <c r="E5" s="123"/>
      <c r="F5" s="123"/>
      <c r="G5" s="124"/>
      <c r="H5" s="123"/>
      <c r="I5" s="126"/>
      <c r="J5" s="3"/>
      <c r="K5" s="117" t="s">
        <v>105</v>
      </c>
      <c r="L5" s="118"/>
    </row>
    <row r="6" spans="1:13" x14ac:dyDescent="0.25">
      <c r="A6" s="37" t="s">
        <v>34</v>
      </c>
      <c r="B6" s="8"/>
      <c r="C6" s="8"/>
      <c r="D6" s="8"/>
      <c r="E6" s="8"/>
      <c r="F6" s="8"/>
      <c r="G6" s="8"/>
      <c r="H6" s="8"/>
      <c r="I6" s="38"/>
      <c r="J6" s="3"/>
      <c r="K6" s="51" t="s">
        <v>46</v>
      </c>
      <c r="L6" s="52">
        <v>73.459999999999994</v>
      </c>
    </row>
    <row r="7" spans="1:13" x14ac:dyDescent="0.25">
      <c r="A7" s="37" t="s">
        <v>37</v>
      </c>
      <c r="B7" s="8"/>
      <c r="C7" s="8"/>
      <c r="D7" s="8"/>
      <c r="E7" s="8"/>
      <c r="F7" s="8"/>
      <c r="G7" s="8"/>
      <c r="H7" s="8"/>
      <c r="I7" s="38"/>
      <c r="J7" s="3"/>
      <c r="K7" s="51" t="s">
        <v>44</v>
      </c>
      <c r="L7" s="52">
        <v>54.51</v>
      </c>
    </row>
    <row r="8" spans="1:13" ht="15.75" thickBot="1" x14ac:dyDescent="0.3">
      <c r="A8" s="37" t="s">
        <v>38</v>
      </c>
      <c r="B8" s="8">
        <v>4</v>
      </c>
      <c r="C8" s="8">
        <v>1</v>
      </c>
      <c r="D8" s="8">
        <f>B8*C8</f>
        <v>4</v>
      </c>
      <c r="E8" s="8">
        <v>0</v>
      </c>
      <c r="F8" s="8">
        <f>D8*E8</f>
        <v>0</v>
      </c>
      <c r="G8" s="8">
        <f>F8*0.05</f>
        <v>0</v>
      </c>
      <c r="H8" s="8">
        <f>F8*0.1</f>
        <v>0</v>
      </c>
      <c r="I8" s="9">
        <f>F8*$L$7+G8*$L$6+H8*$L$8</f>
        <v>0</v>
      </c>
      <c r="J8" s="3"/>
      <c r="K8" s="53" t="s">
        <v>45</v>
      </c>
      <c r="L8" s="54">
        <v>29.5</v>
      </c>
    </row>
    <row r="9" spans="1:13" x14ac:dyDescent="0.25">
      <c r="A9" s="37" t="s">
        <v>39</v>
      </c>
      <c r="B9" s="8">
        <v>4</v>
      </c>
      <c r="C9" s="8">
        <v>1</v>
      </c>
      <c r="D9" s="8">
        <f t="shared" ref="D9:D18" si="0">B9*C9</f>
        <v>4</v>
      </c>
      <c r="E9" s="8">
        <v>0</v>
      </c>
      <c r="F9" s="8">
        <f t="shared" ref="F9:F12" si="1">D9*E9</f>
        <v>0</v>
      </c>
      <c r="G9" s="8">
        <f t="shared" ref="G9:G12" si="2">F9*0.05</f>
        <v>0</v>
      </c>
      <c r="H9" s="8">
        <f t="shared" ref="H9:H12" si="3">F9*0.1</f>
        <v>0</v>
      </c>
      <c r="I9" s="9">
        <f t="shared" ref="I9:I18" si="4">F9*$L$7+G9*$L$6+H9*$L$8</f>
        <v>0</v>
      </c>
      <c r="J9" s="3"/>
    </row>
    <row r="10" spans="1:13" x14ac:dyDescent="0.25">
      <c r="A10" s="37" t="s">
        <v>40</v>
      </c>
      <c r="B10" s="8">
        <v>4</v>
      </c>
      <c r="C10" s="8">
        <v>1</v>
      </c>
      <c r="D10" s="8">
        <f t="shared" si="0"/>
        <v>4</v>
      </c>
      <c r="E10" s="8">
        <v>0</v>
      </c>
      <c r="F10" s="8">
        <f t="shared" si="1"/>
        <v>0</v>
      </c>
      <c r="G10" s="8">
        <f t="shared" si="2"/>
        <v>0</v>
      </c>
      <c r="H10" s="8">
        <f t="shared" si="3"/>
        <v>0</v>
      </c>
      <c r="I10" s="9">
        <f t="shared" si="4"/>
        <v>0</v>
      </c>
      <c r="J10" s="3"/>
    </row>
    <row r="11" spans="1:13" ht="25.5" x14ac:dyDescent="0.25">
      <c r="A11" s="37" t="s">
        <v>96</v>
      </c>
      <c r="B11" s="8">
        <v>4</v>
      </c>
      <c r="C11" s="8">
        <v>1</v>
      </c>
      <c r="D11" s="8">
        <f>B11*C11</f>
        <v>4</v>
      </c>
      <c r="E11" s="8">
        <v>0</v>
      </c>
      <c r="F11" s="8">
        <f>D11*E11</f>
        <v>0</v>
      </c>
      <c r="G11" s="8">
        <f>F11*0.05</f>
        <v>0</v>
      </c>
      <c r="H11" s="8">
        <f>F11*0.1</f>
        <v>0</v>
      </c>
      <c r="I11" s="9">
        <f t="shared" si="4"/>
        <v>0</v>
      </c>
      <c r="J11" s="45"/>
    </row>
    <row r="12" spans="1:13" ht="15.75" customHeight="1" x14ac:dyDescent="0.25">
      <c r="A12" s="37" t="s">
        <v>97</v>
      </c>
      <c r="B12" s="8">
        <v>4</v>
      </c>
      <c r="C12" s="8">
        <v>1</v>
      </c>
      <c r="D12" s="8">
        <f t="shared" si="0"/>
        <v>4</v>
      </c>
      <c r="E12" s="8">
        <v>0</v>
      </c>
      <c r="F12" s="8">
        <f t="shared" si="1"/>
        <v>0</v>
      </c>
      <c r="G12" s="8">
        <f t="shared" si="2"/>
        <v>0</v>
      </c>
      <c r="H12" s="8">
        <f t="shared" si="3"/>
        <v>0</v>
      </c>
      <c r="I12" s="9">
        <f t="shared" si="4"/>
        <v>0</v>
      </c>
    </row>
    <row r="13" spans="1:13" ht="28.5" x14ac:dyDescent="0.25">
      <c r="A13" s="37" t="s">
        <v>98</v>
      </c>
      <c r="B13" s="8">
        <v>4</v>
      </c>
      <c r="C13" s="8">
        <v>1</v>
      </c>
      <c r="D13" s="8">
        <f>B13*C13</f>
        <v>4</v>
      </c>
      <c r="E13" s="8">
        <v>0</v>
      </c>
      <c r="F13" s="8">
        <f>D13*E13</f>
        <v>0</v>
      </c>
      <c r="G13" s="8">
        <f>F13*0.05</f>
        <v>0</v>
      </c>
      <c r="H13" s="8">
        <f>F13*0.1</f>
        <v>0</v>
      </c>
      <c r="I13" s="9">
        <f t="shared" si="4"/>
        <v>0</v>
      </c>
      <c r="J13" s="45"/>
    </row>
    <row r="14" spans="1:13" x14ac:dyDescent="0.25">
      <c r="A14" s="37" t="s">
        <v>41</v>
      </c>
      <c r="B14" s="8"/>
      <c r="C14" s="8"/>
      <c r="D14" s="8"/>
      <c r="E14" s="8"/>
      <c r="F14" s="8"/>
      <c r="G14" s="8"/>
      <c r="H14" s="8"/>
      <c r="I14" s="9"/>
    </row>
    <row r="15" spans="1:13" ht="15.75" x14ac:dyDescent="0.25">
      <c r="A15" s="10" t="s">
        <v>99</v>
      </c>
      <c r="B15" s="11">
        <v>20</v>
      </c>
      <c r="C15" s="11">
        <v>1</v>
      </c>
      <c r="D15" s="8">
        <f t="shared" si="0"/>
        <v>20</v>
      </c>
      <c r="E15" s="11">
        <v>4</v>
      </c>
      <c r="F15" s="8">
        <f>D15*E15</f>
        <v>80</v>
      </c>
      <c r="G15" s="8">
        <f t="shared" ref="G15:G16" si="5">F15*0.05</f>
        <v>4</v>
      </c>
      <c r="H15" s="8">
        <f t="shared" ref="H15:H16" si="6">F15*0.1</f>
        <v>8</v>
      </c>
      <c r="I15" s="9">
        <f>F15*$L$7+G15*$L$6+H15*$L$8</f>
        <v>4890.6400000000003</v>
      </c>
      <c r="J15" s="6"/>
    </row>
    <row r="16" spans="1:13" ht="15.75" x14ac:dyDescent="0.25">
      <c r="A16" s="37" t="s">
        <v>100</v>
      </c>
      <c r="B16" s="8">
        <v>10</v>
      </c>
      <c r="C16" s="8">
        <v>1</v>
      </c>
      <c r="D16" s="8">
        <f t="shared" si="0"/>
        <v>10</v>
      </c>
      <c r="E16" s="8">
        <v>0</v>
      </c>
      <c r="F16" s="8">
        <f>D16*E16</f>
        <v>0</v>
      </c>
      <c r="G16" s="8">
        <f t="shared" si="5"/>
        <v>0</v>
      </c>
      <c r="H16" s="8">
        <f t="shared" si="6"/>
        <v>0</v>
      </c>
      <c r="I16" s="9">
        <f t="shared" si="4"/>
        <v>0</v>
      </c>
      <c r="J16" s="3"/>
    </row>
    <row r="17" spans="1:10" x14ac:dyDescent="0.25">
      <c r="A17" s="37" t="s">
        <v>42</v>
      </c>
      <c r="B17" s="8"/>
      <c r="C17" s="8"/>
      <c r="D17" s="8"/>
      <c r="E17" s="8"/>
      <c r="F17" s="8"/>
      <c r="G17" s="8"/>
      <c r="H17" s="8"/>
      <c r="I17" s="9"/>
      <c r="J17" s="3"/>
    </row>
    <row r="18" spans="1:10" x14ac:dyDescent="0.25">
      <c r="A18" s="37" t="s">
        <v>43</v>
      </c>
      <c r="B18" s="8">
        <v>20</v>
      </c>
      <c r="C18" s="8">
        <v>1</v>
      </c>
      <c r="D18" s="8">
        <f t="shared" si="0"/>
        <v>20</v>
      </c>
      <c r="E18" s="8">
        <v>0</v>
      </c>
      <c r="F18" s="8">
        <f>D18*E18</f>
        <v>0</v>
      </c>
      <c r="G18" s="8">
        <f>F18*0.05</f>
        <v>0</v>
      </c>
      <c r="H18" s="8">
        <f>F18*0.1</f>
        <v>0</v>
      </c>
      <c r="I18" s="9">
        <f t="shared" si="4"/>
        <v>0</v>
      </c>
      <c r="J18" s="3"/>
    </row>
    <row r="19" spans="1:10" ht="15.75" thickBot="1" x14ac:dyDescent="0.3">
      <c r="A19" s="127" t="s">
        <v>93</v>
      </c>
      <c r="B19" s="128"/>
      <c r="C19" s="128"/>
      <c r="D19" s="128"/>
      <c r="E19" s="129"/>
      <c r="F19" s="132">
        <f>SUM(F8:H18)</f>
        <v>92</v>
      </c>
      <c r="G19" s="133"/>
      <c r="H19" s="134"/>
      <c r="I19" s="41">
        <f>ROUND((SUM(I8:I18)),-1)</f>
        <v>4890</v>
      </c>
      <c r="J19" s="3"/>
    </row>
    <row r="20" spans="1:10" x14ac:dyDescent="0.25">
      <c r="A20" s="3"/>
      <c r="B20" s="3"/>
      <c r="C20" s="3"/>
      <c r="D20" s="3"/>
      <c r="E20" s="3"/>
      <c r="F20" s="3"/>
      <c r="G20" s="3"/>
      <c r="H20" s="3"/>
      <c r="I20" s="3"/>
      <c r="J20" s="3"/>
    </row>
    <row r="21" spans="1:10" x14ac:dyDescent="0.25">
      <c r="A21" s="1" t="s">
        <v>33</v>
      </c>
      <c r="B21" s="3"/>
      <c r="C21" s="3"/>
      <c r="D21" s="3"/>
      <c r="E21" s="3"/>
      <c r="F21" s="3"/>
      <c r="G21" s="3"/>
      <c r="H21" s="3"/>
      <c r="I21" s="3"/>
      <c r="J21" s="3"/>
    </row>
    <row r="22" spans="1:10" ht="27" customHeight="1" x14ac:dyDescent="0.25">
      <c r="A22" s="120" t="s">
        <v>77</v>
      </c>
      <c r="B22" s="120"/>
      <c r="C22" s="120"/>
      <c r="D22" s="120"/>
      <c r="E22" s="120"/>
      <c r="F22" s="120"/>
      <c r="G22" s="120"/>
      <c r="H22" s="120"/>
      <c r="I22" s="120"/>
      <c r="J22" s="3"/>
    </row>
    <row r="23" spans="1:10" ht="66.75" customHeight="1" x14ac:dyDescent="0.25">
      <c r="A23" s="121" t="s">
        <v>135</v>
      </c>
      <c r="B23" s="121"/>
      <c r="C23" s="121"/>
      <c r="D23" s="121"/>
      <c r="E23" s="121"/>
      <c r="F23" s="121"/>
      <c r="G23" s="121"/>
      <c r="H23" s="121"/>
      <c r="I23" s="121"/>
      <c r="J23" s="3"/>
    </row>
    <row r="24" spans="1:10" ht="30" customHeight="1" x14ac:dyDescent="0.25">
      <c r="A24" s="120" t="s">
        <v>103</v>
      </c>
      <c r="B24" s="120"/>
      <c r="C24" s="120"/>
      <c r="D24" s="120"/>
      <c r="E24" s="120"/>
      <c r="F24" s="120"/>
      <c r="G24" s="120"/>
      <c r="H24" s="120"/>
      <c r="I24" s="120"/>
      <c r="J24" s="3"/>
    </row>
    <row r="25" spans="1:10" ht="15.75" x14ac:dyDescent="0.25">
      <c r="A25" s="119" t="s">
        <v>101</v>
      </c>
      <c r="B25" s="119"/>
      <c r="C25" s="119"/>
      <c r="D25" s="119"/>
      <c r="E25" s="119"/>
      <c r="F25" s="119"/>
      <c r="G25" s="119"/>
      <c r="H25" s="119"/>
      <c r="I25" s="119"/>
      <c r="J25" s="3"/>
    </row>
    <row r="26" spans="1:10" ht="15.75" x14ac:dyDescent="0.25">
      <c r="A26" s="119" t="s">
        <v>102</v>
      </c>
      <c r="B26" s="119"/>
      <c r="C26" s="119"/>
      <c r="D26" s="119"/>
      <c r="E26" s="119"/>
      <c r="F26" s="119"/>
      <c r="G26" s="119"/>
      <c r="H26" s="119"/>
      <c r="I26" s="119"/>
      <c r="J26" s="3"/>
    </row>
    <row r="27" spans="1:10" ht="16.5" x14ac:dyDescent="0.25">
      <c r="A27" s="91" t="s">
        <v>94</v>
      </c>
      <c r="B27" s="91"/>
      <c r="C27" s="91"/>
      <c r="D27" s="91"/>
      <c r="E27" s="91"/>
      <c r="F27" s="91"/>
      <c r="G27" s="91"/>
      <c r="H27" s="91"/>
      <c r="I27" s="91"/>
      <c r="J27" s="3"/>
    </row>
    <row r="28" spans="1:10" x14ac:dyDescent="0.25">
      <c r="B28" s="3"/>
      <c r="C28" s="3"/>
      <c r="D28" s="3"/>
      <c r="E28" s="3"/>
      <c r="F28" s="3"/>
      <c r="G28" s="3"/>
      <c r="H28" s="3"/>
      <c r="I28" s="3"/>
      <c r="J28" s="3"/>
    </row>
    <row r="29" spans="1:10" x14ac:dyDescent="0.25">
      <c r="A29" s="3"/>
      <c r="B29" s="3"/>
      <c r="C29" s="3"/>
      <c r="D29" s="3"/>
      <c r="E29" s="3"/>
      <c r="F29" s="3"/>
      <c r="G29" s="3"/>
      <c r="H29" s="3"/>
      <c r="I29" s="3"/>
      <c r="J29" s="3"/>
    </row>
  </sheetData>
  <mergeCells count="19">
    <mergeCell ref="A1:I1"/>
    <mergeCell ref="A23:I23"/>
    <mergeCell ref="E3:E5"/>
    <mergeCell ref="F3:F5"/>
    <mergeCell ref="G3:G5"/>
    <mergeCell ref="H3:H5"/>
    <mergeCell ref="I3:I5"/>
    <mergeCell ref="A19:E19"/>
    <mergeCell ref="A2:A5"/>
    <mergeCell ref="B3:B5"/>
    <mergeCell ref="C3:C5"/>
    <mergeCell ref="D3:D5"/>
    <mergeCell ref="F19:H19"/>
    <mergeCell ref="K5:L5"/>
    <mergeCell ref="A22:I22"/>
    <mergeCell ref="A25:I25"/>
    <mergeCell ref="A26:I26"/>
    <mergeCell ref="A27:I27"/>
    <mergeCell ref="A24:I24"/>
  </mergeCells>
  <pageMargins left="0.7" right="0.7" top="0.75" bottom="0.75" header="0.3" footer="0.3"/>
  <pageSetup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D01403-BDCD-462F-BCDA-8EC959A0186C}">
  <dimension ref="A1:Y2"/>
  <sheetViews>
    <sheetView workbookViewId="0">
      <selection activeCell="H22" sqref="H22"/>
    </sheetView>
  </sheetViews>
  <sheetFormatPr defaultRowHeight="15" x14ac:dyDescent="0.25"/>
  <cols>
    <col min="18" max="24" width="9.140625" customWidth="1"/>
    <col min="25" max="25" width="10.85546875" customWidth="1"/>
  </cols>
  <sheetData>
    <row r="1" spans="1:25" x14ac:dyDescent="0.25">
      <c r="A1" s="136" t="s">
        <v>107</v>
      </c>
      <c r="B1" s="136"/>
      <c r="C1" s="136"/>
      <c r="D1" s="136"/>
      <c r="E1" s="136"/>
      <c r="F1" s="136"/>
      <c r="G1" s="136"/>
      <c r="H1" s="136"/>
      <c r="I1" s="136"/>
      <c r="J1" s="136"/>
      <c r="K1" s="136"/>
      <c r="L1" s="136"/>
      <c r="M1" s="136"/>
    </row>
    <row r="2" spans="1:25" ht="68.25" customHeight="1" x14ac:dyDescent="0.25">
      <c r="A2" s="135" t="s">
        <v>106</v>
      </c>
      <c r="B2" s="135"/>
      <c r="C2" s="135"/>
      <c r="D2" s="135"/>
      <c r="E2" s="135"/>
      <c r="F2" s="135"/>
      <c r="G2" s="135"/>
      <c r="H2" s="135"/>
      <c r="I2" s="135"/>
      <c r="J2" s="135"/>
      <c r="K2" s="135"/>
      <c r="L2" s="135"/>
      <c r="M2" s="135"/>
      <c r="N2" s="55"/>
      <c r="O2" s="55"/>
      <c r="P2" s="55"/>
      <c r="Q2" s="55"/>
      <c r="R2" s="55"/>
      <c r="S2" s="55"/>
      <c r="T2" s="55"/>
      <c r="U2" s="55"/>
      <c r="V2" s="55"/>
      <c r="W2" s="55"/>
      <c r="X2" s="55"/>
      <c r="Y2" s="55"/>
    </row>
  </sheetData>
  <mergeCells count="2">
    <mergeCell ref="A2:M2"/>
    <mergeCell ref="A1:M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C3026-3E81-4E61-8002-36E4C200FB09}">
  <dimension ref="A1:E12"/>
  <sheetViews>
    <sheetView workbookViewId="0">
      <selection activeCell="G12" sqref="G12"/>
    </sheetView>
  </sheetViews>
  <sheetFormatPr defaultRowHeight="15" x14ac:dyDescent="0.25"/>
  <cols>
    <col min="1" max="1" width="22" customWidth="1"/>
    <col min="2" max="2" width="20.42578125" customWidth="1"/>
    <col min="3" max="3" width="21.42578125" customWidth="1"/>
    <col min="4" max="4" width="25.85546875" customWidth="1"/>
    <col min="5" max="5" width="23" customWidth="1"/>
  </cols>
  <sheetData>
    <row r="1" spans="1:5" ht="16.5" thickBot="1" x14ac:dyDescent="0.3">
      <c r="A1" s="137" t="s">
        <v>61</v>
      </c>
      <c r="B1" s="138"/>
      <c r="C1" s="138"/>
      <c r="D1" s="138"/>
      <c r="E1" s="139"/>
    </row>
    <row r="2" spans="1:5" x14ac:dyDescent="0.25">
      <c r="A2" s="57" t="s">
        <v>1</v>
      </c>
      <c r="B2" s="56" t="s">
        <v>3</v>
      </c>
      <c r="C2" s="56" t="s">
        <v>5</v>
      </c>
      <c r="D2" s="56" t="s">
        <v>6</v>
      </c>
      <c r="E2" s="58" t="s">
        <v>7</v>
      </c>
    </row>
    <row r="3" spans="1:5" ht="36" customHeight="1" x14ac:dyDescent="0.25">
      <c r="A3" s="142" t="s">
        <v>62</v>
      </c>
      <c r="B3" s="140" t="s">
        <v>108</v>
      </c>
      <c r="C3" s="140" t="s">
        <v>63</v>
      </c>
      <c r="D3" s="140" t="s">
        <v>64</v>
      </c>
      <c r="E3" s="58" t="s">
        <v>61</v>
      </c>
    </row>
    <row r="4" spans="1:5" ht="15.75" thickBot="1" x14ac:dyDescent="0.3">
      <c r="A4" s="143"/>
      <c r="B4" s="141"/>
      <c r="C4" s="141"/>
      <c r="D4" s="141"/>
      <c r="E4" s="59" t="s">
        <v>109</v>
      </c>
    </row>
    <row r="5" spans="1:5" x14ac:dyDescent="0.25">
      <c r="A5" s="60" t="s">
        <v>110</v>
      </c>
      <c r="B5" s="61">
        <v>0</v>
      </c>
      <c r="C5" s="61">
        <v>1</v>
      </c>
      <c r="D5" s="61">
        <v>0</v>
      </c>
      <c r="E5" s="58">
        <v>0</v>
      </c>
    </row>
    <row r="6" spans="1:5" ht="24" x14ac:dyDescent="0.25">
      <c r="A6" s="60" t="s">
        <v>111</v>
      </c>
      <c r="B6" s="61">
        <v>0</v>
      </c>
      <c r="C6" s="61">
        <v>1</v>
      </c>
      <c r="D6" s="61">
        <v>0</v>
      </c>
      <c r="E6" s="58">
        <v>0</v>
      </c>
    </row>
    <row r="7" spans="1:5" x14ac:dyDescent="0.25">
      <c r="A7" s="60" t="s">
        <v>112</v>
      </c>
      <c r="B7" s="61">
        <v>0</v>
      </c>
      <c r="C7" s="61">
        <v>1</v>
      </c>
      <c r="D7" s="61">
        <v>0</v>
      </c>
      <c r="E7" s="58">
        <v>0</v>
      </c>
    </row>
    <row r="8" spans="1:5" ht="24" x14ac:dyDescent="0.25">
      <c r="A8" s="60" t="s">
        <v>113</v>
      </c>
      <c r="B8" s="61">
        <v>0</v>
      </c>
      <c r="C8" s="61">
        <v>1</v>
      </c>
      <c r="D8" s="61">
        <v>0</v>
      </c>
      <c r="E8" s="58">
        <v>0</v>
      </c>
    </row>
    <row r="9" spans="1:5" ht="24" x14ac:dyDescent="0.25">
      <c r="A9" s="60" t="s">
        <v>114</v>
      </c>
      <c r="B9" s="61">
        <v>0</v>
      </c>
      <c r="C9" s="61">
        <v>1</v>
      </c>
      <c r="D9" s="61">
        <v>0</v>
      </c>
      <c r="E9" s="58">
        <v>0</v>
      </c>
    </row>
    <row r="10" spans="1:5" ht="24" x14ac:dyDescent="0.25">
      <c r="A10" s="60" t="s">
        <v>115</v>
      </c>
      <c r="B10" s="61">
        <v>4</v>
      </c>
      <c r="C10" s="61">
        <v>1</v>
      </c>
      <c r="D10" s="61">
        <v>0</v>
      </c>
      <c r="E10" s="58">
        <v>4</v>
      </c>
    </row>
    <row r="11" spans="1:5" ht="15.75" thickBot="1" x14ac:dyDescent="0.3">
      <c r="A11" s="60" t="s">
        <v>116</v>
      </c>
      <c r="B11" s="61">
        <v>0</v>
      </c>
      <c r="C11" s="61">
        <v>1</v>
      </c>
      <c r="D11" s="61">
        <v>0</v>
      </c>
      <c r="E11" s="58">
        <v>0</v>
      </c>
    </row>
    <row r="12" spans="1:5" ht="15.75" thickBot="1" x14ac:dyDescent="0.3">
      <c r="A12" s="64"/>
      <c r="B12" s="65"/>
      <c r="C12" s="65"/>
      <c r="D12" s="66" t="s">
        <v>65</v>
      </c>
      <c r="E12" s="63">
        <v>4</v>
      </c>
    </row>
  </sheetData>
  <mergeCells count="5">
    <mergeCell ref="A1:E1"/>
    <mergeCell ref="D3:D4"/>
    <mergeCell ref="C3:C4"/>
    <mergeCell ref="B3:B4"/>
    <mergeCell ref="A3:A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AE754C-95FB-4053-B738-76B75FC38483}">
  <dimension ref="A1:F10"/>
  <sheetViews>
    <sheetView workbookViewId="0">
      <selection activeCell="H14" sqref="H14"/>
    </sheetView>
  </sheetViews>
  <sheetFormatPr defaultRowHeight="15" x14ac:dyDescent="0.25"/>
  <cols>
    <col min="1" max="1" width="13.85546875" customWidth="1"/>
    <col min="2" max="2" width="17.140625" customWidth="1"/>
    <col min="3" max="3" width="17.7109375" customWidth="1"/>
    <col min="4" max="4" width="20.85546875" customWidth="1"/>
    <col min="5" max="5" width="25.85546875" customWidth="1"/>
    <col min="6" max="6" width="18.85546875" customWidth="1"/>
  </cols>
  <sheetData>
    <row r="1" spans="1:6" ht="16.5" thickBot="1" x14ac:dyDescent="0.3">
      <c r="A1" s="146" t="s">
        <v>108</v>
      </c>
      <c r="B1" s="147"/>
      <c r="C1" s="147"/>
      <c r="D1" s="147"/>
      <c r="E1" s="147"/>
      <c r="F1" s="148"/>
    </row>
    <row r="2" spans="1:6" ht="24" x14ac:dyDescent="0.25">
      <c r="A2" s="71"/>
      <c r="B2" s="149" t="s">
        <v>117</v>
      </c>
      <c r="C2" s="149"/>
      <c r="D2" s="70" t="s">
        <v>118</v>
      </c>
      <c r="E2" s="149"/>
      <c r="F2" s="150"/>
    </row>
    <row r="3" spans="1:6" x14ac:dyDescent="0.25">
      <c r="A3" s="72"/>
      <c r="B3" s="69" t="s">
        <v>1</v>
      </c>
      <c r="C3" s="69" t="s">
        <v>3</v>
      </c>
      <c r="D3" s="69" t="s">
        <v>5</v>
      </c>
      <c r="E3" s="69" t="s">
        <v>6</v>
      </c>
      <c r="F3" s="68" t="s">
        <v>7</v>
      </c>
    </row>
    <row r="4" spans="1:6" ht="51" customHeight="1" x14ac:dyDescent="0.25">
      <c r="A4" s="144" t="s">
        <v>119</v>
      </c>
      <c r="B4" s="151" t="s">
        <v>120</v>
      </c>
      <c r="C4" s="151" t="s">
        <v>121</v>
      </c>
      <c r="D4" s="151" t="s">
        <v>122</v>
      </c>
      <c r="E4" s="151" t="s">
        <v>123</v>
      </c>
      <c r="F4" s="67" t="s">
        <v>108</v>
      </c>
    </row>
    <row r="5" spans="1:6" ht="15.75" thickBot="1" x14ac:dyDescent="0.3">
      <c r="A5" s="145"/>
      <c r="B5" s="152"/>
      <c r="C5" s="152"/>
      <c r="D5" s="152"/>
      <c r="E5" s="152"/>
      <c r="F5" s="77" t="s">
        <v>124</v>
      </c>
    </row>
    <row r="6" spans="1:6" x14ac:dyDescent="0.25">
      <c r="A6" s="73">
        <v>1</v>
      </c>
      <c r="B6" s="74">
        <v>0</v>
      </c>
      <c r="C6" s="74">
        <v>4</v>
      </c>
      <c r="D6" s="74">
        <v>0</v>
      </c>
      <c r="E6" s="74">
        <v>0</v>
      </c>
      <c r="F6" s="75">
        <v>4</v>
      </c>
    </row>
    <row r="7" spans="1:6" x14ac:dyDescent="0.25">
      <c r="A7" s="73">
        <v>2</v>
      </c>
      <c r="B7" s="74">
        <v>0</v>
      </c>
      <c r="C7" s="74">
        <v>4</v>
      </c>
      <c r="D7" s="74">
        <v>0</v>
      </c>
      <c r="E7" s="74">
        <v>0</v>
      </c>
      <c r="F7" s="75">
        <v>4</v>
      </c>
    </row>
    <row r="8" spans="1:6" ht="15.75" thickBot="1" x14ac:dyDescent="0.3">
      <c r="A8" s="76">
        <v>3</v>
      </c>
      <c r="B8" s="61">
        <v>0</v>
      </c>
      <c r="C8" s="61">
        <v>4</v>
      </c>
      <c r="D8" s="61">
        <v>0</v>
      </c>
      <c r="E8" s="61">
        <v>0</v>
      </c>
      <c r="F8" s="58">
        <v>4</v>
      </c>
    </row>
    <row r="9" spans="1:6" ht="15.75" thickBot="1" x14ac:dyDescent="0.3">
      <c r="A9" s="62" t="s">
        <v>125</v>
      </c>
      <c r="B9" s="66">
        <v>0</v>
      </c>
      <c r="C9" s="66">
        <v>4</v>
      </c>
      <c r="D9" s="66">
        <v>0</v>
      </c>
      <c r="E9" s="66">
        <v>0</v>
      </c>
      <c r="F9" s="63">
        <v>4</v>
      </c>
    </row>
    <row r="10" spans="1:6" ht="18.75" x14ac:dyDescent="0.25">
      <c r="A10" s="78" t="s">
        <v>126</v>
      </c>
    </row>
  </sheetData>
  <mergeCells count="8">
    <mergeCell ref="A4:A5"/>
    <mergeCell ref="A1:F1"/>
    <mergeCell ref="B2:C2"/>
    <mergeCell ref="E2:F2"/>
    <mergeCell ref="E4:E5"/>
    <mergeCell ref="D4:D5"/>
    <mergeCell ref="C4:C5"/>
    <mergeCell ref="B4:B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2024-10-27T22:20:50+00:00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TaxCatchAll xmlns="4ffa91fb-a0ff-4ac5-b2db-65c790d184a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2C2644CEF3BE14BA984F9E32D274554" ma:contentTypeVersion="16" ma:contentTypeDescription="Create a new document." ma:contentTypeScope="" ma:versionID="d513bca65c16c20fa6621e38b2352deb">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02fe02c4-dc41-46ff-9d52-90c0a1b1f611" xmlns:ns6="96fc5250-dc30-4f01-945b-7e46a880eeb3" targetNamespace="http://schemas.microsoft.com/office/2006/metadata/properties" ma:root="true" ma:fieldsID="a96de173cb04a30135a30bb001169eca" ns1:_="" ns2:_="" ns3:_="" ns4:_="" ns5:_="" ns6:_="">
    <xsd:import namespace="http://schemas.microsoft.com/sharepoint/v3"/>
    <xsd:import namespace="4ffa91fb-a0ff-4ac5-b2db-65c790d184a4"/>
    <xsd:import namespace="http://schemas.microsoft.com/sharepoint.v3"/>
    <xsd:import namespace="http://schemas.microsoft.com/sharepoint/v3/fields"/>
    <xsd:import namespace="02fe02c4-dc41-46ff-9d52-90c0a1b1f611"/>
    <xsd:import namespace="96fc5250-dc30-4f01-945b-7e46a880eeb3"/>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6:SharedWithUsers" minOccurs="0"/>
                <xsd:element ref="ns6:SharedWithDetails" minOccurs="0"/>
                <xsd:element ref="ns5:MediaServiceDateTaken" minOccurs="0"/>
                <xsd:element ref="ns5:MediaServiceAutoTags" minOccurs="0"/>
                <xsd:element ref="ns5:MediaServiceOCR" minOccurs="0"/>
                <xsd:element ref="ns5:MediaServiceGenerationTime" minOccurs="0"/>
                <xsd:element ref="ns5:MediaServiceEventHashCode" minOccurs="0"/>
                <xsd:element ref="ns1:_ip_UnifiedCompliancePolicyProperties" minOccurs="0"/>
                <xsd:element ref="ns1:_ip_UnifiedCompliancePolicyUIAction" minOccurs="0"/>
                <xsd:element ref="ns5:MediaLengthInSeconds" minOccurs="0"/>
                <xsd:element ref="ns5:MediaServiceObjectDetectorVersions"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9205dcaf-ae28-4449-b177-6e6c07e37888}" ma:internalName="TaxCatchAllLabel" ma:readOnly="true" ma:showField="CatchAllDataLabel" ma:web="96fc5250-dc30-4f01-945b-7e46a880eeb3">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9205dcaf-ae28-4449-b177-6e6c07e37888}" ma:internalName="TaxCatchAll" ma:showField="CatchAllData" ma:web="96fc5250-dc30-4f01-945b-7e46a880eeb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2fe02c4-dc41-46ff-9d52-90c0a1b1f611"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2" nillable="true" ma:displayName="MediaServiceDateTaken" ma:hidden="true" ma:internalName="MediaServiceDateTaken" ma:readOnly="true">
      <xsd:simpleType>
        <xsd:restriction base="dms:Text"/>
      </xsd:simpleType>
    </xsd:element>
    <xsd:element name="MediaServiceAutoTags" ma:index="33" nillable="true" ma:displayName="Tags" ma:internalName="MediaServiceAutoTags" ma:readOnly="true">
      <xsd:simpleType>
        <xsd:restriction base="dms:Text"/>
      </xsd:simpleType>
    </xsd:element>
    <xsd:element name="MediaServiceOCR" ma:index="34" nillable="true" ma:displayName="Extracted Text" ma:internalName="MediaServiceOCR" ma:readOnly="true">
      <xsd:simpleType>
        <xsd:restriction base="dms:Note">
          <xsd:maxLength value="255"/>
        </xsd:restriction>
      </xsd:simpleType>
    </xsd:element>
    <xsd:element name="MediaServiceGenerationTime" ma:index="35" nillable="true" ma:displayName="MediaServiceGenerationTime" ma:hidden="true" ma:internalName="MediaServiceGenerationTime" ma:readOnly="true">
      <xsd:simpleType>
        <xsd:restriction base="dms:Text"/>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LengthInSeconds" ma:index="39" nillable="true" ma:displayName="MediaLengthInSeconds" ma:hidden="true" ma:internalName="MediaLengthInSeconds" ma:readOnly="true">
      <xsd:simpleType>
        <xsd:restriction base="dms:Unknown"/>
      </xsd:simpleType>
    </xsd:element>
    <xsd:element name="MediaServiceObjectDetectorVersions" ma:index="40" nillable="true" ma:displayName="MediaServiceObjectDetectorVersions" ma:hidden="true" ma:indexed="true" ma:internalName="MediaServiceObjectDetectorVersions" ma:readOnly="true">
      <xsd:simpleType>
        <xsd:restriction base="dms:Text"/>
      </xsd:simpleType>
    </xsd:element>
    <xsd:element name="MediaServiceSearchProperties" ma:index="4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fc5250-dc30-4f01-945b-7e46a880eeb3" elementFormDefault="qualified">
    <xsd:import namespace="http://schemas.microsoft.com/office/2006/documentManagement/types"/>
    <xsd:import namespace="http://schemas.microsoft.com/office/infopath/2007/PartnerControls"/>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48BD86E4-3779-4A57-A451-0AABFB435005}">
  <ds:schemaRefs>
    <ds:schemaRef ds:uri="http://schemas.microsoft.com/sharepoint/v3/contenttype/forms"/>
  </ds:schemaRefs>
</ds:datastoreItem>
</file>

<file path=customXml/itemProps2.xml><?xml version="1.0" encoding="utf-8"?>
<ds:datastoreItem xmlns:ds="http://schemas.openxmlformats.org/officeDocument/2006/customXml" ds:itemID="{8E403A01-C0FF-48B7-BBB0-95B60C41BB90}">
  <ds:schemaRefs>
    <ds:schemaRef ds:uri="http://www.w3.org/XML/1998/namespace"/>
    <ds:schemaRef ds:uri="http://schemas.microsoft.com/office/2006/metadata/properties"/>
    <ds:schemaRef ds:uri="10891bf2-5e0a-4bac-9ff4-419cd038180b"/>
    <ds:schemaRef ds:uri="http://schemas.microsoft.com/office/infopath/2007/PartnerControls"/>
    <ds:schemaRef ds:uri="http://purl.org/dc/elements/1.1/"/>
    <ds:schemaRef ds:uri="http://purl.org/dc/terms/"/>
    <ds:schemaRef ds:uri="http://schemas.microsoft.com/office/2006/documentManagement/types"/>
    <ds:schemaRef ds:uri="http://schemas.openxmlformats.org/package/2006/metadata/core-properties"/>
    <ds:schemaRef ds:uri="a501f3aa-4da5-4ea4-927d-7a0c6ca0d5f7"/>
    <ds:schemaRef ds:uri="http://purl.org/dc/dcmitype/"/>
  </ds:schemaRefs>
</ds:datastoreItem>
</file>

<file path=customXml/itemProps3.xml><?xml version="1.0" encoding="utf-8"?>
<ds:datastoreItem xmlns:ds="http://schemas.openxmlformats.org/officeDocument/2006/customXml" ds:itemID="{B0C5022B-0168-4557-AA1F-4079D06185A1}"/>
</file>

<file path=customXml/itemProps4.xml><?xml version="1.0" encoding="utf-8"?>
<ds:datastoreItem xmlns:ds="http://schemas.openxmlformats.org/officeDocument/2006/customXml" ds:itemID="{E39E994A-EEB4-42EA-8C0F-0801E0217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Summary</vt:lpstr>
      <vt:lpstr>Table 1</vt:lpstr>
      <vt:lpstr>Table 2</vt:lpstr>
      <vt:lpstr>Capital O&amp;M</vt:lpstr>
      <vt:lpstr>Responses</vt:lpstr>
      <vt:lpstr>Respondents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Bevington</dc:creator>
  <cp:lastModifiedBy>ERG</cp:lastModifiedBy>
  <cp:lastPrinted>2017-11-30T18:32:23Z</cp:lastPrinted>
  <dcterms:created xsi:type="dcterms:W3CDTF">2017-11-07T09:58:47Z</dcterms:created>
  <dcterms:modified xsi:type="dcterms:W3CDTF">2024-01-05T13:58:04Z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0x01010052C2644CEF3BE14BA984F9E32D274554</vt:lpwstr>
  </property>
  <property fmtid="{D5CDD505-2E9C-101B-9397-08002B2CF9AE}" pid="3" name="TaxKeyword">
    <vt:lpwstr/>
  </property>
</Properties>
</file>