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S:\Tracy\ICRs - SPPD\FY2024\1985.11 Leather Finishing Operations (NESHAP)\Leslie's Working Files\Send to EPA\"/>
    </mc:Choice>
  </mc:AlternateContent>
  <xr:revisionPtr revIDLastSave="0" documentId="13_ncr:1_{B0DBC532-A00E-409C-896E-9494A9E68578}" xr6:coauthVersionLast="47" xr6:coauthVersionMax="47" xr10:uidLastSave="{00000000-0000-0000-0000-000000000000}"/>
  <bookViews>
    <workbookView xWindow="-28920" yWindow="-3765" windowWidth="29040" windowHeight="16440" xr2:uid="{A72F17DB-38D3-40FB-B299-C4231DD331CA}"/>
  </bookViews>
  <sheets>
    <sheet name="Summary" sheetId="17" r:id="rId1"/>
    <sheet name="Table 1" sheetId="2" r:id="rId2"/>
    <sheet name="Table 2" sheetId="6" r:id="rId3"/>
    <sheet name="Capital O&amp;M" sheetId="18" r:id="rId4"/>
    <sheet name="Responses" sheetId="19" r:id="rId5"/>
    <sheet name="Respondents" sheetId="20" r:id="rId6"/>
  </sheets>
  <definedNames>
    <definedName name="_AtRisk_SimSetting_AutomaticResultsDisplayMode" hidden="1">0</definedName>
    <definedName name="_AtRisk_SimSetting_ConvergenceConfidenceLevel" hidden="1">0.975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8</definedName>
    <definedName name="_AtRisk_SimSetting_MultipleCPUManualCount" hidden="1">8</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9" i="2" l="1"/>
  <c r="I27" i="2"/>
  <c r="I40" i="2"/>
  <c r="F39" i="2" l="1"/>
  <c r="I15" i="6"/>
  <c r="F19" i="6"/>
  <c r="I42" i="2"/>
  <c r="I39" i="2"/>
  <c r="I25" i="2"/>
  <c r="I9" i="2"/>
  <c r="F27" i="2" l="1"/>
  <c r="B3" i="17"/>
  <c r="K39" i="2"/>
  <c r="I19" i="6"/>
  <c r="I18" i="6"/>
  <c r="I16" i="6"/>
  <c r="I13" i="6"/>
  <c r="I12" i="6"/>
  <c r="I11" i="6"/>
  <c r="I10" i="6"/>
  <c r="I9" i="6"/>
  <c r="I8" i="6"/>
  <c r="F40" i="2" l="1"/>
  <c r="D13" i="6"/>
  <c r="F13" i="6" s="1"/>
  <c r="D11" i="6"/>
  <c r="F11" i="6" s="1"/>
  <c r="B4" i="17" l="1"/>
  <c r="B2" i="17"/>
  <c r="H13" i="6"/>
  <c r="G13" i="6"/>
  <c r="G11" i="6"/>
  <c r="H11" i="6"/>
  <c r="D24" i="2"/>
  <c r="F24" i="2" s="1"/>
  <c r="G24" i="2" l="1"/>
  <c r="H24" i="2"/>
  <c r="I24" i="2" s="1"/>
  <c r="D23" i="2" l="1"/>
  <c r="F23" i="2" s="1"/>
  <c r="D21" i="2"/>
  <c r="F21" i="2" s="1"/>
  <c r="G21" i="2" l="1"/>
  <c r="H21" i="2"/>
  <c r="I21" i="2" s="1"/>
  <c r="H23" i="2"/>
  <c r="G23" i="2"/>
  <c r="I23" i="2" s="1"/>
  <c r="D38" i="2"/>
  <c r="F38" i="2" s="1"/>
  <c r="H38" i="2" s="1"/>
  <c r="G38" i="2" l="1"/>
  <c r="D18" i="6" l="1"/>
  <c r="F18" i="6" s="1"/>
  <c r="D16" i="6"/>
  <c r="F16" i="6" s="1"/>
  <c r="D15" i="6"/>
  <c r="F15" i="6" s="1"/>
  <c r="D12" i="6"/>
  <c r="F12" i="6" s="1"/>
  <c r="D10" i="6"/>
  <c r="F10" i="6" s="1"/>
  <c r="G10" i="6" s="1"/>
  <c r="D9" i="6"/>
  <c r="F9" i="6" s="1"/>
  <c r="G9" i="6" s="1"/>
  <c r="D8" i="6"/>
  <c r="F8" i="6" s="1"/>
  <c r="D36" i="2"/>
  <c r="F36" i="2" s="1"/>
  <c r="D35" i="2"/>
  <c r="F35" i="2" s="1"/>
  <c r="D34" i="2"/>
  <c r="F34" i="2" s="1"/>
  <c r="D33" i="2"/>
  <c r="F33" i="2" s="1"/>
  <c r="D32" i="2"/>
  <c r="F32" i="2" s="1"/>
  <c r="D30" i="2"/>
  <c r="F30" i="2" s="1"/>
  <c r="D26" i="2"/>
  <c r="F26" i="2" s="1"/>
  <c r="D25" i="2"/>
  <c r="F25" i="2" s="1"/>
  <c r="D22" i="2"/>
  <c r="D20" i="2"/>
  <c r="F20" i="2" s="1"/>
  <c r="D19" i="2"/>
  <c r="F19" i="2" s="1"/>
  <c r="D18" i="2"/>
  <c r="F18" i="2" s="1"/>
  <c r="D14" i="2"/>
  <c r="F14" i="2" s="1"/>
  <c r="D13" i="2"/>
  <c r="F13" i="2" s="1"/>
  <c r="D12" i="2"/>
  <c r="F12" i="2" s="1"/>
  <c r="D11" i="2"/>
  <c r="F11" i="2" s="1"/>
  <c r="D9" i="2"/>
  <c r="F9" i="2" s="1"/>
  <c r="I12" i="2" l="1"/>
  <c r="I36" i="2"/>
  <c r="I20" i="2"/>
  <c r="G36" i="2"/>
  <c r="H25" i="2"/>
  <c r="G14" i="2"/>
  <c r="I14" i="2" s="1"/>
  <c r="H32" i="2"/>
  <c r="I32" i="2" s="1"/>
  <c r="H9" i="2"/>
  <c r="G9" i="2"/>
  <c r="F22" i="2"/>
  <c r="G8" i="6"/>
  <c r="H10" i="6"/>
  <c r="G16" i="6"/>
  <c r="H16" i="6"/>
  <c r="G18" i="6"/>
  <c r="H18" i="6"/>
  <c r="G12" i="6"/>
  <c r="H12" i="6"/>
  <c r="H8" i="6"/>
  <c r="H9" i="6"/>
  <c r="G15" i="6"/>
  <c r="H15" i="6"/>
  <c r="H12" i="2"/>
  <c r="H34" i="2"/>
  <c r="H11" i="2"/>
  <c r="G11" i="2"/>
  <c r="I11" i="2" s="1"/>
  <c r="H18" i="2"/>
  <c r="G18" i="2"/>
  <c r="I18" i="2" s="1"/>
  <c r="G33" i="2"/>
  <c r="I33" i="2" s="1"/>
  <c r="H33" i="2"/>
  <c r="H19" i="2"/>
  <c r="G19" i="2"/>
  <c r="I19" i="2" s="1"/>
  <c r="G26" i="2"/>
  <c r="I26" i="2" s="1"/>
  <c r="H26" i="2"/>
  <c r="G12" i="2"/>
  <c r="G34" i="2"/>
  <c r="I34" i="2" s="1"/>
  <c r="H13" i="2"/>
  <c r="G13" i="2"/>
  <c r="I13" i="2" s="1"/>
  <c r="H20" i="2"/>
  <c r="G20" i="2"/>
  <c r="G30" i="2"/>
  <c r="I30" i="2" s="1"/>
  <c r="H30" i="2"/>
  <c r="G35" i="2"/>
  <c r="I35" i="2" s="1"/>
  <c r="H35" i="2"/>
  <c r="H14" i="2"/>
  <c r="G32" i="2"/>
  <c r="H36" i="2"/>
  <c r="G25" i="2"/>
  <c r="G22" i="2" l="1"/>
  <c r="H22" i="2"/>
  <c r="I22" i="2" l="1"/>
  <c r="B5" i="17"/>
</calcChain>
</file>

<file path=xl/sharedStrings.xml><?xml version="1.0" encoding="utf-8"?>
<sst xmlns="http://schemas.openxmlformats.org/spreadsheetml/2006/main" count="169" uniqueCount="138">
  <si>
    <t>Burden item</t>
  </si>
  <si>
    <t>(A)</t>
  </si>
  <si>
    <t>Person hours per occurrence</t>
  </si>
  <si>
    <t>(B)</t>
  </si>
  <si>
    <t>No. of occurrences per respondent per year</t>
  </si>
  <si>
    <t>(C)</t>
  </si>
  <si>
    <t>(D)</t>
  </si>
  <si>
    <t>(E)</t>
  </si>
  <si>
    <t>(F)</t>
  </si>
  <si>
    <t>(G)</t>
  </si>
  <si>
    <t>(H)</t>
  </si>
  <si>
    <t>1.  Applications</t>
  </si>
  <si>
    <t>N/A</t>
  </si>
  <si>
    <t>2.  Survey and Studies</t>
  </si>
  <si>
    <t>3.  Reporting requirements</t>
  </si>
  <si>
    <t xml:space="preserve">     B.  Required activities</t>
  </si>
  <si>
    <t xml:space="preserve">           Leather production determination</t>
  </si>
  <si>
    <t xml:space="preserve">           Type of Product process determination</t>
  </si>
  <si>
    <t xml:space="preserve">     C.  Create information</t>
  </si>
  <si>
    <t xml:space="preserve">     D.  Gather existing information</t>
  </si>
  <si>
    <t>See 4E</t>
  </si>
  <si>
    <t xml:space="preserve">     E.  Write Report</t>
  </si>
  <si>
    <t xml:space="preserve">           Initial notification</t>
  </si>
  <si>
    <t xml:space="preserve">           Notification of intent to construct</t>
  </si>
  <si>
    <t xml:space="preserve">           Notification of startup</t>
  </si>
  <si>
    <t>Subtotal for Reporting Requirements</t>
  </si>
  <si>
    <t>4.  Recordkeeping requirements</t>
  </si>
  <si>
    <t>See 3A</t>
  </si>
  <si>
    <t xml:space="preserve">     B.  Develop compliance plan</t>
  </si>
  <si>
    <t xml:space="preserve">          Finish inventory</t>
  </si>
  <si>
    <t xml:space="preserve">          HAP content of finish</t>
  </si>
  <si>
    <t xml:space="preserve">          Leather subcategory production levels</t>
  </si>
  <si>
    <t>Subtotal for Recordkeeping Requirements</t>
  </si>
  <si>
    <t>Assumptions:</t>
  </si>
  <si>
    <t>Activity</t>
  </si>
  <si>
    <t>EPA person- hours per occurrence</t>
  </si>
  <si>
    <t>No. of occurrences per plant per year</t>
  </si>
  <si>
    <t>Review reports</t>
  </si>
  <si>
    <t xml:space="preserve">     a.  Initial notification </t>
  </si>
  <si>
    <t xml:space="preserve">     b.  Notification of intent to construct</t>
  </si>
  <si>
    <t xml:space="preserve">     c.  Notification of startup</t>
  </si>
  <si>
    <t>Periodic reports</t>
  </si>
  <si>
    <t>Optional</t>
  </si>
  <si>
    <t xml:space="preserve">      Review compliance plan</t>
  </si>
  <si>
    <t>Technical</t>
  </si>
  <si>
    <t>Clerical</t>
  </si>
  <si>
    <t>Managerial</t>
  </si>
  <si>
    <t>Management person-hours per year (Ex0.05)</t>
  </si>
  <si>
    <t>Clerical person-hours per year (Ex0.1)</t>
  </si>
  <si>
    <t xml:space="preserve">     A.  Read instructions and rule revisions</t>
  </si>
  <si>
    <t>Technical person- hours per year (CxD)</t>
  </si>
  <si>
    <t>Management person hours per year (Fx0.05)</t>
  </si>
  <si>
    <t>Clerical person hours per year (Fx0.1)</t>
  </si>
  <si>
    <t>Person hours per respondent per year (AxB)</t>
  </si>
  <si>
    <t>EPA person- hours per plant per year (AxB)</t>
  </si>
  <si>
    <t>Technical person- hours per year 
(CxD)</t>
  </si>
  <si>
    <t xml:space="preserve">     C.  Enter information </t>
  </si>
  <si>
    <t xml:space="preserve">     F.  Audits</t>
  </si>
  <si>
    <r>
      <t>a</t>
    </r>
    <r>
      <rPr>
        <sz val="10"/>
        <rFont val="Times New Roman"/>
        <family val="1"/>
      </rPr>
      <t xml:space="preserve">  There are four respondents subject to the standard, and no additional new sources will become subject to the rule over the next three years.</t>
    </r>
  </si>
  <si>
    <r>
      <t xml:space="preserve">Total Cost Per year </t>
    </r>
    <r>
      <rPr>
        <b/>
        <vertAlign val="superscript"/>
        <sz val="10"/>
        <color theme="1"/>
        <rFont val="Times New Roman"/>
        <family val="1"/>
      </rPr>
      <t>b</t>
    </r>
    <r>
      <rPr>
        <b/>
        <sz val="10"/>
        <color theme="1"/>
        <rFont val="Times New Roman"/>
        <family val="1"/>
      </rPr>
      <t xml:space="preserve"> </t>
    </r>
  </si>
  <si>
    <r>
      <t xml:space="preserve">Cost, $ </t>
    </r>
    <r>
      <rPr>
        <b/>
        <vertAlign val="superscript"/>
        <sz val="10"/>
        <color theme="1"/>
        <rFont val="Times New Roman"/>
        <family val="1"/>
      </rPr>
      <t>b</t>
    </r>
  </si>
  <si>
    <t>Total Annual Responses</t>
  </si>
  <si>
    <t>Information Collection Activity</t>
  </si>
  <si>
    <t>Number of Responses</t>
  </si>
  <si>
    <t>Number of Existing Respondents That Keep Records But Do Not Submit Reports</t>
  </si>
  <si>
    <t>Total</t>
  </si>
  <si>
    <t>Table 1 - Annual Respondent Burden and Cost - NESHAP for Leather Finishing Operations (40 CFR Part 63, Subpart TTTT) (Renewal)</t>
  </si>
  <si>
    <r>
      <t xml:space="preserve">Plants per year </t>
    </r>
    <r>
      <rPr>
        <b/>
        <vertAlign val="superscript"/>
        <sz val="10"/>
        <color theme="1"/>
        <rFont val="Times New Roman"/>
        <family val="1"/>
      </rPr>
      <t>a</t>
    </r>
  </si>
  <si>
    <t>Table 2 - Annual EPA Burden and Cost - NESHAP for Leather Finishing Operations (40 CFR Part 63, Subpart TTTT) (Renewal)</t>
  </si>
  <si>
    <r>
      <t xml:space="preserve">Respondents per year </t>
    </r>
    <r>
      <rPr>
        <b/>
        <vertAlign val="superscript"/>
        <sz val="10"/>
        <color theme="1"/>
        <rFont val="Times New Roman"/>
        <family val="1"/>
      </rPr>
      <t>a</t>
    </r>
  </si>
  <si>
    <r>
      <t xml:space="preserve">           Annual compliance status certification </t>
    </r>
    <r>
      <rPr>
        <vertAlign val="superscript"/>
        <sz val="10"/>
        <rFont val="Times New Roman"/>
        <family val="1"/>
      </rPr>
      <t>e</t>
    </r>
  </si>
  <si>
    <r>
      <t>c</t>
    </r>
    <r>
      <rPr>
        <sz val="10"/>
        <color theme="1"/>
        <rFont val="Times New Roman"/>
        <family val="1"/>
      </rPr>
      <t xml:space="preserve">  We have assumed that all respondents will have to familiarize with the regulatory requirements each year. </t>
    </r>
  </si>
  <si>
    <r>
      <t xml:space="preserve">     A.  Familiarize with regulatory requirements </t>
    </r>
    <r>
      <rPr>
        <vertAlign val="superscript"/>
        <sz val="10"/>
        <rFont val="Times New Roman"/>
        <family val="1"/>
      </rPr>
      <t>c</t>
    </r>
  </si>
  <si>
    <r>
      <t xml:space="preserve">           Allowable HAP loss determination </t>
    </r>
    <r>
      <rPr>
        <vertAlign val="superscript"/>
        <sz val="10"/>
        <rFont val="Times New Roman"/>
        <family val="1"/>
      </rPr>
      <t>d</t>
    </r>
  </si>
  <si>
    <r>
      <t xml:space="preserve">           Actual HAP loss determination </t>
    </r>
    <r>
      <rPr>
        <vertAlign val="superscript"/>
        <sz val="10"/>
        <rFont val="Times New Roman"/>
        <family val="1"/>
      </rPr>
      <t>d</t>
    </r>
  </si>
  <si>
    <r>
      <t>d</t>
    </r>
    <r>
      <rPr>
        <sz val="10"/>
        <rFont val="Times New Roman"/>
        <family val="1"/>
      </rPr>
      <t xml:space="preserve">  We have assumed that the burden associated with monthly recording of actual and allowable HAP loss values are included in burden item 4D.</t>
    </r>
  </si>
  <si>
    <t xml:space="preserve">           Notification of compliance status</t>
  </si>
  <si>
    <r>
      <t>a</t>
    </r>
    <r>
      <rPr>
        <sz val="10"/>
        <color theme="1"/>
        <rFont val="Times New Roman"/>
        <family val="1"/>
      </rPr>
      <t xml:space="preserve">  There are four sources that are subject to the standard, and no additional new sources will become subject to the rule over the next three years.</t>
    </r>
  </si>
  <si>
    <t xml:space="preserve">           Notification of intent to conduct a performance test</t>
  </si>
  <si>
    <r>
      <t xml:space="preserve">           Deviation report </t>
    </r>
    <r>
      <rPr>
        <vertAlign val="superscript"/>
        <sz val="10"/>
        <rFont val="Times New Roman"/>
        <family val="1"/>
      </rPr>
      <t>g</t>
    </r>
  </si>
  <si>
    <r>
      <t xml:space="preserve">     D.  Record compliance ratio </t>
    </r>
    <r>
      <rPr>
        <vertAlign val="superscript"/>
        <sz val="10"/>
        <rFont val="Times New Roman"/>
        <family val="1"/>
      </rPr>
      <t>h</t>
    </r>
  </si>
  <si>
    <r>
      <t xml:space="preserve">     E.  Train personnel </t>
    </r>
    <r>
      <rPr>
        <vertAlign val="superscript"/>
        <sz val="10"/>
        <rFont val="Times New Roman"/>
        <family val="1"/>
      </rPr>
      <t>i</t>
    </r>
  </si>
  <si>
    <r>
      <t xml:space="preserve">     G.  Record Deviation Report </t>
    </r>
    <r>
      <rPr>
        <vertAlign val="superscript"/>
        <sz val="10"/>
        <rFont val="Times New Roman"/>
        <family val="1"/>
      </rPr>
      <t>g</t>
    </r>
  </si>
  <si>
    <r>
      <t xml:space="preserve">TOTAL LABOR BURDEN AND COST (rounded) </t>
    </r>
    <r>
      <rPr>
        <b/>
        <vertAlign val="superscript"/>
        <sz val="10"/>
        <rFont val="Times New Roman"/>
        <family val="1"/>
      </rPr>
      <t>j</t>
    </r>
  </si>
  <si>
    <r>
      <t xml:space="preserve">   TOTAL CAPITAL AND O&amp;M COST </t>
    </r>
    <r>
      <rPr>
        <b/>
        <vertAlign val="superscript"/>
        <sz val="10"/>
        <rFont val="Times New Roman"/>
        <family val="1"/>
      </rPr>
      <t>j</t>
    </r>
  </si>
  <si>
    <r>
      <t xml:space="preserve">   GRAND TOTAL (rounded) </t>
    </r>
    <r>
      <rPr>
        <b/>
        <vertAlign val="superscript"/>
        <sz val="10"/>
        <rFont val="Times New Roman"/>
        <family val="1"/>
      </rPr>
      <t>j</t>
    </r>
  </si>
  <si>
    <r>
      <t>g</t>
    </r>
    <r>
      <rPr>
        <sz val="10"/>
        <rFont val="Times New Roman"/>
        <family val="1"/>
      </rPr>
      <t xml:space="preserve">  We have assumed that no respondent will submit a deviation report. </t>
    </r>
  </si>
  <si>
    <r>
      <t>h</t>
    </r>
    <r>
      <rPr>
        <sz val="10"/>
        <rFont val="Times New Roman"/>
        <family val="1"/>
      </rPr>
      <t xml:space="preserve">  We have assumed that each respondent is required to record compliance ratio determination on a monthly basis.</t>
    </r>
  </si>
  <si>
    <r>
      <t>i</t>
    </r>
    <r>
      <rPr>
        <sz val="10"/>
        <rFont val="Times New Roman"/>
        <family val="1"/>
      </rPr>
      <t xml:space="preserve">  We have assumed that it will take each respondent five hours once per year to train personnel.</t>
    </r>
  </si>
  <si>
    <r>
      <t>j</t>
    </r>
    <r>
      <rPr>
        <sz val="10"/>
        <rFont val="Times New Roman"/>
        <family val="1"/>
      </rPr>
      <t xml:space="preserve">  Totals have been rounded to 3 significant figures. Figures may not add exactly due to rounding. </t>
    </r>
  </si>
  <si>
    <r>
      <t xml:space="preserve">           Notification of site-specific test plan </t>
    </r>
    <r>
      <rPr>
        <vertAlign val="superscript"/>
        <sz val="10"/>
        <rFont val="Times New Roman"/>
        <family val="1"/>
      </rPr>
      <t>e</t>
    </r>
  </si>
  <si>
    <r>
      <t xml:space="preserve">           Notification of performance test results </t>
    </r>
    <r>
      <rPr>
        <vertAlign val="superscript"/>
        <sz val="10"/>
        <rFont val="Times New Roman"/>
        <family val="1"/>
      </rPr>
      <t>f</t>
    </r>
  </si>
  <si>
    <r>
      <t>e</t>
    </r>
    <r>
      <rPr>
        <sz val="10"/>
        <rFont val="Times New Roman"/>
        <family val="1"/>
      </rPr>
      <t xml:space="preserve">  We have assumed that it will take each respondent twelve hours once per year to complete the compliance status certification report. For new respondents, the notification of a site-specific test plan is included in the notification of compliance status.</t>
    </r>
  </si>
  <si>
    <r>
      <t xml:space="preserve">TOTAL ANNUAL BURDEN AND COST (rounded) </t>
    </r>
    <r>
      <rPr>
        <b/>
        <vertAlign val="superscript"/>
        <sz val="10"/>
        <color theme="1"/>
        <rFont val="Times New Roman"/>
        <family val="1"/>
      </rPr>
      <t>f</t>
    </r>
  </si>
  <si>
    <r>
      <t>f</t>
    </r>
    <r>
      <rPr>
        <sz val="10"/>
        <color theme="1"/>
        <rFont val="Times New Roman"/>
        <family val="1"/>
      </rPr>
      <t xml:space="preserve">  Totals have been rounded to 3 significant figures. Figures may not add exactly due to rounding. </t>
    </r>
  </si>
  <si>
    <r>
      <t>f</t>
    </r>
    <r>
      <rPr>
        <sz val="10"/>
        <rFont val="Times New Roman"/>
        <family val="1"/>
      </rPr>
      <t xml:space="preserve">  This notification does not apply to existing respondents who do not comply with the NESHAP using a control device. This notification must be developed using the EPA’s Electronic Reporting Tool (ERT) and submitted through the EPA’s Compliance and Emissions Data Reporting Interface (CEDRI).</t>
    </r>
  </si>
  <si>
    <t xml:space="preserve">     d.  Notification of intent to conduct a performance test</t>
  </si>
  <si>
    <t xml:space="preserve">     e.  Notification of site-specific test plan</t>
  </si>
  <si>
    <r>
      <t xml:space="preserve">     f.  Notification of performance test results </t>
    </r>
    <r>
      <rPr>
        <vertAlign val="superscript"/>
        <sz val="10"/>
        <color theme="1"/>
        <rFont val="Times New Roman"/>
        <family val="1"/>
      </rPr>
      <t>c</t>
    </r>
  </si>
  <si>
    <r>
      <t xml:space="preserve">     a.  Review annual compliance status </t>
    </r>
    <r>
      <rPr>
        <vertAlign val="superscript"/>
        <sz val="10"/>
        <color theme="1"/>
        <rFont val="Times New Roman"/>
        <family val="1"/>
      </rPr>
      <t>d</t>
    </r>
  </si>
  <si>
    <r>
      <t xml:space="preserve">     b.  Review deviation reports </t>
    </r>
    <r>
      <rPr>
        <vertAlign val="superscript"/>
        <sz val="10"/>
        <color theme="1"/>
        <rFont val="Times New Roman"/>
        <family val="1"/>
      </rPr>
      <t>e</t>
    </r>
    <r>
      <rPr>
        <sz val="10"/>
        <color theme="1"/>
        <rFont val="Times New Roman"/>
        <family val="1"/>
      </rPr>
      <t xml:space="preserve">  </t>
    </r>
  </si>
  <si>
    <r>
      <t>d</t>
    </r>
    <r>
      <rPr>
        <sz val="10"/>
        <color theme="1"/>
        <rFont val="Times New Roman"/>
        <family val="1"/>
      </rPr>
      <t xml:space="preserve">  We have assumed that each respondent will take 20 hours to review the annual compliance status certification report.</t>
    </r>
  </si>
  <si>
    <r>
      <t xml:space="preserve">e  </t>
    </r>
    <r>
      <rPr>
        <sz val="10"/>
        <color theme="1"/>
        <rFont val="Times New Roman"/>
        <family val="1"/>
      </rPr>
      <t>We have assumed that no respondent will submit a deviation report.</t>
    </r>
  </si>
  <si>
    <r>
      <t>c</t>
    </r>
    <r>
      <rPr>
        <sz val="10"/>
        <color theme="1"/>
        <rFont val="Times New Roman"/>
        <family val="1"/>
      </rPr>
      <t xml:space="preserve">  We have assumed it will take 4 hours to review each submission of performance test results. This notification does not apply to existing respondents who do not comply with the NESHAP using a control device.</t>
    </r>
  </si>
  <si>
    <t>2019 Labor Rates</t>
  </si>
  <si>
    <t>2022 Labor Rates</t>
  </si>
  <si>
    <t>The only costs to the regulated industry resulting from information collection activities required by the subject standard are labor costs. There are no capital/startup or operation and maintenance costs because no current leather finishing operations, subject to the Leather Finishing Operations NESHAP, comply with the NESHAP using a control device, and it is estimated that no sources are expected to start-up over the next three years.</t>
  </si>
  <si>
    <t xml:space="preserve">NOTE FROM Section 6(b)(ii) of Previous Supporting Statement: </t>
  </si>
  <si>
    <t>Number of Respondents</t>
  </si>
  <si>
    <t>E=(BxC)+D</t>
  </si>
  <si>
    <t>Initial notification</t>
  </si>
  <si>
    <t>Notification of intent to construct</t>
  </si>
  <si>
    <t>Notification of startup</t>
  </si>
  <si>
    <t>Notification of site-specific test plan</t>
  </si>
  <si>
    <t>Notification of compliance status</t>
  </si>
  <si>
    <t>Annual compliance status certification</t>
  </si>
  <si>
    <t>Deviation report</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</si>
  <si>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</si>
  <si>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</si>
  <si>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</si>
  <si>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</si>
  <si>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</si>
  <si>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</si>
  <si>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</si>
  <si>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</si>
  <si>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</si>
  <si>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r>
      <t>1</t>
    </r>
    <r>
      <rPr>
        <sz val="12"/>
        <color theme="1"/>
        <rFont val="Times New Roman"/>
        <family val="1"/>
      </rPr>
      <t xml:space="preserve"> </t>
    </r>
    <r>
      <rPr>
        <sz val="10"/>
        <color theme="1"/>
        <rFont val="Times New Roman"/>
        <family val="1"/>
      </rPr>
      <t xml:space="preserve">New respondents include sources with constructed, reconstructed and modified affected facilities. </t>
    </r>
  </si>
  <si>
    <t>Hrs/Reponse</t>
  </si>
  <si>
    <t>Reponses</t>
  </si>
  <si>
    <t>ICR Summary Information</t>
  </si>
  <si>
    <t>Total Estimated Burden Hours</t>
  </si>
  <si>
    <t>Total Estimated Costs</t>
  </si>
  <si>
    <t>Annualized Capital O&amp;M</t>
  </si>
  <si>
    <t>Form Number</t>
  </si>
  <si>
    <t>Not Applicable</t>
  </si>
  <si>
    <r>
      <t>b</t>
    </r>
    <r>
      <rPr>
        <sz val="10"/>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</si>
  <si>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rPr>
        <vertAlign val="superscript"/>
        <sz val="10"/>
        <rFont val="Times New Roman"/>
        <family val="1"/>
      </rPr>
      <t>b</t>
    </r>
    <r>
      <rPr>
        <sz val="10"/>
        <rFont val="Times New Roman"/>
        <family val="1"/>
      </rPr>
      <t xml:space="preserve"> This ICR uses the following labor rates: Managerial $163.17 ($77.70+ 110%);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</si>
  <si>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Hours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</si>
</sst>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General_)"/>
    <numFmt numFmtId="167" formatCode="0.0"/>
  </numFmts>
  <fonts count="30" x14ac:knownFonts="1">
    <font>
      <sz val="11"/>
      <color theme="1"/>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sz val="10"/>
      <name val="Arial"/>
      <family val="2"/>
    </font>
    <font>
      <b/>
      <sz val="11"/>
      <name val="Arial"/>
      <family val="2"/>
    </font>
    <font>
      <sz val="12"/>
      <color theme="1"/>
      <name val="Times New Roman"/>
      <family val="1"/>
    </font>
    <font>
      <b/>
      <sz val="12"/>
      <color rgb="FF000000"/>
      <name val="Times New Roman"/>
      <family val="1"/>
    </font>
    <font>
      <sz val="10"/>
      <name val="Times New Roman"/>
      <family val="1"/>
    </font>
    <font>
      <b/>
      <sz val="12"/>
      <name val="Times New Roman"/>
      <family val="1"/>
    </font>
    <font>
      <vertAlign val="superscript"/>
      <sz val="10"/>
      <name val="Times New Roman"/>
      <family val="1"/>
    </font>
    <font>
      <b/>
      <sz val="10"/>
      <name val="Times New Roman"/>
      <family val="1"/>
    </font>
    <font>
      <b/>
      <vertAlign val="superscript"/>
      <sz val="10"/>
      <color theme="1"/>
      <name val="Times New Roman"/>
      <family val="1"/>
    </font>
    <font>
      <b/>
      <i/>
      <sz val="10"/>
      <name val="Times New Roman"/>
      <family val="1"/>
    </font>
    <font>
      <sz val="10"/>
      <color rgb="FFFF0000"/>
      <name val="Times New Roman"/>
      <family val="1"/>
    </font>
    <font>
      <b/>
      <vertAlign val="superscript"/>
      <sz val="10"/>
      <name val="Times New Roman"/>
      <family val="1"/>
    </font>
    <font>
      <sz val="10"/>
      <color rgb="FF000000"/>
      <name val="Times New Roman"/>
      <family val="1"/>
    </font>
    <font>
      <sz val="11"/>
      <color theme="1"/>
      <name val="Times New Roman"/>
      <family val="1"/>
    </font>
    <font>
      <sz val="11"/>
      <color rgb="FF7030A0"/>
      <name val="Times New Roman"/>
      <family val="1"/>
    </font>
    <font>
      <sz val="11"/>
      <color rgb="FFFF0000"/>
      <name val="Times New Roman"/>
      <family val="1"/>
    </font>
    <font>
      <b/>
      <sz val="11"/>
      <color theme="1"/>
      <name val="Calibri"/>
      <family val="2"/>
      <scheme val="minor"/>
    </font>
    <font>
      <b/>
      <sz val="11"/>
      <color theme="1"/>
      <name val="Times New Roman"/>
      <family val="1"/>
    </font>
    <font>
      <sz val="12"/>
      <color theme="1"/>
      <name val="Calibri"/>
      <family val="2"/>
      <scheme val="minor"/>
    </font>
    <font>
      <b/>
      <sz val="12"/>
      <color theme="1"/>
      <name val="Times New Roman"/>
      <family val="1"/>
    </font>
    <font>
      <b/>
      <sz val="9"/>
      <color theme="1"/>
      <name val="Times New Roman"/>
      <family val="1"/>
    </font>
    <font>
      <sz val="9"/>
      <color theme="1"/>
      <name val="Times New Roman"/>
      <family val="1"/>
    </font>
    <font>
      <sz val="9"/>
      <color rgb="FF000000"/>
      <name val="Times New Roman"/>
      <family val="1"/>
    </font>
    <font>
      <vertAlign val="superscript"/>
      <sz val="10"/>
      <color rgb="FF000000"/>
      <name val="Times New Roman"/>
      <family val="1"/>
    </font>
    <font>
      <vertAlign val="superscript"/>
      <sz val="12"/>
      <color theme="1"/>
      <name val="Times New Roman"/>
      <family val="1"/>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indexed="64"/>
      </right>
      <top/>
      <bottom style="medium">
        <color indexed="64"/>
      </bottom>
      <diagonal/>
    </border>
  </borders>
  <cellStyleXfs count="3">
    <xf numFmtId="0" fontId="0" fillId="0" borderId="0"/>
    <xf numFmtId="0" fontId="4" fillId="0" borderId="0"/>
    <xf numFmtId="44" fontId="4" fillId="0" borderId="0" applyFont="0" applyFill="0" applyBorder="0" applyAlignment="0" applyProtection="0"/>
  </cellStyleXfs>
  <cellXfs count="153">
    <xf numFmtId="0" fontId="0" fillId="0" borderId="0" xfId="0"/>
    <xf numFmtId="0" fontId="2" fillId="0" borderId="0" xfId="0" applyFont="1" applyAlignment="1">
      <alignment vertical="center"/>
    </xf>
    <xf numFmtId="166" fontId="5" fillId="2" borderId="0" xfId="0" applyNumberFormat="1" applyFont="1" applyFill="1" applyAlignment="1">
      <alignment horizontal="center" wrapText="1"/>
    </xf>
    <xf numFmtId="0" fontId="1" fillId="0" borderId="0" xfId="0" applyFont="1"/>
    <xf numFmtId="0" fontId="8" fillId="0" borderId="15" xfId="0" applyFont="1" applyBorder="1" applyAlignment="1">
      <alignment horizontal="center" vertical="center" wrapText="1"/>
    </xf>
    <xf numFmtId="167" fontId="8" fillId="0" borderId="15" xfId="0" applyNumberFormat="1" applyFont="1" applyBorder="1" applyAlignment="1">
      <alignment horizontal="center" vertical="center" wrapText="1"/>
    </xf>
    <xf numFmtId="0" fontId="14" fillId="0" borderId="0" xfId="0" applyFont="1"/>
    <xf numFmtId="166" fontId="11" fillId="2" borderId="0" xfId="0" applyNumberFormat="1" applyFont="1" applyFill="1" applyAlignment="1">
      <alignment horizontal="center" wrapText="1"/>
    </xf>
    <xf numFmtId="0" fontId="1" fillId="0" borderId="8" xfId="0" applyFont="1" applyBorder="1" applyAlignment="1">
      <alignment horizontal="center" vertical="center" wrapText="1"/>
    </xf>
    <xf numFmtId="164" fontId="1" fillId="0" borderId="18" xfId="0" applyNumberFormat="1" applyFont="1" applyBorder="1" applyAlignment="1">
      <alignment vertical="center" wrapText="1"/>
    </xf>
    <xf numFmtId="0" fontId="1" fillId="0" borderId="19" xfId="0" applyFont="1" applyBorder="1" applyAlignment="1">
      <alignment horizontal="left" vertical="center" wrapText="1"/>
    </xf>
    <xf numFmtId="0" fontId="1" fillId="0" borderId="17" xfId="0" applyFont="1" applyBorder="1" applyAlignment="1">
      <alignment horizontal="center" vertical="center" wrapText="1"/>
    </xf>
    <xf numFmtId="38" fontId="11" fillId="0" borderId="15" xfId="0" applyNumberFormat="1" applyFont="1" applyBorder="1" applyAlignment="1">
      <alignment horizontal="center" vertical="center" wrapText="1"/>
    </xf>
    <xf numFmtId="167" fontId="11" fillId="0" borderId="15" xfId="0" applyNumberFormat="1" applyFont="1" applyBorder="1" applyAlignment="1">
      <alignment horizontal="center" vertical="center" wrapText="1"/>
    </xf>
    <xf numFmtId="0" fontId="3" fillId="0" borderId="0" xfId="0" applyFont="1"/>
    <xf numFmtId="0" fontId="8" fillId="0" borderId="15" xfId="0" applyFont="1" applyBorder="1" applyAlignment="1">
      <alignment horizontal="left" vertical="center" wrapText="1"/>
    </xf>
    <xf numFmtId="0" fontId="13" fillId="0" borderId="15" xfId="0" applyFont="1" applyBorder="1" applyAlignment="1">
      <alignment horizontal="left" vertical="center" wrapText="1"/>
    </xf>
    <xf numFmtId="0" fontId="11" fillId="0" borderId="15"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8" fillId="0" borderId="25" xfId="0" applyFont="1" applyBorder="1" applyAlignment="1">
      <alignment horizontal="left" vertical="center" wrapText="1"/>
    </xf>
    <xf numFmtId="0" fontId="8" fillId="0" borderId="26" xfId="0" applyFont="1" applyBorder="1" applyAlignment="1">
      <alignment horizontal="right" vertical="center" wrapText="1" indent="1"/>
    </xf>
    <xf numFmtId="164" fontId="8" fillId="0" borderId="26" xfId="0" applyNumberFormat="1" applyFont="1" applyBorder="1" applyAlignment="1">
      <alignment horizontal="right" vertical="center" wrapText="1" indent="1"/>
    </xf>
    <xf numFmtId="165" fontId="8" fillId="0" borderId="26" xfId="0" applyNumberFormat="1" applyFont="1" applyBorder="1" applyAlignment="1">
      <alignment horizontal="right" vertical="center" wrapText="1" indent="1"/>
    </xf>
    <xf numFmtId="164" fontId="11" fillId="0" borderId="27" xfId="0" applyNumberFormat="1" applyFont="1" applyBorder="1" applyAlignment="1">
      <alignment horizontal="right" vertical="center" wrapText="1" indent="1"/>
    </xf>
    <xf numFmtId="0" fontId="13" fillId="0" borderId="25" xfId="0" applyFont="1" applyBorder="1" applyAlignment="1">
      <alignment horizontal="left" vertical="center" wrapText="1"/>
    </xf>
    <xf numFmtId="164" fontId="11" fillId="0" borderId="26" xfId="0" applyNumberFormat="1" applyFont="1" applyBorder="1" applyAlignment="1">
      <alignment horizontal="right" vertical="center" wrapText="1" indent="1"/>
    </xf>
    <xf numFmtId="0" fontId="11" fillId="0" borderId="28" xfId="0" applyFont="1" applyBorder="1" applyAlignment="1">
      <alignment horizontal="left" vertical="center" wrapText="1"/>
    </xf>
    <xf numFmtId="0" fontId="11" fillId="0" borderId="10"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38" fontId="11" fillId="0" borderId="30" xfId="0" applyNumberFormat="1" applyFont="1" applyBorder="1" applyAlignment="1">
      <alignment horizontal="center" vertical="center" wrapText="1"/>
    </xf>
    <xf numFmtId="167" fontId="11" fillId="0" borderId="30" xfId="0" applyNumberFormat="1" applyFont="1" applyBorder="1" applyAlignment="1">
      <alignment horizontal="center" vertical="center" wrapText="1"/>
    </xf>
    <xf numFmtId="0" fontId="17" fillId="0" borderId="0" xfId="0" applyFont="1"/>
    <xf numFmtId="164" fontId="11" fillId="0" borderId="31" xfId="0" applyNumberFormat="1" applyFont="1" applyBorder="1" applyAlignment="1">
      <alignment horizontal="right" vertical="center" wrapText="1" indent="1"/>
    </xf>
    <xf numFmtId="1" fontId="8" fillId="0" borderId="15" xfId="0" applyNumberFormat="1" applyFont="1" applyBorder="1" applyAlignment="1">
      <alignment horizontal="center" vertical="center" wrapText="1"/>
    </xf>
    <xf numFmtId="166" fontId="9" fillId="0" borderId="0" xfId="0" applyNumberFormat="1" applyFont="1" applyAlignment="1">
      <alignment horizontal="center" vertical="top"/>
    </xf>
    <xf numFmtId="0" fontId="1" fillId="0" borderId="10" xfId="0" applyFont="1" applyBorder="1" applyAlignment="1">
      <alignment horizontal="left" vertical="center" wrapText="1"/>
    </xf>
    <xf numFmtId="0" fontId="1" fillId="0" borderId="9" xfId="0" applyFont="1" applyBorder="1" applyAlignment="1">
      <alignment horizontal="righ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164" fontId="2" fillId="0" borderId="14" xfId="0" applyNumberFormat="1" applyFont="1" applyBorder="1" applyAlignment="1">
      <alignment vertical="center" wrapText="1"/>
    </xf>
    <xf numFmtId="0" fontId="17" fillId="0" borderId="0" xfId="0" applyFont="1" applyAlignment="1">
      <alignment horizontal="right"/>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19" fillId="0" borderId="0" xfId="0" applyFont="1"/>
    <xf numFmtId="0" fontId="18" fillId="0" borderId="0" xfId="0" applyFont="1"/>
    <xf numFmtId="0" fontId="17" fillId="0" borderId="11" xfId="0" applyFont="1" applyBorder="1"/>
    <xf numFmtId="8" fontId="17" fillId="0" borderId="3" xfId="0" applyNumberFormat="1" applyFont="1" applyBorder="1"/>
    <xf numFmtId="0" fontId="17" fillId="0" borderId="4" xfId="0" applyFont="1" applyBorder="1"/>
    <xf numFmtId="8" fontId="17" fillId="0" borderId="1" xfId="0" applyNumberFormat="1" applyFont="1" applyBorder="1"/>
    <xf numFmtId="0" fontId="0" fillId="0" borderId="11" xfId="0" applyBorder="1"/>
    <xf numFmtId="8" fontId="0" fillId="0" borderId="3" xfId="0" applyNumberFormat="1" applyBorder="1"/>
    <xf numFmtId="0" fontId="0" fillId="0" borderId="4" xfId="0" applyBorder="1"/>
    <xf numFmtId="8" fontId="0" fillId="0" borderId="1" xfId="0" applyNumberFormat="1" applyBorder="1"/>
    <xf numFmtId="0" fontId="22" fillId="0" borderId="0" xfId="0" applyFont="1" applyAlignment="1">
      <alignment vertical="center" wrapText="1"/>
    </xf>
    <xf numFmtId="0" fontId="25" fillId="0" borderId="44"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11" xfId="0" applyFont="1" applyBorder="1" applyAlignment="1">
      <alignment vertical="center" wrapText="1"/>
    </xf>
    <xf numFmtId="0" fontId="25"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5" fillId="0" borderId="5" xfId="0" applyFont="1" applyBorder="1" applyAlignment="1">
      <alignment vertical="center" wrapText="1"/>
    </xf>
    <xf numFmtId="0" fontId="25"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16" fillId="0" borderId="3" xfId="0" applyFont="1" applyBorder="1" applyAlignment="1">
      <alignment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26" fillId="0" borderId="0" xfId="0" applyFont="1" applyAlignment="1">
      <alignment vertical="center" wrapText="1"/>
    </xf>
    <xf numFmtId="0" fontId="7" fillId="0" borderId="11" xfId="0" applyFont="1" applyBorder="1" applyAlignment="1">
      <alignment vertical="center" wrapText="1"/>
    </xf>
    <xf numFmtId="0" fontId="16" fillId="0" borderId="11" xfId="0" applyFont="1" applyBorder="1" applyAlignment="1">
      <alignment vertical="center" wrapText="1"/>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5" fillId="0" borderId="11" xfId="0" applyFont="1" applyBorder="1" applyAlignment="1">
      <alignment horizontal="center" vertical="center" wrapText="1"/>
    </xf>
    <xf numFmtId="0" fontId="16" fillId="0" borderId="1" xfId="0" applyFont="1" applyBorder="1" applyAlignment="1">
      <alignment vertical="center" wrapText="1"/>
    </xf>
    <xf numFmtId="0" fontId="28" fillId="0" borderId="0" xfId="0" applyFont="1" applyAlignment="1">
      <alignment vertical="center"/>
    </xf>
    <xf numFmtId="0" fontId="17" fillId="0" borderId="41" xfId="0" applyFont="1" applyBorder="1" applyAlignment="1">
      <alignment horizontal="center"/>
    </xf>
    <xf numFmtId="0" fontId="17" fillId="0" borderId="7" xfId="0" applyFont="1" applyBorder="1" applyAlignment="1">
      <alignment horizontal="center"/>
    </xf>
    <xf numFmtId="0" fontId="17" fillId="0" borderId="51" xfId="0" applyFont="1" applyBorder="1" applyAlignment="1">
      <alignment horizontal="center"/>
    </xf>
    <xf numFmtId="0" fontId="17" fillId="0" borderId="1" xfId="0" applyFont="1" applyBorder="1" applyAlignment="1">
      <alignment horizontal="center"/>
    </xf>
    <xf numFmtId="0" fontId="29" fillId="0" borderId="0" xfId="0" applyFont="1"/>
    <xf numFmtId="3" fontId="29" fillId="0" borderId="0" xfId="0" applyNumberFormat="1" applyFont="1"/>
    <xf numFmtId="6" fontId="29" fillId="0" borderId="0" xfId="0" applyNumberFormat="1" applyFont="1"/>
    <xf numFmtId="6" fontId="29" fillId="0" borderId="0" xfId="0" applyNumberFormat="1" applyFont="1" applyAlignment="1">
      <alignment horizontal="right"/>
    </xf>
    <xf numFmtId="1" fontId="29" fillId="0" borderId="0" xfId="0" applyNumberFormat="1" applyFont="1"/>
    <xf numFmtId="0" fontId="29" fillId="0" borderId="0" xfId="0" applyFont="1" applyAlignment="1">
      <alignment horizont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3"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center" wrapText="1"/>
    </xf>
    <xf numFmtId="0" fontId="1" fillId="0" borderId="0" xfId="0" applyFont="1" applyAlignment="1">
      <alignment wrapText="1"/>
    </xf>
    <xf numFmtId="0" fontId="8" fillId="0" borderId="0" xfId="0" applyFont="1" applyAlignment="1">
      <alignment horizontal="left" vertical="center" wrapText="1"/>
    </xf>
    <xf numFmtId="0" fontId="8" fillId="0" borderId="0" xfId="0" applyFont="1" applyAlignment="1">
      <alignment horizontal="left"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13" fillId="0" borderId="25"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2" fillId="0" borderId="15" xfId="0" applyFont="1" applyBorder="1" applyAlignment="1">
      <alignment horizontal="center" vertical="center" wrapText="1"/>
    </xf>
    <xf numFmtId="0" fontId="1" fillId="0" borderId="15" xfId="0" applyFont="1" applyBorder="1" applyAlignment="1">
      <alignment vertical="center" wrapText="1"/>
    </xf>
    <xf numFmtId="38" fontId="11" fillId="0" borderId="15" xfId="0" applyNumberFormat="1" applyFont="1" applyBorder="1" applyAlignment="1">
      <alignment horizontal="center" vertical="center" wrapText="1"/>
    </xf>
    <xf numFmtId="0" fontId="1" fillId="0" borderId="15" xfId="0" applyFont="1" applyBorder="1" applyAlignment="1">
      <alignment horizontal="center" vertical="center" wrapText="1"/>
    </xf>
    <xf numFmtId="166" fontId="9" fillId="2" borderId="5"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0" fillId="0" borderId="0" xfId="0" applyFont="1" applyAlignment="1">
      <alignment horizontal="left" vertical="center" wrapText="1"/>
    </xf>
    <xf numFmtId="0" fontId="2" fillId="0" borderId="26" xfId="0" applyFont="1" applyBorder="1" applyAlignment="1">
      <alignment horizontal="center" vertical="center" wrapText="1"/>
    </xf>
    <xf numFmtId="0" fontId="1" fillId="0" borderId="26" xfId="0" applyFont="1" applyBorder="1" applyAlignment="1">
      <alignment vertical="center" wrapText="1"/>
    </xf>
    <xf numFmtId="1" fontId="11" fillId="0" borderId="37" xfId="0" applyNumberFormat="1" applyFont="1" applyBorder="1" applyAlignment="1">
      <alignment horizontal="center" vertical="center" wrapText="1"/>
    </xf>
    <xf numFmtId="1" fontId="11" fillId="0" borderId="38" xfId="0" applyNumberFormat="1" applyFont="1" applyBorder="1" applyAlignment="1">
      <alignment horizontal="center" vertical="center" wrapText="1"/>
    </xf>
    <xf numFmtId="1" fontId="11" fillId="0" borderId="39" xfId="0" applyNumberFormat="1" applyFont="1" applyBorder="1" applyAlignment="1">
      <alignment horizontal="center" vertical="center" wrapText="1"/>
    </xf>
    <xf numFmtId="1" fontId="11" fillId="0" borderId="15" xfId="0" applyNumberFormat="1" applyFont="1" applyBorder="1" applyAlignment="1">
      <alignment horizontal="center" vertical="center" wrapText="1"/>
    </xf>
    <xf numFmtId="1" fontId="1" fillId="0" borderId="15" xfId="0" applyNumberFormat="1" applyFont="1" applyBorder="1" applyAlignment="1">
      <alignment horizontal="center" vertical="center" wrapText="1"/>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wrapText="1"/>
    </xf>
    <xf numFmtId="0" fontId="2" fillId="0" borderId="8" xfId="0" applyFont="1" applyBorder="1" applyAlignment="1">
      <alignment horizontal="center" vertical="center" wrapText="1"/>
    </xf>
    <xf numFmtId="0" fontId="1" fillId="0" borderId="8" xfId="0" applyFont="1" applyBorder="1" applyAlignment="1">
      <alignment wrapText="1"/>
    </xf>
    <xf numFmtId="0" fontId="1"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9" xfId="0" applyFont="1" applyBorder="1" applyAlignment="1">
      <alignment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0" xfId="0" applyFont="1" applyBorder="1" applyAlignment="1">
      <alignment horizontal="left"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21" xfId="0" applyBorder="1" applyAlignment="1">
      <alignment horizontal="center" vertical="center" wrapText="1"/>
    </xf>
    <xf numFmtId="0" fontId="0" fillId="0" borderId="40" xfId="0" applyBorder="1" applyAlignment="1">
      <alignment horizontal="center" vertical="center" wrapText="1"/>
    </xf>
    <xf numFmtId="0" fontId="22" fillId="0" borderId="0" xfId="0" applyFont="1" applyAlignment="1">
      <alignment horizontal="left" vertical="center" wrapText="1"/>
    </xf>
    <xf numFmtId="0" fontId="20" fillId="0" borderId="0" xfId="0" applyFont="1" applyAlignment="1">
      <alignment horizontal="left"/>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26" fillId="0" borderId="0" xfId="0" applyFont="1" applyAlignment="1">
      <alignment vertical="center" wrapText="1"/>
    </xf>
    <xf numFmtId="0" fontId="26" fillId="0" borderId="3" xfId="0" applyFont="1" applyBorder="1" applyAlignment="1">
      <alignment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cellXfs>
  <cellStyles count="3">
    <cellStyle name="Currency 2" xfId="2" xr:uid="{00000000-0005-0000-0000-000000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6F94-F5BD-4180-B71F-3D39B31B8FD5}">
  <dimension ref="A1:B7"/>
  <sheetViews>
    <sheetView tabSelected="1" workbookViewId="0">
      <selection activeCell="C1" sqref="C1"/>
    </sheetView>
  </sheetViews>
  <sheetFormatPr defaultRowHeight="15" x14ac:dyDescent="0.25"/>
  <cols>
    <col min="1" max="1" width="27.7109375" bestFit="1" customWidth="1"/>
    <col min="2" max="2" width="14.28515625" bestFit="1" customWidth="1"/>
  </cols>
  <sheetData>
    <row r="1" spans="1:2" x14ac:dyDescent="0.25">
      <c r="A1" s="88" t="s">
        <v>129</v>
      </c>
      <c r="B1" s="88"/>
    </row>
    <row r="2" spans="1:2" x14ac:dyDescent="0.25">
      <c r="A2" s="83" t="s">
        <v>137</v>
      </c>
      <c r="B2" s="87">
        <f>'Table 1'!L39</f>
        <v>34.5</v>
      </c>
    </row>
    <row r="3" spans="1:2" x14ac:dyDescent="0.25">
      <c r="A3" s="83" t="s">
        <v>108</v>
      </c>
      <c r="B3" s="83">
        <f>Respondents!F9</f>
        <v>4</v>
      </c>
    </row>
    <row r="4" spans="1:2" x14ac:dyDescent="0.25">
      <c r="A4" s="83" t="s">
        <v>130</v>
      </c>
      <c r="B4" s="84">
        <f>'Table 1'!F40</f>
        <v>138</v>
      </c>
    </row>
    <row r="5" spans="1:2" x14ac:dyDescent="0.25">
      <c r="A5" s="83" t="s">
        <v>131</v>
      </c>
      <c r="B5" s="85">
        <f>'Table 1'!I42</f>
        <v>17400</v>
      </c>
    </row>
    <row r="6" spans="1:2" x14ac:dyDescent="0.25">
      <c r="A6" s="83" t="s">
        <v>132</v>
      </c>
      <c r="B6" s="86" t="s">
        <v>12</v>
      </c>
    </row>
    <row r="7" spans="1:2" x14ac:dyDescent="0.25">
      <c r="A7" s="83" t="s">
        <v>133</v>
      </c>
      <c r="B7" s="83" t="s">
        <v>134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5"/>
  <sheetViews>
    <sheetView workbookViewId="0">
      <selection sqref="A1:I1"/>
    </sheetView>
  </sheetViews>
  <sheetFormatPr defaultColWidth="9.140625" defaultRowHeight="15" x14ac:dyDescent="0.25"/>
  <cols>
    <col min="1" max="1" width="40" style="33" customWidth="1"/>
    <col min="2" max="2" width="10.140625" style="33" customWidth="1"/>
    <col min="3" max="3" width="10.7109375" style="33" customWidth="1"/>
    <col min="4" max="4" width="10.5703125" style="33" customWidth="1"/>
    <col min="5" max="5" width="11.42578125" style="33" customWidth="1"/>
    <col min="6" max="6" width="9.5703125" style="33" customWidth="1"/>
    <col min="7" max="7" width="11.42578125" style="33" customWidth="1"/>
    <col min="8" max="8" width="9.140625" style="33"/>
    <col min="9" max="9" width="9.28515625" style="33" customWidth="1"/>
    <col min="10" max="10" width="9.140625" style="33"/>
    <col min="11" max="11" width="10.42578125" style="33" bestFit="1" customWidth="1"/>
    <col min="12" max="12" width="12" style="33" bestFit="1" customWidth="1"/>
    <col min="13" max="16384" width="9.140625" style="33"/>
  </cols>
  <sheetData>
    <row r="1" spans="1:21" ht="31.5" customHeight="1" thickBot="1" x14ac:dyDescent="0.3">
      <c r="A1" s="106" t="s">
        <v>66</v>
      </c>
      <c r="B1" s="107"/>
      <c r="C1" s="107"/>
      <c r="D1" s="107"/>
      <c r="E1" s="107"/>
      <c r="F1" s="107"/>
      <c r="G1" s="107"/>
      <c r="H1" s="107"/>
      <c r="I1" s="108"/>
      <c r="J1" s="36"/>
      <c r="K1" s="36"/>
      <c r="L1" s="36"/>
      <c r="M1" s="36"/>
    </row>
    <row r="2" spans="1:21" x14ac:dyDescent="0.25">
      <c r="A2" s="97" t="s">
        <v>0</v>
      </c>
      <c r="B2" s="18" t="s">
        <v>1</v>
      </c>
      <c r="C2" s="18" t="s">
        <v>3</v>
      </c>
      <c r="D2" s="18" t="s">
        <v>5</v>
      </c>
      <c r="E2" s="18" t="s">
        <v>6</v>
      </c>
      <c r="F2" s="18" t="s">
        <v>7</v>
      </c>
      <c r="G2" s="18" t="s">
        <v>8</v>
      </c>
      <c r="H2" s="18" t="s">
        <v>9</v>
      </c>
      <c r="I2" s="19" t="s">
        <v>10</v>
      </c>
    </row>
    <row r="3" spans="1:21" ht="15" customHeight="1" x14ac:dyDescent="0.25">
      <c r="A3" s="98"/>
      <c r="B3" s="102" t="s">
        <v>2</v>
      </c>
      <c r="C3" s="102" t="s">
        <v>4</v>
      </c>
      <c r="D3" s="102" t="s">
        <v>53</v>
      </c>
      <c r="E3" s="102" t="s">
        <v>69</v>
      </c>
      <c r="F3" s="102" t="s">
        <v>55</v>
      </c>
      <c r="G3" s="102" t="s">
        <v>51</v>
      </c>
      <c r="H3" s="102" t="s">
        <v>52</v>
      </c>
      <c r="I3" s="110" t="s">
        <v>59</v>
      </c>
    </row>
    <row r="4" spans="1:21" ht="15.75" thickBot="1" x14ac:dyDescent="0.3">
      <c r="A4" s="98"/>
      <c r="B4" s="103"/>
      <c r="C4" s="103"/>
      <c r="D4" s="103"/>
      <c r="E4" s="103"/>
      <c r="F4" s="103"/>
      <c r="G4" s="103"/>
      <c r="H4" s="103"/>
      <c r="I4" s="111"/>
    </row>
    <row r="5" spans="1:21" ht="41.25" customHeight="1" thickBot="1" x14ac:dyDescent="0.3">
      <c r="A5" s="98"/>
      <c r="B5" s="103"/>
      <c r="C5" s="103"/>
      <c r="D5" s="103"/>
      <c r="E5" s="103"/>
      <c r="F5" s="103"/>
      <c r="G5" s="103"/>
      <c r="H5" s="103"/>
      <c r="I5" s="111"/>
      <c r="K5" s="89" t="s">
        <v>104</v>
      </c>
      <c r="L5" s="90"/>
    </row>
    <row r="6" spans="1:21" x14ac:dyDescent="0.25">
      <c r="A6" s="20" t="s">
        <v>11</v>
      </c>
      <c r="B6" s="4" t="s">
        <v>12</v>
      </c>
      <c r="C6" s="15"/>
      <c r="D6" s="4"/>
      <c r="E6" s="4"/>
      <c r="F6" s="4"/>
      <c r="G6" s="4"/>
      <c r="H6" s="4"/>
      <c r="I6" s="21"/>
      <c r="K6" s="47" t="s">
        <v>46</v>
      </c>
      <c r="L6" s="48">
        <v>163.16999999999999</v>
      </c>
    </row>
    <row r="7" spans="1:21" x14ac:dyDescent="0.25">
      <c r="A7" s="20" t="s">
        <v>13</v>
      </c>
      <c r="B7" s="4" t="s">
        <v>12</v>
      </c>
      <c r="C7" s="15"/>
      <c r="D7" s="4"/>
      <c r="E7" s="4"/>
      <c r="F7" s="4"/>
      <c r="G7" s="4"/>
      <c r="H7" s="4"/>
      <c r="I7" s="21"/>
      <c r="K7" s="47" t="s">
        <v>44</v>
      </c>
      <c r="L7" s="48">
        <v>130.28</v>
      </c>
    </row>
    <row r="8" spans="1:21" ht="15.75" thickBot="1" x14ac:dyDescent="0.3">
      <c r="A8" s="20" t="s">
        <v>14</v>
      </c>
      <c r="B8" s="4"/>
      <c r="C8" s="4"/>
      <c r="D8" s="4"/>
      <c r="E8" s="4"/>
      <c r="F8" s="4"/>
      <c r="G8" s="4"/>
      <c r="H8" s="4"/>
      <c r="I8" s="21"/>
      <c r="K8" s="49" t="s">
        <v>45</v>
      </c>
      <c r="L8" s="50">
        <v>65.709999999999994</v>
      </c>
    </row>
    <row r="9" spans="1:21" ht="15.75" x14ac:dyDescent="0.25">
      <c r="A9" s="20" t="s">
        <v>72</v>
      </c>
      <c r="B9" s="4">
        <v>1</v>
      </c>
      <c r="C9" s="4">
        <v>1</v>
      </c>
      <c r="D9" s="4">
        <f>B9*C9</f>
        <v>1</v>
      </c>
      <c r="E9" s="4">
        <v>4</v>
      </c>
      <c r="F9" s="4">
        <f>D9*E9</f>
        <v>4</v>
      </c>
      <c r="G9" s="4">
        <f>F9*0.05</f>
        <v>0.2</v>
      </c>
      <c r="H9" s="4">
        <f>F9*0.1</f>
        <v>0.4</v>
      </c>
      <c r="I9" s="22">
        <f>(F9*$L$7+G9*$L$6+H9*$L$8)</f>
        <v>580.03800000000001</v>
      </c>
      <c r="J9" s="6"/>
      <c r="U9" s="46"/>
    </row>
    <row r="10" spans="1:21" x14ac:dyDescent="0.25">
      <c r="A10" s="20" t="s">
        <v>15</v>
      </c>
      <c r="B10" s="4"/>
      <c r="C10" s="4"/>
      <c r="D10" s="4"/>
      <c r="E10" s="4"/>
      <c r="F10" s="4"/>
      <c r="G10" s="4"/>
      <c r="H10" s="4"/>
      <c r="I10" s="22"/>
    </row>
    <row r="11" spans="1:21" x14ac:dyDescent="0.25">
      <c r="A11" s="20" t="s">
        <v>16</v>
      </c>
      <c r="B11" s="4">
        <v>1</v>
      </c>
      <c r="C11" s="4">
        <v>12</v>
      </c>
      <c r="D11" s="4">
        <f t="shared" ref="D11:D14" si="0">B11*C11</f>
        <v>12</v>
      </c>
      <c r="E11" s="4">
        <v>0</v>
      </c>
      <c r="F11" s="4">
        <f>D11*E11</f>
        <v>0</v>
      </c>
      <c r="G11" s="4">
        <f t="shared" ref="G11:G14" si="1">F11*0.05</f>
        <v>0</v>
      </c>
      <c r="H11" s="4">
        <f t="shared" ref="H11:H14" si="2">F11*0.1</f>
        <v>0</v>
      </c>
      <c r="I11" s="22">
        <f t="shared" ref="I11:I26" si="3">(F11*$L$7+G11*$L$6+H11*$L$8)</f>
        <v>0</v>
      </c>
    </row>
    <row r="12" spans="1:21" x14ac:dyDescent="0.25">
      <c r="A12" s="20" t="s">
        <v>17</v>
      </c>
      <c r="B12" s="4">
        <v>2</v>
      </c>
      <c r="C12" s="4">
        <v>4</v>
      </c>
      <c r="D12" s="4">
        <f t="shared" si="0"/>
        <v>8</v>
      </c>
      <c r="E12" s="4">
        <v>0</v>
      </c>
      <c r="F12" s="4">
        <f>D12*E12</f>
        <v>0</v>
      </c>
      <c r="G12" s="4">
        <f t="shared" si="1"/>
        <v>0</v>
      </c>
      <c r="H12" s="4">
        <f t="shared" si="2"/>
        <v>0</v>
      </c>
      <c r="I12" s="22">
        <f t="shared" si="3"/>
        <v>0</v>
      </c>
    </row>
    <row r="13" spans="1:21" ht="15.75" x14ac:dyDescent="0.25">
      <c r="A13" s="20" t="s">
        <v>73</v>
      </c>
      <c r="B13" s="4">
        <v>1</v>
      </c>
      <c r="C13" s="4">
        <v>12</v>
      </c>
      <c r="D13" s="4">
        <f t="shared" si="0"/>
        <v>12</v>
      </c>
      <c r="E13" s="4">
        <v>0</v>
      </c>
      <c r="F13" s="4">
        <f>D13*E13</f>
        <v>0</v>
      </c>
      <c r="G13" s="4">
        <f t="shared" si="1"/>
        <v>0</v>
      </c>
      <c r="H13" s="4">
        <f t="shared" si="2"/>
        <v>0</v>
      </c>
      <c r="I13" s="22">
        <f t="shared" si="3"/>
        <v>0</v>
      </c>
    </row>
    <row r="14" spans="1:21" ht="15.75" x14ac:dyDescent="0.25">
      <c r="A14" s="20" t="s">
        <v>74</v>
      </c>
      <c r="B14" s="4">
        <v>1</v>
      </c>
      <c r="C14" s="4">
        <v>12</v>
      </c>
      <c r="D14" s="4">
        <f t="shared" si="0"/>
        <v>12</v>
      </c>
      <c r="E14" s="4">
        <v>0</v>
      </c>
      <c r="F14" s="4">
        <f>D14*E14</f>
        <v>0</v>
      </c>
      <c r="G14" s="4">
        <f t="shared" si="1"/>
        <v>0</v>
      </c>
      <c r="H14" s="4">
        <f t="shared" si="2"/>
        <v>0</v>
      </c>
      <c r="I14" s="22">
        <f t="shared" si="3"/>
        <v>0</v>
      </c>
    </row>
    <row r="15" spans="1:21" x14ac:dyDescent="0.25">
      <c r="A15" s="20" t="s">
        <v>18</v>
      </c>
      <c r="B15" s="4" t="s">
        <v>12</v>
      </c>
      <c r="C15" s="4"/>
      <c r="D15" s="4"/>
      <c r="E15" s="4"/>
      <c r="F15" s="4"/>
      <c r="G15" s="4"/>
      <c r="H15" s="4"/>
      <c r="I15" s="22"/>
    </row>
    <row r="16" spans="1:21" x14ac:dyDescent="0.25">
      <c r="A16" s="20" t="s">
        <v>19</v>
      </c>
      <c r="B16" s="4" t="s">
        <v>20</v>
      </c>
      <c r="C16" s="4"/>
      <c r="D16" s="4"/>
      <c r="E16" s="4"/>
      <c r="F16" s="4"/>
      <c r="G16" s="4"/>
      <c r="H16" s="4"/>
      <c r="I16" s="22"/>
    </row>
    <row r="17" spans="1:10" x14ac:dyDescent="0.25">
      <c r="A17" s="20" t="s">
        <v>21</v>
      </c>
      <c r="B17" s="4"/>
      <c r="C17" s="4"/>
      <c r="D17" s="4"/>
      <c r="E17" s="4"/>
      <c r="F17" s="4"/>
      <c r="G17" s="4"/>
      <c r="H17" s="4"/>
      <c r="I17" s="22"/>
    </row>
    <row r="18" spans="1:10" x14ac:dyDescent="0.25">
      <c r="A18" s="20" t="s">
        <v>22</v>
      </c>
      <c r="B18" s="4">
        <v>2</v>
      </c>
      <c r="C18" s="4">
        <v>1</v>
      </c>
      <c r="D18" s="4">
        <f t="shared" ref="D18:D26" si="4">B18*C18</f>
        <v>2</v>
      </c>
      <c r="E18" s="4">
        <v>0</v>
      </c>
      <c r="F18" s="4">
        <f t="shared" ref="F18:F26" si="5">D18*E18</f>
        <v>0</v>
      </c>
      <c r="G18" s="4">
        <f t="shared" ref="G18:G26" si="6">F18*0.05</f>
        <v>0</v>
      </c>
      <c r="H18" s="4">
        <f t="shared" ref="H18:H26" si="7">F18*0.1</f>
        <v>0</v>
      </c>
      <c r="I18" s="22">
        <f t="shared" si="3"/>
        <v>0</v>
      </c>
    </row>
    <row r="19" spans="1:10" x14ac:dyDescent="0.25">
      <c r="A19" s="20" t="s">
        <v>23</v>
      </c>
      <c r="B19" s="4">
        <v>2</v>
      </c>
      <c r="C19" s="4">
        <v>1</v>
      </c>
      <c r="D19" s="4">
        <f t="shared" si="4"/>
        <v>2</v>
      </c>
      <c r="E19" s="4">
        <v>0</v>
      </c>
      <c r="F19" s="4">
        <f t="shared" si="5"/>
        <v>0</v>
      </c>
      <c r="G19" s="4">
        <f t="shared" si="6"/>
        <v>0</v>
      </c>
      <c r="H19" s="4">
        <f t="shared" si="7"/>
        <v>0</v>
      </c>
      <c r="I19" s="22">
        <f t="shared" si="3"/>
        <v>0</v>
      </c>
    </row>
    <row r="20" spans="1:10" x14ac:dyDescent="0.25">
      <c r="A20" s="20" t="s">
        <v>24</v>
      </c>
      <c r="B20" s="4">
        <v>2</v>
      </c>
      <c r="C20" s="4">
        <v>1</v>
      </c>
      <c r="D20" s="4">
        <f t="shared" si="4"/>
        <v>2</v>
      </c>
      <c r="E20" s="4">
        <v>0</v>
      </c>
      <c r="F20" s="4">
        <f t="shared" si="5"/>
        <v>0</v>
      </c>
      <c r="G20" s="4">
        <f t="shared" si="6"/>
        <v>0</v>
      </c>
      <c r="H20" s="4">
        <f t="shared" si="7"/>
        <v>0</v>
      </c>
      <c r="I20" s="22">
        <f t="shared" si="3"/>
        <v>0</v>
      </c>
    </row>
    <row r="21" spans="1:10" ht="25.5" x14ac:dyDescent="0.25">
      <c r="A21" s="20" t="s">
        <v>78</v>
      </c>
      <c r="B21" s="4">
        <v>2</v>
      </c>
      <c r="C21" s="4">
        <v>1</v>
      </c>
      <c r="D21" s="4">
        <f t="shared" ref="D21" si="8">B21*C21</f>
        <v>2</v>
      </c>
      <c r="E21" s="4">
        <v>0</v>
      </c>
      <c r="F21" s="4">
        <f t="shared" si="5"/>
        <v>0</v>
      </c>
      <c r="G21" s="4">
        <f t="shared" ref="G21" si="9">F21*0.05</f>
        <v>0</v>
      </c>
      <c r="H21" s="4">
        <f t="shared" ref="H21" si="10">F21*0.1</f>
        <v>0</v>
      </c>
      <c r="I21" s="22">
        <f t="shared" si="3"/>
        <v>0</v>
      </c>
      <c r="J21" s="45"/>
    </row>
    <row r="22" spans="1:10" ht="15.75" x14ac:dyDescent="0.25">
      <c r="A22" s="20" t="s">
        <v>90</v>
      </c>
      <c r="B22" s="4">
        <v>2</v>
      </c>
      <c r="C22" s="4">
        <v>1</v>
      </c>
      <c r="D22" s="4">
        <f t="shared" si="4"/>
        <v>2</v>
      </c>
      <c r="E22" s="4">
        <v>0</v>
      </c>
      <c r="F22" s="4">
        <f t="shared" si="5"/>
        <v>0</v>
      </c>
      <c r="G22" s="4">
        <f>F22*0.05</f>
        <v>0</v>
      </c>
      <c r="H22" s="4">
        <f t="shared" si="7"/>
        <v>0</v>
      </c>
      <c r="I22" s="22">
        <f t="shared" si="3"/>
        <v>0</v>
      </c>
    </row>
    <row r="23" spans="1:10" ht="15.75" x14ac:dyDescent="0.25">
      <c r="A23" s="20" t="s">
        <v>91</v>
      </c>
      <c r="B23" s="4">
        <v>2</v>
      </c>
      <c r="C23" s="4">
        <v>1</v>
      </c>
      <c r="D23" s="4">
        <f t="shared" si="4"/>
        <v>2</v>
      </c>
      <c r="E23" s="4">
        <v>0</v>
      </c>
      <c r="F23" s="4">
        <f t="shared" si="5"/>
        <v>0</v>
      </c>
      <c r="G23" s="4">
        <f>F23*0.05</f>
        <v>0</v>
      </c>
      <c r="H23" s="4">
        <f t="shared" si="7"/>
        <v>0</v>
      </c>
      <c r="I23" s="22">
        <f t="shared" si="3"/>
        <v>0</v>
      </c>
      <c r="J23" s="45"/>
    </row>
    <row r="24" spans="1:10" x14ac:dyDescent="0.25">
      <c r="A24" s="20" t="s">
        <v>76</v>
      </c>
      <c r="B24" s="4">
        <v>12</v>
      </c>
      <c r="C24" s="4">
        <v>1</v>
      </c>
      <c r="D24" s="4">
        <f t="shared" si="4"/>
        <v>12</v>
      </c>
      <c r="E24" s="4">
        <v>0</v>
      </c>
      <c r="F24" s="4">
        <f t="shared" si="5"/>
        <v>0</v>
      </c>
      <c r="G24" s="4">
        <f>F24*0.05</f>
        <v>0</v>
      </c>
      <c r="H24" s="4">
        <f t="shared" si="7"/>
        <v>0</v>
      </c>
      <c r="I24" s="22">
        <f t="shared" si="3"/>
        <v>0</v>
      </c>
      <c r="J24" s="45"/>
    </row>
    <row r="25" spans="1:10" ht="15.75" x14ac:dyDescent="0.25">
      <c r="A25" s="20" t="s">
        <v>70</v>
      </c>
      <c r="B25" s="4">
        <v>12</v>
      </c>
      <c r="C25" s="4">
        <v>1</v>
      </c>
      <c r="D25" s="4">
        <f t="shared" si="4"/>
        <v>12</v>
      </c>
      <c r="E25" s="4">
        <v>4</v>
      </c>
      <c r="F25" s="4">
        <f t="shared" si="5"/>
        <v>48</v>
      </c>
      <c r="G25" s="4">
        <f t="shared" si="6"/>
        <v>2.4000000000000004</v>
      </c>
      <c r="H25" s="4">
        <f t="shared" si="7"/>
        <v>4.8000000000000007</v>
      </c>
      <c r="I25" s="22">
        <f>(F25*$L$7+G25*$L$6+H25*$L$8)</f>
        <v>6960.456000000001</v>
      </c>
      <c r="J25" s="6"/>
    </row>
    <row r="26" spans="1:10" ht="15.75" x14ac:dyDescent="0.25">
      <c r="A26" s="20" t="s">
        <v>79</v>
      </c>
      <c r="B26" s="4">
        <v>5</v>
      </c>
      <c r="C26" s="4">
        <v>1</v>
      </c>
      <c r="D26" s="4">
        <f t="shared" si="4"/>
        <v>5</v>
      </c>
      <c r="E26" s="4">
        <v>0</v>
      </c>
      <c r="F26" s="44">
        <f t="shared" si="5"/>
        <v>0</v>
      </c>
      <c r="G26" s="44">
        <f t="shared" si="6"/>
        <v>0</v>
      </c>
      <c r="H26" s="44">
        <f t="shared" si="7"/>
        <v>0</v>
      </c>
      <c r="I26" s="22">
        <f t="shared" si="3"/>
        <v>0</v>
      </c>
      <c r="J26" s="6"/>
    </row>
    <row r="27" spans="1:10" x14ac:dyDescent="0.25">
      <c r="A27" s="99" t="s">
        <v>25</v>
      </c>
      <c r="B27" s="100"/>
      <c r="C27" s="100"/>
      <c r="D27" s="100"/>
      <c r="E27" s="101"/>
      <c r="F27" s="112">
        <f>SUM(F9:H26)</f>
        <v>59.8</v>
      </c>
      <c r="G27" s="113"/>
      <c r="H27" s="114"/>
      <c r="I27" s="24">
        <f>SUM(I6:I26)</f>
        <v>7540.4940000000006</v>
      </c>
      <c r="J27" s="3"/>
    </row>
    <row r="28" spans="1:10" x14ac:dyDescent="0.25">
      <c r="A28" s="20" t="s">
        <v>26</v>
      </c>
      <c r="B28" s="4"/>
      <c r="C28" s="4"/>
      <c r="D28" s="4"/>
      <c r="E28" s="4"/>
      <c r="F28" s="43"/>
      <c r="G28" s="43"/>
      <c r="H28" s="43"/>
      <c r="I28" s="23"/>
      <c r="J28" s="3"/>
    </row>
    <row r="29" spans="1:10" x14ac:dyDescent="0.25">
      <c r="A29" s="20" t="s">
        <v>49</v>
      </c>
      <c r="B29" s="4" t="s">
        <v>27</v>
      </c>
      <c r="C29" s="4"/>
      <c r="D29" s="4"/>
      <c r="E29" s="4"/>
      <c r="F29" s="4"/>
      <c r="G29" s="4"/>
      <c r="H29" s="4"/>
      <c r="I29" s="23"/>
      <c r="J29" s="3"/>
    </row>
    <row r="30" spans="1:10" x14ac:dyDescent="0.25">
      <c r="A30" s="20" t="s">
        <v>28</v>
      </c>
      <c r="B30" s="4">
        <v>50</v>
      </c>
      <c r="C30" s="4">
        <v>1</v>
      </c>
      <c r="D30" s="4">
        <f t="shared" ref="D30" si="11">B30*C30</f>
        <v>50</v>
      </c>
      <c r="E30" s="4">
        <v>0</v>
      </c>
      <c r="F30" s="4">
        <f>D30*E30</f>
        <v>0</v>
      </c>
      <c r="G30" s="4">
        <f>F30*0.05</f>
        <v>0</v>
      </c>
      <c r="H30" s="4">
        <f>F30*0.1</f>
        <v>0</v>
      </c>
      <c r="I30" s="22">
        <f>(F30*$L$7+G30*$L$6+H30*$L$8)</f>
        <v>0</v>
      </c>
      <c r="J30" s="3"/>
    </row>
    <row r="31" spans="1:10" x14ac:dyDescent="0.25">
      <c r="A31" s="20" t="s">
        <v>56</v>
      </c>
      <c r="B31" s="4"/>
      <c r="C31" s="4"/>
      <c r="D31" s="4"/>
      <c r="E31" s="4"/>
      <c r="F31" s="4"/>
      <c r="G31" s="4"/>
      <c r="H31" s="4"/>
      <c r="I31" s="22"/>
      <c r="J31" s="3"/>
    </row>
    <row r="32" spans="1:10" x14ac:dyDescent="0.25">
      <c r="A32" s="20" t="s">
        <v>29</v>
      </c>
      <c r="B32" s="4">
        <v>1</v>
      </c>
      <c r="C32" s="4">
        <v>12</v>
      </c>
      <c r="D32" s="4">
        <f t="shared" ref="D32:D36" si="12">B32*C32</f>
        <v>12</v>
      </c>
      <c r="E32" s="4">
        <v>0</v>
      </c>
      <c r="F32" s="4">
        <f>D32*E32</f>
        <v>0</v>
      </c>
      <c r="G32" s="4">
        <f t="shared" ref="G32:G36" si="13">F32*0.05</f>
        <v>0</v>
      </c>
      <c r="H32" s="4">
        <f t="shared" ref="H32:H36" si="14">F32*0.1</f>
        <v>0</v>
      </c>
      <c r="I32" s="22">
        <f t="shared" ref="I32:I36" si="15">(F32*$L$7+G32*$L$6+H32*$L$8)</f>
        <v>0</v>
      </c>
      <c r="J32" s="3"/>
    </row>
    <row r="33" spans="1:12" x14ac:dyDescent="0.25">
      <c r="A33" s="20" t="s">
        <v>30</v>
      </c>
      <c r="B33" s="4">
        <v>1</v>
      </c>
      <c r="C33" s="4">
        <v>12</v>
      </c>
      <c r="D33" s="4">
        <f t="shared" si="12"/>
        <v>12</v>
      </c>
      <c r="E33" s="4">
        <v>0</v>
      </c>
      <c r="F33" s="4">
        <f>D33*E33</f>
        <v>0</v>
      </c>
      <c r="G33" s="4">
        <f t="shared" si="13"/>
        <v>0</v>
      </c>
      <c r="H33" s="4">
        <f t="shared" si="14"/>
        <v>0</v>
      </c>
      <c r="I33" s="22">
        <f t="shared" si="15"/>
        <v>0</v>
      </c>
      <c r="J33" s="3"/>
    </row>
    <row r="34" spans="1:12" x14ac:dyDescent="0.25">
      <c r="A34" s="20" t="s">
        <v>31</v>
      </c>
      <c r="B34" s="4">
        <v>1</v>
      </c>
      <c r="C34" s="4">
        <v>12</v>
      </c>
      <c r="D34" s="4">
        <f t="shared" si="12"/>
        <v>12</v>
      </c>
      <c r="E34" s="4">
        <v>0</v>
      </c>
      <c r="F34" s="4">
        <f>D34*E34</f>
        <v>0</v>
      </c>
      <c r="G34" s="4">
        <f t="shared" si="13"/>
        <v>0</v>
      </c>
      <c r="H34" s="4">
        <f t="shared" si="14"/>
        <v>0</v>
      </c>
      <c r="I34" s="22">
        <f t="shared" si="15"/>
        <v>0</v>
      </c>
      <c r="J34" s="3"/>
    </row>
    <row r="35" spans="1:12" ht="15.75" x14ac:dyDescent="0.25">
      <c r="A35" s="20" t="s">
        <v>80</v>
      </c>
      <c r="B35" s="4">
        <v>1</v>
      </c>
      <c r="C35" s="4">
        <v>12</v>
      </c>
      <c r="D35" s="4">
        <f t="shared" si="12"/>
        <v>12</v>
      </c>
      <c r="E35" s="4">
        <v>4</v>
      </c>
      <c r="F35" s="4">
        <f>D35*E35</f>
        <v>48</v>
      </c>
      <c r="G35" s="5">
        <f t="shared" si="13"/>
        <v>2.4000000000000004</v>
      </c>
      <c r="H35" s="5">
        <f t="shared" si="14"/>
        <v>4.8000000000000007</v>
      </c>
      <c r="I35" s="22">
        <f t="shared" si="15"/>
        <v>6960.456000000001</v>
      </c>
      <c r="J35" s="6"/>
    </row>
    <row r="36" spans="1:12" ht="15.75" x14ac:dyDescent="0.25">
      <c r="A36" s="20" t="s">
        <v>81</v>
      </c>
      <c r="B36" s="4">
        <v>5</v>
      </c>
      <c r="C36" s="4">
        <v>1</v>
      </c>
      <c r="D36" s="4">
        <f t="shared" si="12"/>
        <v>5</v>
      </c>
      <c r="E36" s="4">
        <v>4</v>
      </c>
      <c r="F36" s="4">
        <f>D36*E36</f>
        <v>20</v>
      </c>
      <c r="G36" s="5">
        <f t="shared" si="13"/>
        <v>1</v>
      </c>
      <c r="H36" s="5">
        <f t="shared" si="14"/>
        <v>2</v>
      </c>
      <c r="I36" s="22">
        <f t="shared" si="15"/>
        <v>2900.19</v>
      </c>
      <c r="J36" s="6"/>
    </row>
    <row r="37" spans="1:12" ht="15.75" thickBot="1" x14ac:dyDescent="0.3">
      <c r="A37" s="20" t="s">
        <v>57</v>
      </c>
      <c r="B37" s="4" t="s">
        <v>12</v>
      </c>
      <c r="C37" s="4"/>
      <c r="D37" s="4"/>
      <c r="E37" s="4"/>
      <c r="F37" s="4"/>
      <c r="G37" s="4"/>
      <c r="H37" s="4"/>
      <c r="I37" s="23"/>
      <c r="J37" s="6"/>
      <c r="L37" s="42"/>
    </row>
    <row r="38" spans="1:12" ht="16.5" thickBot="1" x14ac:dyDescent="0.3">
      <c r="A38" s="20" t="s">
        <v>82</v>
      </c>
      <c r="B38" s="4">
        <v>1</v>
      </c>
      <c r="C38" s="4">
        <v>1</v>
      </c>
      <c r="D38" s="4">
        <f>C38*B38</f>
        <v>1</v>
      </c>
      <c r="E38" s="4">
        <v>0</v>
      </c>
      <c r="F38" s="4">
        <f>D38*E38</f>
        <v>0</v>
      </c>
      <c r="G38" s="35">
        <f t="shared" ref="G38" si="16">F38*0.05</f>
        <v>0</v>
      </c>
      <c r="H38" s="35">
        <f t="shared" ref="H38" si="17">F38*0.1</f>
        <v>0</v>
      </c>
      <c r="I38" s="23"/>
      <c r="J38" s="6"/>
      <c r="K38" s="79" t="s">
        <v>128</v>
      </c>
      <c r="L38" s="80" t="s">
        <v>127</v>
      </c>
    </row>
    <row r="39" spans="1:12" ht="15.75" thickBot="1" x14ac:dyDescent="0.3">
      <c r="A39" s="25" t="s">
        <v>32</v>
      </c>
      <c r="B39" s="16"/>
      <c r="C39" s="16"/>
      <c r="D39" s="16"/>
      <c r="E39" s="16"/>
      <c r="F39" s="115">
        <f>SUM(F30:H38)</f>
        <v>78.2</v>
      </c>
      <c r="G39" s="116"/>
      <c r="H39" s="116"/>
      <c r="I39" s="26">
        <f>SUM(I28:I37)</f>
        <v>9860.6460000000006</v>
      </c>
      <c r="K39" s="81">
        <f>Responses!E12</f>
        <v>4</v>
      </c>
      <c r="L39" s="82">
        <f>F40/Responses!E12</f>
        <v>34.5</v>
      </c>
    </row>
    <row r="40" spans="1:12" ht="28.5" x14ac:dyDescent="0.25">
      <c r="A40" s="27" t="s">
        <v>83</v>
      </c>
      <c r="B40" s="17"/>
      <c r="C40" s="17"/>
      <c r="D40" s="17"/>
      <c r="E40" s="17"/>
      <c r="F40" s="104">
        <f>F39+F27</f>
        <v>138</v>
      </c>
      <c r="G40" s="105"/>
      <c r="H40" s="105"/>
      <c r="I40" s="26">
        <f>ROUND(I39+I27,-2)</f>
        <v>17400</v>
      </c>
    </row>
    <row r="41" spans="1:12" ht="15.75" x14ac:dyDescent="0.25">
      <c r="A41" s="28" t="s">
        <v>84</v>
      </c>
      <c r="B41" s="17"/>
      <c r="C41" s="17"/>
      <c r="D41" s="17"/>
      <c r="E41" s="17"/>
      <c r="F41" s="12"/>
      <c r="G41" s="13"/>
      <c r="H41" s="13"/>
      <c r="I41" s="22">
        <v>0</v>
      </c>
    </row>
    <row r="42" spans="1:12" ht="16.5" thickBot="1" x14ac:dyDescent="0.3">
      <c r="A42" s="29" t="s">
        <v>85</v>
      </c>
      <c r="B42" s="30"/>
      <c r="C42" s="30"/>
      <c r="D42" s="30"/>
      <c r="E42" s="30"/>
      <c r="F42" s="31"/>
      <c r="G42" s="32"/>
      <c r="H42" s="32"/>
      <c r="I42" s="34">
        <f>I41+I40</f>
        <v>17400</v>
      </c>
    </row>
    <row r="43" spans="1:12" x14ac:dyDescent="0.25">
      <c r="A43" s="3"/>
      <c r="B43" s="3"/>
      <c r="C43" s="3"/>
      <c r="D43" s="3"/>
      <c r="E43" s="3"/>
      <c r="F43" s="3"/>
      <c r="G43" s="3"/>
      <c r="H43" s="3"/>
      <c r="I43" s="3"/>
    </row>
    <row r="44" spans="1:12" x14ac:dyDescent="0.25">
      <c r="A44" s="1" t="s">
        <v>33</v>
      </c>
      <c r="B44" s="3"/>
      <c r="C44" s="3"/>
      <c r="D44" s="3"/>
      <c r="E44" s="3"/>
      <c r="F44" s="3"/>
      <c r="G44" s="3"/>
      <c r="H44" s="3"/>
      <c r="I44" s="3"/>
    </row>
    <row r="45" spans="1:12" ht="27.75" customHeight="1" x14ac:dyDescent="0.25">
      <c r="A45" s="109" t="s">
        <v>58</v>
      </c>
      <c r="B45" s="109"/>
      <c r="C45" s="109"/>
      <c r="D45" s="109"/>
      <c r="E45" s="109"/>
      <c r="F45" s="109"/>
      <c r="G45" s="109"/>
      <c r="H45" s="109"/>
      <c r="I45" s="109"/>
    </row>
    <row r="46" spans="1:12" ht="68.25" customHeight="1" x14ac:dyDescent="0.25">
      <c r="A46" s="95" t="s">
        <v>136</v>
      </c>
      <c r="B46" s="96"/>
      <c r="C46" s="96"/>
      <c r="D46" s="96"/>
      <c r="E46" s="96"/>
      <c r="F46" s="96"/>
      <c r="G46" s="96"/>
      <c r="H46" s="96"/>
      <c r="I46" s="96"/>
    </row>
    <row r="47" spans="1:12" ht="16.5" x14ac:dyDescent="0.25">
      <c r="A47" s="91" t="s">
        <v>71</v>
      </c>
      <c r="B47" s="91"/>
      <c r="C47" s="91"/>
      <c r="D47" s="91"/>
      <c r="E47" s="91"/>
      <c r="F47" s="91"/>
      <c r="G47" s="91"/>
      <c r="H47" s="91"/>
      <c r="I47" s="91"/>
    </row>
    <row r="48" spans="1:12" ht="18.75" customHeight="1" x14ac:dyDescent="0.25">
      <c r="A48" s="93" t="s">
        <v>75</v>
      </c>
      <c r="B48" s="94"/>
      <c r="C48" s="94"/>
      <c r="D48" s="94"/>
      <c r="E48" s="94"/>
      <c r="F48" s="94"/>
      <c r="G48" s="94"/>
      <c r="H48" s="94"/>
      <c r="I48" s="94"/>
      <c r="J48" s="45"/>
    </row>
    <row r="49" spans="1:10" ht="41.25" customHeight="1" x14ac:dyDescent="0.25">
      <c r="A49" s="109" t="s">
        <v>92</v>
      </c>
      <c r="B49" s="109"/>
      <c r="C49" s="109"/>
      <c r="D49" s="109"/>
      <c r="E49" s="109"/>
      <c r="F49" s="109"/>
      <c r="G49" s="109"/>
      <c r="H49" s="109"/>
      <c r="I49" s="109"/>
      <c r="J49" s="45"/>
    </row>
    <row r="50" spans="1:10" ht="33" customHeight="1" x14ac:dyDescent="0.25">
      <c r="A50" s="109" t="s">
        <v>95</v>
      </c>
      <c r="B50" s="109"/>
      <c r="C50" s="109"/>
      <c r="D50" s="109"/>
      <c r="E50" s="109"/>
      <c r="F50" s="109"/>
      <c r="G50" s="109"/>
      <c r="H50" s="109"/>
      <c r="I50" s="109"/>
      <c r="J50" s="6"/>
    </row>
    <row r="51" spans="1:10" ht="17.25" customHeight="1" x14ac:dyDescent="0.25">
      <c r="A51" s="93" t="s">
        <v>86</v>
      </c>
      <c r="B51" s="93"/>
      <c r="C51" s="93"/>
      <c r="D51" s="93"/>
      <c r="E51" s="93"/>
      <c r="F51" s="93"/>
      <c r="G51" s="93"/>
      <c r="H51" s="93"/>
      <c r="I51" s="93"/>
    </row>
    <row r="52" spans="1:10" ht="15.75" x14ac:dyDescent="0.25">
      <c r="A52" s="92" t="s">
        <v>87</v>
      </c>
      <c r="B52" s="92"/>
      <c r="C52" s="92"/>
      <c r="D52" s="92"/>
      <c r="E52" s="92"/>
      <c r="F52" s="92"/>
      <c r="G52" s="92"/>
      <c r="H52" s="92"/>
      <c r="I52" s="92"/>
    </row>
    <row r="53" spans="1:10" ht="15.75" x14ac:dyDescent="0.25">
      <c r="A53" s="92" t="s">
        <v>88</v>
      </c>
      <c r="B53" s="92"/>
      <c r="C53" s="92"/>
      <c r="D53" s="92"/>
      <c r="E53" s="92"/>
      <c r="F53" s="92"/>
      <c r="G53" s="92"/>
      <c r="H53" s="92"/>
      <c r="I53" s="92"/>
    </row>
    <row r="54" spans="1:10" ht="15.75" x14ac:dyDescent="0.25">
      <c r="A54" s="92" t="s">
        <v>89</v>
      </c>
      <c r="B54" s="92"/>
      <c r="C54" s="92"/>
      <c r="D54" s="92"/>
      <c r="E54" s="92"/>
      <c r="F54" s="92"/>
      <c r="G54" s="92"/>
      <c r="H54" s="92"/>
      <c r="I54" s="92"/>
    </row>
    <row r="55" spans="1:10" ht="16.5" x14ac:dyDescent="0.25">
      <c r="A55" s="14"/>
    </row>
  </sheetData>
  <mergeCells count="25">
    <mergeCell ref="F40:H40"/>
    <mergeCell ref="A1:I1"/>
    <mergeCell ref="A50:I50"/>
    <mergeCell ref="A49:I49"/>
    <mergeCell ref="G3:G5"/>
    <mergeCell ref="H3:H5"/>
    <mergeCell ref="I3:I5"/>
    <mergeCell ref="F27:H27"/>
    <mergeCell ref="F39:H39"/>
    <mergeCell ref="K5:L5"/>
    <mergeCell ref="A47:I47"/>
    <mergeCell ref="A52:I52"/>
    <mergeCell ref="A53:I53"/>
    <mergeCell ref="A54:I54"/>
    <mergeCell ref="A45:I45"/>
    <mergeCell ref="A51:I51"/>
    <mergeCell ref="A48:I48"/>
    <mergeCell ref="A46:I46"/>
    <mergeCell ref="A2:A5"/>
    <mergeCell ref="A27:E27"/>
    <mergeCell ref="B3:B5"/>
    <mergeCell ref="C3:C5"/>
    <mergeCell ref="D3:D5"/>
    <mergeCell ref="E3:E5"/>
    <mergeCell ref="F3:F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9"/>
  <sheetViews>
    <sheetView workbookViewId="0">
      <selection sqref="A1:I1"/>
    </sheetView>
  </sheetViews>
  <sheetFormatPr defaultRowHeight="15" x14ac:dyDescent="0.25"/>
  <cols>
    <col min="1" max="1" width="36.140625" customWidth="1"/>
    <col min="11" max="11" width="10.85546875" bestFit="1" customWidth="1"/>
  </cols>
  <sheetData>
    <row r="1" spans="1:13" ht="31.5" customHeight="1" thickBot="1" x14ac:dyDescent="0.3">
      <c r="A1" s="106" t="s">
        <v>68</v>
      </c>
      <c r="B1" s="107"/>
      <c r="C1" s="107"/>
      <c r="D1" s="107"/>
      <c r="E1" s="107"/>
      <c r="F1" s="107"/>
      <c r="G1" s="107"/>
      <c r="H1" s="107"/>
      <c r="I1" s="108"/>
      <c r="J1" s="7"/>
      <c r="K1" s="2"/>
      <c r="L1" s="2"/>
      <c r="M1" s="2"/>
    </row>
    <row r="2" spans="1:13" x14ac:dyDescent="0.25">
      <c r="A2" s="130" t="s">
        <v>34</v>
      </c>
      <c r="B2" s="39" t="s">
        <v>1</v>
      </c>
      <c r="C2" s="39" t="s">
        <v>3</v>
      </c>
      <c r="D2" s="39" t="s">
        <v>5</v>
      </c>
      <c r="E2" s="39" t="s">
        <v>6</v>
      </c>
      <c r="F2" s="39" t="s">
        <v>7</v>
      </c>
      <c r="G2" s="39" t="s">
        <v>8</v>
      </c>
      <c r="H2" s="39" t="s">
        <v>9</v>
      </c>
      <c r="I2" s="40" t="s">
        <v>10</v>
      </c>
      <c r="J2" s="3"/>
    </row>
    <row r="3" spans="1:13" x14ac:dyDescent="0.25">
      <c r="A3" s="131"/>
      <c r="B3" s="122" t="s">
        <v>35</v>
      </c>
      <c r="C3" s="122" t="s">
        <v>36</v>
      </c>
      <c r="D3" s="122" t="s">
        <v>54</v>
      </c>
      <c r="E3" s="122" t="s">
        <v>67</v>
      </c>
      <c r="F3" s="122" t="s">
        <v>50</v>
      </c>
      <c r="G3" s="122" t="s">
        <v>47</v>
      </c>
      <c r="H3" s="122" t="s">
        <v>48</v>
      </c>
      <c r="I3" s="125" t="s">
        <v>60</v>
      </c>
      <c r="J3" s="3"/>
    </row>
    <row r="4" spans="1:13" ht="15.75" thickBot="1" x14ac:dyDescent="0.3">
      <c r="A4" s="131"/>
      <c r="B4" s="123"/>
      <c r="C4" s="123"/>
      <c r="D4" s="123"/>
      <c r="E4" s="123"/>
      <c r="F4" s="123"/>
      <c r="G4" s="124"/>
      <c r="H4" s="123"/>
      <c r="I4" s="126"/>
      <c r="J4" s="3"/>
    </row>
    <row r="5" spans="1:13" ht="56.25" customHeight="1" thickBot="1" x14ac:dyDescent="0.3">
      <c r="A5" s="131"/>
      <c r="B5" s="123"/>
      <c r="C5" s="123"/>
      <c r="D5" s="123"/>
      <c r="E5" s="123"/>
      <c r="F5" s="123"/>
      <c r="G5" s="124"/>
      <c r="H5" s="123"/>
      <c r="I5" s="126"/>
      <c r="J5" s="3"/>
      <c r="K5" s="117" t="s">
        <v>105</v>
      </c>
      <c r="L5" s="118"/>
    </row>
    <row r="6" spans="1:13" x14ac:dyDescent="0.25">
      <c r="A6" s="37" t="s">
        <v>34</v>
      </c>
      <c r="B6" s="8"/>
      <c r="C6" s="8"/>
      <c r="D6" s="8"/>
      <c r="E6" s="8"/>
      <c r="F6" s="8"/>
      <c r="G6" s="8"/>
      <c r="H6" s="8"/>
      <c r="I6" s="38"/>
      <c r="J6" s="3"/>
      <c r="K6" s="51" t="s">
        <v>46</v>
      </c>
      <c r="L6" s="52">
        <v>73.459999999999994</v>
      </c>
    </row>
    <row r="7" spans="1:13" x14ac:dyDescent="0.25">
      <c r="A7" s="37" t="s">
        <v>37</v>
      </c>
      <c r="B7" s="8"/>
      <c r="C7" s="8"/>
      <c r="D7" s="8"/>
      <c r="E7" s="8"/>
      <c r="F7" s="8"/>
      <c r="G7" s="8"/>
      <c r="H7" s="8"/>
      <c r="I7" s="38"/>
      <c r="J7" s="3"/>
      <c r="K7" s="51" t="s">
        <v>44</v>
      </c>
      <c r="L7" s="52">
        <v>54.51</v>
      </c>
    </row>
    <row r="8" spans="1:13" ht="15.75" thickBot="1" x14ac:dyDescent="0.3">
      <c r="A8" s="37" t="s">
        <v>38</v>
      </c>
      <c r="B8" s="8">
        <v>4</v>
      </c>
      <c r="C8" s="8">
        <v>1</v>
      </c>
      <c r="D8" s="8">
        <f>B8*C8</f>
        <v>4</v>
      </c>
      <c r="E8" s="8">
        <v>0</v>
      </c>
      <c r="F8" s="8">
        <f>D8*E8</f>
        <v>0</v>
      </c>
      <c r="G8" s="8">
        <f>F8*0.05</f>
        <v>0</v>
      </c>
      <c r="H8" s="8">
        <f>F8*0.1</f>
        <v>0</v>
      </c>
      <c r="I8" s="9">
        <f>F8*$L$7+G8*$L$6+H8*$L$8</f>
        <v>0</v>
      </c>
      <c r="J8" s="3"/>
      <c r="K8" s="53" t="s">
        <v>45</v>
      </c>
      <c r="L8" s="54">
        <v>29.5</v>
      </c>
    </row>
    <row r="9" spans="1:13" x14ac:dyDescent="0.25">
      <c r="A9" s="37" t="s">
        <v>39</v>
      </c>
      <c r="B9" s="8">
        <v>4</v>
      </c>
      <c r="C9" s="8">
        <v>1</v>
      </c>
      <c r="D9" s="8">
        <f t="shared" ref="D9:D18" si="0">B9*C9</f>
        <v>4</v>
      </c>
      <c r="E9" s="8">
        <v>0</v>
      </c>
      <c r="F9" s="8">
        <f t="shared" ref="F9:F12" si="1">D9*E9</f>
        <v>0</v>
      </c>
      <c r="G9" s="8">
        <f t="shared" ref="G9:G12" si="2">F9*0.05</f>
        <v>0</v>
      </c>
      <c r="H9" s="8">
        <f t="shared" ref="H9:H12" si="3">F9*0.1</f>
        <v>0</v>
      </c>
      <c r="I9" s="9">
        <f t="shared" ref="I9:I18" si="4">F9*$L$7+G9*$L$6+H9*$L$8</f>
        <v>0</v>
      </c>
      <c r="J9" s="3"/>
    </row>
    <row r="10" spans="1:13" x14ac:dyDescent="0.25">
      <c r="A10" s="37" t="s">
        <v>40</v>
      </c>
      <c r="B10" s="8">
        <v>4</v>
      </c>
      <c r="C10" s="8">
        <v>1</v>
      </c>
      <c r="D10" s="8">
        <f t="shared" si="0"/>
        <v>4</v>
      </c>
      <c r="E10" s="8">
        <v>0</v>
      </c>
      <c r="F10" s="8">
        <f t="shared" si="1"/>
        <v>0</v>
      </c>
      <c r="G10" s="8">
        <f t="shared" si="2"/>
        <v>0</v>
      </c>
      <c r="H10" s="8">
        <f t="shared" si="3"/>
        <v>0</v>
      </c>
      <c r="I10" s="9">
        <f t="shared" si="4"/>
        <v>0</v>
      </c>
      <c r="J10" s="3"/>
    </row>
    <row r="11" spans="1:13" ht="25.5" x14ac:dyDescent="0.25">
      <c r="A11" s="37" t="s">
        <v>96</v>
      </c>
      <c r="B11" s="8">
        <v>4</v>
      </c>
      <c r="C11" s="8">
        <v>1</v>
      </c>
      <c r="D11" s="8">
        <f>B11*C11</f>
        <v>4</v>
      </c>
      <c r="E11" s="8">
        <v>0</v>
      </c>
      <c r="F11" s="8">
        <f>D11*E11</f>
        <v>0</v>
      </c>
      <c r="G11" s="8">
        <f>F11*0.05</f>
        <v>0</v>
      </c>
      <c r="H11" s="8">
        <f>F11*0.1</f>
        <v>0</v>
      </c>
      <c r="I11" s="9">
        <f t="shared" si="4"/>
        <v>0</v>
      </c>
      <c r="J11" s="45"/>
    </row>
    <row r="12" spans="1:13" ht="15.75" customHeight="1" x14ac:dyDescent="0.25">
      <c r="A12" s="37" t="s">
        <v>97</v>
      </c>
      <c r="B12" s="8">
        <v>4</v>
      </c>
      <c r="C12" s="8">
        <v>1</v>
      </c>
      <c r="D12" s="8">
        <f t="shared" si="0"/>
        <v>4</v>
      </c>
      <c r="E12" s="8">
        <v>0</v>
      </c>
      <c r="F12" s="8">
        <f t="shared" si="1"/>
        <v>0</v>
      </c>
      <c r="G12" s="8">
        <f t="shared" si="2"/>
        <v>0</v>
      </c>
      <c r="H12" s="8">
        <f t="shared" si="3"/>
        <v>0</v>
      </c>
      <c r="I12" s="9">
        <f t="shared" si="4"/>
        <v>0</v>
      </c>
    </row>
    <row r="13" spans="1:13" ht="28.5" x14ac:dyDescent="0.25">
      <c r="A13" s="37" t="s">
        <v>98</v>
      </c>
      <c r="B13" s="8">
        <v>4</v>
      </c>
      <c r="C13" s="8">
        <v>1</v>
      </c>
      <c r="D13" s="8">
        <f>B13*C13</f>
        <v>4</v>
      </c>
      <c r="E13" s="8">
        <v>0</v>
      </c>
      <c r="F13" s="8">
        <f>D13*E13</f>
        <v>0</v>
      </c>
      <c r="G13" s="8">
        <f>F13*0.05</f>
        <v>0</v>
      </c>
      <c r="H13" s="8">
        <f>F13*0.1</f>
        <v>0</v>
      </c>
      <c r="I13" s="9">
        <f t="shared" si="4"/>
        <v>0</v>
      </c>
      <c r="J13" s="45"/>
    </row>
    <row r="14" spans="1:13" x14ac:dyDescent="0.25">
      <c r="A14" s="37" t="s">
        <v>41</v>
      </c>
      <c r="B14" s="8"/>
      <c r="C14" s="8"/>
      <c r="D14" s="8"/>
      <c r="E14" s="8"/>
      <c r="F14" s="8"/>
      <c r="G14" s="8"/>
      <c r="H14" s="8"/>
      <c r="I14" s="9"/>
    </row>
    <row r="15" spans="1:13" ht="15.75" x14ac:dyDescent="0.25">
      <c r="A15" s="10" t="s">
        <v>99</v>
      </c>
      <c r="B15" s="11">
        <v>20</v>
      </c>
      <c r="C15" s="11">
        <v>1</v>
      </c>
      <c r="D15" s="8">
        <f t="shared" si="0"/>
        <v>20</v>
      </c>
      <c r="E15" s="11">
        <v>4</v>
      </c>
      <c r="F15" s="8">
        <f>D15*E15</f>
        <v>80</v>
      </c>
      <c r="G15" s="8">
        <f t="shared" ref="G15:G16" si="5">F15*0.05</f>
        <v>4</v>
      </c>
      <c r="H15" s="8">
        <f t="shared" ref="H15:H16" si="6">F15*0.1</f>
        <v>8</v>
      </c>
      <c r="I15" s="9">
        <f>F15*$L$7+G15*$L$6+H15*$L$8</f>
        <v>4890.6400000000003</v>
      </c>
      <c r="J15" s="6"/>
    </row>
    <row r="16" spans="1:13" ht="15.75" x14ac:dyDescent="0.25">
      <c r="A16" s="37" t="s">
        <v>100</v>
      </c>
      <c r="B16" s="8">
        <v>10</v>
      </c>
      <c r="C16" s="8">
        <v>1</v>
      </c>
      <c r="D16" s="8">
        <f t="shared" si="0"/>
        <v>10</v>
      </c>
      <c r="E16" s="8">
        <v>0</v>
      </c>
      <c r="F16" s="8">
        <f>D16*E16</f>
        <v>0</v>
      </c>
      <c r="G16" s="8">
        <f t="shared" si="5"/>
        <v>0</v>
      </c>
      <c r="H16" s="8">
        <f t="shared" si="6"/>
        <v>0</v>
      </c>
      <c r="I16" s="9">
        <f t="shared" si="4"/>
        <v>0</v>
      </c>
      <c r="J16" s="3"/>
    </row>
    <row r="17" spans="1:10" x14ac:dyDescent="0.25">
      <c r="A17" s="37" t="s">
        <v>42</v>
      </c>
      <c r="B17" s="8"/>
      <c r="C17" s="8"/>
      <c r="D17" s="8"/>
      <c r="E17" s="8"/>
      <c r="F17" s="8"/>
      <c r="G17" s="8"/>
      <c r="H17" s="8"/>
      <c r="I17" s="9"/>
      <c r="J17" s="3"/>
    </row>
    <row r="18" spans="1:10" x14ac:dyDescent="0.25">
      <c r="A18" s="37" t="s">
        <v>43</v>
      </c>
      <c r="B18" s="8">
        <v>20</v>
      </c>
      <c r="C18" s="8">
        <v>1</v>
      </c>
      <c r="D18" s="8">
        <f t="shared" si="0"/>
        <v>20</v>
      </c>
      <c r="E18" s="8">
        <v>0</v>
      </c>
      <c r="F18" s="8">
        <f>D18*E18</f>
        <v>0</v>
      </c>
      <c r="G18" s="8">
        <f>F18*0.05</f>
        <v>0</v>
      </c>
      <c r="H18" s="8">
        <f>F18*0.1</f>
        <v>0</v>
      </c>
      <c r="I18" s="9">
        <f t="shared" si="4"/>
        <v>0</v>
      </c>
      <c r="J18" s="3"/>
    </row>
    <row r="19" spans="1:10" ht="15.75" thickBot="1" x14ac:dyDescent="0.3">
      <c r="A19" s="127" t="s">
        <v>93</v>
      </c>
      <c r="B19" s="128"/>
      <c r="C19" s="128"/>
      <c r="D19" s="128"/>
      <c r="E19" s="129"/>
      <c r="F19" s="132">
        <f>SUM(F8:H18)</f>
        <v>92</v>
      </c>
      <c r="G19" s="133"/>
      <c r="H19" s="134"/>
      <c r="I19" s="41">
        <f>ROUND((SUM(I8:I18)),-1)</f>
        <v>4890</v>
      </c>
      <c r="J19" s="3"/>
    </row>
    <row r="20" spans="1:10" x14ac:dyDescent="0.25">
      <c r="A20" s="3"/>
      <c r="B20" s="3"/>
      <c r="C20" s="3"/>
      <c r="D20" s="3"/>
      <c r="E20" s="3"/>
      <c r="F20" s="3"/>
      <c r="G20" s="3"/>
      <c r="H20" s="3"/>
      <c r="I20" s="3"/>
      <c r="J20" s="3"/>
    </row>
    <row r="21" spans="1:10" x14ac:dyDescent="0.25">
      <c r="A21" s="1" t="s">
        <v>33</v>
      </c>
      <c r="B21" s="3"/>
      <c r="C21" s="3"/>
      <c r="D21" s="3"/>
      <c r="E21" s="3"/>
      <c r="F21" s="3"/>
      <c r="G21" s="3"/>
      <c r="H21" s="3"/>
      <c r="I21" s="3"/>
      <c r="J21" s="3"/>
    </row>
    <row r="22" spans="1:10" ht="27" customHeight="1" x14ac:dyDescent="0.25">
      <c r="A22" s="120" t="s">
        <v>77</v>
      </c>
      <c r="B22" s="120"/>
      <c r="C22" s="120"/>
      <c r="D22" s="120"/>
      <c r="E22" s="120"/>
      <c r="F22" s="120"/>
      <c r="G22" s="120"/>
      <c r="H22" s="120"/>
      <c r="I22" s="120"/>
      <c r="J22" s="3"/>
    </row>
    <row r="23" spans="1:10" ht="66.75" customHeight="1" x14ac:dyDescent="0.25">
      <c r="A23" s="121" t="s">
        <v>135</v>
      </c>
      <c r="B23" s="121"/>
      <c r="C23" s="121"/>
      <c r="D23" s="121"/>
      <c r="E23" s="121"/>
      <c r="F23" s="121"/>
      <c r="G23" s="121"/>
      <c r="H23" s="121"/>
      <c r="I23" s="121"/>
      <c r="J23" s="3"/>
    </row>
    <row r="24" spans="1:10" ht="30" customHeight="1" x14ac:dyDescent="0.25">
      <c r="A24" s="120" t="s">
        <v>103</v>
      </c>
      <c r="B24" s="120"/>
      <c r="C24" s="120"/>
      <c r="D24" s="120"/>
      <c r="E24" s="120"/>
      <c r="F24" s="120"/>
      <c r="G24" s="120"/>
      <c r="H24" s="120"/>
      <c r="I24" s="120"/>
      <c r="J24" s="3"/>
    </row>
    <row r="25" spans="1:10" ht="15.75" x14ac:dyDescent="0.25">
      <c r="A25" s="119" t="s">
        <v>101</v>
      </c>
      <c r="B25" s="119"/>
      <c r="C25" s="119"/>
      <c r="D25" s="119"/>
      <c r="E25" s="119"/>
      <c r="F25" s="119"/>
      <c r="G25" s="119"/>
      <c r="H25" s="119"/>
      <c r="I25" s="119"/>
      <c r="J25" s="3"/>
    </row>
    <row r="26" spans="1:10" ht="15.75" x14ac:dyDescent="0.25">
      <c r="A26" s="119" t="s">
        <v>102</v>
      </c>
      <c r="B26" s="119"/>
      <c r="C26" s="119"/>
      <c r="D26" s="119"/>
      <c r="E26" s="119"/>
      <c r="F26" s="119"/>
      <c r="G26" s="119"/>
      <c r="H26" s="119"/>
      <c r="I26" s="119"/>
      <c r="J26" s="3"/>
    </row>
    <row r="27" spans="1:10" ht="16.5" x14ac:dyDescent="0.25">
      <c r="A27" s="91" t="s">
        <v>94</v>
      </c>
      <c r="B27" s="91"/>
      <c r="C27" s="91"/>
      <c r="D27" s="91"/>
      <c r="E27" s="91"/>
      <c r="F27" s="91"/>
      <c r="G27" s="91"/>
      <c r="H27" s="91"/>
      <c r="I27" s="91"/>
      <c r="J27" s="3"/>
    </row>
    <row r="28" spans="1:10" x14ac:dyDescent="0.25">
      <c r="B28" s="3"/>
      <c r="C28" s="3"/>
      <c r="D28" s="3"/>
      <c r="E28" s="3"/>
      <c r="F28" s="3"/>
      <c r="G28" s="3"/>
      <c r="H28" s="3"/>
      <c r="I28" s="3"/>
      <c r="J28" s="3"/>
    </row>
    <row r="29" spans="1:10" x14ac:dyDescent="0.25">
      <c r="A29" s="3"/>
      <c r="B29" s="3"/>
      <c r="C29" s="3"/>
      <c r="D29" s="3"/>
      <c r="E29" s="3"/>
      <c r="F29" s="3"/>
      <c r="G29" s="3"/>
      <c r="H29" s="3"/>
      <c r="I29" s="3"/>
      <c r="J29" s="3"/>
    </row>
  </sheetData>
  <mergeCells count="19">
    <mergeCell ref="A1:I1"/>
    <mergeCell ref="A23:I23"/>
    <mergeCell ref="E3:E5"/>
    <mergeCell ref="F3:F5"/>
    <mergeCell ref="G3:G5"/>
    <mergeCell ref="H3:H5"/>
    <mergeCell ref="I3:I5"/>
    <mergeCell ref="A19:E19"/>
    <mergeCell ref="A2:A5"/>
    <mergeCell ref="B3:B5"/>
    <mergeCell ref="C3:C5"/>
    <mergeCell ref="D3:D5"/>
    <mergeCell ref="F19:H19"/>
    <mergeCell ref="K5:L5"/>
    <mergeCell ref="A22:I22"/>
    <mergeCell ref="A25:I25"/>
    <mergeCell ref="A26:I26"/>
    <mergeCell ref="A27:I27"/>
    <mergeCell ref="A24:I24"/>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01403-BDCD-462F-BCDA-8EC959A0186C}">
  <dimension ref="A1:Y2"/>
  <sheetViews>
    <sheetView workbookViewId="0">
      <selection activeCell="H22" sqref="H22"/>
    </sheetView>
  </sheetViews>
  <sheetFormatPr defaultRowHeight="15" x14ac:dyDescent="0.25"/>
  <cols>
    <col min="18" max="24" width="9.140625" customWidth="1"/>
    <col min="25" max="25" width="10.85546875" customWidth="1"/>
  </cols>
  <sheetData>
    <row r="1" spans="1:25" x14ac:dyDescent="0.25">
      <c r="A1" s="136" t="s">
        <v>107</v>
      </c>
      <c r="B1" s="136"/>
      <c r="C1" s="136"/>
      <c r="D1" s="136"/>
      <c r="E1" s="136"/>
      <c r="F1" s="136"/>
      <c r="G1" s="136"/>
      <c r="H1" s="136"/>
      <c r="I1" s="136"/>
      <c r="J1" s="136"/>
      <c r="K1" s="136"/>
      <c r="L1" s="136"/>
      <c r="M1" s="136"/>
    </row>
    <row r="2" spans="1:25" ht="68.25" customHeight="1" x14ac:dyDescent="0.25">
      <c r="A2" s="135" t="s">
        <v>106</v>
      </c>
      <c r="B2" s="135"/>
      <c r="C2" s="135"/>
      <c r="D2" s="135"/>
      <c r="E2" s="135"/>
      <c r="F2" s="135"/>
      <c r="G2" s="135"/>
      <c r="H2" s="135"/>
      <c r="I2" s="135"/>
      <c r="J2" s="135"/>
      <c r="K2" s="135"/>
      <c r="L2" s="135"/>
      <c r="M2" s="135"/>
      <c r="N2" s="55"/>
      <c r="O2" s="55"/>
      <c r="P2" s="55"/>
      <c r="Q2" s="55"/>
      <c r="R2" s="55"/>
      <c r="S2" s="55"/>
      <c r="T2" s="55"/>
      <c r="U2" s="55"/>
      <c r="V2" s="55"/>
      <c r="W2" s="55"/>
      <c r="X2" s="55"/>
      <c r="Y2" s="55"/>
    </row>
  </sheetData>
  <mergeCells count="2">
    <mergeCell ref="A2:M2"/>
    <mergeCell ref="A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3026-3E81-4E61-8002-36E4C200FB09}">
  <dimension ref="A1:E12"/>
  <sheetViews>
    <sheetView workbookViewId="0">
      <selection activeCell="G12" sqref="G12"/>
    </sheetView>
  </sheetViews>
  <sheetFormatPr defaultRowHeight="15" x14ac:dyDescent="0.25"/>
  <cols>
    <col min="1" max="1" width="22" customWidth="1"/>
    <col min="2" max="2" width="20.42578125" customWidth="1"/>
    <col min="3" max="3" width="21.42578125" customWidth="1"/>
    <col min="4" max="4" width="25.85546875" customWidth="1"/>
    <col min="5" max="5" width="23" customWidth="1"/>
  </cols>
  <sheetData>
    <row r="1" spans="1:5" ht="16.5" thickBot="1" x14ac:dyDescent="0.3">
      <c r="A1" s="137" t="s">
        <v>61</v>
      </c>
      <c r="B1" s="138"/>
      <c r="C1" s="138"/>
      <c r="D1" s="138"/>
      <c r="E1" s="139"/>
    </row>
    <row r="2" spans="1:5" x14ac:dyDescent="0.25">
      <c r="A2" s="57" t="s">
        <v>1</v>
      </c>
      <c r="B2" s="56" t="s">
        <v>3</v>
      </c>
      <c r="C2" s="56" t="s">
        <v>5</v>
      </c>
      <c r="D2" s="56" t="s">
        <v>6</v>
      </c>
      <c r="E2" s="58" t="s">
        <v>7</v>
      </c>
    </row>
    <row r="3" spans="1:5" ht="36" customHeight="1" x14ac:dyDescent="0.25">
      <c r="A3" s="142" t="s">
        <v>62</v>
      </c>
      <c r="B3" s="140" t="s">
        <v>108</v>
      </c>
      <c r="C3" s="140" t="s">
        <v>63</v>
      </c>
      <c r="D3" s="140" t="s">
        <v>64</v>
      </c>
      <c r="E3" s="58" t="s">
        <v>61</v>
      </c>
    </row>
    <row r="4" spans="1:5" ht="15.75" thickBot="1" x14ac:dyDescent="0.3">
      <c r="A4" s="143"/>
      <c r="B4" s="141"/>
      <c r="C4" s="141"/>
      <c r="D4" s="141"/>
      <c r="E4" s="59" t="s">
        <v>109</v>
      </c>
    </row>
    <row r="5" spans="1:5" x14ac:dyDescent="0.25">
      <c r="A5" s="60" t="s">
        <v>110</v>
      </c>
      <c r="B5" s="61">
        <v>0</v>
      </c>
      <c r="C5" s="61">
        <v>1</v>
      </c>
      <c r="D5" s="61">
        <v>0</v>
      </c>
      <c r="E5" s="58">
        <v>0</v>
      </c>
    </row>
    <row r="6" spans="1:5" ht="24" x14ac:dyDescent="0.25">
      <c r="A6" s="60" t="s">
        <v>111</v>
      </c>
      <c r="B6" s="61">
        <v>0</v>
      </c>
      <c r="C6" s="61">
        <v>1</v>
      </c>
      <c r="D6" s="61">
        <v>0</v>
      </c>
      <c r="E6" s="58">
        <v>0</v>
      </c>
    </row>
    <row r="7" spans="1:5" x14ac:dyDescent="0.25">
      <c r="A7" s="60" t="s">
        <v>112</v>
      </c>
      <c r="B7" s="61">
        <v>0</v>
      </c>
      <c r="C7" s="61">
        <v>1</v>
      </c>
      <c r="D7" s="61">
        <v>0</v>
      </c>
      <c r="E7" s="58">
        <v>0</v>
      </c>
    </row>
    <row r="8" spans="1:5" ht="24" x14ac:dyDescent="0.25">
      <c r="A8" s="60" t="s">
        <v>113</v>
      </c>
      <c r="B8" s="61">
        <v>0</v>
      </c>
      <c r="C8" s="61">
        <v>1</v>
      </c>
      <c r="D8" s="61">
        <v>0</v>
      </c>
      <c r="E8" s="58">
        <v>0</v>
      </c>
    </row>
    <row r="9" spans="1:5" ht="24" x14ac:dyDescent="0.25">
      <c r="A9" s="60" t="s">
        <v>114</v>
      </c>
      <c r="B9" s="61">
        <v>0</v>
      </c>
      <c r="C9" s="61">
        <v>1</v>
      </c>
      <c r="D9" s="61">
        <v>0</v>
      </c>
      <c r="E9" s="58">
        <v>0</v>
      </c>
    </row>
    <row r="10" spans="1:5" ht="24" x14ac:dyDescent="0.25">
      <c r="A10" s="60" t="s">
        <v>115</v>
      </c>
      <c r="B10" s="61">
        <v>4</v>
      </c>
      <c r="C10" s="61">
        <v>1</v>
      </c>
      <c r="D10" s="61">
        <v>0</v>
      </c>
      <c r="E10" s="58">
        <v>4</v>
      </c>
    </row>
    <row r="11" spans="1:5" ht="15.75" thickBot="1" x14ac:dyDescent="0.3">
      <c r="A11" s="60" t="s">
        <v>116</v>
      </c>
      <c r="B11" s="61">
        <v>0</v>
      </c>
      <c r="C11" s="61">
        <v>1</v>
      </c>
      <c r="D11" s="61">
        <v>0</v>
      </c>
      <c r="E11" s="58">
        <v>0</v>
      </c>
    </row>
    <row r="12" spans="1:5" ht="15.75" thickBot="1" x14ac:dyDescent="0.3">
      <c r="A12" s="64"/>
      <c r="B12" s="65"/>
      <c r="C12" s="65"/>
      <c r="D12" s="66" t="s">
        <v>65</v>
      </c>
      <c r="E12" s="63">
        <v>4</v>
      </c>
    </row>
  </sheetData>
  <mergeCells count="5">
    <mergeCell ref="A1:E1"/>
    <mergeCell ref="D3:D4"/>
    <mergeCell ref="C3:C4"/>
    <mergeCell ref="B3:B4"/>
    <mergeCell ref="A3:A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754C-95FB-4053-B738-76B75FC38483}">
  <dimension ref="A1:F10"/>
  <sheetViews>
    <sheetView workbookViewId="0">
      <selection activeCell="H14" sqref="H14"/>
    </sheetView>
  </sheetViews>
  <sheetFormatPr defaultRowHeight="15" x14ac:dyDescent="0.25"/>
  <cols>
    <col min="1" max="1" width="13.85546875" customWidth="1"/>
    <col min="2" max="2" width="17.140625" customWidth="1"/>
    <col min="3" max="3" width="17.7109375" customWidth="1"/>
    <col min="4" max="4" width="20.85546875" customWidth="1"/>
    <col min="5" max="5" width="25.85546875" customWidth="1"/>
    <col min="6" max="6" width="18.85546875" customWidth="1"/>
  </cols>
  <sheetData>
    <row r="1" spans="1:6" ht="16.5" thickBot="1" x14ac:dyDescent="0.3">
      <c r="A1" s="146" t="s">
        <v>108</v>
      </c>
      <c r="B1" s="147"/>
      <c r="C1" s="147"/>
      <c r="D1" s="147"/>
      <c r="E1" s="147"/>
      <c r="F1" s="148"/>
    </row>
    <row r="2" spans="1:6" ht="24" x14ac:dyDescent="0.25">
      <c r="A2" s="71"/>
      <c r="B2" s="149" t="s">
        <v>117</v>
      </c>
      <c r="C2" s="149"/>
      <c r="D2" s="70" t="s">
        <v>118</v>
      </c>
      <c r="E2" s="149"/>
      <c r="F2" s="150"/>
    </row>
    <row r="3" spans="1:6" x14ac:dyDescent="0.25">
      <c r="A3" s="72"/>
      <c r="B3" s="69" t="s">
        <v>1</v>
      </c>
      <c r="C3" s="69" t="s">
        <v>3</v>
      </c>
      <c r="D3" s="69" t="s">
        <v>5</v>
      </c>
      <c r="E3" s="69" t="s">
        <v>6</v>
      </c>
      <c r="F3" s="68" t="s">
        <v>7</v>
      </c>
    </row>
    <row r="4" spans="1:6" ht="51" customHeight="1" x14ac:dyDescent="0.25">
      <c r="A4" s="144" t="s">
        <v>119</v>
      </c>
      <c r="B4" s="151" t="s">
        <v>120</v>
      </c>
      <c r="C4" s="151" t="s">
        <v>121</v>
      </c>
      <c r="D4" s="151" t="s">
        <v>122</v>
      </c>
      <c r="E4" s="151" t="s">
        <v>123</v>
      </c>
      <c r="F4" s="67" t="s">
        <v>108</v>
      </c>
    </row>
    <row r="5" spans="1:6" ht="15.75" thickBot="1" x14ac:dyDescent="0.3">
      <c r="A5" s="145"/>
      <c r="B5" s="152"/>
      <c r="C5" s="152"/>
      <c r="D5" s="152"/>
      <c r="E5" s="152"/>
      <c r="F5" s="77" t="s">
        <v>124</v>
      </c>
    </row>
    <row r="6" spans="1:6" x14ac:dyDescent="0.25">
      <c r="A6" s="73">
        <v>1</v>
      </c>
      <c r="B6" s="74">
        <v>0</v>
      </c>
      <c r="C6" s="74">
        <v>4</v>
      </c>
      <c r="D6" s="74">
        <v>0</v>
      </c>
      <c r="E6" s="74">
        <v>0</v>
      </c>
      <c r="F6" s="75">
        <v>4</v>
      </c>
    </row>
    <row r="7" spans="1:6" x14ac:dyDescent="0.25">
      <c r="A7" s="73">
        <v>2</v>
      </c>
      <c r="B7" s="74">
        <v>0</v>
      </c>
      <c r="C7" s="74">
        <v>4</v>
      </c>
      <c r="D7" s="74">
        <v>0</v>
      </c>
      <c r="E7" s="74">
        <v>0</v>
      </c>
      <c r="F7" s="75">
        <v>4</v>
      </c>
    </row>
    <row r="8" spans="1:6" ht="15.75" thickBot="1" x14ac:dyDescent="0.3">
      <c r="A8" s="76">
        <v>3</v>
      </c>
      <c r="B8" s="61">
        <v>0</v>
      </c>
      <c r="C8" s="61">
        <v>4</v>
      </c>
      <c r="D8" s="61">
        <v>0</v>
      </c>
      <c r="E8" s="61">
        <v>0</v>
      </c>
      <c r="F8" s="58">
        <v>4</v>
      </c>
    </row>
    <row r="9" spans="1:6" ht="15.75" thickBot="1" x14ac:dyDescent="0.3">
      <c r="A9" s="62" t="s">
        <v>125</v>
      </c>
      <c r="B9" s="66">
        <v>0</v>
      </c>
      <c r="C9" s="66">
        <v>4</v>
      </c>
      <c r="D9" s="66">
        <v>0</v>
      </c>
      <c r="E9" s="66">
        <v>0</v>
      </c>
      <c r="F9" s="63">
        <v>4</v>
      </c>
    </row>
    <row r="10" spans="1:6" ht="18.75" x14ac:dyDescent="0.25">
      <c r="A10" s="78" t="s">
        <v>126</v>
      </c>
    </row>
  </sheetData>
  <mergeCells count="8">
    <mergeCell ref="A4:A5"/>
    <mergeCell ref="A1:F1"/>
    <mergeCell ref="B2:C2"/>
    <mergeCell ref="E2:F2"/>
    <mergeCell ref="E4:E5"/>
    <mergeCell ref="D4:D5"/>
    <mergeCell ref="C4:C5"/>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2024-10-27T22:20:50+00:00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8BD86E4-3779-4A57-A451-0AABFB435005}">
  <ds:schemaRefs>
    <ds:schemaRef ds:uri="http://schemas.microsoft.com/sharepoint/v3/contenttype/forms"/>
  </ds:schemaRefs>
</ds:datastoreItem>
</file>

<file path=customXml/itemProps2.xml><?xml version="1.0" encoding="utf-8"?>
<ds:datastoreItem xmlns:ds="http://schemas.openxmlformats.org/officeDocument/2006/customXml" ds:itemID="{8E403A01-C0FF-48B7-BBB0-95B60C41BB90}">
  <ds:schemaRefs>
    <ds:schemaRef ds:uri="http://www.w3.org/XML/1998/namespace"/>
    <ds:schemaRef ds:uri="http://schemas.microsoft.com/office/2006/metadata/properties"/>
    <ds:schemaRef ds:uri="10891bf2-5e0a-4bac-9ff4-419cd038180b"/>
    <ds:schemaRef ds:uri="http://schemas.microsoft.com/office/infopath/2007/PartnerControls"/>
    <ds:schemaRef ds:uri="http://purl.org/dc/elements/1.1/"/>
    <ds:schemaRef ds:uri="http://purl.org/dc/terms/"/>
    <ds:schemaRef ds:uri="http://schemas.microsoft.com/office/2006/documentManagement/types"/>
    <ds:schemaRef ds:uri="http://schemas.openxmlformats.org/package/2006/metadata/core-properties"/>
    <ds:schemaRef ds:uri="a501f3aa-4da5-4ea4-927d-7a0c6ca0d5f7"/>
    <ds:schemaRef ds:uri="http://purl.org/dc/dcmitype/"/>
  </ds:schemaRefs>
</ds:datastoreItem>
</file>

<file path=customXml/itemProps3.xml><?xml version="1.0" encoding="utf-8"?>
<ds:datastoreItem xmlns:ds="http://schemas.openxmlformats.org/officeDocument/2006/customXml" ds:itemID="{B0C5022B-0168-4557-AA1F-4079D06185A1}"/>
</file>

<file path=customXml/itemProps4.xml><?xml version="1.0" encoding="utf-8"?>
<ds:datastoreItem xmlns:ds="http://schemas.openxmlformats.org/officeDocument/2006/customXml" ds:itemID="{E39E994A-EEB4-42EA-8C0F-0801E0217D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ERG</cp:lastModifiedBy>
  <cp:lastPrinted>2017-11-30T18:32:23Z</cp:lastPrinted>
  <dcterms:created xsi:type="dcterms:W3CDTF">2017-11-07T09:58:47Z</dcterms:created>
  <dcterms:modified xsi:type="dcterms:W3CDTF">2024-01-05T13:58:04Z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ies>
</file>