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AAPMDRD3FPMR\Info\Maryland\Riverdale\ITD\IMC\5.7 050 PRA\ICR ACTIVE\WS\WS XXXX Predator Damage Survey\Program\"/>
    </mc:Choice>
  </mc:AlternateContent>
  <xr:revisionPtr revIDLastSave="0" documentId="13_ncr:1_{BBDB2FCB-8C4B-4345-8B0B-FB3F7272F821}" xr6:coauthVersionLast="47" xr6:coauthVersionMax="47" xr10:uidLastSave="{00000000-0000-0000-0000-000000000000}"/>
  <bookViews>
    <workbookView xWindow="53880" yWindow="360" windowWidth="29040" windowHeight="18240" tabRatio="357" firstSheet="1" activeTab="1" xr2:uid="{F38D79EA-36B0-400D-84E7-32D0B3AB86E3}"/>
  </bookViews>
  <sheets>
    <sheet name="APHIS 71" sheetId="1" r:id="rId1"/>
    <sheet name="APHIS 79" sheetId="3" r:id="rId2"/>
    <sheet name="ESRI_MAPINFO_SHEET" sheetId="9" state="veryHidden" r:id="rId3"/>
  </sheets>
  <definedNames>
    <definedName name="_xlnm.Print_Area" localSheetId="1">'APHIS 79'!$A$1:$G$42</definedName>
    <definedName name="_xlnm.Print_Titles" localSheetId="1">'APHIS 79'!$6:$6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 l="1"/>
  <c r="L10" i="1" s="1"/>
  <c r="L9" i="1"/>
  <c r="L5" i="1"/>
  <c r="D38" i="3"/>
  <c r="G38" i="3" s="1"/>
  <c r="D39" i="3"/>
  <c r="G39" i="3"/>
  <c r="L52" i="1"/>
  <c r="L75" i="1"/>
  <c r="L76" i="1"/>
  <c r="L40" i="1"/>
  <c r="L31" i="1"/>
  <c r="L30" i="1"/>
  <c r="L44" i="1"/>
  <c r="L43" i="1"/>
  <c r="L57" i="1"/>
  <c r="L26" i="1"/>
  <c r="L25" i="1"/>
  <c r="L69" i="1"/>
  <c r="L36" i="1"/>
  <c r="D34" i="3"/>
  <c r="G34" i="3" s="1"/>
  <c r="D35" i="3"/>
  <c r="G35" i="3" s="1"/>
  <c r="D40" i="3"/>
  <c r="G40" i="3" s="1"/>
  <c r="D37" i="3"/>
  <c r="G37" i="3" s="1"/>
  <c r="D33" i="3"/>
  <c r="G33" i="3" s="1"/>
  <c r="D22" i="3"/>
  <c r="G22" i="3" s="1"/>
  <c r="D10" i="3"/>
  <c r="G10" i="3" s="1"/>
  <c r="D11" i="3"/>
  <c r="G11" i="3" s="1"/>
  <c r="D21" i="3"/>
  <c r="D17" i="3"/>
  <c r="L8" i="1" l="1"/>
  <c r="L21" i="1"/>
  <c r="D32" i="3"/>
  <c r="G32" i="3" s="1"/>
  <c r="D28" i="3"/>
  <c r="G28" i="3" s="1"/>
  <c r="D15" i="3"/>
  <c r="G15" i="3" s="1"/>
  <c r="D9" i="3"/>
  <c r="G9" i="3" s="1"/>
  <c r="G21" i="3"/>
  <c r="L73" i="1"/>
  <c r="L67" i="1"/>
  <c r="L62" i="1"/>
  <c r="L66" i="1"/>
  <c r="L61" i="1"/>
  <c r="L56" i="1"/>
  <c r="L51" i="1"/>
  <c r="L41" i="1"/>
  <c r="L71" i="1"/>
  <c r="L20" i="1"/>
  <c r="L47" i="1"/>
  <c r="L16" i="1"/>
  <c r="L72" i="1"/>
  <c r="L39" i="1"/>
  <c r="L54" i="1"/>
  <c r="L59" i="1"/>
  <c r="L64" i="1"/>
  <c r="L50" i="1"/>
  <c r="L55" i="1"/>
  <c r="L60" i="1"/>
  <c r="L65" i="1"/>
  <c r="L70" i="1"/>
  <c r="L24" i="1" l="1"/>
  <c r="L29" i="1"/>
  <c r="L34" i="1"/>
  <c r="L37" i="1"/>
  <c r="L38" i="1"/>
  <c r="L46" i="1"/>
  <c r="L49" i="1"/>
  <c r="L15" i="1"/>
  <c r="L18" i="1"/>
  <c r="L23" i="1"/>
  <c r="L28" i="1"/>
  <c r="L33" i="1"/>
  <c r="G17" i="3" l="1"/>
  <c r="D24" i="3"/>
  <c r="G24" i="3" s="1"/>
  <c r="D23" i="3" l="1"/>
  <c r="G23" i="3" l="1"/>
  <c r="G5" i="3" s="1"/>
  <c r="L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C4" authorId="0" shapeId="0" xr:uid="{9B2E0C29-171F-4211-8BB0-82C500B0C389}">
      <text>
        <r>
          <rPr>
            <sz val="9"/>
            <color indexed="81"/>
            <rFont val="Tahoma"/>
            <family val="2"/>
          </rPr>
          <t xml:space="preserve">09/2019
Benefits account for 38% of employee costs
and wages account for the remaining 62%.
W = .62 x TC
TC = 1.6129 x W
FB = .38 x TC
TC = 2.6316 x FB
2.6316 x FB = TC = 1.6129 x W
FB = (1.6129 / 2.6316) x W
FB = .613 x W
Fringe Benefits = Wages x .613
</t>
        </r>
      </text>
    </comment>
  </commentList>
</comments>
</file>

<file path=xl/sharedStrings.xml><?xml version="1.0" encoding="utf-8"?>
<sst xmlns="http://schemas.openxmlformats.org/spreadsheetml/2006/main" count="425" uniqueCount="113">
  <si>
    <t>OMB CONTROL NO.</t>
  </si>
  <si>
    <t>DATE PREPARED</t>
  </si>
  <si>
    <t>TITLE OF INFORMATION COLLECTION REQUEST (ICR)</t>
  </si>
  <si>
    <t>Additional line for ICR Title if title is too long.</t>
  </si>
  <si>
    <t>PART I - ICR INFORMATION, POINT OF CONTACT, FEDERAL REGISTER NOTICE INFORMATION</t>
  </si>
  <si>
    <t>DATA SUMMARY</t>
  </si>
  <si>
    <t>TYPE OF REQUEST</t>
  </si>
  <si>
    <t>TOTAL IN PERSON RESPONDENTS</t>
  </si>
  <si>
    <t>POINT OF CONTACT (POC)</t>
  </si>
  <si>
    <t>TOTAL ANNUAL RESPONSES</t>
  </si>
  <si>
    <t>POC TELEPHONE NO.</t>
  </si>
  <si>
    <t>% ELECTRONIC</t>
  </si>
  <si>
    <t>RESPONSES PER CASE RESPONDENT</t>
  </si>
  <si>
    <t>PUBLIC COMMENT DOCKET NO.</t>
  </si>
  <si>
    <t>TOTAL BURDEN HOURS</t>
  </si>
  <si>
    <t>FEDERAL REGISTER NOTICE</t>
  </si>
  <si>
    <t>FEDERAL REGISTER DATE</t>
  </si>
  <si>
    <t>% SMALL ENTITIES</t>
  </si>
  <si>
    <t>PART II - SUMMARY OF ACTIVITIES</t>
  </si>
  <si>
    <t>ACTIVITY DESCRIPTION</t>
  </si>
  <si>
    <t>AUTHORITY (U.S.C., CFR, or MANUAL)</t>
  </si>
  <si>
    <t>FORM NO.</t>
  </si>
  <si>
    <t>FORMAT</t>
  </si>
  <si>
    <t>TYPE OF CHANGE</t>
  </si>
  <si>
    <t>TYPEOF RESPONDENT</t>
  </si>
  <si>
    <t>FIRST OCCURENCE</t>
  </si>
  <si>
    <t>TYPE OF RESPONSE</t>
  </si>
  <si>
    <t>ESTIMATED
ANNUAL NUMBER OF RESPONDENTS
OR
RECORDKEEPERS</t>
  </si>
  <si>
    <t>ESTIMATED 
TOTAL ANNUAL
RESPONSES</t>
  </si>
  <si>
    <t>ESTIMATED HOURS
PER RESPONSE
OR
ANNUAL HOURS PER RECORDKEEPER</t>
  </si>
  <si>
    <t>ESTIMATED
TOTAL ANNUAL
BURDEN HOURS</t>
  </si>
  <si>
    <t>X</t>
  </si>
  <si>
    <t>I</t>
  </si>
  <si>
    <t>Additional line for ICR Title if title is too long</t>
  </si>
  <si>
    <t>OPM PAY TABLE
(A)</t>
  </si>
  <si>
    <t>FRINGE BENEFITS FACTOR
(B)</t>
  </si>
  <si>
    <t>OVERHEAD COST FACTOR
(C)</t>
  </si>
  <si>
    <t>TOTAL
FEDERAL GOVERNMENT COSTS</t>
  </si>
  <si>
    <t>Activity descriptions and calculations are below.</t>
  </si>
  <si>
    <t>ACTIVITY DESCRIPTION (incl form number)</t>
  </si>
  <si>
    <t>TOTAL ANNUAL RESPONSES
(D)</t>
  </si>
  <si>
    <t>AVG TIME PER RESPONSES
(E)</t>
  </si>
  <si>
    <t>TOTAL HOURS PER YEAR
(F)</t>
  </si>
  <si>
    <t>GRADE
(G)</t>
  </si>
  <si>
    <t>TOTAL COSTS
(1+B+C) x F x H</t>
  </si>
  <si>
    <t>Analysis</t>
  </si>
  <si>
    <t>Reporting</t>
  </si>
  <si>
    <t>HOURS PER RESPONSE</t>
  </si>
  <si>
    <t>D</t>
  </si>
  <si>
    <t>Merril Cook</t>
  </si>
  <si>
    <t>(970) 266-6044</t>
  </si>
  <si>
    <t>7 U.S.C 8351; 7 U.S.C 8353; 7 CFR 371.6</t>
  </si>
  <si>
    <t>Questionnaire design</t>
  </si>
  <si>
    <t>Freelance IRB service</t>
  </si>
  <si>
    <t>New</t>
  </si>
  <si>
    <r>
      <t>0579-</t>
    </r>
    <r>
      <rPr>
        <b/>
        <sz val="12"/>
        <color theme="4" tint="-0.249977111117893"/>
        <rFont val="Calibri"/>
        <family val="2"/>
        <scheme val="minor"/>
      </rPr>
      <t>XXXX</t>
    </r>
  </si>
  <si>
    <t>Paper, Info System</t>
  </si>
  <si>
    <t>P1</t>
  </si>
  <si>
    <t>Materials and Printing</t>
  </si>
  <si>
    <t>Nonlethal Incentive Nonresponse Postcard - Nonresponse</t>
  </si>
  <si>
    <t>Paper</t>
  </si>
  <si>
    <t>Paper, Email</t>
  </si>
  <si>
    <t>Nonlethal Incentive Pre-Survey Postcard - Nonresponse</t>
  </si>
  <si>
    <t>Nonlethal Incentive Reminder Letter - Nonresponse</t>
  </si>
  <si>
    <t>Additional Items</t>
  </si>
  <si>
    <t>Administration (Assembling, Mailing)</t>
  </si>
  <si>
    <t>Nonlethal Incentive Questionnaire - Nonresponse</t>
  </si>
  <si>
    <t>Survey - Intial Survey Packet</t>
  </si>
  <si>
    <t>Pre-Survey Postcard</t>
  </si>
  <si>
    <t>Info System</t>
  </si>
  <si>
    <t>A Survey of Livestock Producer Perceptions of Predators and Predator Damage Management Methods</t>
  </si>
  <si>
    <t>Data Collection</t>
  </si>
  <si>
    <t>Purchase of Qualtrics accounts through APHIC VS license</t>
  </si>
  <si>
    <t>Data Entry and Validation</t>
  </si>
  <si>
    <t>12</t>
  </si>
  <si>
    <t>WAGE
(Step 1)
(H)</t>
  </si>
  <si>
    <t>Predator Damage Management Pre-Survey Postcard - Response</t>
  </si>
  <si>
    <t>Predator Damage Management Questionnaire  - Response</t>
  </si>
  <si>
    <t>Predator Damage Management Reminder Letter - Response</t>
  </si>
  <si>
    <t>Predator Damage Management Nonresponse Postcard - Response</t>
  </si>
  <si>
    <t>Predator Damage Management Cover Letter 1 - Response</t>
  </si>
  <si>
    <t>Predator Damage Management Cover Letter 2 - Response</t>
  </si>
  <si>
    <t>Predator Damage Management Cover Letter 4 - Response</t>
  </si>
  <si>
    <t>Predator Damage Management Cover Letter 3 - Response</t>
  </si>
  <si>
    <t>Nonlethal Incentive Cover Letter 1 - Nonresponse</t>
  </si>
  <si>
    <t>Nonlethal Incentive Cover Letter 2 - Nonresponse</t>
  </si>
  <si>
    <t>Nonlethal Incentive Cover Letter 3 - Nonresponse</t>
  </si>
  <si>
    <t>Nonlethal Incentive Cover Letter 4 - Nonresponse</t>
  </si>
  <si>
    <t>Intial Survey Packet</t>
  </si>
  <si>
    <t>Predator Damage Management Pre-Survey Postcards</t>
  </si>
  <si>
    <t>Predator Damage Management Cover Letters</t>
  </si>
  <si>
    <t>Predator Damage Management Questionnaire</t>
  </si>
  <si>
    <t>Predator Damage Management Nonresponse Postcards</t>
  </si>
  <si>
    <t>Predator Damage Management Nonresponse Email</t>
  </si>
  <si>
    <t>Predator Damage Management Nonresponse Email - Response</t>
  </si>
  <si>
    <t>Email</t>
  </si>
  <si>
    <t>Auto-Response Email</t>
  </si>
  <si>
    <t>Predator Damage Management Auto-Response Email - Response</t>
  </si>
  <si>
    <t>Predator Damage Management Nonresponse Email - Nonresponse</t>
  </si>
  <si>
    <t>Predator Damage Management Auto-Response Email - Nonresponse</t>
  </si>
  <si>
    <t>Nonresponse Packet</t>
  </si>
  <si>
    <t>Nonresponse Survey Packet</t>
  </si>
  <si>
    <t>First Follow-Up Survey Packet</t>
  </si>
  <si>
    <t>Second Follow-Up Survey Packet</t>
  </si>
  <si>
    <t>Third Follow-Up Survey Packet</t>
  </si>
  <si>
    <t>Postage (Mailing Only)</t>
  </si>
  <si>
    <t>Predator Damage Management Nonresponse Letters</t>
  </si>
  <si>
    <t>Data Validation</t>
  </si>
  <si>
    <t>Postage (Mailing, Postage-Paid Return Envelopes)</t>
  </si>
  <si>
    <t>Postage (Postage-Paid Postcards)</t>
  </si>
  <si>
    <t>APHIS-2024-0053</t>
  </si>
  <si>
    <t>89 FRN 84109</t>
  </si>
  <si>
    <t>2025-RUS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</si>
</sst>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4" formatCode="_(&quot;$&quot;* #,##0.00_);_(&quot;$&quot;* \(#,##0.00\);_(&quot;$&quot;* &quot;-&quot;??_);_(@_)"/>
    <numFmt numFmtId="43" formatCode="_(* #,##0.00_);_(* \(#,##0.00\);_(* &quot;-&quot;??_);_(@_)"/>
    <numFmt numFmtId="164" formatCode="0.000"/>
    <numFmt numFmtId="165" formatCode="&quot;$&quot;#,##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9"/>
      <name val="Arial"/>
      <family val="2"/>
    </font>
    <font>
      <sz val="10"/>
      <color theme="1"/>
      <name val="Calibri"/>
      <family val="2"/>
      <scheme val="minor"/>
    </font>
    <font>
      <sz val="10"/>
      <name val="Arial"/>
      <family val="2"/>
    </font>
    <font>
      <u/>
      <sz val="10"/>
      <color theme="10"/>
      <name val="Arial"/>
      <family val="2"/>
    </font>
    <font>
      <sz val="6"/>
      <name val="Times New Roman"/>
      <family val="1"/>
    </font>
    <font>
      <sz val="9"/>
      <color indexed="81"/>
      <name val="Tahoma"/>
      <family val="2"/>
    </font>
    <font>
      <sz val="9"/>
      <name val="Calibri"/>
      <family val="2"/>
      <scheme val="minor"/>
    </font>
    <font>
      <b/>
      <sz val="11"/>
      <name val="Calibri"/>
      <family val="2"/>
      <scheme val="minor"/>
    </font>
    <font>
      <sz val="10"/>
      <name val="Calibri"/>
      <family val="2"/>
      <scheme val="minor"/>
    </font>
    <font>
      <b/>
      <sz val="10"/>
      <name val="Calibri"/>
      <family val="2"/>
      <scheme val="minor"/>
    </font>
    <font>
      <sz val="10"/>
      <name val="Arial"/>
      <family val="2"/>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sz val="1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
      <b/>
      <sz val="12"/>
      <name val="Times New Roman"/>
      <family val="1"/>
    </font>
    <font>
      <b/>
      <sz val="12"/>
      <color theme="4" tint="-0.249977111117893"/>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s>
  <cellStyleXfs count="9">
    <xf numFmtId="0" fontId="0" fillId="0" borderId="0"/>
    <xf numFmtId="9" fontId="1" fillId="0" borderId="0" applyFont="0" applyFill="0" applyBorder="0" applyAlignment="0" applyProtection="0"/>
    <xf numFmtId="0" fontId="6" fillId="0" borderId="0"/>
    <xf numFmtId="0" fontId="7" fillId="0" borderId="0" applyNumberForma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4" fillId="0" borderId="0"/>
    <xf numFmtId="44" fontId="6" fillId="0" borderId="0" applyFont="0" applyFill="0" applyBorder="0" applyAlignment="0" applyProtection="0"/>
    <xf numFmtId="0" fontId="6" fillId="0" borderId="0"/>
  </cellStyleXfs>
  <cellXfs count="160">
    <xf numFmtId="0" fontId="0" fillId="0" borderId="0" xfId="0"/>
    <xf numFmtId="0" fontId="2" fillId="0" borderId="0" xfId="0" applyFont="1" applyAlignment="1">
      <alignment horizontal="center" wrapText="1"/>
    </xf>
    <xf numFmtId="0" fontId="6" fillId="0" borderId="0" xfId="2" applyAlignment="1">
      <alignment horizontal="left" vertical="top"/>
    </xf>
    <xf numFmtId="0" fontId="4" fillId="0" borderId="0" xfId="2" applyFont="1" applyAlignment="1">
      <alignment horizontal="left" vertical="center"/>
    </xf>
    <xf numFmtId="0" fontId="8" fillId="0" borderId="0" xfId="2" applyFont="1" applyAlignment="1">
      <alignment horizontal="left" vertical="top"/>
    </xf>
    <xf numFmtId="164" fontId="8" fillId="0" borderId="0" xfId="2" applyNumberFormat="1" applyFont="1" applyAlignment="1">
      <alignment horizontal="left" vertical="top"/>
    </xf>
    <xf numFmtId="1" fontId="8" fillId="0" borderId="0" xfId="2" applyNumberFormat="1" applyFont="1" applyAlignment="1">
      <alignment horizontal="center" vertical="top"/>
    </xf>
    <xf numFmtId="2" fontId="8" fillId="0" borderId="0" xfId="2" applyNumberFormat="1" applyFont="1" applyAlignment="1">
      <alignment horizontal="left" vertical="top"/>
    </xf>
    <xf numFmtId="0" fontId="0" fillId="0" borderId="24" xfId="0" applyBorder="1" applyAlignment="1">
      <alignment horizontal="center"/>
    </xf>
    <xf numFmtId="0" fontId="2" fillId="0" borderId="25" xfId="0" applyFont="1" applyBorder="1" applyAlignment="1">
      <alignment horizontal="right"/>
    </xf>
    <xf numFmtId="3" fontId="0" fillId="0" borderId="26" xfId="0" applyNumberFormat="1" applyBorder="1" applyAlignment="1">
      <alignment horizontal="center"/>
    </xf>
    <xf numFmtId="0" fontId="0" fillId="0" borderId="27" xfId="0" applyBorder="1" applyAlignment="1">
      <alignment horizontal="center"/>
    </xf>
    <xf numFmtId="0" fontId="2" fillId="0" borderId="28" xfId="0" applyFont="1" applyBorder="1" applyAlignment="1">
      <alignment horizontal="right"/>
    </xf>
    <xf numFmtId="3" fontId="0" fillId="0" borderId="29" xfId="0" applyNumberFormat="1" applyBorder="1" applyAlignment="1">
      <alignment horizontal="center"/>
    </xf>
    <xf numFmtId="164" fontId="0" fillId="0" borderId="29" xfId="0" applyNumberFormat="1" applyBorder="1" applyAlignment="1">
      <alignment horizontal="center"/>
    </xf>
    <xf numFmtId="0" fontId="0" fillId="0" borderId="30" xfId="0" applyBorder="1" applyAlignment="1">
      <alignment horizontal="center"/>
    </xf>
    <xf numFmtId="0" fontId="2" fillId="0" borderId="31" xfId="0" applyFont="1" applyBorder="1" applyAlignment="1">
      <alignment horizontal="right"/>
    </xf>
    <xf numFmtId="0" fontId="0" fillId="0" borderId="25" xfId="0" applyBorder="1"/>
    <xf numFmtId="0" fontId="0" fillId="0" borderId="28" xfId="0" applyBorder="1"/>
    <xf numFmtId="0" fontId="0" fillId="0" borderId="31" xfId="0" applyBorder="1"/>
    <xf numFmtId="0" fontId="0" fillId="0" borderId="29" xfId="0" applyBorder="1"/>
    <xf numFmtId="0" fontId="0" fillId="0" borderId="33" xfId="0" applyBorder="1"/>
    <xf numFmtId="0" fontId="0" fillId="0" borderId="34" xfId="0" applyBorder="1"/>
    <xf numFmtId="0" fontId="0" fillId="0" borderId="32" xfId="0" applyBorder="1" applyAlignment="1">
      <alignment horizontal="center"/>
    </xf>
    <xf numFmtId="0" fontId="15" fillId="0" borderId="9" xfId="0" applyFont="1" applyBorder="1"/>
    <xf numFmtId="0" fontId="2" fillId="0" borderId="27" xfId="0" applyFont="1" applyBorder="1" applyAlignment="1">
      <alignment horizontal="right"/>
    </xf>
    <xf numFmtId="0" fontId="2" fillId="0" borderId="24" xfId="0" applyFont="1" applyBorder="1" applyAlignment="1">
      <alignment horizontal="right"/>
    </xf>
    <xf numFmtId="0" fontId="2" fillId="0" borderId="30" xfId="0" applyFont="1" applyBorder="1" applyAlignment="1">
      <alignment horizontal="right"/>
    </xf>
    <xf numFmtId="0" fontId="15" fillId="0" borderId="3" xfId="0" applyFont="1" applyBorder="1" applyAlignment="1">
      <alignment horizontal="left"/>
    </xf>
    <xf numFmtId="0" fontId="16" fillId="0" borderId="3" xfId="0" applyFont="1" applyBorder="1" applyAlignment="1">
      <alignment horizontal="right"/>
    </xf>
    <xf numFmtId="0" fontId="15" fillId="0" borderId="4" xfId="0" applyFont="1" applyBorder="1" applyAlignment="1">
      <alignment horizontal="left"/>
    </xf>
    <xf numFmtId="0" fontId="15" fillId="0" borderId="6" xfId="0" applyFont="1" applyBorder="1"/>
    <xf numFmtId="0" fontId="16" fillId="0" borderId="6" xfId="0" applyFont="1" applyBorder="1" applyAlignment="1">
      <alignment horizontal="right"/>
    </xf>
    <xf numFmtId="0" fontId="15" fillId="0" borderId="6" xfId="0" applyFont="1" applyBorder="1" applyAlignment="1">
      <alignment horizontal="center"/>
    </xf>
    <xf numFmtId="14" fontId="15" fillId="0" borderId="7" xfId="0" applyNumberFormat="1" applyFont="1" applyBorder="1" applyAlignment="1">
      <alignment horizontal="left"/>
    </xf>
    <xf numFmtId="0" fontId="0" fillId="0" borderId="28" xfId="0" applyBorder="1" applyAlignment="1">
      <alignment horizontal="left" indent="1"/>
    </xf>
    <xf numFmtId="0" fontId="16" fillId="2" borderId="5" xfId="0" applyFont="1" applyFill="1" applyBorder="1" applyAlignment="1">
      <alignment horizontal="left"/>
    </xf>
    <xf numFmtId="0" fontId="16" fillId="2" borderId="6" xfId="0" applyFont="1" applyFill="1" applyBorder="1"/>
    <xf numFmtId="0" fontId="16" fillId="2" borderId="9" xfId="0" applyFont="1" applyFill="1" applyBorder="1"/>
    <xf numFmtId="0" fontId="15" fillId="2" borderId="8" xfId="0" applyFont="1" applyFill="1" applyBorder="1" applyAlignment="1">
      <alignment horizontal="center"/>
    </xf>
    <xf numFmtId="0" fontId="16" fillId="2" borderId="9" xfId="0" applyFont="1" applyFill="1" applyBorder="1" applyAlignment="1">
      <alignment horizontal="center"/>
    </xf>
    <xf numFmtId="0" fontId="15" fillId="2" borderId="11" xfId="0" applyFont="1" applyFill="1" applyBorder="1" applyAlignment="1">
      <alignment horizontal="center"/>
    </xf>
    <xf numFmtId="0" fontId="16" fillId="2" borderId="8" xfId="0" applyFont="1" applyFill="1" applyBorder="1"/>
    <xf numFmtId="0" fontId="15" fillId="2" borderId="9" xfId="0" applyFont="1" applyFill="1" applyBorder="1"/>
    <xf numFmtId="0" fontId="15" fillId="2" borderId="9" xfId="0" applyFont="1" applyFill="1" applyBorder="1" applyAlignment="1">
      <alignment horizontal="center"/>
    </xf>
    <xf numFmtId="0" fontId="15" fillId="2" borderId="10" xfId="0" applyFont="1" applyFill="1" applyBorder="1" applyAlignment="1">
      <alignment horizontal="center"/>
    </xf>
    <xf numFmtId="0" fontId="10" fillId="0" borderId="8" xfId="2" applyFont="1" applyBorder="1" applyAlignment="1">
      <alignment vertical="top" wrapText="1"/>
    </xf>
    <xf numFmtId="0" fontId="11" fillId="0" borderId="36" xfId="2" applyFont="1" applyBorder="1" applyAlignment="1">
      <alignment horizontal="center" wrapText="1"/>
    </xf>
    <xf numFmtId="164" fontId="11" fillId="0" borderId="36" xfId="3" applyNumberFormat="1" applyFont="1" applyBorder="1" applyAlignment="1">
      <alignment horizontal="center" wrapText="1"/>
    </xf>
    <xf numFmtId="0" fontId="6" fillId="0" borderId="9" xfId="2" applyBorder="1" applyAlignment="1">
      <alignment horizontal="left"/>
    </xf>
    <xf numFmtId="1" fontId="11" fillId="0" borderId="37" xfId="2" applyNumberFormat="1" applyFont="1" applyBorder="1" applyAlignment="1">
      <alignment wrapText="1"/>
    </xf>
    <xf numFmtId="0" fontId="11" fillId="0" borderId="39" xfId="2" applyFont="1" applyBorder="1" applyAlignment="1">
      <alignment wrapText="1"/>
    </xf>
    <xf numFmtId="0" fontId="13" fillId="0" borderId="13" xfId="2" applyFont="1" applyBorder="1" applyAlignment="1">
      <alignment horizontal="center" wrapText="1"/>
    </xf>
    <xf numFmtId="164" fontId="13" fillId="0" borderId="13" xfId="2" applyNumberFormat="1" applyFont="1" applyBorder="1" applyAlignment="1">
      <alignment horizontal="center" wrapText="1"/>
    </xf>
    <xf numFmtId="1" fontId="13" fillId="0" borderId="13" xfId="2" applyNumberFormat="1" applyFont="1" applyBorder="1" applyAlignment="1">
      <alignment horizontal="center" wrapText="1"/>
    </xf>
    <xf numFmtId="2" fontId="13" fillId="0" borderId="13" xfId="2" applyNumberFormat="1" applyFont="1" applyBorder="1" applyAlignment="1">
      <alignment horizontal="center" wrapText="1"/>
    </xf>
    <xf numFmtId="0" fontId="6" fillId="2" borderId="9" xfId="2" applyFill="1" applyBorder="1" applyAlignment="1">
      <alignment horizontal="left"/>
    </xf>
    <xf numFmtId="165" fontId="13" fillId="2" borderId="37" xfId="4" applyNumberFormat="1" applyFont="1" applyFill="1" applyBorder="1" applyAlignment="1">
      <alignment wrapText="1"/>
    </xf>
    <xf numFmtId="5" fontId="18" fillId="2" borderId="38" xfId="5" applyNumberFormat="1" applyFont="1" applyFill="1" applyBorder="1" applyAlignment="1">
      <alignment horizontal="center" wrapText="1"/>
    </xf>
    <xf numFmtId="0" fontId="2" fillId="0" borderId="0" xfId="0" applyFont="1"/>
    <xf numFmtId="0" fontId="5" fillId="0" borderId="0" xfId="0" applyFont="1"/>
    <xf numFmtId="0" fontId="5" fillId="0" borderId="0" xfId="0" applyFont="1" applyAlignment="1">
      <alignment horizontal="center"/>
    </xf>
    <xf numFmtId="1" fontId="11" fillId="0" borderId="38" xfId="2" applyNumberFormat="1" applyFont="1" applyBorder="1" applyAlignment="1">
      <alignment horizontal="center" vertical="center" wrapText="1"/>
    </xf>
    <xf numFmtId="0" fontId="16" fillId="0" borderId="2" xfId="0" applyFont="1" applyBorder="1" applyAlignment="1">
      <alignment horizontal="left" vertical="center" wrapText="1"/>
    </xf>
    <xf numFmtId="0" fontId="20" fillId="0" borderId="5" xfId="0" applyFont="1" applyBorder="1" applyAlignment="1">
      <alignment horizontal="left" vertical="center" wrapText="1"/>
    </xf>
    <xf numFmtId="0" fontId="21" fillId="0" borderId="0" xfId="0" applyFont="1" applyAlignment="1">
      <alignment vertical="center"/>
    </xf>
    <xf numFmtId="0" fontId="16" fillId="0" borderId="8" xfId="0" applyFont="1" applyBorder="1" applyAlignment="1">
      <alignment horizontal="right" vertical="center"/>
    </xf>
    <xf numFmtId="0" fontId="16" fillId="0" borderId="9" xfId="0" applyFont="1" applyBorder="1" applyAlignment="1">
      <alignment horizontal="right" vertical="center"/>
    </xf>
    <xf numFmtId="0" fontId="5" fillId="0" borderId="0" xfId="0" applyFont="1" applyAlignment="1">
      <alignment wrapText="1"/>
    </xf>
    <xf numFmtId="0" fontId="15" fillId="0" borderId="9" xfId="0" applyFont="1" applyBorder="1" applyAlignment="1">
      <alignment horizontal="left" vertical="center" indent="1"/>
    </xf>
    <xf numFmtId="0" fontId="16" fillId="0" borderId="2" xfId="0" applyFont="1" applyBorder="1" applyAlignment="1">
      <alignment horizontal="left"/>
    </xf>
    <xf numFmtId="0" fontId="8" fillId="0" borderId="0" xfId="2" applyFont="1" applyAlignment="1">
      <alignment horizontal="left" vertical="top" wrapText="1"/>
    </xf>
    <xf numFmtId="0" fontId="20" fillId="0" borderId="5" xfId="0" applyFont="1" applyBorder="1" applyAlignment="1">
      <alignment horizontal="left" wrapText="1"/>
    </xf>
    <xf numFmtId="0" fontId="11" fillId="2" borderId="36" xfId="2" applyFont="1" applyFill="1" applyBorder="1" applyAlignment="1">
      <alignment horizontal="center" vertical="center" wrapText="1"/>
    </xf>
    <xf numFmtId="164" fontId="11" fillId="2" borderId="36" xfId="2" applyNumberFormat="1" applyFont="1" applyFill="1" applyBorder="1" applyAlignment="1">
      <alignment horizontal="center" vertical="center" wrapText="1"/>
    </xf>
    <xf numFmtId="0" fontId="11" fillId="2" borderId="8" xfId="2" applyFont="1" applyFill="1" applyBorder="1" applyAlignment="1">
      <alignment vertical="center"/>
    </xf>
    <xf numFmtId="49" fontId="12" fillId="0" borderId="1" xfId="2" applyNumberFormat="1" applyFont="1" applyBorder="1" applyAlignment="1">
      <alignment horizontal="center" vertical="center"/>
    </xf>
    <xf numFmtId="164" fontId="12" fillId="0" borderId="1" xfId="2" applyNumberFormat="1" applyFont="1" applyBorder="1" applyAlignment="1">
      <alignment horizontal="center" vertical="center"/>
    </xf>
    <xf numFmtId="37" fontId="12" fillId="0" borderId="1" xfId="4" applyNumberFormat="1" applyFont="1" applyFill="1" applyBorder="1" applyAlignment="1">
      <alignment horizontal="center" vertical="center"/>
    </xf>
    <xf numFmtId="37" fontId="12" fillId="0" borderId="1" xfId="4" applyNumberFormat="1" applyFont="1" applyBorder="1" applyAlignment="1">
      <alignment horizontal="center" vertical="center"/>
    </xf>
    <xf numFmtId="0" fontId="15" fillId="0" borderId="3" xfId="0" applyFont="1" applyBorder="1"/>
    <xf numFmtId="164" fontId="8" fillId="0" borderId="9" xfId="2" applyNumberFormat="1" applyFont="1" applyBorder="1" applyAlignment="1">
      <alignment horizontal="left" vertical="top"/>
    </xf>
    <xf numFmtId="0" fontId="8" fillId="0" borderId="9" xfId="2" applyFont="1" applyBorder="1" applyAlignment="1">
      <alignment horizontal="left" vertical="top"/>
    </xf>
    <xf numFmtId="1" fontId="8" fillId="0" borderId="9" xfId="2" applyNumberFormat="1" applyFont="1" applyBorder="1" applyAlignment="1">
      <alignment horizontal="center" vertical="top"/>
    </xf>
    <xf numFmtId="0" fontId="17" fillId="0" borderId="9" xfId="2" quotePrefix="1" applyFont="1" applyBorder="1" applyAlignment="1">
      <alignment horizontal="center" vertical="center"/>
    </xf>
    <xf numFmtId="0" fontId="15" fillId="0" borderId="6" xfId="0" applyFont="1" applyBorder="1" applyAlignment="1">
      <alignment horizontal="left" vertical="center" indent="1"/>
    </xf>
    <xf numFmtId="0" fontId="5" fillId="0" borderId="6" xfId="0" applyFont="1" applyBorder="1" applyAlignment="1">
      <alignment vertical="center"/>
    </xf>
    <xf numFmtId="0" fontId="5" fillId="0" borderId="7" xfId="0" applyFont="1" applyBorder="1" applyAlignment="1">
      <alignment vertical="center"/>
    </xf>
    <xf numFmtId="3" fontId="0" fillId="0" borderId="34" xfId="0" applyNumberFormat="1" applyBorder="1" applyAlignment="1">
      <alignment horizontal="center"/>
    </xf>
    <xf numFmtId="0" fontId="2" fillId="0" borderId="40" xfId="0" applyFont="1" applyBorder="1" applyAlignment="1">
      <alignment horizontal="center" wrapText="1"/>
    </xf>
    <xf numFmtId="37" fontId="12" fillId="4" borderId="12" xfId="4" applyNumberFormat="1" applyFont="1" applyFill="1" applyBorder="1" applyAlignment="1">
      <alignment horizontal="center" vertical="center"/>
    </xf>
    <xf numFmtId="164" fontId="12" fillId="4" borderId="12" xfId="2" applyNumberFormat="1" applyFont="1" applyFill="1" applyBorder="1" applyAlignment="1">
      <alignment horizontal="center" vertical="center"/>
    </xf>
    <xf numFmtId="49" fontId="12" fillId="4" borderId="12" xfId="2" applyNumberFormat="1" applyFont="1" applyFill="1" applyBorder="1" applyAlignment="1">
      <alignment horizontal="center" vertical="center"/>
    </xf>
    <xf numFmtId="7" fontId="12" fillId="4" borderId="12" xfId="4" applyNumberFormat="1" applyFont="1" applyFill="1" applyBorder="1" applyAlignment="1">
      <alignment horizontal="center" vertical="center"/>
    </xf>
    <xf numFmtId="44" fontId="0" fillId="0" borderId="1" xfId="5" applyFont="1" applyBorder="1"/>
    <xf numFmtId="0" fontId="23" fillId="0" borderId="0" xfId="0" applyFont="1" applyAlignment="1">
      <alignment wrapText="1"/>
    </xf>
    <xf numFmtId="0" fontId="15" fillId="0" borderId="6" xfId="0" applyFont="1" applyBorder="1" applyAlignment="1">
      <alignment vertical="center"/>
    </xf>
    <xf numFmtId="0" fontId="13" fillId="3" borderId="35" xfId="2" applyFont="1" applyFill="1" applyBorder="1" applyAlignment="1">
      <alignment horizontal="center" wrapText="1"/>
    </xf>
    <xf numFmtId="0" fontId="12" fillId="0" borderId="17" xfId="2" applyFont="1" applyBorder="1" applyAlignment="1">
      <alignment horizontal="left" vertical="center" wrapText="1"/>
    </xf>
    <xf numFmtId="164" fontId="12" fillId="0" borderId="20" xfId="2" applyNumberFormat="1" applyFont="1" applyBorder="1" applyAlignment="1">
      <alignment horizontal="center" vertical="center"/>
    </xf>
    <xf numFmtId="37" fontId="12" fillId="0" borderId="20" xfId="4" applyNumberFormat="1" applyFont="1" applyBorder="1" applyAlignment="1">
      <alignment horizontal="center" vertical="center"/>
    </xf>
    <xf numFmtId="49" fontId="12" fillId="0" borderId="20" xfId="2" applyNumberFormat="1" applyFont="1" applyBorder="1" applyAlignment="1">
      <alignment horizontal="center" vertical="center"/>
    </xf>
    <xf numFmtId="37" fontId="12" fillId="0" borderId="20" xfId="4" applyNumberFormat="1" applyFont="1" applyFill="1" applyBorder="1" applyAlignment="1">
      <alignment horizontal="center" vertical="center"/>
    </xf>
    <xf numFmtId="5" fontId="12" fillId="0" borderId="21" xfId="4" applyNumberFormat="1" applyFont="1" applyBorder="1" applyAlignment="1">
      <alignment horizontal="right" vertical="center" wrapText="1"/>
    </xf>
    <xf numFmtId="5" fontId="12" fillId="0" borderId="18" xfId="4" applyNumberFormat="1" applyFont="1" applyBorder="1" applyAlignment="1">
      <alignment horizontal="right" vertical="center" wrapText="1"/>
    </xf>
    <xf numFmtId="5" fontId="12" fillId="4" borderId="16" xfId="4" applyNumberFormat="1" applyFont="1" applyFill="1" applyBorder="1" applyAlignment="1">
      <alignment horizontal="right" vertical="center" wrapText="1"/>
    </xf>
    <xf numFmtId="14" fontId="18" fillId="0" borderId="10" xfId="0" applyNumberFormat="1" applyFont="1" applyBorder="1" applyAlignment="1">
      <alignment horizontal="left" vertical="center" indent="1"/>
    </xf>
    <xf numFmtId="0" fontId="11" fillId="0" borderId="25" xfId="0" applyFont="1" applyBorder="1" applyAlignment="1">
      <alignment horizontal="left" indent="1"/>
    </xf>
    <xf numFmtId="0" fontId="11" fillId="0" borderId="28" xfId="0" applyFont="1" applyBorder="1" applyAlignment="1">
      <alignment horizontal="left" indent="1"/>
    </xf>
    <xf numFmtId="14" fontId="11" fillId="0" borderId="28" xfId="0" applyNumberFormat="1" applyFont="1" applyBorder="1" applyAlignment="1">
      <alignment horizontal="left" indent="1"/>
    </xf>
    <xf numFmtId="9" fontId="19" fillId="0" borderId="29" xfId="1" applyFont="1" applyFill="1" applyBorder="1" applyAlignment="1">
      <alignment horizontal="center"/>
    </xf>
    <xf numFmtId="0" fontId="12" fillId="0" borderId="22" xfId="2" applyFont="1" applyBorder="1" applyAlignment="1">
      <alignment horizontal="left" vertical="center" wrapText="1"/>
    </xf>
    <xf numFmtId="9" fontId="19" fillId="0" borderId="32" xfId="1" applyFont="1" applyFill="1" applyBorder="1" applyAlignment="1">
      <alignment horizontal="center"/>
    </xf>
    <xf numFmtId="5" fontId="12" fillId="4" borderId="23" xfId="4" applyNumberFormat="1" applyFont="1" applyFill="1" applyBorder="1" applyAlignment="1">
      <alignment horizontal="right" vertical="center" wrapText="1"/>
    </xf>
    <xf numFmtId="0" fontId="18" fillId="4" borderId="14" xfId="0" applyFont="1" applyFill="1" applyBorder="1" applyAlignment="1">
      <alignment horizontal="left" vertical="center" wrapText="1"/>
    </xf>
    <xf numFmtId="0" fontId="18" fillId="4" borderId="17" xfId="0" applyFont="1" applyFill="1" applyBorder="1" applyAlignment="1">
      <alignment horizontal="left" vertical="center" wrapText="1"/>
    </xf>
    <xf numFmtId="0" fontId="12" fillId="0" borderId="19" xfId="2" applyFont="1" applyBorder="1" applyAlignment="1">
      <alignment horizontal="left" vertical="center" wrapText="1"/>
    </xf>
    <xf numFmtId="44" fontId="0" fillId="0" borderId="20" xfId="5" applyFont="1" applyBorder="1"/>
    <xf numFmtId="37" fontId="12" fillId="4" borderId="15" xfId="4" applyNumberFormat="1" applyFont="1" applyFill="1" applyBorder="1" applyAlignment="1">
      <alignment horizontal="center" vertical="center"/>
    </xf>
    <xf numFmtId="0" fontId="18" fillId="4" borderId="1" xfId="0" applyFont="1" applyFill="1" applyBorder="1" applyAlignment="1">
      <alignment horizontal="left" vertical="center" wrapText="1"/>
    </xf>
    <xf numFmtId="0" fontId="17" fillId="4" borderId="1" xfId="0" applyFont="1" applyFill="1" applyBorder="1" applyAlignment="1">
      <alignment horizontal="center" vertical="center"/>
    </xf>
    <xf numFmtId="3" fontId="17" fillId="4" borderId="1" xfId="0" applyNumberFormat="1" applyFont="1" applyFill="1" applyBorder="1" applyAlignment="1">
      <alignment horizontal="center" vertical="center"/>
    </xf>
    <xf numFmtId="2" fontId="17" fillId="4" borderId="1" xfId="0" applyNumberFormat="1" applyFont="1" applyFill="1" applyBorder="1" applyAlignment="1">
      <alignment horizontal="center" vertical="center"/>
    </xf>
    <xf numFmtId="3" fontId="15" fillId="4" borderId="1" xfId="0" applyNumberFormat="1" applyFont="1" applyFill="1" applyBorder="1" applyAlignment="1">
      <alignment horizontal="center" vertical="center"/>
    </xf>
    <xf numFmtId="0" fontId="17"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2" fontId="24" fillId="4" borderId="1" xfId="0" applyNumberFormat="1" applyFont="1" applyFill="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5" fillId="0" borderId="1" xfId="0" applyFont="1" applyBorder="1" applyAlignment="1">
      <alignment horizontal="center" vertical="center"/>
    </xf>
    <xf numFmtId="3" fontId="17" fillId="0" borderId="1" xfId="0" applyNumberFormat="1" applyFont="1" applyBorder="1" applyAlignment="1">
      <alignment horizontal="center" vertical="center"/>
    </xf>
    <xf numFmtId="2" fontId="17" fillId="0" borderId="1" xfId="0" applyNumberFormat="1" applyFont="1" applyBorder="1" applyAlignment="1">
      <alignment horizontal="center" vertical="center"/>
    </xf>
    <xf numFmtId="3" fontId="15" fillId="0" borderId="1" xfId="0" applyNumberFormat="1" applyFont="1" applyBorder="1" applyAlignment="1">
      <alignment horizontal="center" vertical="center"/>
    </xf>
    <xf numFmtId="0" fontId="2" fillId="0" borderId="40" xfId="0" applyFont="1" applyBorder="1" applyAlignment="1">
      <alignment horizontal="center" textRotation="90" wrapText="1"/>
    </xf>
    <xf numFmtId="0" fontId="22" fillId="0" borderId="40" xfId="0" applyFont="1" applyBorder="1" applyAlignment="1">
      <alignment horizontal="center" wrapText="1"/>
    </xf>
    <xf numFmtId="0" fontId="18" fillId="4" borderId="15" xfId="0" applyFont="1" applyFill="1" applyBorder="1" applyAlignment="1">
      <alignment horizontal="left" vertical="center" wrapText="1"/>
    </xf>
    <xf numFmtId="0" fontId="17" fillId="4" borderId="15" xfId="0" applyFont="1" applyFill="1" applyBorder="1" applyAlignment="1">
      <alignment horizontal="center" vertical="center"/>
    </xf>
    <xf numFmtId="3" fontId="17" fillId="4" borderId="15" xfId="0" applyNumberFormat="1" applyFont="1" applyFill="1" applyBorder="1" applyAlignment="1">
      <alignment horizontal="center" vertical="center"/>
    </xf>
    <xf numFmtId="2" fontId="17" fillId="4" borderId="15" xfId="0" applyNumberFormat="1" applyFont="1" applyFill="1" applyBorder="1" applyAlignment="1">
      <alignment horizontal="center" vertical="center"/>
    </xf>
    <xf numFmtId="3" fontId="15" fillId="4" borderId="15" xfId="0" applyNumberFormat="1" applyFont="1" applyFill="1" applyBorder="1" applyAlignment="1">
      <alignment horizontal="center" vertical="center"/>
    </xf>
    <xf numFmtId="0" fontId="17" fillId="0" borderId="1" xfId="0" applyFont="1" applyBorder="1" applyAlignment="1">
      <alignment horizontal="left" vertical="center" wrapText="1" indent="1"/>
    </xf>
    <xf numFmtId="0" fontId="17" fillId="5" borderId="1" xfId="0" applyFont="1" applyFill="1" applyBorder="1" applyAlignment="1">
      <alignment horizontal="left" vertical="center" wrapText="1" indent="1"/>
    </xf>
    <xf numFmtId="0" fontId="17"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7" fillId="5" borderId="1" xfId="0" applyFont="1" applyFill="1" applyBorder="1" applyAlignment="1">
      <alignment horizontal="center" vertical="center"/>
    </xf>
    <xf numFmtId="3" fontId="17" fillId="5" borderId="1" xfId="0" applyNumberFormat="1" applyFont="1" applyFill="1" applyBorder="1" applyAlignment="1">
      <alignment horizontal="center" vertical="center"/>
    </xf>
    <xf numFmtId="2" fontId="17" fillId="5" borderId="1" xfId="0" applyNumberFormat="1" applyFont="1" applyFill="1" applyBorder="1" applyAlignment="1">
      <alignment horizontal="center" vertical="center"/>
    </xf>
    <xf numFmtId="3" fontId="15" fillId="5" borderId="1" xfId="0" applyNumberFormat="1" applyFont="1" applyFill="1" applyBorder="1" applyAlignment="1">
      <alignment horizontal="center" vertical="center"/>
    </xf>
    <xf numFmtId="14" fontId="18" fillId="0" borderId="10" xfId="0" applyNumberFormat="1" applyFont="1" applyBorder="1" applyAlignment="1">
      <alignment horizontal="center" vertical="center"/>
    </xf>
    <xf numFmtId="0" fontId="18" fillId="0" borderId="3" xfId="0" applyFont="1" applyBorder="1" applyAlignment="1">
      <alignment horizontal="left" vertical="center" wrapText="1"/>
    </xf>
    <xf numFmtId="164" fontId="12" fillId="0" borderId="12" xfId="2" applyNumberFormat="1" applyFont="1" applyBorder="1" applyAlignment="1">
      <alignment horizontal="center" vertical="center"/>
    </xf>
    <xf numFmtId="44" fontId="19" fillId="0" borderId="1" xfId="5" applyFont="1" applyBorder="1"/>
    <xf numFmtId="49" fontId="12" fillId="0" borderId="12" xfId="2" applyNumberFormat="1" applyFont="1" applyBorder="1" applyAlignment="1">
      <alignment horizontal="center" vertical="center"/>
    </xf>
    <xf numFmtId="37" fontId="12" fillId="0" borderId="12" xfId="4" applyNumberFormat="1" applyFont="1" applyFill="1" applyBorder="1" applyAlignment="1">
      <alignment horizontal="center" vertical="center"/>
    </xf>
    <xf numFmtId="37" fontId="12" fillId="0" borderId="12" xfId="4" applyNumberFormat="1" applyFont="1" applyBorder="1" applyAlignment="1">
      <alignment horizontal="center" vertical="center"/>
    </xf>
    <xf numFmtId="5" fontId="12" fillId="0" borderId="23" xfId="4" applyNumberFormat="1" applyFont="1" applyBorder="1" applyAlignment="1">
      <alignment horizontal="right" vertical="center" wrapText="1"/>
    </xf>
    <xf numFmtId="2" fontId="19" fillId="0" borderId="29" xfId="0" applyNumberFormat="1" applyFont="1" applyBorder="1" applyAlignment="1">
      <alignment horizontal="center"/>
    </xf>
    <xf numFmtId="14" fontId="19" fillId="0" borderId="28" xfId="0" applyNumberFormat="1" applyFont="1" applyBorder="1" applyAlignment="1">
      <alignment horizontal="left" indent="1"/>
    </xf>
    <xf numFmtId="0" fontId="18" fillId="0" borderId="3" xfId="0" applyFont="1" applyBorder="1" applyAlignment="1">
      <alignment horizontal="left" wrapText="1"/>
    </xf>
    <xf numFmtId="0" fontId="18" fillId="0" borderId="4" xfId="0" applyFont="1" applyBorder="1" applyAlignment="1">
      <alignment horizontal="left" wrapText="1"/>
    </xf>
  </cellXfs>
  <cellStyles count="9">
    <cellStyle name="Comma 2" xfId="4" xr:uid="{99993171-F6D7-494B-9306-21B02AFE41FC}"/>
    <cellStyle name="Currency" xfId="5" builtinId="4"/>
    <cellStyle name="Currency 2" xfId="7" xr:uid="{BB513834-C309-41E7-8F3F-A13576E8A5FF}"/>
    <cellStyle name="Hyperlink 2" xfId="3" xr:uid="{3EE41270-76B1-493C-8427-D7F0595ABC30}"/>
    <cellStyle name="Normal" xfId="0" builtinId="0"/>
    <cellStyle name="Normal 2" xfId="2" xr:uid="{35498A1F-8BA8-4B22-9BA7-AC9E3F323D7E}"/>
    <cellStyle name="Normal 3" xfId="6" xr:uid="{D5DC3217-41F5-4A5A-A942-850929C526D4}"/>
    <cellStyle name="Normal 3 2" xfId="8" xr:uid="{128E6377-B323-4C51-83DF-EFD7970110CD}"/>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2E64B42F-5787-479F-BFC1-2FB924815F52}"/>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bls.gov/news.release/pdf/ecec.pdf"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sheetPr>
    <pageSetUpPr fitToPage="1"/>
  </sheetPr>
  <dimension ref="A1:N76"/>
  <sheetViews>
    <sheetView zoomScale="80" zoomScaleNormal="80" zoomScaleSheetLayoutView="100" workbookViewId="0">
      <selection activeCell="B11" sqref="B11"/>
    </sheetView>
  </sheetViews>
  <sheetFormatPr defaultRowHeight="14.4" x14ac:dyDescent="0.3"/>
  <cols>
    <col min="1" max="1" width="45.6640625" style="60" customWidth="1"/>
    <col min="2" max="2" width="64" style="60" customWidth="1"/>
    <col min="3" max="4" width="12.6640625" style="68" customWidth="1"/>
    <col min="5" max="8" width="5.6640625" style="60" customWidth="1"/>
    <col min="9" max="9" width="15.6640625" style="61" customWidth="1"/>
    <col min="10" max="12" width="20.6640625" style="61" customWidth="1"/>
  </cols>
  <sheetData>
    <row r="1" spans="1:14" ht="24" customHeight="1" thickBot="1" x14ac:dyDescent="0.35">
      <c r="A1" s="66" t="s">
        <v>0</v>
      </c>
      <c r="B1" s="69" t="s">
        <v>55</v>
      </c>
      <c r="C1" s="24"/>
      <c r="D1" s="24"/>
      <c r="E1" s="24"/>
      <c r="F1" s="24"/>
      <c r="G1" s="24"/>
      <c r="H1" s="24"/>
      <c r="I1" s="24"/>
      <c r="J1" s="24"/>
      <c r="K1" s="67" t="s">
        <v>1</v>
      </c>
      <c r="L1" s="106">
        <v>45447</v>
      </c>
    </row>
    <row r="2" spans="1:14" ht="45" customHeight="1" x14ac:dyDescent="0.3">
      <c r="A2" s="63" t="s">
        <v>2</v>
      </c>
      <c r="B2" s="149" t="s">
        <v>70</v>
      </c>
      <c r="C2" s="60"/>
      <c r="D2" s="80"/>
      <c r="E2" s="80"/>
      <c r="F2" s="80"/>
      <c r="G2" s="80"/>
      <c r="H2" s="80"/>
      <c r="I2" s="29"/>
      <c r="J2" s="28"/>
      <c r="K2" s="29"/>
      <c r="L2" s="30"/>
      <c r="N2" s="65"/>
    </row>
    <row r="3" spans="1:14" ht="36" customHeight="1" thickBot="1" x14ac:dyDescent="0.35">
      <c r="A3" s="64" t="s">
        <v>3</v>
      </c>
      <c r="B3" s="95"/>
      <c r="C3" s="96"/>
      <c r="D3" s="31"/>
      <c r="E3" s="31"/>
      <c r="F3" s="31"/>
      <c r="G3" s="31"/>
      <c r="H3" s="31"/>
      <c r="I3" s="32"/>
      <c r="J3" s="33"/>
      <c r="K3" s="32"/>
      <c r="L3" s="34"/>
    </row>
    <row r="4" spans="1:14" ht="21" customHeight="1" thickBot="1" x14ac:dyDescent="0.35">
      <c r="A4" s="36" t="s">
        <v>4</v>
      </c>
      <c r="B4" s="42"/>
      <c r="C4" s="37"/>
      <c r="D4" s="37"/>
      <c r="E4" s="38"/>
      <c r="F4" s="38"/>
      <c r="G4" s="38"/>
      <c r="H4" s="38"/>
      <c r="I4" s="38"/>
      <c r="J4" s="39"/>
      <c r="K4" s="40" t="s">
        <v>5</v>
      </c>
      <c r="L4" s="41"/>
      <c r="N4" s="65"/>
    </row>
    <row r="5" spans="1:14" x14ac:dyDescent="0.3">
      <c r="A5" s="26" t="s">
        <v>6</v>
      </c>
      <c r="B5" s="107" t="s">
        <v>54</v>
      </c>
      <c r="C5" s="21"/>
      <c r="D5" s="17"/>
      <c r="E5" s="17"/>
      <c r="F5" s="21"/>
      <c r="G5" s="21"/>
      <c r="H5" s="21"/>
      <c r="I5" s="22"/>
      <c r="J5" s="8"/>
      <c r="K5" s="9" t="s">
        <v>7</v>
      </c>
      <c r="L5" s="10">
        <f>SUM(I15:I16,I46:I47)</f>
        <v>200</v>
      </c>
      <c r="N5" s="59"/>
    </row>
    <row r="6" spans="1:14" x14ac:dyDescent="0.3">
      <c r="A6" s="25" t="s">
        <v>8</v>
      </c>
      <c r="B6" s="108" t="s">
        <v>49</v>
      </c>
      <c r="C6" s="18"/>
      <c r="D6" s="18"/>
      <c r="E6" s="18"/>
      <c r="F6" s="18"/>
      <c r="G6" s="18"/>
      <c r="H6" s="18"/>
      <c r="I6" s="20"/>
      <c r="J6" s="11"/>
      <c r="K6" s="12" t="s">
        <v>9</v>
      </c>
      <c r="L6" s="88">
        <f>SUM(J15:J76)</f>
        <v>1608</v>
      </c>
    </row>
    <row r="7" spans="1:14" x14ac:dyDescent="0.3">
      <c r="A7" s="25" t="s">
        <v>10</v>
      </c>
      <c r="B7" s="108" t="s">
        <v>50</v>
      </c>
      <c r="C7" s="18"/>
      <c r="D7" s="18"/>
      <c r="E7" s="18"/>
      <c r="F7" s="18"/>
      <c r="G7" s="18"/>
      <c r="H7" s="18"/>
      <c r="I7" s="20"/>
      <c r="J7" s="11"/>
      <c r="K7" s="12" t="s">
        <v>11</v>
      </c>
      <c r="L7" s="110">
        <v>0.75</v>
      </c>
    </row>
    <row r="8" spans="1:14" x14ac:dyDescent="0.3">
      <c r="A8" s="25" t="s">
        <v>1</v>
      </c>
      <c r="B8" s="109">
        <v>45447</v>
      </c>
      <c r="C8" s="18"/>
      <c r="D8" s="18"/>
      <c r="E8" s="18"/>
      <c r="F8" s="18"/>
      <c r="G8" s="18"/>
      <c r="H8" s="18"/>
      <c r="I8" s="20"/>
      <c r="J8" s="11"/>
      <c r="K8" s="12" t="s">
        <v>12</v>
      </c>
      <c r="L8" s="156">
        <f>L6/L5</f>
        <v>8.0399999999999991</v>
      </c>
    </row>
    <row r="9" spans="1:14" x14ac:dyDescent="0.3">
      <c r="A9" s="25" t="s">
        <v>13</v>
      </c>
      <c r="B9" s="35" t="s">
        <v>110</v>
      </c>
      <c r="C9" s="18"/>
      <c r="D9" s="18"/>
      <c r="E9" s="18"/>
      <c r="F9" s="18"/>
      <c r="G9" s="18"/>
      <c r="H9" s="18"/>
      <c r="I9" s="20"/>
      <c r="J9" s="11"/>
      <c r="K9" s="12" t="s">
        <v>14</v>
      </c>
      <c r="L9" s="13">
        <f>SUM(L15:L76)</f>
        <v>265</v>
      </c>
    </row>
    <row r="10" spans="1:14" x14ac:dyDescent="0.3">
      <c r="A10" s="25" t="s">
        <v>15</v>
      </c>
      <c r="B10" s="35" t="s">
        <v>111</v>
      </c>
      <c r="C10" s="18"/>
      <c r="D10" s="18"/>
      <c r="E10" s="18"/>
      <c r="F10" s="18"/>
      <c r="G10" s="18"/>
      <c r="H10" s="18"/>
      <c r="I10" s="20"/>
      <c r="J10" s="11"/>
      <c r="K10" s="12" t="s">
        <v>47</v>
      </c>
      <c r="L10" s="14">
        <f>SUM(L9/L6)</f>
        <v>0.16480099502487564</v>
      </c>
    </row>
    <row r="11" spans="1:14" ht="15" thickBot="1" x14ac:dyDescent="0.35">
      <c r="A11" s="27" t="s">
        <v>16</v>
      </c>
      <c r="B11" s="157">
        <v>45586</v>
      </c>
      <c r="C11" s="19"/>
      <c r="D11" s="19"/>
      <c r="E11" s="19"/>
      <c r="F11" s="19"/>
      <c r="G11" s="19"/>
      <c r="H11" s="19"/>
      <c r="I11" s="23"/>
      <c r="J11" s="15"/>
      <c r="K11" s="16" t="s">
        <v>17</v>
      </c>
      <c r="L11" s="112">
        <v>0.95</v>
      </c>
    </row>
    <row r="12" spans="1:14" ht="21" customHeight="1" thickBot="1" x14ac:dyDescent="0.35">
      <c r="A12" s="42" t="s">
        <v>18</v>
      </c>
      <c r="B12" s="43"/>
      <c r="C12" s="43"/>
      <c r="D12" s="43"/>
      <c r="E12" s="43"/>
      <c r="F12" s="43"/>
      <c r="G12" s="43"/>
      <c r="H12" s="43"/>
      <c r="I12" s="44"/>
      <c r="J12" s="44"/>
      <c r="K12" s="44"/>
      <c r="L12" s="45"/>
    </row>
    <row r="13" spans="1:14" ht="107.25" customHeight="1" thickBot="1" x14ac:dyDescent="0.35">
      <c r="A13" s="89" t="s">
        <v>19</v>
      </c>
      <c r="B13" s="89" t="s">
        <v>20</v>
      </c>
      <c r="C13" s="89" t="s">
        <v>21</v>
      </c>
      <c r="D13" s="89" t="s">
        <v>22</v>
      </c>
      <c r="E13" s="133" t="s">
        <v>23</v>
      </c>
      <c r="F13" s="133" t="s">
        <v>24</v>
      </c>
      <c r="G13" s="133" t="s">
        <v>25</v>
      </c>
      <c r="H13" s="133" t="s">
        <v>26</v>
      </c>
      <c r="I13" s="134" t="s">
        <v>27</v>
      </c>
      <c r="J13" s="89" t="s">
        <v>28</v>
      </c>
      <c r="K13" s="134" t="s">
        <v>29</v>
      </c>
      <c r="L13" s="89" t="s">
        <v>30</v>
      </c>
      <c r="M13" s="1"/>
    </row>
    <row r="14" spans="1:14" ht="15.6" x14ac:dyDescent="0.3">
      <c r="A14" s="135" t="s">
        <v>68</v>
      </c>
      <c r="B14" s="118"/>
      <c r="C14" s="118"/>
      <c r="D14" s="118"/>
      <c r="E14" s="118"/>
      <c r="F14" s="118"/>
      <c r="G14" s="118"/>
      <c r="H14" s="136"/>
      <c r="I14" s="137"/>
      <c r="J14" s="137"/>
      <c r="K14" s="138"/>
      <c r="L14" s="139"/>
    </row>
    <row r="15" spans="1:14" ht="31.2" x14ac:dyDescent="0.3">
      <c r="A15" s="141" t="s">
        <v>76</v>
      </c>
      <c r="B15" s="142" t="s">
        <v>51</v>
      </c>
      <c r="C15" s="143"/>
      <c r="D15" s="142" t="s">
        <v>60</v>
      </c>
      <c r="E15" s="144" t="s">
        <v>48</v>
      </c>
      <c r="F15" s="144" t="s">
        <v>57</v>
      </c>
      <c r="G15" s="144" t="s">
        <v>31</v>
      </c>
      <c r="H15" s="144" t="s">
        <v>32</v>
      </c>
      <c r="I15" s="145">
        <v>186</v>
      </c>
      <c r="J15" s="145">
        <v>186</v>
      </c>
      <c r="K15" s="146">
        <v>0.25</v>
      </c>
      <c r="L15" s="147">
        <f t="shared" ref="L15:L72" si="0">ROUNDUP(J15*K15,0)</f>
        <v>47</v>
      </c>
    </row>
    <row r="16" spans="1:14" ht="31.2" x14ac:dyDescent="0.3">
      <c r="A16" s="141" t="s">
        <v>76</v>
      </c>
      <c r="B16" s="142" t="s">
        <v>51</v>
      </c>
      <c r="C16" s="143"/>
      <c r="D16" s="142" t="s">
        <v>60</v>
      </c>
      <c r="E16" s="144" t="s">
        <v>48</v>
      </c>
      <c r="F16" s="144" t="s">
        <v>32</v>
      </c>
      <c r="G16" s="144" t="s">
        <v>31</v>
      </c>
      <c r="H16" s="144" t="s">
        <v>32</v>
      </c>
      <c r="I16" s="145">
        <v>10</v>
      </c>
      <c r="J16" s="145">
        <v>10</v>
      </c>
      <c r="K16" s="146">
        <v>0.25</v>
      </c>
      <c r="L16" s="147">
        <f t="shared" si="0"/>
        <v>3</v>
      </c>
    </row>
    <row r="17" spans="1:12" ht="15.6" x14ac:dyDescent="0.3">
      <c r="A17" s="119" t="s">
        <v>67</v>
      </c>
      <c r="B17" s="124"/>
      <c r="C17" s="125"/>
      <c r="D17" s="124"/>
      <c r="E17" s="120"/>
      <c r="F17" s="120"/>
      <c r="G17" s="120"/>
      <c r="H17" s="120"/>
      <c r="I17" s="121"/>
      <c r="J17" s="121"/>
      <c r="K17" s="122"/>
      <c r="L17" s="123"/>
    </row>
    <row r="18" spans="1:12" ht="31.2" x14ac:dyDescent="0.3">
      <c r="A18" s="141" t="s">
        <v>80</v>
      </c>
      <c r="B18" s="142" t="s">
        <v>51</v>
      </c>
      <c r="C18" s="143"/>
      <c r="D18" s="142" t="s">
        <v>61</v>
      </c>
      <c r="E18" s="144" t="s">
        <v>48</v>
      </c>
      <c r="F18" s="144" t="s">
        <v>57</v>
      </c>
      <c r="G18" s="144"/>
      <c r="H18" s="144" t="s">
        <v>32</v>
      </c>
      <c r="I18" s="145">
        <v>36</v>
      </c>
      <c r="J18" s="145">
        <v>36</v>
      </c>
      <c r="K18" s="146">
        <v>0.08</v>
      </c>
      <c r="L18" s="147">
        <f t="shared" si="0"/>
        <v>3</v>
      </c>
    </row>
    <row r="19" spans="1:12" ht="31.2" x14ac:dyDescent="0.3">
      <c r="A19" s="141" t="s">
        <v>77</v>
      </c>
      <c r="B19" s="142" t="s">
        <v>51</v>
      </c>
      <c r="C19" s="143"/>
      <c r="D19" s="142" t="s">
        <v>69</v>
      </c>
      <c r="E19" s="144" t="s">
        <v>48</v>
      </c>
      <c r="F19" s="144" t="s">
        <v>57</v>
      </c>
      <c r="G19" s="144"/>
      <c r="H19" s="144" t="s">
        <v>32</v>
      </c>
      <c r="I19" s="145">
        <v>36</v>
      </c>
      <c r="J19" s="145">
        <v>36</v>
      </c>
      <c r="K19" s="146">
        <v>0.75</v>
      </c>
      <c r="L19" s="147">
        <f>ROUNDUP(J19*K19,0)</f>
        <v>27</v>
      </c>
    </row>
    <row r="20" spans="1:12" ht="31.2" x14ac:dyDescent="0.3">
      <c r="A20" s="141" t="s">
        <v>80</v>
      </c>
      <c r="B20" s="142" t="s">
        <v>51</v>
      </c>
      <c r="C20" s="143"/>
      <c r="D20" s="142" t="s">
        <v>61</v>
      </c>
      <c r="E20" s="144" t="s">
        <v>48</v>
      </c>
      <c r="F20" s="144" t="s">
        <v>32</v>
      </c>
      <c r="G20" s="144"/>
      <c r="H20" s="144" t="s">
        <v>32</v>
      </c>
      <c r="I20" s="145">
        <v>5</v>
      </c>
      <c r="J20" s="145">
        <v>5</v>
      </c>
      <c r="K20" s="146">
        <v>0.08</v>
      </c>
      <c r="L20" s="147">
        <f t="shared" si="0"/>
        <v>1</v>
      </c>
    </row>
    <row r="21" spans="1:12" ht="31.2" x14ac:dyDescent="0.3">
      <c r="A21" s="141" t="s">
        <v>77</v>
      </c>
      <c r="B21" s="142" t="s">
        <v>51</v>
      </c>
      <c r="C21" s="143"/>
      <c r="D21" s="142" t="s">
        <v>69</v>
      </c>
      <c r="E21" s="144" t="s">
        <v>48</v>
      </c>
      <c r="F21" s="144" t="s">
        <v>32</v>
      </c>
      <c r="G21" s="144"/>
      <c r="H21" s="144" t="s">
        <v>32</v>
      </c>
      <c r="I21" s="145">
        <v>5</v>
      </c>
      <c r="J21" s="145">
        <v>5</v>
      </c>
      <c r="K21" s="146">
        <v>0.75</v>
      </c>
      <c r="L21" s="147">
        <f>ROUNDUP(J21*K21,0)</f>
        <v>4</v>
      </c>
    </row>
    <row r="22" spans="1:12" ht="15.6" x14ac:dyDescent="0.3">
      <c r="A22" s="119" t="s">
        <v>102</v>
      </c>
      <c r="B22" s="124"/>
      <c r="C22" s="125"/>
      <c r="D22" s="124"/>
      <c r="E22" s="120"/>
      <c r="F22" s="120"/>
      <c r="G22" s="120"/>
      <c r="H22" s="120"/>
      <c r="I22" s="121"/>
      <c r="J22" s="121"/>
      <c r="K22" s="126"/>
      <c r="L22" s="123"/>
    </row>
    <row r="23" spans="1:12" ht="31.2" x14ac:dyDescent="0.3">
      <c r="A23" s="141" t="s">
        <v>81</v>
      </c>
      <c r="B23" s="142" t="s">
        <v>51</v>
      </c>
      <c r="C23" s="143"/>
      <c r="D23" s="142" t="s">
        <v>61</v>
      </c>
      <c r="E23" s="144" t="s">
        <v>48</v>
      </c>
      <c r="F23" s="144" t="s">
        <v>57</v>
      </c>
      <c r="G23" s="144"/>
      <c r="H23" s="144" t="s">
        <v>32</v>
      </c>
      <c r="I23" s="145">
        <v>24</v>
      </c>
      <c r="J23" s="145">
        <v>24</v>
      </c>
      <c r="K23" s="146">
        <v>0.08</v>
      </c>
      <c r="L23" s="147">
        <f t="shared" si="0"/>
        <v>2</v>
      </c>
    </row>
    <row r="24" spans="1:12" ht="31.2" x14ac:dyDescent="0.3">
      <c r="A24" s="141" t="s">
        <v>77</v>
      </c>
      <c r="B24" s="142" t="s">
        <v>51</v>
      </c>
      <c r="C24" s="143"/>
      <c r="D24" s="142" t="s">
        <v>69</v>
      </c>
      <c r="E24" s="144" t="s">
        <v>48</v>
      </c>
      <c r="F24" s="144" t="s">
        <v>57</v>
      </c>
      <c r="G24" s="144"/>
      <c r="H24" s="144" t="s">
        <v>32</v>
      </c>
      <c r="I24" s="145">
        <v>24</v>
      </c>
      <c r="J24" s="145">
        <v>24</v>
      </c>
      <c r="K24" s="146">
        <v>0.75</v>
      </c>
      <c r="L24" s="147">
        <f>ROUNDUP(J24*K24,0)</f>
        <v>18</v>
      </c>
    </row>
    <row r="25" spans="1:12" ht="31.2" x14ac:dyDescent="0.3">
      <c r="A25" s="141" t="s">
        <v>81</v>
      </c>
      <c r="B25" s="142" t="s">
        <v>51</v>
      </c>
      <c r="C25" s="143"/>
      <c r="D25" s="142" t="s">
        <v>61</v>
      </c>
      <c r="E25" s="144" t="s">
        <v>48</v>
      </c>
      <c r="F25" s="144" t="s">
        <v>32</v>
      </c>
      <c r="G25" s="144"/>
      <c r="H25" s="144" t="s">
        <v>32</v>
      </c>
      <c r="I25" s="145">
        <v>2</v>
      </c>
      <c r="J25" s="145">
        <v>2</v>
      </c>
      <c r="K25" s="146">
        <v>0.08</v>
      </c>
      <c r="L25" s="147">
        <f t="shared" si="0"/>
        <v>1</v>
      </c>
    </row>
    <row r="26" spans="1:12" ht="31.2" x14ac:dyDescent="0.3">
      <c r="A26" s="141" t="s">
        <v>77</v>
      </c>
      <c r="B26" s="142" t="s">
        <v>51</v>
      </c>
      <c r="C26" s="143"/>
      <c r="D26" s="142" t="s">
        <v>69</v>
      </c>
      <c r="E26" s="144" t="s">
        <v>48</v>
      </c>
      <c r="F26" s="144" t="s">
        <v>32</v>
      </c>
      <c r="G26" s="144"/>
      <c r="H26" s="144" t="s">
        <v>32</v>
      </c>
      <c r="I26" s="145">
        <v>2</v>
      </c>
      <c r="J26" s="145">
        <v>2</v>
      </c>
      <c r="K26" s="146">
        <v>0.75</v>
      </c>
      <c r="L26" s="147">
        <f>ROUNDUP(J26*K26,0)</f>
        <v>2</v>
      </c>
    </row>
    <row r="27" spans="1:12" ht="15.6" x14ac:dyDescent="0.3">
      <c r="A27" s="119" t="s">
        <v>103</v>
      </c>
      <c r="B27" s="124"/>
      <c r="C27" s="125"/>
      <c r="D27" s="124"/>
      <c r="E27" s="120"/>
      <c r="F27" s="120"/>
      <c r="G27" s="120"/>
      <c r="H27" s="120"/>
      <c r="I27" s="121"/>
      <c r="J27" s="121"/>
      <c r="K27" s="126"/>
      <c r="L27" s="123"/>
    </row>
    <row r="28" spans="1:12" ht="31.2" x14ac:dyDescent="0.3">
      <c r="A28" s="141" t="s">
        <v>83</v>
      </c>
      <c r="B28" s="142" t="s">
        <v>51</v>
      </c>
      <c r="C28" s="143"/>
      <c r="D28" s="142" t="s">
        <v>61</v>
      </c>
      <c r="E28" s="144" t="s">
        <v>48</v>
      </c>
      <c r="F28" s="144" t="s">
        <v>57</v>
      </c>
      <c r="G28" s="144"/>
      <c r="H28" s="144" t="s">
        <v>32</v>
      </c>
      <c r="I28" s="145">
        <v>13</v>
      </c>
      <c r="J28" s="145">
        <v>13</v>
      </c>
      <c r="K28" s="146">
        <v>0.08</v>
      </c>
      <c r="L28" s="147">
        <f t="shared" si="0"/>
        <v>2</v>
      </c>
    </row>
    <row r="29" spans="1:12" ht="31.2" x14ac:dyDescent="0.3">
      <c r="A29" s="141" t="s">
        <v>77</v>
      </c>
      <c r="B29" s="142" t="s">
        <v>51</v>
      </c>
      <c r="C29" s="143"/>
      <c r="D29" s="142" t="s">
        <v>56</v>
      </c>
      <c r="E29" s="144" t="s">
        <v>48</v>
      </c>
      <c r="F29" s="144" t="s">
        <v>57</v>
      </c>
      <c r="G29" s="144"/>
      <c r="H29" s="144" t="s">
        <v>32</v>
      </c>
      <c r="I29" s="145">
        <v>13</v>
      </c>
      <c r="J29" s="145">
        <v>13</v>
      </c>
      <c r="K29" s="146">
        <v>0.75</v>
      </c>
      <c r="L29" s="147">
        <f>ROUNDUP(J29*K29,0)</f>
        <v>10</v>
      </c>
    </row>
    <row r="30" spans="1:12" ht="31.2" x14ac:dyDescent="0.3">
      <c r="A30" s="141" t="s">
        <v>83</v>
      </c>
      <c r="B30" s="142" t="s">
        <v>51</v>
      </c>
      <c r="C30" s="143"/>
      <c r="D30" s="142" t="s">
        <v>61</v>
      </c>
      <c r="E30" s="144" t="s">
        <v>48</v>
      </c>
      <c r="F30" s="144" t="s">
        <v>32</v>
      </c>
      <c r="G30" s="144"/>
      <c r="H30" s="144" t="s">
        <v>32</v>
      </c>
      <c r="I30" s="145">
        <v>1</v>
      </c>
      <c r="J30" s="145">
        <v>1</v>
      </c>
      <c r="K30" s="146">
        <v>0.08</v>
      </c>
      <c r="L30" s="147">
        <f t="shared" si="0"/>
        <v>1</v>
      </c>
    </row>
    <row r="31" spans="1:12" ht="31.2" x14ac:dyDescent="0.3">
      <c r="A31" s="141" t="s">
        <v>77</v>
      </c>
      <c r="B31" s="142" t="s">
        <v>51</v>
      </c>
      <c r="C31" s="143"/>
      <c r="D31" s="142" t="s">
        <v>56</v>
      </c>
      <c r="E31" s="144" t="s">
        <v>48</v>
      </c>
      <c r="F31" s="144" t="s">
        <v>32</v>
      </c>
      <c r="G31" s="144"/>
      <c r="H31" s="144" t="s">
        <v>32</v>
      </c>
      <c r="I31" s="145">
        <v>1</v>
      </c>
      <c r="J31" s="145">
        <v>1</v>
      </c>
      <c r="K31" s="146">
        <v>0.75</v>
      </c>
      <c r="L31" s="147">
        <f>ROUNDUP(J31*K31,0)</f>
        <v>1</v>
      </c>
    </row>
    <row r="32" spans="1:12" ht="15.6" x14ac:dyDescent="0.3">
      <c r="A32" s="119" t="s">
        <v>104</v>
      </c>
      <c r="B32" s="124"/>
      <c r="C32" s="125"/>
      <c r="D32" s="124"/>
      <c r="E32" s="120"/>
      <c r="F32" s="120"/>
      <c r="G32" s="120"/>
      <c r="H32" s="120"/>
      <c r="I32" s="121"/>
      <c r="J32" s="121"/>
      <c r="K32" s="126"/>
      <c r="L32" s="123"/>
    </row>
    <row r="33" spans="1:12" ht="31.2" x14ac:dyDescent="0.3">
      <c r="A33" s="141" t="s">
        <v>82</v>
      </c>
      <c r="B33" s="142" t="s">
        <v>51</v>
      </c>
      <c r="C33" s="143"/>
      <c r="D33" s="142" t="s">
        <v>61</v>
      </c>
      <c r="E33" s="144" t="s">
        <v>48</v>
      </c>
      <c r="F33" s="144" t="s">
        <v>57</v>
      </c>
      <c r="G33" s="144"/>
      <c r="H33" s="144" t="s">
        <v>32</v>
      </c>
      <c r="I33" s="145">
        <v>5</v>
      </c>
      <c r="J33" s="145">
        <v>5</v>
      </c>
      <c r="K33" s="146">
        <v>0.08</v>
      </c>
      <c r="L33" s="147">
        <f t="shared" si="0"/>
        <v>1</v>
      </c>
    </row>
    <row r="34" spans="1:12" ht="31.2" x14ac:dyDescent="0.3">
      <c r="A34" s="141" t="s">
        <v>77</v>
      </c>
      <c r="B34" s="142" t="s">
        <v>51</v>
      </c>
      <c r="C34" s="143"/>
      <c r="D34" s="142" t="s">
        <v>56</v>
      </c>
      <c r="E34" s="144" t="s">
        <v>48</v>
      </c>
      <c r="F34" s="144" t="s">
        <v>57</v>
      </c>
      <c r="G34" s="144"/>
      <c r="H34" s="144" t="s">
        <v>32</v>
      </c>
      <c r="I34" s="145">
        <v>5</v>
      </c>
      <c r="J34" s="145">
        <v>5</v>
      </c>
      <c r="K34" s="146">
        <v>0.75</v>
      </c>
      <c r="L34" s="147">
        <f t="shared" si="0"/>
        <v>4</v>
      </c>
    </row>
    <row r="35" spans="1:12" ht="15.6" x14ac:dyDescent="0.3">
      <c r="A35" s="119" t="s">
        <v>100</v>
      </c>
      <c r="B35" s="124"/>
      <c r="C35" s="125"/>
      <c r="D35" s="124"/>
      <c r="E35" s="120"/>
      <c r="F35" s="120"/>
      <c r="G35" s="120"/>
      <c r="H35" s="120"/>
      <c r="I35" s="121"/>
      <c r="J35" s="121"/>
      <c r="K35" s="126"/>
      <c r="L35" s="123"/>
    </row>
    <row r="36" spans="1:12" ht="31.2" x14ac:dyDescent="0.3">
      <c r="A36" s="141" t="s">
        <v>94</v>
      </c>
      <c r="B36" s="142" t="s">
        <v>51</v>
      </c>
      <c r="C36" s="143"/>
      <c r="D36" s="142" t="s">
        <v>95</v>
      </c>
      <c r="E36" s="144" t="s">
        <v>48</v>
      </c>
      <c r="F36" s="144" t="s">
        <v>57</v>
      </c>
      <c r="G36" s="144"/>
      <c r="H36" s="144" t="s">
        <v>32</v>
      </c>
      <c r="I36" s="145">
        <v>32</v>
      </c>
      <c r="J36" s="145">
        <v>32</v>
      </c>
      <c r="K36" s="146">
        <v>0.08</v>
      </c>
      <c r="L36" s="147">
        <f>ROUNDUP(J36*K36,0)</f>
        <v>3</v>
      </c>
    </row>
    <row r="37" spans="1:12" ht="31.2" x14ac:dyDescent="0.3">
      <c r="A37" s="141" t="s">
        <v>78</v>
      </c>
      <c r="B37" s="142" t="s">
        <v>51</v>
      </c>
      <c r="C37" s="143"/>
      <c r="D37" s="142" t="s">
        <v>60</v>
      </c>
      <c r="E37" s="144" t="s">
        <v>48</v>
      </c>
      <c r="F37" s="144" t="s">
        <v>57</v>
      </c>
      <c r="G37" s="144"/>
      <c r="H37" s="144" t="s">
        <v>32</v>
      </c>
      <c r="I37" s="145">
        <v>11</v>
      </c>
      <c r="J37" s="145">
        <v>11</v>
      </c>
      <c r="K37" s="146">
        <v>0.08</v>
      </c>
      <c r="L37" s="147">
        <f>ROUNDUP(J37*K37,0)</f>
        <v>1</v>
      </c>
    </row>
    <row r="38" spans="1:12" ht="31.2" x14ac:dyDescent="0.3">
      <c r="A38" s="141" t="s">
        <v>79</v>
      </c>
      <c r="B38" s="144" t="s">
        <v>51</v>
      </c>
      <c r="C38" s="143"/>
      <c r="D38" s="142" t="s">
        <v>60</v>
      </c>
      <c r="E38" s="144" t="s">
        <v>48</v>
      </c>
      <c r="F38" s="144" t="s">
        <v>57</v>
      </c>
      <c r="G38" s="144"/>
      <c r="H38" s="144" t="s">
        <v>32</v>
      </c>
      <c r="I38" s="145">
        <v>7</v>
      </c>
      <c r="J38" s="145">
        <v>7</v>
      </c>
      <c r="K38" s="146">
        <v>0.08</v>
      </c>
      <c r="L38" s="147">
        <f>ROUNDUP(J38*K38,0)</f>
        <v>1</v>
      </c>
    </row>
    <row r="39" spans="1:12" ht="31.2" x14ac:dyDescent="0.3">
      <c r="A39" s="141" t="s">
        <v>77</v>
      </c>
      <c r="B39" s="142" t="s">
        <v>51</v>
      </c>
      <c r="C39" s="143"/>
      <c r="D39" s="142" t="s">
        <v>69</v>
      </c>
      <c r="E39" s="144" t="s">
        <v>48</v>
      </c>
      <c r="F39" s="144" t="s">
        <v>57</v>
      </c>
      <c r="G39" s="144"/>
      <c r="H39" s="144" t="s">
        <v>32</v>
      </c>
      <c r="I39" s="145">
        <v>4</v>
      </c>
      <c r="J39" s="145">
        <v>4</v>
      </c>
      <c r="K39" s="146">
        <v>0.75</v>
      </c>
      <c r="L39" s="147">
        <f>ROUNDUP(J39*K39,0)</f>
        <v>3</v>
      </c>
    </row>
    <row r="40" spans="1:12" ht="31.2" x14ac:dyDescent="0.3">
      <c r="A40" s="141" t="s">
        <v>78</v>
      </c>
      <c r="B40" s="142" t="s">
        <v>51</v>
      </c>
      <c r="C40" s="143"/>
      <c r="D40" s="142" t="s">
        <v>60</v>
      </c>
      <c r="E40" s="144" t="s">
        <v>48</v>
      </c>
      <c r="F40" s="144" t="s">
        <v>32</v>
      </c>
      <c r="G40" s="144"/>
      <c r="H40" s="144" t="s">
        <v>32</v>
      </c>
      <c r="I40" s="145">
        <v>2</v>
      </c>
      <c r="J40" s="145">
        <v>2</v>
      </c>
      <c r="K40" s="146">
        <v>0.08</v>
      </c>
      <c r="L40" s="147">
        <f>ROUNDUP(J40*K40,0)</f>
        <v>1</v>
      </c>
    </row>
    <row r="41" spans="1:12" ht="31.2" x14ac:dyDescent="0.3">
      <c r="A41" s="141" t="s">
        <v>79</v>
      </c>
      <c r="B41" s="144" t="s">
        <v>51</v>
      </c>
      <c r="C41" s="143"/>
      <c r="D41" s="142" t="s">
        <v>60</v>
      </c>
      <c r="E41" s="144" t="s">
        <v>48</v>
      </c>
      <c r="F41" s="144" t="s">
        <v>32</v>
      </c>
      <c r="G41" s="144"/>
      <c r="H41" s="144" t="s">
        <v>32</v>
      </c>
      <c r="I41" s="145">
        <v>2</v>
      </c>
      <c r="J41" s="145">
        <v>2</v>
      </c>
      <c r="K41" s="146">
        <v>0.08</v>
      </c>
      <c r="L41" s="147">
        <f t="shared" ref="L41" si="1">ROUNDUP(J41*K41,0)</f>
        <v>1</v>
      </c>
    </row>
    <row r="42" spans="1:12" ht="15.6" x14ac:dyDescent="0.3">
      <c r="A42" s="119" t="s">
        <v>96</v>
      </c>
      <c r="B42" s="124"/>
      <c r="C42" s="125"/>
      <c r="D42" s="124"/>
      <c r="E42" s="120"/>
      <c r="F42" s="120"/>
      <c r="G42" s="120"/>
      <c r="H42" s="120"/>
      <c r="I42" s="121"/>
      <c r="J42" s="121"/>
      <c r="K42" s="122"/>
      <c r="L42" s="123"/>
    </row>
    <row r="43" spans="1:12" ht="31.2" x14ac:dyDescent="0.3">
      <c r="A43" s="141" t="s">
        <v>97</v>
      </c>
      <c r="B43" s="142" t="s">
        <v>51</v>
      </c>
      <c r="C43" s="143"/>
      <c r="D43" s="142" t="s">
        <v>95</v>
      </c>
      <c r="E43" s="144" t="s">
        <v>48</v>
      </c>
      <c r="F43" s="144" t="s">
        <v>57</v>
      </c>
      <c r="G43" s="144"/>
      <c r="H43" s="144" t="s">
        <v>32</v>
      </c>
      <c r="I43" s="145">
        <v>35</v>
      </c>
      <c r="J43" s="145">
        <v>35</v>
      </c>
      <c r="K43" s="146">
        <v>0.05</v>
      </c>
      <c r="L43" s="147">
        <f>ROUNDUP(J43*K43,0)</f>
        <v>2</v>
      </c>
    </row>
    <row r="44" spans="1:12" ht="31.2" x14ac:dyDescent="0.3">
      <c r="A44" s="141" t="s">
        <v>97</v>
      </c>
      <c r="B44" s="142" t="s">
        <v>51</v>
      </c>
      <c r="C44" s="143"/>
      <c r="D44" s="142" t="s">
        <v>95</v>
      </c>
      <c r="E44" s="144" t="s">
        <v>48</v>
      </c>
      <c r="F44" s="144" t="s">
        <v>32</v>
      </c>
      <c r="G44" s="144"/>
      <c r="H44" s="144" t="s">
        <v>32</v>
      </c>
      <c r="I44" s="145">
        <v>2</v>
      </c>
      <c r="J44" s="145">
        <v>2</v>
      </c>
      <c r="K44" s="146">
        <v>0.05</v>
      </c>
      <c r="L44" s="147">
        <f>ROUNDUP(J44*K44,0)</f>
        <v>1</v>
      </c>
    </row>
    <row r="45" spans="1:12" ht="15.6" x14ac:dyDescent="0.3">
      <c r="A45" s="119" t="s">
        <v>68</v>
      </c>
      <c r="B45" s="120"/>
      <c r="C45" s="125"/>
      <c r="D45" s="124"/>
      <c r="E45" s="120"/>
      <c r="F45" s="120"/>
      <c r="G45" s="120"/>
      <c r="H45" s="120"/>
      <c r="I45" s="121"/>
      <c r="J45" s="121"/>
      <c r="K45" s="126"/>
      <c r="L45" s="123"/>
    </row>
    <row r="46" spans="1:12" ht="31.2" x14ac:dyDescent="0.3">
      <c r="A46" s="140" t="s">
        <v>62</v>
      </c>
      <c r="B46" s="128" t="s">
        <v>51</v>
      </c>
      <c r="C46" s="129"/>
      <c r="D46" s="127" t="s">
        <v>60</v>
      </c>
      <c r="E46" s="128" t="s">
        <v>48</v>
      </c>
      <c r="F46" s="128" t="s">
        <v>57</v>
      </c>
      <c r="G46" s="128" t="s">
        <v>31</v>
      </c>
      <c r="H46" s="128" t="s">
        <v>32</v>
      </c>
      <c r="I46" s="130">
        <v>1</v>
      </c>
      <c r="J46" s="130">
        <v>1</v>
      </c>
      <c r="K46" s="131">
        <v>0.08</v>
      </c>
      <c r="L46" s="132">
        <f t="shared" si="0"/>
        <v>1</v>
      </c>
    </row>
    <row r="47" spans="1:12" ht="31.2" x14ac:dyDescent="0.3">
      <c r="A47" s="140" t="s">
        <v>62</v>
      </c>
      <c r="B47" s="128" t="s">
        <v>51</v>
      </c>
      <c r="C47" s="129"/>
      <c r="D47" s="127" t="s">
        <v>60</v>
      </c>
      <c r="E47" s="128" t="s">
        <v>48</v>
      </c>
      <c r="F47" s="128" t="s">
        <v>32</v>
      </c>
      <c r="G47" s="128" t="s">
        <v>31</v>
      </c>
      <c r="H47" s="128" t="s">
        <v>32</v>
      </c>
      <c r="I47" s="130">
        <v>3</v>
      </c>
      <c r="J47" s="130">
        <v>3</v>
      </c>
      <c r="K47" s="131">
        <v>0.08</v>
      </c>
      <c r="L47" s="132">
        <f t="shared" si="0"/>
        <v>1</v>
      </c>
    </row>
    <row r="48" spans="1:12" ht="15.6" x14ac:dyDescent="0.3">
      <c r="A48" s="119" t="s">
        <v>88</v>
      </c>
      <c r="B48" s="120"/>
      <c r="C48" s="125"/>
      <c r="D48" s="124"/>
      <c r="E48" s="120"/>
      <c r="F48" s="120"/>
      <c r="G48" s="120"/>
      <c r="H48" s="120"/>
      <c r="I48" s="121"/>
      <c r="J48" s="121"/>
      <c r="K48" s="122"/>
      <c r="L48" s="123"/>
    </row>
    <row r="49" spans="1:12" ht="31.2" x14ac:dyDescent="0.3">
      <c r="A49" s="140" t="s">
        <v>84</v>
      </c>
      <c r="B49" s="128" t="s">
        <v>51</v>
      </c>
      <c r="C49" s="129"/>
      <c r="D49" s="127" t="s">
        <v>61</v>
      </c>
      <c r="E49" s="128" t="s">
        <v>48</v>
      </c>
      <c r="F49" s="128" t="s">
        <v>57</v>
      </c>
      <c r="G49" s="128"/>
      <c r="H49" s="128" t="s">
        <v>32</v>
      </c>
      <c r="I49" s="130">
        <v>150</v>
      </c>
      <c r="J49" s="130">
        <v>150</v>
      </c>
      <c r="K49" s="131">
        <v>0.05</v>
      </c>
      <c r="L49" s="132">
        <f t="shared" si="0"/>
        <v>8</v>
      </c>
    </row>
    <row r="50" spans="1:12" ht="31.2" x14ac:dyDescent="0.3">
      <c r="A50" s="140" t="s">
        <v>66</v>
      </c>
      <c r="B50" s="128" t="s">
        <v>51</v>
      </c>
      <c r="C50" s="129"/>
      <c r="D50" s="127" t="s">
        <v>69</v>
      </c>
      <c r="E50" s="128" t="s">
        <v>48</v>
      </c>
      <c r="F50" s="128" t="s">
        <v>57</v>
      </c>
      <c r="G50" s="128"/>
      <c r="H50" s="128" t="s">
        <v>32</v>
      </c>
      <c r="I50" s="130">
        <v>150</v>
      </c>
      <c r="J50" s="130">
        <v>150</v>
      </c>
      <c r="K50" s="131">
        <v>0.15</v>
      </c>
      <c r="L50" s="132">
        <f>ROUNDUP(J50*K50,0)</f>
        <v>23</v>
      </c>
    </row>
    <row r="51" spans="1:12" ht="31.2" x14ac:dyDescent="0.3">
      <c r="A51" s="140" t="s">
        <v>84</v>
      </c>
      <c r="B51" s="128" t="s">
        <v>51</v>
      </c>
      <c r="C51" s="129"/>
      <c r="D51" s="127" t="s">
        <v>61</v>
      </c>
      <c r="E51" s="128" t="s">
        <v>48</v>
      </c>
      <c r="F51" s="128" t="s">
        <v>32</v>
      </c>
      <c r="G51" s="128"/>
      <c r="H51" s="128" t="s">
        <v>32</v>
      </c>
      <c r="I51" s="130">
        <v>5</v>
      </c>
      <c r="J51" s="130">
        <v>5</v>
      </c>
      <c r="K51" s="131">
        <v>0.05</v>
      </c>
      <c r="L51" s="132">
        <f t="shared" ref="L51" si="2">ROUNDUP(J51*K51,0)</f>
        <v>1</v>
      </c>
    </row>
    <row r="52" spans="1:12" ht="31.2" x14ac:dyDescent="0.3">
      <c r="A52" s="140" t="s">
        <v>66</v>
      </c>
      <c r="B52" s="128" t="s">
        <v>51</v>
      </c>
      <c r="C52" s="129"/>
      <c r="D52" s="127" t="s">
        <v>69</v>
      </c>
      <c r="E52" s="128" t="s">
        <v>48</v>
      </c>
      <c r="F52" s="128" t="s">
        <v>32</v>
      </c>
      <c r="G52" s="128"/>
      <c r="H52" s="128" t="s">
        <v>32</v>
      </c>
      <c r="I52" s="130">
        <v>5</v>
      </c>
      <c r="J52" s="130">
        <v>5</v>
      </c>
      <c r="K52" s="131">
        <v>0.15</v>
      </c>
      <c r="L52" s="132">
        <f>ROUNDUP(J52*K52,0)</f>
        <v>1</v>
      </c>
    </row>
    <row r="53" spans="1:12" ht="15.6" x14ac:dyDescent="0.3">
      <c r="A53" s="119" t="s">
        <v>102</v>
      </c>
      <c r="B53" s="120"/>
      <c r="C53" s="125"/>
      <c r="D53" s="124"/>
      <c r="E53" s="120"/>
      <c r="F53" s="120"/>
      <c r="G53" s="120"/>
      <c r="H53" s="120"/>
      <c r="I53" s="121"/>
      <c r="J53" s="121"/>
      <c r="K53" s="126"/>
      <c r="L53" s="123"/>
    </row>
    <row r="54" spans="1:12" ht="31.2" x14ac:dyDescent="0.3">
      <c r="A54" s="140" t="s">
        <v>85</v>
      </c>
      <c r="B54" s="128" t="s">
        <v>51</v>
      </c>
      <c r="C54" s="129"/>
      <c r="D54" s="127" t="s">
        <v>61</v>
      </c>
      <c r="E54" s="128" t="s">
        <v>48</v>
      </c>
      <c r="F54" s="128" t="s">
        <v>57</v>
      </c>
      <c r="G54" s="128"/>
      <c r="H54" s="128" t="s">
        <v>32</v>
      </c>
      <c r="I54" s="130">
        <v>126</v>
      </c>
      <c r="J54" s="130">
        <v>126</v>
      </c>
      <c r="K54" s="131">
        <v>0.05</v>
      </c>
      <c r="L54" s="132">
        <f t="shared" si="0"/>
        <v>7</v>
      </c>
    </row>
    <row r="55" spans="1:12" ht="31.2" x14ac:dyDescent="0.3">
      <c r="A55" s="140" t="s">
        <v>66</v>
      </c>
      <c r="B55" s="128" t="s">
        <v>51</v>
      </c>
      <c r="C55" s="129"/>
      <c r="D55" s="127" t="s">
        <v>69</v>
      </c>
      <c r="E55" s="128" t="s">
        <v>48</v>
      </c>
      <c r="F55" s="128" t="s">
        <v>57</v>
      </c>
      <c r="G55" s="128"/>
      <c r="H55" s="128" t="s">
        <v>32</v>
      </c>
      <c r="I55" s="130">
        <v>126</v>
      </c>
      <c r="J55" s="130">
        <v>126</v>
      </c>
      <c r="K55" s="131">
        <v>0.15</v>
      </c>
      <c r="L55" s="132">
        <f>ROUNDUP(J55*K55,0)</f>
        <v>19</v>
      </c>
    </row>
    <row r="56" spans="1:12" ht="31.2" x14ac:dyDescent="0.3">
      <c r="A56" s="140" t="s">
        <v>85</v>
      </c>
      <c r="B56" s="128" t="s">
        <v>51</v>
      </c>
      <c r="C56" s="129"/>
      <c r="D56" s="127" t="s">
        <v>61</v>
      </c>
      <c r="E56" s="128" t="s">
        <v>48</v>
      </c>
      <c r="F56" s="128" t="s">
        <v>32</v>
      </c>
      <c r="G56" s="128"/>
      <c r="H56" s="128" t="s">
        <v>32</v>
      </c>
      <c r="I56" s="130">
        <v>3</v>
      </c>
      <c r="J56" s="130">
        <v>3</v>
      </c>
      <c r="K56" s="131">
        <v>0.05</v>
      </c>
      <c r="L56" s="132">
        <f t="shared" ref="L56" si="3">ROUNDUP(J56*K56,0)</f>
        <v>1</v>
      </c>
    </row>
    <row r="57" spans="1:12" ht="31.2" x14ac:dyDescent="0.3">
      <c r="A57" s="140" t="s">
        <v>66</v>
      </c>
      <c r="B57" s="128" t="s">
        <v>51</v>
      </c>
      <c r="C57" s="129"/>
      <c r="D57" s="127" t="s">
        <v>69</v>
      </c>
      <c r="E57" s="128" t="s">
        <v>48</v>
      </c>
      <c r="F57" s="128" t="s">
        <v>32</v>
      </c>
      <c r="G57" s="128"/>
      <c r="H57" s="128" t="s">
        <v>32</v>
      </c>
      <c r="I57" s="130">
        <v>3</v>
      </c>
      <c r="J57" s="130">
        <v>3</v>
      </c>
      <c r="K57" s="131">
        <v>0.15</v>
      </c>
      <c r="L57" s="132">
        <f>ROUNDUP(J57*K57,0)</f>
        <v>1</v>
      </c>
    </row>
    <row r="58" spans="1:12" ht="15.6" x14ac:dyDescent="0.3">
      <c r="A58" s="119" t="s">
        <v>103</v>
      </c>
      <c r="B58" s="120"/>
      <c r="C58" s="125"/>
      <c r="D58" s="124"/>
      <c r="E58" s="120"/>
      <c r="F58" s="120"/>
      <c r="G58" s="120"/>
      <c r="H58" s="120"/>
      <c r="I58" s="121"/>
      <c r="J58" s="121"/>
      <c r="K58" s="126"/>
      <c r="L58" s="123"/>
    </row>
    <row r="59" spans="1:12" ht="31.2" x14ac:dyDescent="0.3">
      <c r="A59" s="140" t="s">
        <v>86</v>
      </c>
      <c r="B59" s="128" t="s">
        <v>51</v>
      </c>
      <c r="C59" s="129"/>
      <c r="D59" s="127" t="s">
        <v>61</v>
      </c>
      <c r="E59" s="128" t="s">
        <v>48</v>
      </c>
      <c r="F59" s="128" t="s">
        <v>57</v>
      </c>
      <c r="G59" s="128"/>
      <c r="H59" s="128" t="s">
        <v>32</v>
      </c>
      <c r="I59" s="130">
        <v>113</v>
      </c>
      <c r="J59" s="130">
        <v>113</v>
      </c>
      <c r="K59" s="131">
        <v>0.05</v>
      </c>
      <c r="L59" s="132">
        <f t="shared" si="0"/>
        <v>6</v>
      </c>
    </row>
    <row r="60" spans="1:12" ht="31.2" x14ac:dyDescent="0.3">
      <c r="A60" s="140" t="s">
        <v>66</v>
      </c>
      <c r="B60" s="128" t="s">
        <v>51</v>
      </c>
      <c r="C60" s="129"/>
      <c r="D60" s="127" t="s">
        <v>56</v>
      </c>
      <c r="E60" s="128" t="s">
        <v>48</v>
      </c>
      <c r="F60" s="128" t="s">
        <v>57</v>
      </c>
      <c r="G60" s="128"/>
      <c r="H60" s="128" t="s">
        <v>32</v>
      </c>
      <c r="I60" s="130">
        <v>113</v>
      </c>
      <c r="J60" s="130">
        <v>113</v>
      </c>
      <c r="K60" s="131">
        <v>0.15</v>
      </c>
      <c r="L60" s="132">
        <f>ROUNDUP(J60*K60,0)</f>
        <v>17</v>
      </c>
    </row>
    <row r="61" spans="1:12" ht="31.2" x14ac:dyDescent="0.3">
      <c r="A61" s="140" t="s">
        <v>86</v>
      </c>
      <c r="B61" s="128" t="s">
        <v>51</v>
      </c>
      <c r="C61" s="129"/>
      <c r="D61" s="127" t="s">
        <v>61</v>
      </c>
      <c r="E61" s="128" t="s">
        <v>48</v>
      </c>
      <c r="F61" s="128" t="s">
        <v>32</v>
      </c>
      <c r="G61" s="128"/>
      <c r="H61" s="128" t="s">
        <v>32</v>
      </c>
      <c r="I61" s="130">
        <v>2</v>
      </c>
      <c r="J61" s="130">
        <v>2</v>
      </c>
      <c r="K61" s="131">
        <v>0.05</v>
      </c>
      <c r="L61" s="132">
        <f t="shared" ref="L61" si="4">ROUNDUP(J61*K61,0)</f>
        <v>1</v>
      </c>
    </row>
    <row r="62" spans="1:12" ht="31.2" x14ac:dyDescent="0.3">
      <c r="A62" s="140" t="s">
        <v>66</v>
      </c>
      <c r="B62" s="128" t="s">
        <v>51</v>
      </c>
      <c r="C62" s="129"/>
      <c r="D62" s="127" t="s">
        <v>56</v>
      </c>
      <c r="E62" s="128" t="s">
        <v>48</v>
      </c>
      <c r="F62" s="128" t="s">
        <v>32</v>
      </c>
      <c r="G62" s="128"/>
      <c r="H62" s="128" t="s">
        <v>32</v>
      </c>
      <c r="I62" s="130">
        <v>2</v>
      </c>
      <c r="J62" s="130">
        <v>2</v>
      </c>
      <c r="K62" s="131">
        <v>0.15</v>
      </c>
      <c r="L62" s="132">
        <f t="shared" ref="L62" si="5">ROUNDUP(J62*K62,0)</f>
        <v>1</v>
      </c>
    </row>
    <row r="63" spans="1:12" ht="15.6" x14ac:dyDescent="0.3">
      <c r="A63" s="119" t="s">
        <v>104</v>
      </c>
      <c r="B63" s="120"/>
      <c r="C63" s="125"/>
      <c r="D63" s="124"/>
      <c r="E63" s="120"/>
      <c r="F63" s="120"/>
      <c r="G63" s="120"/>
      <c r="H63" s="120"/>
      <c r="I63" s="121"/>
      <c r="J63" s="121"/>
      <c r="K63" s="122"/>
      <c r="L63" s="123"/>
    </row>
    <row r="64" spans="1:12" ht="31.2" x14ac:dyDescent="0.3">
      <c r="A64" s="140" t="s">
        <v>87</v>
      </c>
      <c r="B64" s="128" t="s">
        <v>51</v>
      </c>
      <c r="C64" s="129"/>
      <c r="D64" s="127" t="s">
        <v>61</v>
      </c>
      <c r="E64" s="128" t="s">
        <v>48</v>
      </c>
      <c r="F64" s="128" t="s">
        <v>57</v>
      </c>
      <c r="G64" s="128"/>
      <c r="H64" s="128" t="s">
        <v>32</v>
      </c>
      <c r="I64" s="130">
        <v>108</v>
      </c>
      <c r="J64" s="130">
        <v>108</v>
      </c>
      <c r="K64" s="131">
        <v>0.05</v>
      </c>
      <c r="L64" s="132">
        <f t="shared" si="0"/>
        <v>6</v>
      </c>
    </row>
    <row r="65" spans="1:12" ht="31.2" x14ac:dyDescent="0.3">
      <c r="A65" s="140" t="s">
        <v>66</v>
      </c>
      <c r="B65" s="128" t="s">
        <v>51</v>
      </c>
      <c r="C65" s="129"/>
      <c r="D65" s="127" t="s">
        <v>56</v>
      </c>
      <c r="E65" s="128" t="s">
        <v>48</v>
      </c>
      <c r="F65" s="128" t="s">
        <v>57</v>
      </c>
      <c r="G65" s="128"/>
      <c r="H65" s="128" t="s">
        <v>32</v>
      </c>
      <c r="I65" s="130">
        <v>108</v>
      </c>
      <c r="J65" s="130">
        <v>108</v>
      </c>
      <c r="K65" s="131">
        <v>0.15</v>
      </c>
      <c r="L65" s="132">
        <f>ROUNDUP(J65*K65,0)</f>
        <v>17</v>
      </c>
    </row>
    <row r="66" spans="1:12" ht="31.2" x14ac:dyDescent="0.3">
      <c r="A66" s="140" t="s">
        <v>87</v>
      </c>
      <c r="B66" s="128" t="s">
        <v>51</v>
      </c>
      <c r="C66" s="129"/>
      <c r="D66" s="127" t="s">
        <v>61</v>
      </c>
      <c r="E66" s="128" t="s">
        <v>48</v>
      </c>
      <c r="F66" s="128" t="s">
        <v>32</v>
      </c>
      <c r="G66" s="128"/>
      <c r="H66" s="128" t="s">
        <v>32</v>
      </c>
      <c r="I66" s="130">
        <v>2</v>
      </c>
      <c r="J66" s="130">
        <v>2</v>
      </c>
      <c r="K66" s="131">
        <v>0.05</v>
      </c>
      <c r="L66" s="132">
        <f t="shared" ref="L66" si="6">ROUNDUP(J66*K66,0)</f>
        <v>1</v>
      </c>
    </row>
    <row r="67" spans="1:12" ht="31.2" x14ac:dyDescent="0.3">
      <c r="A67" s="140" t="s">
        <v>66</v>
      </c>
      <c r="B67" s="128" t="s">
        <v>51</v>
      </c>
      <c r="C67" s="129"/>
      <c r="D67" s="127" t="s">
        <v>56</v>
      </c>
      <c r="E67" s="128" t="s">
        <v>48</v>
      </c>
      <c r="F67" s="128" t="s">
        <v>32</v>
      </c>
      <c r="G67" s="128"/>
      <c r="H67" s="128" t="s">
        <v>32</v>
      </c>
      <c r="I67" s="130">
        <v>2</v>
      </c>
      <c r="J67" s="130">
        <v>2</v>
      </c>
      <c r="K67" s="131">
        <v>0.15</v>
      </c>
      <c r="L67" s="130">
        <f t="shared" ref="L67" si="7">ROUNDUP(J67*K67,0)</f>
        <v>1</v>
      </c>
    </row>
    <row r="68" spans="1:12" ht="15.6" x14ac:dyDescent="0.3">
      <c r="A68" s="119" t="s">
        <v>101</v>
      </c>
      <c r="B68" s="120"/>
      <c r="C68" s="125"/>
      <c r="D68" s="124"/>
      <c r="E68" s="120"/>
      <c r="F68" s="120"/>
      <c r="G68" s="120"/>
      <c r="H68" s="120"/>
      <c r="I68" s="121"/>
      <c r="J68" s="121"/>
      <c r="K68" s="122"/>
      <c r="L68" s="121"/>
    </row>
    <row r="69" spans="1:12" ht="31.2" x14ac:dyDescent="0.3">
      <c r="A69" s="140" t="s">
        <v>98</v>
      </c>
      <c r="B69" s="127" t="s">
        <v>51</v>
      </c>
      <c r="C69" s="129"/>
      <c r="D69" s="127" t="s">
        <v>95</v>
      </c>
      <c r="E69" s="128" t="s">
        <v>48</v>
      </c>
      <c r="F69" s="128" t="s">
        <v>57</v>
      </c>
      <c r="G69" s="128"/>
      <c r="H69" s="128" t="s">
        <v>32</v>
      </c>
      <c r="I69" s="130">
        <v>49</v>
      </c>
      <c r="J69" s="130">
        <v>49</v>
      </c>
      <c r="K69" s="131">
        <v>0.05</v>
      </c>
      <c r="L69" s="132">
        <f>ROUNDUP(J69*K69,0)</f>
        <v>3</v>
      </c>
    </row>
    <row r="70" spans="1:12" ht="31.2" x14ac:dyDescent="0.3">
      <c r="A70" s="140" t="s">
        <v>63</v>
      </c>
      <c r="B70" s="128" t="s">
        <v>51</v>
      </c>
      <c r="C70" s="129"/>
      <c r="D70" s="127" t="s">
        <v>60</v>
      </c>
      <c r="E70" s="128" t="s">
        <v>48</v>
      </c>
      <c r="F70" s="128" t="s">
        <v>57</v>
      </c>
      <c r="G70" s="128"/>
      <c r="H70" s="128" t="s">
        <v>32</v>
      </c>
      <c r="I70" s="130">
        <v>16</v>
      </c>
      <c r="J70" s="130">
        <v>16</v>
      </c>
      <c r="K70" s="131">
        <v>0.05</v>
      </c>
      <c r="L70" s="132">
        <f>ROUNDUP(J70*K70,0)</f>
        <v>1</v>
      </c>
    </row>
    <row r="71" spans="1:12" ht="31.2" x14ac:dyDescent="0.3">
      <c r="A71" s="140" t="s">
        <v>59</v>
      </c>
      <c r="B71" s="128" t="s">
        <v>51</v>
      </c>
      <c r="C71" s="129"/>
      <c r="D71" s="127" t="s">
        <v>60</v>
      </c>
      <c r="E71" s="128" t="s">
        <v>48</v>
      </c>
      <c r="F71" s="128" t="s">
        <v>57</v>
      </c>
      <c r="G71" s="128"/>
      <c r="H71" s="128" t="s">
        <v>32</v>
      </c>
      <c r="I71" s="130">
        <v>20</v>
      </c>
      <c r="J71" s="130">
        <v>20</v>
      </c>
      <c r="K71" s="131">
        <v>0.02</v>
      </c>
      <c r="L71" s="132">
        <f t="shared" ref="L71" si="8">ROUNDUP(J71*K71,0)</f>
        <v>1</v>
      </c>
    </row>
    <row r="72" spans="1:12" ht="31.2" x14ac:dyDescent="0.3">
      <c r="A72" s="140" t="s">
        <v>66</v>
      </c>
      <c r="B72" s="128" t="s">
        <v>51</v>
      </c>
      <c r="C72" s="129"/>
      <c r="D72" s="127" t="s">
        <v>69</v>
      </c>
      <c r="E72" s="128" t="s">
        <v>48</v>
      </c>
      <c r="F72" s="128" t="s">
        <v>57</v>
      </c>
      <c r="G72" s="128"/>
      <c r="H72" s="128" t="s">
        <v>32</v>
      </c>
      <c r="I72" s="130">
        <v>23</v>
      </c>
      <c r="J72" s="130">
        <v>23</v>
      </c>
      <c r="K72" s="131">
        <v>0.15</v>
      </c>
      <c r="L72" s="132">
        <f t="shared" si="0"/>
        <v>4</v>
      </c>
    </row>
    <row r="73" spans="1:12" ht="31.2" x14ac:dyDescent="0.3">
      <c r="A73" s="140" t="s">
        <v>66</v>
      </c>
      <c r="B73" s="128" t="s">
        <v>51</v>
      </c>
      <c r="C73" s="129"/>
      <c r="D73" s="127" t="s">
        <v>69</v>
      </c>
      <c r="E73" s="128" t="s">
        <v>48</v>
      </c>
      <c r="F73" s="128" t="s">
        <v>32</v>
      </c>
      <c r="G73" s="128"/>
      <c r="H73" s="128" t="s">
        <v>32</v>
      </c>
      <c r="I73" s="130">
        <v>2</v>
      </c>
      <c r="J73" s="130">
        <v>2</v>
      </c>
      <c r="K73" s="131">
        <v>0.15</v>
      </c>
      <c r="L73" s="132">
        <f t="shared" ref="L73" si="9">ROUNDUP(J73*K73,0)</f>
        <v>1</v>
      </c>
    </row>
    <row r="74" spans="1:12" ht="15.6" x14ac:dyDescent="0.3">
      <c r="A74" s="119" t="s">
        <v>96</v>
      </c>
      <c r="B74" s="124"/>
      <c r="C74" s="125"/>
      <c r="D74" s="124"/>
      <c r="E74" s="120"/>
      <c r="F74" s="120"/>
      <c r="G74" s="120"/>
      <c r="H74" s="120"/>
      <c r="I74" s="121"/>
      <c r="J74" s="121"/>
      <c r="K74" s="122"/>
      <c r="L74" s="123"/>
    </row>
    <row r="75" spans="1:12" ht="31.2" x14ac:dyDescent="0.3">
      <c r="A75" s="140" t="s">
        <v>99</v>
      </c>
      <c r="B75" s="127" t="s">
        <v>51</v>
      </c>
      <c r="C75" s="129"/>
      <c r="D75" s="127" t="s">
        <v>95</v>
      </c>
      <c r="E75" s="128" t="s">
        <v>48</v>
      </c>
      <c r="F75" s="128" t="s">
        <v>57</v>
      </c>
      <c r="G75" s="128"/>
      <c r="H75" s="128" t="s">
        <v>32</v>
      </c>
      <c r="I75" s="130">
        <v>12</v>
      </c>
      <c r="J75" s="130">
        <v>12</v>
      </c>
      <c r="K75" s="131">
        <v>0.05</v>
      </c>
      <c r="L75" s="132">
        <f>ROUNDUP(J75*K75,0)</f>
        <v>1</v>
      </c>
    </row>
    <row r="76" spans="1:12" ht="31.2" x14ac:dyDescent="0.3">
      <c r="A76" s="140" t="s">
        <v>99</v>
      </c>
      <c r="B76" s="127" t="s">
        <v>51</v>
      </c>
      <c r="C76" s="129"/>
      <c r="D76" s="127" t="s">
        <v>95</v>
      </c>
      <c r="E76" s="128" t="s">
        <v>48</v>
      </c>
      <c r="F76" s="128" t="s">
        <v>32</v>
      </c>
      <c r="G76" s="128"/>
      <c r="H76" s="128" t="s">
        <v>32</v>
      </c>
      <c r="I76" s="130">
        <v>1</v>
      </c>
      <c r="J76" s="130">
        <v>1</v>
      </c>
      <c r="K76" s="131">
        <v>0.05</v>
      </c>
      <c r="L76" s="132">
        <f>ROUNDUP(J76*K76,0)</f>
        <v>1</v>
      </c>
    </row>
  </sheetData>
  <phoneticPr fontId="3" type="noConversion"/>
  <pageMargins left="0.25" right="0.25" top="0.75" bottom="0.75" header="0.3" footer="0.3"/>
  <pageSetup scale="43" fitToHeight="0" orientation="portrait"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32DDC-85C3-4333-BC08-8D9E3797C794}">
  <sheetPr>
    <pageSetUpPr fitToPage="1"/>
  </sheetPr>
  <dimension ref="A1:I119"/>
  <sheetViews>
    <sheetView tabSelected="1" topLeftCell="A3" zoomScaleNormal="100" zoomScaleSheetLayoutView="100" workbookViewId="0">
      <selection activeCell="G9" sqref="G9"/>
    </sheetView>
  </sheetViews>
  <sheetFormatPr defaultColWidth="9.109375" defaultRowHeight="7.8" x14ac:dyDescent="0.3"/>
  <cols>
    <col min="1" max="1" width="53.21875" style="4" customWidth="1"/>
    <col min="2" max="2" width="13.6640625" style="4" customWidth="1"/>
    <col min="3" max="3" width="14.5546875" style="5" customWidth="1"/>
    <col min="4" max="4" width="13" style="4" customWidth="1"/>
    <col min="5" max="5" width="12" style="6" customWidth="1"/>
    <col min="6" max="6" width="9.6640625" style="7" customWidth="1"/>
    <col min="7" max="7" width="15.6640625" style="4" customWidth="1"/>
    <col min="8" max="16384" width="9.109375" style="4"/>
  </cols>
  <sheetData>
    <row r="1" spans="1:9" ht="24" customHeight="1" thickBot="1" x14ac:dyDescent="0.35">
      <c r="A1" s="66" t="s">
        <v>0</v>
      </c>
      <c r="B1" s="84" t="s">
        <v>55</v>
      </c>
      <c r="C1" s="81"/>
      <c r="D1" s="82"/>
      <c r="E1" s="83"/>
      <c r="F1" s="67" t="s">
        <v>1</v>
      </c>
      <c r="G1" s="148">
        <v>45720</v>
      </c>
    </row>
    <row r="2" spans="1:9" ht="34.950000000000003" customHeight="1" x14ac:dyDescent="0.3">
      <c r="A2" s="70" t="s">
        <v>2</v>
      </c>
      <c r="B2" s="158" t="s">
        <v>70</v>
      </c>
      <c r="C2" s="158"/>
      <c r="D2" s="158"/>
      <c r="E2" s="158"/>
      <c r="F2" s="158"/>
      <c r="G2" s="159"/>
      <c r="I2" s="65"/>
    </row>
    <row r="3" spans="1:9" ht="24.9" customHeight="1" thickBot="1" x14ac:dyDescent="0.35">
      <c r="A3" s="72" t="s">
        <v>33</v>
      </c>
      <c r="B3" s="85"/>
      <c r="C3" s="86"/>
      <c r="D3" s="86"/>
      <c r="E3" s="86"/>
      <c r="F3" s="86"/>
      <c r="G3" s="87"/>
    </row>
    <row r="4" spans="1:9" s="2" customFormat="1" ht="75.75" customHeight="1" thickBot="1" x14ac:dyDescent="0.35">
      <c r="A4" s="46"/>
      <c r="B4" s="47" t="s">
        <v>34</v>
      </c>
      <c r="C4" s="48" t="s">
        <v>35</v>
      </c>
      <c r="D4" s="47" t="s">
        <v>36</v>
      </c>
      <c r="E4" s="49"/>
      <c r="F4" s="50"/>
      <c r="G4" s="62" t="s">
        <v>37</v>
      </c>
    </row>
    <row r="5" spans="1:9" s="2" customFormat="1" ht="22.5" customHeight="1" thickBot="1" x14ac:dyDescent="0.35">
      <c r="A5" s="75" t="s">
        <v>38</v>
      </c>
      <c r="B5" s="73" t="s">
        <v>112</v>
      </c>
      <c r="C5" s="74">
        <v>0.61299999999999999</v>
      </c>
      <c r="D5" s="73">
        <v>0.13900000000000001</v>
      </c>
      <c r="E5" s="56"/>
      <c r="F5" s="57"/>
      <c r="G5" s="58">
        <f>SUM(G7:G42)</f>
        <v>42432.294239999981</v>
      </c>
      <c r="I5" s="65"/>
    </row>
    <row r="6" spans="1:9" s="2" customFormat="1" ht="57.75" customHeight="1" thickBot="1" x14ac:dyDescent="0.35">
      <c r="A6" s="51" t="s">
        <v>39</v>
      </c>
      <c r="B6" s="52" t="s">
        <v>40</v>
      </c>
      <c r="C6" s="53" t="s">
        <v>41</v>
      </c>
      <c r="D6" s="52" t="s">
        <v>42</v>
      </c>
      <c r="E6" s="54" t="s">
        <v>43</v>
      </c>
      <c r="F6" s="55" t="s">
        <v>75</v>
      </c>
      <c r="G6" s="97" t="s">
        <v>44</v>
      </c>
    </row>
    <row r="7" spans="1:9" s="3" customFormat="1" ht="15.6" x14ac:dyDescent="0.3">
      <c r="A7" s="114" t="s">
        <v>89</v>
      </c>
      <c r="B7" s="90"/>
      <c r="C7" s="91"/>
      <c r="D7" s="90"/>
      <c r="E7" s="92"/>
      <c r="F7" s="93"/>
      <c r="G7" s="105"/>
    </row>
    <row r="8" spans="1:9" s="3" customFormat="1" ht="14.4" x14ac:dyDescent="0.3">
      <c r="A8" s="98" t="s">
        <v>58</v>
      </c>
      <c r="B8" s="78">
        <v>200</v>
      </c>
      <c r="C8" s="77"/>
      <c r="D8" s="79"/>
      <c r="E8" s="76"/>
      <c r="F8" s="94"/>
      <c r="G8" s="104">
        <v>56</v>
      </c>
    </row>
    <row r="9" spans="1:9" s="3" customFormat="1" ht="14.4" x14ac:dyDescent="0.3">
      <c r="A9" s="98" t="s">
        <v>65</v>
      </c>
      <c r="B9" s="78">
        <v>200</v>
      </c>
      <c r="C9" s="77">
        <v>1.4999999999999999E-2</v>
      </c>
      <c r="D9" s="79">
        <f>B9*C9</f>
        <v>3</v>
      </c>
      <c r="E9" s="76" t="s">
        <v>74</v>
      </c>
      <c r="F9" s="151">
        <v>42.46</v>
      </c>
      <c r="G9" s="104">
        <f>(D9*F9)*(1+$C$5+$D$5)</f>
        <v>223.16976</v>
      </c>
    </row>
    <row r="10" spans="1:9" s="3" customFormat="1" ht="14.4" x14ac:dyDescent="0.3">
      <c r="A10" s="98" t="s">
        <v>71</v>
      </c>
      <c r="B10" s="78">
        <v>200</v>
      </c>
      <c r="C10" s="77">
        <v>0.25</v>
      </c>
      <c r="D10" s="79">
        <f t="shared" ref="D10:D11" si="0">B10*C10</f>
        <v>50</v>
      </c>
      <c r="E10" s="76" t="s">
        <v>74</v>
      </c>
      <c r="F10" s="151">
        <v>42.46</v>
      </c>
      <c r="G10" s="104">
        <f t="shared" ref="G10:G11" si="1">(D10*F10)*(1+$C$5+$D$5)</f>
        <v>3719.4960000000001</v>
      </c>
    </row>
    <row r="11" spans="1:9" s="3" customFormat="1" ht="14.4" x14ac:dyDescent="0.3">
      <c r="A11" s="98" t="s">
        <v>73</v>
      </c>
      <c r="B11" s="78">
        <v>200</v>
      </c>
      <c r="C11" s="77">
        <v>1.4999999999999999E-2</v>
      </c>
      <c r="D11" s="79">
        <f t="shared" si="0"/>
        <v>3</v>
      </c>
      <c r="E11" s="76" t="s">
        <v>74</v>
      </c>
      <c r="F11" s="151">
        <v>42.46</v>
      </c>
      <c r="G11" s="104">
        <f t="shared" si="1"/>
        <v>223.16976</v>
      </c>
    </row>
    <row r="12" spans="1:9" s="3" customFormat="1" ht="15.6" x14ac:dyDescent="0.3">
      <c r="A12" s="115" t="s">
        <v>90</v>
      </c>
      <c r="B12" s="90"/>
      <c r="C12" s="91"/>
      <c r="D12" s="90"/>
      <c r="E12" s="92"/>
      <c r="F12" s="93"/>
      <c r="G12" s="113"/>
    </row>
    <row r="13" spans="1:9" s="3" customFormat="1" ht="14.4" x14ac:dyDescent="0.3">
      <c r="A13" s="98" t="s">
        <v>58</v>
      </c>
      <c r="B13" s="78">
        <v>200</v>
      </c>
      <c r="C13" s="77"/>
      <c r="D13" s="79"/>
      <c r="E13" s="76"/>
      <c r="F13" s="151"/>
      <c r="G13" s="104">
        <v>104</v>
      </c>
    </row>
    <row r="14" spans="1:9" s="3" customFormat="1" ht="14.4" x14ac:dyDescent="0.3">
      <c r="A14" s="98" t="s">
        <v>105</v>
      </c>
      <c r="B14" s="78">
        <v>200</v>
      </c>
      <c r="C14" s="77"/>
      <c r="D14" s="79"/>
      <c r="E14" s="76"/>
      <c r="F14" s="151"/>
      <c r="G14" s="104">
        <v>292</v>
      </c>
    </row>
    <row r="15" spans="1:9" s="3" customFormat="1" ht="14.4" x14ac:dyDescent="0.3">
      <c r="A15" s="98" t="s">
        <v>65</v>
      </c>
      <c r="B15" s="78">
        <v>200</v>
      </c>
      <c r="C15" s="77">
        <v>1.4999999999999999E-2</v>
      </c>
      <c r="D15" s="79">
        <f>B15*C15</f>
        <v>3</v>
      </c>
      <c r="E15" s="76" t="s">
        <v>74</v>
      </c>
      <c r="F15" s="151">
        <v>42.46</v>
      </c>
      <c r="G15" s="104">
        <f>(D15*F15)*(1+$C$5+$D$5)</f>
        <v>223.16976</v>
      </c>
    </row>
    <row r="16" spans="1:9" s="3" customFormat="1" ht="15.6" x14ac:dyDescent="0.3">
      <c r="A16" s="115" t="s">
        <v>91</v>
      </c>
      <c r="B16" s="90"/>
      <c r="C16" s="91"/>
      <c r="D16" s="90"/>
      <c r="E16" s="92"/>
      <c r="F16" s="93"/>
      <c r="G16" s="113"/>
    </row>
    <row r="17" spans="1:7" s="3" customFormat="1" ht="14.4" x14ac:dyDescent="0.3">
      <c r="A17" s="111" t="s">
        <v>52</v>
      </c>
      <c r="B17" s="78">
        <v>200</v>
      </c>
      <c r="C17" s="77">
        <v>0.75</v>
      </c>
      <c r="D17" s="79">
        <f>B17*C17</f>
        <v>150</v>
      </c>
      <c r="E17" s="76" t="s">
        <v>74</v>
      </c>
      <c r="F17" s="151">
        <v>42.46</v>
      </c>
      <c r="G17" s="104">
        <f>(D17*F17)*(1+$C$5+$D$5)</f>
        <v>11158.487999999999</v>
      </c>
    </row>
    <row r="18" spans="1:7" s="3" customFormat="1" ht="14.4" x14ac:dyDescent="0.3">
      <c r="A18" s="98" t="s">
        <v>72</v>
      </c>
      <c r="B18" s="78">
        <v>200</v>
      </c>
      <c r="C18" s="77"/>
      <c r="D18" s="79"/>
      <c r="E18" s="76"/>
      <c r="F18" s="151"/>
      <c r="G18" s="104">
        <v>6000</v>
      </c>
    </row>
    <row r="19" spans="1:7" s="3" customFormat="1" ht="14.4" x14ac:dyDescent="0.3">
      <c r="A19" s="98" t="s">
        <v>58</v>
      </c>
      <c r="B19" s="78">
        <v>200</v>
      </c>
      <c r="C19" s="77"/>
      <c r="D19" s="79"/>
      <c r="E19" s="76"/>
      <c r="F19" s="151"/>
      <c r="G19" s="104">
        <v>144</v>
      </c>
    </row>
    <row r="20" spans="1:7" s="3" customFormat="1" ht="14.4" x14ac:dyDescent="0.3">
      <c r="A20" s="98" t="s">
        <v>108</v>
      </c>
      <c r="B20" s="78">
        <v>200</v>
      </c>
      <c r="C20" s="77"/>
      <c r="D20" s="79"/>
      <c r="E20" s="76"/>
      <c r="F20" s="151"/>
      <c r="G20" s="104">
        <v>1460</v>
      </c>
    </row>
    <row r="21" spans="1:7" s="3" customFormat="1" ht="14.4" x14ac:dyDescent="0.3">
      <c r="A21" s="98" t="s">
        <v>65</v>
      </c>
      <c r="B21" s="78">
        <v>200</v>
      </c>
      <c r="C21" s="77">
        <v>2.5000000000000001E-2</v>
      </c>
      <c r="D21" s="79">
        <f t="shared" ref="D21:D22" si="2">B21*C21</f>
        <v>5</v>
      </c>
      <c r="E21" s="76" t="s">
        <v>74</v>
      </c>
      <c r="F21" s="151">
        <v>42.46</v>
      </c>
      <c r="G21" s="104">
        <f>(D21*F21)*(1+$C$5+$D$5)</f>
        <v>371.94960000000003</v>
      </c>
    </row>
    <row r="22" spans="1:7" s="3" customFormat="1" ht="14.4" x14ac:dyDescent="0.3">
      <c r="A22" s="98" t="s">
        <v>73</v>
      </c>
      <c r="B22" s="78">
        <v>200</v>
      </c>
      <c r="C22" s="77">
        <v>0.15</v>
      </c>
      <c r="D22" s="79">
        <f t="shared" si="2"/>
        <v>30</v>
      </c>
      <c r="E22" s="76" t="s">
        <v>74</v>
      </c>
      <c r="F22" s="151">
        <v>42.46</v>
      </c>
      <c r="G22" s="104">
        <f>(D22*F22)*(1+$C$5+$D$5)</f>
        <v>2231.6976</v>
      </c>
    </row>
    <row r="23" spans="1:7" s="3" customFormat="1" ht="14.4" x14ac:dyDescent="0.3">
      <c r="A23" s="98" t="s">
        <v>45</v>
      </c>
      <c r="B23" s="78">
        <v>200</v>
      </c>
      <c r="C23" s="77">
        <v>0.25</v>
      </c>
      <c r="D23" s="79">
        <f>B23*C23</f>
        <v>50</v>
      </c>
      <c r="E23" s="76" t="s">
        <v>74</v>
      </c>
      <c r="F23" s="151">
        <v>42.46</v>
      </c>
      <c r="G23" s="104">
        <f>(D23*F23)*(1+$C$5+$D$5)</f>
        <v>3719.4960000000001</v>
      </c>
    </row>
    <row r="24" spans="1:7" s="3" customFormat="1" ht="14.4" x14ac:dyDescent="0.3">
      <c r="A24" s="98" t="s">
        <v>46</v>
      </c>
      <c r="B24" s="78">
        <v>200</v>
      </c>
      <c r="C24" s="150">
        <v>0.6</v>
      </c>
      <c r="D24" s="79">
        <f>B24*C24</f>
        <v>120</v>
      </c>
      <c r="E24" s="152" t="s">
        <v>74</v>
      </c>
      <c r="F24" s="151">
        <v>42.46</v>
      </c>
      <c r="G24" s="104">
        <f t="shared" ref="G24" si="3">(D24*F24)*(1+$C$5+$D$5)</f>
        <v>8926.7903999999999</v>
      </c>
    </row>
    <row r="25" spans="1:7" s="3" customFormat="1" ht="15.6" x14ac:dyDescent="0.3">
      <c r="A25" s="115" t="s">
        <v>106</v>
      </c>
      <c r="B25" s="90"/>
      <c r="C25" s="91"/>
      <c r="D25" s="90"/>
      <c r="E25" s="92"/>
      <c r="F25" s="93"/>
      <c r="G25" s="113"/>
    </row>
    <row r="26" spans="1:7" s="3" customFormat="1" ht="14.4" x14ac:dyDescent="0.3">
      <c r="A26" s="98" t="s">
        <v>58</v>
      </c>
      <c r="B26" s="78">
        <v>200</v>
      </c>
      <c r="C26" s="77"/>
      <c r="D26" s="79"/>
      <c r="E26" s="76"/>
      <c r="F26" s="151"/>
      <c r="G26" s="104">
        <v>26</v>
      </c>
    </row>
    <row r="27" spans="1:7" s="3" customFormat="1" ht="14.4" x14ac:dyDescent="0.3">
      <c r="A27" s="98" t="s">
        <v>105</v>
      </c>
      <c r="B27" s="78">
        <v>200</v>
      </c>
      <c r="C27" s="77"/>
      <c r="D27" s="79"/>
      <c r="E27" s="76"/>
      <c r="F27" s="151"/>
      <c r="G27" s="104">
        <v>146</v>
      </c>
    </row>
    <row r="28" spans="1:7" s="3" customFormat="1" ht="14.4" x14ac:dyDescent="0.3">
      <c r="A28" s="98" t="s">
        <v>65</v>
      </c>
      <c r="B28" s="78">
        <v>200</v>
      </c>
      <c r="C28" s="77">
        <v>1.4999999999999999E-2</v>
      </c>
      <c r="D28" s="79">
        <f>B28*C28</f>
        <v>3</v>
      </c>
      <c r="E28" s="76" t="s">
        <v>74</v>
      </c>
      <c r="F28" s="151">
        <v>42.46</v>
      </c>
      <c r="G28" s="104">
        <f>(D28*F28)*(1+$C$5+$D$5)</f>
        <v>223.16976</v>
      </c>
    </row>
    <row r="29" spans="1:7" s="3" customFormat="1" ht="31.2" x14ac:dyDescent="0.3">
      <c r="A29" s="115" t="s">
        <v>92</v>
      </c>
      <c r="B29" s="90"/>
      <c r="C29" s="91"/>
      <c r="D29" s="90"/>
      <c r="E29" s="92"/>
      <c r="F29" s="93"/>
      <c r="G29" s="113"/>
    </row>
    <row r="30" spans="1:7" s="3" customFormat="1" ht="14.4" x14ac:dyDescent="0.3">
      <c r="A30" s="98" t="s">
        <v>58</v>
      </c>
      <c r="B30" s="78">
        <v>200</v>
      </c>
      <c r="C30" s="77"/>
      <c r="D30" s="79"/>
      <c r="E30" s="76"/>
      <c r="F30" s="151"/>
      <c r="G30" s="104">
        <v>56</v>
      </c>
    </row>
    <row r="31" spans="1:7" s="3" customFormat="1" ht="14.4" x14ac:dyDescent="0.3">
      <c r="A31" s="98" t="s">
        <v>109</v>
      </c>
      <c r="B31" s="78">
        <v>200</v>
      </c>
      <c r="C31" s="77"/>
      <c r="D31" s="79"/>
      <c r="E31" s="76"/>
      <c r="F31" s="151"/>
      <c r="G31" s="104">
        <v>146</v>
      </c>
    </row>
    <row r="32" spans="1:7" s="3" customFormat="1" ht="14.4" x14ac:dyDescent="0.3">
      <c r="A32" s="98" t="s">
        <v>65</v>
      </c>
      <c r="B32" s="78">
        <v>200</v>
      </c>
      <c r="C32" s="77">
        <v>1.4999999999999999E-2</v>
      </c>
      <c r="D32" s="79">
        <f>B32*C32</f>
        <v>3</v>
      </c>
      <c r="E32" s="76" t="s">
        <v>74</v>
      </c>
      <c r="F32" s="151">
        <v>42.46</v>
      </c>
      <c r="G32" s="104">
        <f>(D32*F32)*(1+$C$5+$D$5)</f>
        <v>223.16976</v>
      </c>
    </row>
    <row r="33" spans="1:7" s="3" customFormat="1" ht="14.4" x14ac:dyDescent="0.3">
      <c r="A33" s="98" t="s">
        <v>73</v>
      </c>
      <c r="B33" s="78">
        <v>200</v>
      </c>
      <c r="C33" s="77">
        <v>2.5000000000000001E-2</v>
      </c>
      <c r="D33" s="79">
        <f>B33*C33</f>
        <v>5</v>
      </c>
      <c r="E33" s="76" t="s">
        <v>74</v>
      </c>
      <c r="F33" s="151">
        <v>42.46</v>
      </c>
      <c r="G33" s="104">
        <f>(D33*F33)*(1+$C$5+$D$5)</f>
        <v>371.94960000000003</v>
      </c>
    </row>
    <row r="34" spans="1:7" s="3" customFormat="1" ht="14.4" x14ac:dyDescent="0.3">
      <c r="A34" s="98" t="s">
        <v>45</v>
      </c>
      <c r="B34" s="153">
        <v>200</v>
      </c>
      <c r="C34" s="150">
        <v>1.4999999999999999E-2</v>
      </c>
      <c r="D34" s="79">
        <f t="shared" ref="D34:D35" si="4">B34*C34</f>
        <v>3</v>
      </c>
      <c r="E34" s="76" t="s">
        <v>74</v>
      </c>
      <c r="F34" s="151">
        <v>42.46</v>
      </c>
      <c r="G34" s="104">
        <f>(D34*F34)*(1+$C$5+$D$5)</f>
        <v>223.16976</v>
      </c>
    </row>
    <row r="35" spans="1:7" s="3" customFormat="1" ht="14.4" x14ac:dyDescent="0.3">
      <c r="A35" s="98" t="s">
        <v>46</v>
      </c>
      <c r="B35" s="153">
        <v>200</v>
      </c>
      <c r="C35" s="150">
        <v>2.5000000000000001E-2</v>
      </c>
      <c r="D35" s="79">
        <f t="shared" si="4"/>
        <v>5</v>
      </c>
      <c r="E35" s="76" t="s">
        <v>74</v>
      </c>
      <c r="F35" s="151">
        <v>42.46</v>
      </c>
      <c r="G35" s="104">
        <f t="shared" ref="G35" si="5">(D35*F35)*(1+$C$5+$D$5)</f>
        <v>371.94960000000003</v>
      </c>
    </row>
    <row r="36" spans="1:7" s="3" customFormat="1" ht="15.6" x14ac:dyDescent="0.3">
      <c r="A36" s="115" t="s">
        <v>93</v>
      </c>
      <c r="B36" s="90"/>
      <c r="C36" s="91"/>
      <c r="D36" s="90"/>
      <c r="E36" s="92"/>
      <c r="F36" s="93"/>
      <c r="G36" s="113"/>
    </row>
    <row r="37" spans="1:7" s="3" customFormat="1" ht="14.4" x14ac:dyDescent="0.3">
      <c r="A37" s="98" t="s">
        <v>52</v>
      </c>
      <c r="B37" s="153">
        <v>200</v>
      </c>
      <c r="C37" s="150">
        <v>1.4999999999999999E-2</v>
      </c>
      <c r="D37" s="154">
        <f>B37*C37</f>
        <v>3</v>
      </c>
      <c r="E37" s="76" t="s">
        <v>74</v>
      </c>
      <c r="F37" s="151">
        <v>42.46</v>
      </c>
      <c r="G37" s="155">
        <f>(D37*F37)*(1+$C$5+$D$5)</f>
        <v>223.16976</v>
      </c>
    </row>
    <row r="38" spans="1:7" s="3" customFormat="1" ht="14.4" x14ac:dyDescent="0.3">
      <c r="A38" s="98" t="s">
        <v>107</v>
      </c>
      <c r="B38" s="78">
        <v>200</v>
      </c>
      <c r="C38" s="77">
        <v>1.4999999999999999E-2</v>
      </c>
      <c r="D38" s="79">
        <f>B38*C38</f>
        <v>3</v>
      </c>
      <c r="E38" s="76" t="s">
        <v>74</v>
      </c>
      <c r="F38" s="151">
        <v>42.46</v>
      </c>
      <c r="G38" s="104">
        <f>(D38*F38)*(1+$C$5+$D$5)</f>
        <v>223.16976</v>
      </c>
    </row>
    <row r="39" spans="1:7" s="3" customFormat="1" ht="14.4" x14ac:dyDescent="0.3">
      <c r="A39" s="98" t="s">
        <v>45</v>
      </c>
      <c r="B39" s="153">
        <v>200</v>
      </c>
      <c r="C39" s="150">
        <v>1.4999999999999999E-2</v>
      </c>
      <c r="D39" s="154">
        <f t="shared" ref="D39:D40" si="6">B39*C39</f>
        <v>3</v>
      </c>
      <c r="E39" s="76" t="s">
        <v>74</v>
      </c>
      <c r="F39" s="151">
        <v>42.46</v>
      </c>
      <c r="G39" s="155">
        <f>(D39*F39)*(1+$C$5+$D$5)</f>
        <v>223.16976</v>
      </c>
    </row>
    <row r="40" spans="1:7" s="3" customFormat="1" ht="14.4" x14ac:dyDescent="0.3">
      <c r="A40" s="98" t="s">
        <v>46</v>
      </c>
      <c r="B40" s="153">
        <v>200</v>
      </c>
      <c r="C40" s="150">
        <v>2.5000000000000001E-2</v>
      </c>
      <c r="D40" s="154">
        <f t="shared" si="6"/>
        <v>5</v>
      </c>
      <c r="E40" s="76" t="s">
        <v>74</v>
      </c>
      <c r="F40" s="151">
        <v>42.46</v>
      </c>
      <c r="G40" s="155">
        <f t="shared" ref="G40" si="7">(D40*F40)*(1+$C$5+$D$5)</f>
        <v>371.94960000000003</v>
      </c>
    </row>
    <row r="41" spans="1:7" s="3" customFormat="1" ht="15.6" x14ac:dyDescent="0.3">
      <c r="A41" s="115" t="s">
        <v>64</v>
      </c>
      <c r="B41" s="90"/>
      <c r="C41" s="91"/>
      <c r="D41" s="90"/>
      <c r="E41" s="92"/>
      <c r="F41" s="93"/>
      <c r="G41" s="113"/>
    </row>
    <row r="42" spans="1:7" ht="15" thickBot="1" x14ac:dyDescent="0.35">
      <c r="A42" s="116" t="s">
        <v>53</v>
      </c>
      <c r="B42" s="102"/>
      <c r="C42" s="99"/>
      <c r="D42" s="100"/>
      <c r="E42" s="101"/>
      <c r="F42" s="117"/>
      <c r="G42" s="103">
        <v>750</v>
      </c>
    </row>
    <row r="43" spans="1:7" x14ac:dyDescent="0.3">
      <c r="A43" s="71"/>
    </row>
    <row r="44" spans="1:7" x14ac:dyDescent="0.3">
      <c r="A44" s="71"/>
    </row>
    <row r="45" spans="1:7" x14ac:dyDescent="0.3">
      <c r="A45" s="71"/>
    </row>
    <row r="46" spans="1:7" x14ac:dyDescent="0.3">
      <c r="A46" s="71"/>
    </row>
    <row r="47" spans="1:7" x14ac:dyDescent="0.3">
      <c r="A47" s="71"/>
    </row>
    <row r="48" spans="1:7" x14ac:dyDescent="0.3">
      <c r="A48" s="71"/>
    </row>
    <row r="49" spans="1:1" x14ac:dyDescent="0.3">
      <c r="A49" s="71"/>
    </row>
    <row r="50" spans="1:1" x14ac:dyDescent="0.3">
      <c r="A50" s="71"/>
    </row>
    <row r="51" spans="1:1" x14ac:dyDescent="0.3">
      <c r="A51" s="71"/>
    </row>
    <row r="52" spans="1:1" x14ac:dyDescent="0.3">
      <c r="A52" s="71"/>
    </row>
    <row r="53" spans="1:1" x14ac:dyDescent="0.3">
      <c r="A53" s="71"/>
    </row>
    <row r="54" spans="1:1" x14ac:dyDescent="0.3">
      <c r="A54" s="71"/>
    </row>
    <row r="55" spans="1:1" x14ac:dyDescent="0.3">
      <c r="A55" s="71"/>
    </row>
    <row r="56" spans="1:1" x14ac:dyDescent="0.3">
      <c r="A56" s="71"/>
    </row>
    <row r="57" spans="1:1" x14ac:dyDescent="0.3">
      <c r="A57" s="71"/>
    </row>
    <row r="58" spans="1:1" x14ac:dyDescent="0.3">
      <c r="A58" s="71"/>
    </row>
    <row r="59" spans="1:1" x14ac:dyDescent="0.3">
      <c r="A59" s="71"/>
    </row>
    <row r="60" spans="1:1" x14ac:dyDescent="0.3">
      <c r="A60" s="71"/>
    </row>
    <row r="61" spans="1:1" x14ac:dyDescent="0.3">
      <c r="A61" s="71"/>
    </row>
    <row r="62" spans="1:1" x14ac:dyDescent="0.3">
      <c r="A62" s="71"/>
    </row>
    <row r="63" spans="1:1" x14ac:dyDescent="0.3">
      <c r="A63" s="71"/>
    </row>
    <row r="64" spans="1:1" x14ac:dyDescent="0.3">
      <c r="A64" s="71"/>
    </row>
    <row r="65" spans="1:1" x14ac:dyDescent="0.3">
      <c r="A65" s="71"/>
    </row>
    <row r="66" spans="1:1" x14ac:dyDescent="0.3">
      <c r="A66" s="71"/>
    </row>
    <row r="67" spans="1:1" x14ac:dyDescent="0.3">
      <c r="A67" s="71"/>
    </row>
    <row r="68" spans="1:1" x14ac:dyDescent="0.3">
      <c r="A68" s="71"/>
    </row>
    <row r="69" spans="1:1" x14ac:dyDescent="0.3">
      <c r="A69" s="71"/>
    </row>
    <row r="70" spans="1:1" x14ac:dyDescent="0.3">
      <c r="A70" s="71"/>
    </row>
    <row r="71" spans="1:1" x14ac:dyDescent="0.3">
      <c r="A71" s="71"/>
    </row>
    <row r="72" spans="1:1" x14ac:dyDescent="0.3">
      <c r="A72" s="71"/>
    </row>
    <row r="73" spans="1:1" x14ac:dyDescent="0.3">
      <c r="A73" s="71"/>
    </row>
    <row r="74" spans="1:1" x14ac:dyDescent="0.3">
      <c r="A74" s="71"/>
    </row>
    <row r="75" spans="1:1" x14ac:dyDescent="0.3">
      <c r="A75" s="71"/>
    </row>
    <row r="76" spans="1:1" x14ac:dyDescent="0.3">
      <c r="A76" s="71"/>
    </row>
    <row r="77" spans="1:1" x14ac:dyDescent="0.3">
      <c r="A77" s="71"/>
    </row>
    <row r="78" spans="1:1" x14ac:dyDescent="0.3">
      <c r="A78" s="71"/>
    </row>
    <row r="79" spans="1:1" x14ac:dyDescent="0.3">
      <c r="A79" s="71"/>
    </row>
    <row r="80" spans="1:1" x14ac:dyDescent="0.3">
      <c r="A80" s="71"/>
    </row>
    <row r="81" spans="1:1" x14ac:dyDescent="0.3">
      <c r="A81" s="71"/>
    </row>
    <row r="82" spans="1:1" x14ac:dyDescent="0.3">
      <c r="A82" s="71"/>
    </row>
    <row r="83" spans="1:1" x14ac:dyDescent="0.3">
      <c r="A83" s="71"/>
    </row>
    <row r="84" spans="1:1" x14ac:dyDescent="0.3">
      <c r="A84" s="71"/>
    </row>
    <row r="85" spans="1:1" x14ac:dyDescent="0.3">
      <c r="A85" s="71"/>
    </row>
    <row r="86" spans="1:1" x14ac:dyDescent="0.3">
      <c r="A86" s="71"/>
    </row>
    <row r="87" spans="1:1" x14ac:dyDescent="0.3">
      <c r="A87" s="71"/>
    </row>
    <row r="88" spans="1:1" x14ac:dyDescent="0.3">
      <c r="A88" s="71"/>
    </row>
    <row r="89" spans="1:1" x14ac:dyDescent="0.3">
      <c r="A89" s="71"/>
    </row>
    <row r="90" spans="1:1" x14ac:dyDescent="0.3">
      <c r="A90" s="71"/>
    </row>
    <row r="91" spans="1:1" x14ac:dyDescent="0.3">
      <c r="A91" s="71"/>
    </row>
    <row r="92" spans="1:1" x14ac:dyDescent="0.3">
      <c r="A92" s="71"/>
    </row>
    <row r="93" spans="1:1" x14ac:dyDescent="0.3">
      <c r="A93" s="71"/>
    </row>
    <row r="94" spans="1:1" x14ac:dyDescent="0.3">
      <c r="A94" s="71"/>
    </row>
    <row r="95" spans="1:1" x14ac:dyDescent="0.3">
      <c r="A95" s="71"/>
    </row>
    <row r="96" spans="1:1" x14ac:dyDescent="0.3">
      <c r="A96" s="71"/>
    </row>
    <row r="97" spans="1:1" x14ac:dyDescent="0.3">
      <c r="A97" s="71"/>
    </row>
    <row r="98" spans="1:1" x14ac:dyDescent="0.3">
      <c r="A98" s="71"/>
    </row>
    <row r="99" spans="1:1" x14ac:dyDescent="0.3">
      <c r="A99" s="71"/>
    </row>
    <row r="100" spans="1:1" x14ac:dyDescent="0.3">
      <c r="A100" s="71"/>
    </row>
    <row r="101" spans="1:1" x14ac:dyDescent="0.3">
      <c r="A101" s="71"/>
    </row>
    <row r="102" spans="1:1" x14ac:dyDescent="0.3">
      <c r="A102" s="71"/>
    </row>
    <row r="103" spans="1:1" x14ac:dyDescent="0.3">
      <c r="A103" s="71"/>
    </row>
    <row r="104" spans="1:1" x14ac:dyDescent="0.3">
      <c r="A104" s="71"/>
    </row>
    <row r="105" spans="1:1" x14ac:dyDescent="0.3">
      <c r="A105" s="71"/>
    </row>
    <row r="106" spans="1:1" x14ac:dyDescent="0.3">
      <c r="A106" s="71"/>
    </row>
    <row r="107" spans="1:1" x14ac:dyDescent="0.3">
      <c r="A107" s="71"/>
    </row>
    <row r="108" spans="1:1" x14ac:dyDescent="0.3">
      <c r="A108" s="71"/>
    </row>
    <row r="109" spans="1:1" x14ac:dyDescent="0.3">
      <c r="A109" s="71"/>
    </row>
    <row r="110" spans="1:1" x14ac:dyDescent="0.3">
      <c r="A110" s="71"/>
    </row>
    <row r="111" spans="1:1" x14ac:dyDescent="0.3">
      <c r="A111" s="71"/>
    </row>
    <row r="112" spans="1:1" x14ac:dyDescent="0.3">
      <c r="A112" s="71"/>
    </row>
    <row r="113" spans="1:1" x14ac:dyDescent="0.3">
      <c r="A113" s="71"/>
    </row>
    <row r="114" spans="1:1" x14ac:dyDescent="0.3">
      <c r="A114" s="71"/>
    </row>
    <row r="115" spans="1:1" x14ac:dyDescent="0.3">
      <c r="A115" s="71"/>
    </row>
    <row r="116" spans="1:1" x14ac:dyDescent="0.3">
      <c r="A116" s="71"/>
    </row>
    <row r="117" spans="1:1" x14ac:dyDescent="0.3">
      <c r="A117" s="71"/>
    </row>
    <row r="118" spans="1:1" x14ac:dyDescent="0.3">
      <c r="A118" s="71"/>
    </row>
    <row r="119" spans="1:1" x14ac:dyDescent="0.3">
      <c r="A119" s="71"/>
    </row>
  </sheetData>
  <mergeCells count="1">
    <mergeCell ref="B2:G2"/>
  </mergeCells>
  <phoneticPr fontId="3" type="noConversion"/>
  <hyperlinks>
    <hyperlink ref="C4" r:id="rId1" display="FRINGE BENEFITS FACTOR" xr:uid="{1C297510-B5E8-4D48-A530-40B44C866CF2}"/>
  </hyperlinks>
  <pageMargins left="0.5" right="0.5" top="0.5" bottom="0.75" header="0.3" footer="0.3"/>
  <pageSetup scale="85" orientation="landscape" r:id="rId2"/>
  <headerFooter>
    <oddFooter>&amp;LAPHIS 79, Federal Government Costs for Information Collection Worksheet&amp;RPage &amp;P of &amp;N</oddFoot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C4B3E-22D0-4B1A-9AD2-7AD3D4072BDC}">
  <dimension ref="A1"/>
  <sheetViews>
    <sheetView workbookViewId="0"/>
  </sheetViews>
  <sheetFormatPr defaultRowHeight="14.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tes xmlns="bf16fb3d-d0d4-4082-b9e1-5e252a4ca607" xsi:nil="true"/>
    <lcf76f155ced4ddcb4097134ff3c332f xmlns="bf16fb3d-d0d4-4082-b9e1-5e252a4ca607">
      <Terms xmlns="http://schemas.microsoft.com/office/infopath/2007/PartnerControls"/>
    </lcf76f155ced4ddcb4097134ff3c332f>
    <TaxCatchAll xmlns="73fb875a-8af9-4255-b008-0995492d31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DA0D774ED8204789FBA44AA44E220C" ma:contentTypeVersion="15" ma:contentTypeDescription="Create a new document." ma:contentTypeScope="" ma:versionID="ede8fc3b194b693f032948152e0de39c">
  <xsd:schema xmlns:xsd="http://www.w3.org/2001/XMLSchema" xmlns:xs="http://www.w3.org/2001/XMLSchema" xmlns:p="http://schemas.microsoft.com/office/2006/metadata/properties" xmlns:ns2="bf16fb3d-d0d4-4082-b9e1-5e252a4ca607" xmlns:ns3="87e9aed0-1cfc-4d5c-8ce4-ea64804a7109" xmlns:ns4="73fb875a-8af9-4255-b008-0995492d31cd" targetNamespace="http://schemas.microsoft.com/office/2006/metadata/properties" ma:root="true" ma:fieldsID="a15ea61a8826aa703e90166f109306ed" ns2:_="" ns3:_="" ns4:_="">
    <xsd:import namespace="bf16fb3d-d0d4-4082-b9e1-5e252a4ca607"/>
    <xsd:import namespace="87e9aed0-1cfc-4d5c-8ce4-ea64804a7109"/>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Note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16fb3d-d0d4-4082-b9e1-5e252a4ca6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Notes" ma:index="18" nillable="true" ma:displayName="Notes" ma:format="Dropdown" ma:internalName="Notes">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e9aed0-1cfc-4d5c-8ce4-ea64804a710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8743845-13ac-4f4d-b4a4-17bd8d701275}" ma:internalName="TaxCatchAll" ma:showField="CatchAllData" ma:web="87e9aed0-1cfc-4d5c-8ce4-ea64804a71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633DF-AFBE-4734-9186-B154E25A8D88}">
  <ds:schemaRefs>
    <ds:schemaRef ds:uri="http://schemas.microsoft.com/sharepoint/v3/contenttype/forms"/>
  </ds:schemaRefs>
</ds:datastoreItem>
</file>

<file path=customXml/itemProps2.xml><?xml version="1.0" encoding="utf-8"?>
<ds:datastoreItem xmlns:ds="http://schemas.openxmlformats.org/officeDocument/2006/customXml" ds:itemID="{370C7FBA-3532-4D39-8EAE-8C86272B7E31}">
  <ds:schemaRefs>
    <ds:schemaRef ds:uri="http://schemas.microsoft.com/office/2006/documentManagement/types"/>
    <ds:schemaRef ds:uri="http://purl.org/dc/dcmitype/"/>
    <ds:schemaRef ds:uri="http://schemas.microsoft.com/office/infopath/2007/PartnerControls"/>
    <ds:schemaRef ds:uri="http://schemas.microsoft.com/office/2006/metadata/properties"/>
    <ds:schemaRef ds:uri="http://www.w3.org/XML/1998/namespace"/>
    <ds:schemaRef ds:uri="http://purl.org/dc/terms/"/>
    <ds:schemaRef ds:uri="87e9aed0-1cfc-4d5c-8ce4-ea64804a7109"/>
    <ds:schemaRef ds:uri="http://purl.org/dc/elements/1.1/"/>
    <ds:schemaRef ds:uri="http://schemas.openxmlformats.org/package/2006/metadata/core-properties"/>
    <ds:schemaRef ds:uri="73fb875a-8af9-4255-b008-0995492d31cd"/>
    <ds:schemaRef ds:uri="bf16fb3d-d0d4-4082-b9e1-5e252a4ca607"/>
  </ds:schemaRefs>
</ds:datastoreItem>
</file>

<file path=customXml/itemProps3.xml><?xml version="1.0" encoding="utf-8"?>
<ds:datastoreItem xmlns:ds="http://schemas.openxmlformats.org/officeDocument/2006/customXml" ds:itemID="{5FAE3B0D-B851-4637-A2BD-8DD0ECFC7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16fb3d-d0d4-4082-b9e1-5e252a4ca607"/>
    <ds:schemaRef ds:uri="87e9aed0-1cfc-4d5c-8ce4-ea64804a7109"/>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APHIS 71</vt:lpstr>
      <vt:lpstr>APHIS 79</vt:lpstr>
      <vt:lpstr>'APHIS 79'!Print_Area</vt:lpstr>
      <vt:lpstr>'APHIS 79'!Print_Titles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Keegan, Regina - MRP-APHIS, Riverdale, MD</dc:creator>
  <cp:keywords/>
  <dc:description/>
  <cp:lastModifiedBy>Moxey, Joseph - MRP-APHIS</cp:lastModifiedBy>
  <cp:revision/>
  <cp:lastPrinted>2024-06-05T12:41:35Z</cp:lastPrinted>
  <dcterms:created xsi:type="dcterms:W3CDTF">2021-07-01T18:06:57Z</dcterms:created>
  <dcterms:modified xsi:type="dcterms:W3CDTF">2025-03-04T17:07:04Z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0x01010063DA0D774ED8204789FBA44AA44E220C</vt:lpwstr>
  </property>
  <property fmtid="{D5CDD505-2E9C-101B-9397-08002B2CF9AE}" pid="3" name="MediaServiceImageTags">
    <vt:lpwstr/>
  </property>
  <property fmtid="{D5CDD505-2E9C-101B-9397-08002B2CF9AE}" pid="4" name="ESRI_WORKBOOK_ID">
    <vt:lpwstr>2a10be32b0df45639c48bea4e77b508e</vt:lpwstr>
  </property>
</Properties>
</file>