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9ECD8095-0AF2-4DF7-939B-69CFF4A47512}" xr6:coauthVersionLast="47" xr6:coauthVersionMax="47" xr10:uidLastSave="{00000000-0000-0000-0000-000000000000}"/>
  <bookViews>
    <workbookView xWindow="-108" yWindow="-108" windowWidth="23256" windowHeight="14616" xr2:uid="{00000000-000D-0000-FFFF-FFFF00000000}"/>
  </bookViews>
  <sheets>
    <sheet name="FGIS 923" sheetId="1" r:id="rId1"/>
    <sheet name="Instructions" sheetId="9" r:id="rId2"/>
    <sheet name="FO" sheetId="2" state="hidden" r:id="rId3"/>
    <sheet name="AGENCIES" sheetId="4" state="hidden" r:id="rId4"/>
    <sheet name="CAL DATE" sheetId="5" state="hidden" r:id="rId5"/>
    <sheet name="MODEL" sheetId="6" state="hidden" r:id="rId6"/>
    <sheet name="results" sheetId="7" state="hidden" r:id="rId7"/>
    <sheet name="TW" sheetId="8" state="hidden" r:id="rId8"/>
  </sheets>
  <externalReferences>
    <externalReference r:id="rId9"/>
  </externalReferences>
  <definedNames>
    <definedName name="_BOX3" localSheetId="3">'[1]BOX3 COMMENTS'!$A$1:$A$11</definedName>
    <definedName name="_BOX3">#REF!</definedName>
    <definedName name="AGENCIES">AGENCIES!$A$1:$A$61</definedName>
    <definedName name="AGYNAMESALL" localSheetId="3">AGENCIES!$A$1:$A$61</definedName>
    <definedName name="AGYNAMESALL">#REF!</definedName>
    <definedName name="CALDATE">'CAL DATE'!$A$1:$A$2</definedName>
    <definedName name="Dj_2500UGMA">#REF!</definedName>
    <definedName name="FO">FO!$A$1:$A$8</definedName>
    <definedName name="FONAMES" localSheetId="3">'[1]FIELD OFFICES'!$A$1:$A$15</definedName>
    <definedName name="FONAMES">FO!$A$1:$A$8</definedName>
    <definedName name="MODEL">MODEL!$A$2:$A$3</definedName>
    <definedName name="MODELE">#REF!</definedName>
    <definedName name="MODELS">MODEL!$A$1:$A$3</definedName>
    <definedName name="MODLE">#REF!</definedName>
    <definedName name="_xlnm.Print_Area" localSheetId="0">'FGIS 923'!$A$1:$G$63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1" l="1"/>
  <c r="E23" i="1"/>
  <c r="F23" i="1"/>
  <c r="G23" i="1"/>
  <c r="C23" i="1"/>
  <c r="D25" i="1" l="1"/>
  <c r="D35" i="1"/>
  <c r="B35" i="1"/>
  <c r="C35" i="1"/>
  <c r="E35" i="1"/>
  <c r="F35" i="1"/>
  <c r="G40" i="1"/>
  <c r="G39" i="1"/>
  <c r="G38" i="1" l="1"/>
  <c r="B41" i="1" s="1"/>
  <c r="C25" i="1"/>
  <c r="C34" i="1"/>
  <c r="L2" i="8" l="1"/>
  <c r="C15" i="1"/>
  <c r="S2" i="7"/>
  <c r="H2" i="7"/>
  <c r="G2" i="7"/>
  <c r="N2" i="8"/>
  <c r="K2" i="8"/>
  <c r="J2" i="8"/>
  <c r="I2" i="8"/>
  <c r="H2" i="8"/>
  <c r="G2" i="8"/>
  <c r="F2" i="8"/>
  <c r="E2" i="8"/>
  <c r="D2" i="8"/>
  <c r="C2" i="8"/>
  <c r="A2" i="8"/>
  <c r="B2" i="8"/>
  <c r="P2" i="7"/>
  <c r="E43" i="1"/>
  <c r="Q2" i="7" s="1"/>
  <c r="I2" i="7"/>
  <c r="AA2" i="7"/>
  <c r="O2" i="7"/>
  <c r="F2" i="7"/>
  <c r="E2" i="7"/>
  <c r="D2" i="7"/>
  <c r="U2" i="7"/>
  <c r="T2" i="7"/>
  <c r="C2" i="7"/>
  <c r="B2" i="7"/>
  <c r="A2" i="7"/>
  <c r="E42" i="1"/>
  <c r="M2" i="8" s="1"/>
  <c r="E41" i="1"/>
  <c r="C49" i="1" s="1"/>
  <c r="Y2" i="7" s="1"/>
  <c r="D27" i="1"/>
  <c r="G26" i="1"/>
  <c r="F26" i="1"/>
  <c r="E26" i="1"/>
  <c r="D26" i="1"/>
  <c r="C26" i="1"/>
  <c r="E25" i="1"/>
  <c r="F25" i="1"/>
  <c r="G25" i="1"/>
  <c r="D34" i="1"/>
  <c r="N2" i="7" l="1"/>
  <c r="G27" i="1"/>
  <c r="D50" i="1"/>
  <c r="C50" i="1"/>
  <c r="Z2" i="7" s="1"/>
  <c r="C19" i="1"/>
  <c r="B36" i="1"/>
  <c r="R2" i="7"/>
  <c r="D49" i="1"/>
  <c r="M2" i="7"/>
  <c r="B43" i="1" l="1"/>
  <c r="L2" i="7" s="1"/>
  <c r="H52" i="1"/>
  <c r="D46" i="1"/>
  <c r="C46" i="1"/>
  <c r="V2" i="7" s="1"/>
  <c r="J2" i="7"/>
  <c r="D47" i="1"/>
  <c r="K2" i="7"/>
  <c r="C47" i="1"/>
  <c r="W2" i="7" s="1"/>
  <c r="D48" i="1" l="1"/>
  <c r="C48" i="1"/>
  <c r="X2" i="7" s="1"/>
  <c r="C52" i="1" l="1"/>
</calcChain>
</file>

<file path=xl/sharedStrings.xml><?xml version="1.0" encoding="utf-8"?>
<sst xmlns="http://schemas.openxmlformats.org/spreadsheetml/2006/main" count="278" uniqueCount="261">
  <si>
    <t>Field Office</t>
  </si>
  <si>
    <t>Agency</t>
  </si>
  <si>
    <t>Phone</t>
  </si>
  <si>
    <t>Fax</t>
  </si>
  <si>
    <t>DROP 1</t>
  </si>
  <si>
    <t>DROP 2</t>
  </si>
  <si>
    <t>DROP 3</t>
  </si>
  <si>
    <t>DROP 4</t>
  </si>
  <si>
    <t>DROP 5</t>
  </si>
  <si>
    <t>AVG MOISTURE</t>
  </si>
  <si>
    <t>DEVIATION</t>
  </si>
  <si>
    <t>TOLERANCE</t>
  </si>
  <si>
    <t>APPROVED</t>
  </si>
  <si>
    <t>RETEST</t>
  </si>
  <si>
    <t>REPAIR</t>
  </si>
  <si>
    <t>INITIAL</t>
  </si>
  <si>
    <t>RECOMMENDED ACTION:</t>
  </si>
  <si>
    <t xml:space="preserve">DATE REVIEWED: </t>
  </si>
  <si>
    <t xml:space="preserve">DATE TESTED: </t>
  </si>
  <si>
    <t>OPERATOR (FIELD):</t>
  </si>
  <si>
    <t>REVIEWER (HQ):</t>
  </si>
  <si>
    <t>.</t>
  </si>
  <si>
    <t>RANGE OF MOISTURES</t>
  </si>
  <si>
    <t>COMMENTS:</t>
  </si>
  <si>
    <t xml:space="preserve"> </t>
  </si>
  <si>
    <t>PART A. CALIBRATION CONSTANTS VERIFICATION</t>
  </si>
  <si>
    <t>METER S/N :</t>
  </si>
  <si>
    <t>PART B.  WEIGHING ACCURACY TEST</t>
  </si>
  <si>
    <t>INSTRUMENT WT minus SCALE WT</t>
  </si>
  <si>
    <t>PART C.  GRAIN MOISTURE SAMPLE TEST</t>
  </si>
  <si>
    <t>STANDARD AVG MOISTURE</t>
  </si>
  <si>
    <t>TEMPERATURE</t>
  </si>
  <si>
    <t>NO</t>
  </si>
  <si>
    <t>METER MODEL :</t>
  </si>
  <si>
    <t>AVG OF DIFF:</t>
  </si>
  <si>
    <t>RANGE OF DIFF:</t>
  </si>
  <si>
    <t>TEST WEIGHT (0.1 lb/bu)</t>
  </si>
  <si>
    <t>DISPLAY MOISTURE (0.01%)</t>
  </si>
  <si>
    <t>SAMPLE TEMPERATURE (0.1°C)</t>
  </si>
  <si>
    <t>PASS</t>
  </si>
  <si>
    <t>FAIL</t>
  </si>
  <si>
    <t>INSTRUMENT WEIGHT (0.1g)</t>
  </si>
  <si>
    <t>SCALE WEIGHT (0.1g)</t>
  </si>
  <si>
    <t>RANGE OF TEST WEIGHTS</t>
  </si>
  <si>
    <t>RANGE OF TEMPERATURE</t>
  </si>
  <si>
    <t>AVERAGE</t>
  </si>
  <si>
    <t>DIOO</t>
  </si>
  <si>
    <t>GRAND FORKS</t>
  </si>
  <si>
    <t>NEW ORLEANS</t>
  </si>
  <si>
    <t>OLYMPIA</t>
  </si>
  <si>
    <t>PORTLAND</t>
  </si>
  <si>
    <t>STUTTGART</t>
  </si>
  <si>
    <t>TOLEDO</t>
  </si>
  <si>
    <t>ABERDEEN GI</t>
  </si>
  <si>
    <t>ABERDEEN GRAIN INSP</t>
  </si>
  <si>
    <t>ALABAMA DA</t>
  </si>
  <si>
    <t>ALABAMA DEPT OF AGRICULTURE</t>
  </si>
  <si>
    <t>AMARILLO GE</t>
  </si>
  <si>
    <t>AMARILLO GRAIN EXCHANGE</t>
  </si>
  <si>
    <t>CAIRO GI</t>
  </si>
  <si>
    <t>CAIRO GRAIN INSP</t>
  </si>
  <si>
    <t>CALIFORNIA AGRI</t>
  </si>
  <si>
    <t xml:space="preserve">CALIFORNIA AGRICULTURE INSP </t>
  </si>
  <si>
    <t>CENTRAL ILLINOIS GI</t>
  </si>
  <si>
    <t>CENTRAL ILLINOIS GRAIN INSP</t>
  </si>
  <si>
    <t>CENTRAL IOWA GI</t>
  </si>
  <si>
    <t>CENTRAL IOWA GRAIN INSP</t>
  </si>
  <si>
    <t>CHAMPAIGN-DANVILLE GI</t>
  </si>
  <si>
    <t>CHAMPAIGN-DANVILLE GRAIN INSP</t>
  </si>
  <si>
    <t>COLUMBUS GI</t>
  </si>
  <si>
    <t>COLUMBUS GRAIN INSP, INC</t>
  </si>
  <si>
    <t>D R SCHAAL AGY</t>
  </si>
  <si>
    <t>D.R. SCHAAL AGY</t>
  </si>
  <si>
    <t>DECATUR GI</t>
  </si>
  <si>
    <t>DECATUR GRAIN INSP</t>
  </si>
  <si>
    <t>DETROIT GI</t>
  </si>
  <si>
    <t>DETROIT GRAIN INSP</t>
  </si>
  <si>
    <t>EAST INDIANA GI</t>
  </si>
  <si>
    <t>EAST INDIANA GRAIN INSP</t>
  </si>
  <si>
    <t>EASTERN IOWA GI</t>
  </si>
  <si>
    <t>EASTERN IOWA GRAIN INSP</t>
  </si>
  <si>
    <t>ENID GI</t>
  </si>
  <si>
    <t>ENID GRAIN INSPECTION CO</t>
  </si>
  <si>
    <t>FARWELL GI</t>
  </si>
  <si>
    <t>FARWELL GRAIN INSP</t>
  </si>
  <si>
    <t>FARWELL SW GI</t>
  </si>
  <si>
    <t>FARWELL SOUTHWEST GRAIN INSP</t>
  </si>
  <si>
    <t>FGIS</t>
  </si>
  <si>
    <t>FRANKFORT GI</t>
  </si>
  <si>
    <t>FRANKFORT GRAIN INSP</t>
  </si>
  <si>
    <t>FREMONT GI</t>
  </si>
  <si>
    <t>FREMONT GRAIN INSP</t>
  </si>
  <si>
    <t>GEORGIA DA</t>
  </si>
  <si>
    <t>GEORGIA DEPT OF AG</t>
  </si>
  <si>
    <t>GRAIN INSPECTION INC</t>
  </si>
  <si>
    <t>GULF COUNTRY GI</t>
  </si>
  <si>
    <t>HASTINGS GI</t>
  </si>
  <si>
    <t>HASTINGS GRAIN INSP</t>
  </si>
  <si>
    <t>IDAHO GI</t>
  </si>
  <si>
    <t>IDAHO GRAIN INSP SERVICE</t>
  </si>
  <si>
    <t>INDIANAPOLIS GI</t>
  </si>
  <si>
    <t>INDIANAPOLIS GRAIN INSP</t>
  </si>
  <si>
    <t>ILLINOIS OFFICIAL GI</t>
  </si>
  <si>
    <t>ILLINOIS OFFICIAL GRAIN INSP</t>
  </si>
  <si>
    <t>JOHN R MCREA AGY</t>
  </si>
  <si>
    <t>JOHN R. McCREA AGY</t>
  </si>
  <si>
    <t>JW BARTON GI</t>
  </si>
  <si>
    <t>J.W. BARTON GRAIN INSP</t>
  </si>
  <si>
    <t>KANKAKEE GI</t>
  </si>
  <si>
    <t>KANKAKEE GRAIN INSP</t>
  </si>
  <si>
    <t>KEOKUK GI</t>
  </si>
  <si>
    <t>KEOKUK GRAIN INSP</t>
  </si>
  <si>
    <t>KANSAS GI</t>
  </si>
  <si>
    <t>KANSAS GRAIN INSP SERVICE</t>
  </si>
  <si>
    <t>LOUISIANA DA</t>
  </si>
  <si>
    <t>LOUISIANA DEPT OF AGRICULTURE</t>
  </si>
  <si>
    <t>LINCOLN INSP</t>
  </si>
  <si>
    <t>LINCOLN INSPECTION SERVICE</t>
  </si>
  <si>
    <t>LINCOLN FARWELL</t>
  </si>
  <si>
    <t>MICHIGAN GIS</t>
  </si>
  <si>
    <t>MICHIGAN GRAIN INSP SERVICE</t>
  </si>
  <si>
    <t>MID IOWA GI</t>
  </si>
  <si>
    <t>MID IOWA GRAIN INSP</t>
  </si>
  <si>
    <t>MIDSOUTH GI</t>
  </si>
  <si>
    <t>MEMPHIS GRAIN INSP</t>
  </si>
  <si>
    <t>MINOT GI</t>
  </si>
  <si>
    <t>MINOT GRAIN INSP</t>
  </si>
  <si>
    <t>MONTANA DA</t>
  </si>
  <si>
    <t>MONTANA DEPT OF AGRICULTURE</t>
  </si>
  <si>
    <t>MISSOURI DA</t>
  </si>
  <si>
    <t>MISSOURI DEPT OF AGRICULTURE</t>
  </si>
  <si>
    <t>NORTH CAROLINA DA</t>
  </si>
  <si>
    <t>NORTH CAROLINA DEPT OF AG</t>
  </si>
  <si>
    <t>NORTH DAKOTA GI</t>
  </si>
  <si>
    <t>NORTH DAKOTA GRAIN INSP</t>
  </si>
  <si>
    <t>NORTHEAST INDIANA GI</t>
  </si>
  <si>
    <t>NORTHEAST INDIANA GRAIN INSP</t>
  </si>
  <si>
    <t>NORTHERN PLAINS GI</t>
  </si>
  <si>
    <t>OHIO VALLEY GI</t>
  </si>
  <si>
    <t>OHIO VALLEY GRAIN INSP</t>
  </si>
  <si>
    <t>OMAHA GI</t>
  </si>
  <si>
    <t>OMAHA GRAIN INSP SERVICE</t>
  </si>
  <si>
    <t>PLAINVIEW GI</t>
  </si>
  <si>
    <t>PLAINVIEW GRAIN INSP</t>
  </si>
  <si>
    <t>SOUTH CAROLINA DA</t>
  </si>
  <si>
    <t>SOUTH CAROLINA DEPT OF AG</t>
  </si>
  <si>
    <t>SIOUX CITY INSP</t>
  </si>
  <si>
    <t>SIOUX CITY INSPECTION</t>
  </si>
  <si>
    <t>SPRINGFIELD GI</t>
  </si>
  <si>
    <t>SPRINGFIELD GRAIN INSP</t>
  </si>
  <si>
    <t>STATE GRAIN INSP</t>
  </si>
  <si>
    <t>TITUS GI</t>
  </si>
  <si>
    <t>TITUS GRAIN INSP</t>
  </si>
  <si>
    <t>TRI-STATE GI</t>
  </si>
  <si>
    <t>TRI-STATE GRAIN INSP</t>
  </si>
  <si>
    <t>UTAH DA</t>
  </si>
  <si>
    <t>UTAH DEPT OF AGRICULTURE</t>
  </si>
  <si>
    <t>VIRGINIA DEPT OF AG</t>
  </si>
  <si>
    <t>WISCONSIN DA</t>
  </si>
  <si>
    <t>WISCONSIN DEPT OF AGRICULTURE</t>
  </si>
  <si>
    <t>WASHINGTON DA</t>
  </si>
  <si>
    <t>WASHINGTON DEPT OF AGRICULTURE</t>
  </si>
  <si>
    <t>WYOMING DA</t>
  </si>
  <si>
    <t>WYOMING DEPT OF AGRI</t>
  </si>
  <si>
    <t>SAMPLE TRN:</t>
  </si>
  <si>
    <r>
      <t xml:space="preserve">WEIGHT TOLERANCE </t>
    </r>
    <r>
      <rPr>
        <sz val="8"/>
        <rFont val="Calibri"/>
        <family val="2"/>
      </rPr>
      <t>±</t>
    </r>
    <r>
      <rPr>
        <sz val="8"/>
        <rFont val="Arial"/>
        <family val="2"/>
      </rPr>
      <t xml:space="preserve"> 0.5</t>
    </r>
  </si>
  <si>
    <t>YES</t>
  </si>
  <si>
    <t>MOISTURE RANGE</t>
  </si>
  <si>
    <t>SCALE RANGE</t>
  </si>
  <si>
    <t>INSTRUMENT DATA</t>
  </si>
  <si>
    <t>NEW</t>
  </si>
  <si>
    <t>LEAGUE CITY</t>
  </si>
  <si>
    <t>GUAYNABO PUERTO RICO</t>
  </si>
  <si>
    <t>SCALE AVERAGE</t>
  </si>
  <si>
    <t>MOISTURE AVERAGE</t>
  </si>
  <si>
    <t>WEIGHT RECORDED ON SAMPLE BAG (0.1 g)</t>
  </si>
  <si>
    <t>SCALE WEIGHT OF SAMPLE AND BAG (0.1 g)</t>
  </si>
  <si>
    <t>FO</t>
  </si>
  <si>
    <t>AGY</t>
  </si>
  <si>
    <t>LOCN</t>
  </si>
  <si>
    <t>INIT</t>
  </si>
  <si>
    <t>RET</t>
  </si>
  <si>
    <t>REP</t>
  </si>
  <si>
    <t>MODEL</t>
  </si>
  <si>
    <t>SN</t>
  </si>
  <si>
    <t>SC AVG</t>
  </si>
  <si>
    <t>SC RNG</t>
  </si>
  <si>
    <t>TRN</t>
  </si>
  <si>
    <t>BAG WT DIFF</t>
  </si>
  <si>
    <t>MST DEV</t>
  </si>
  <si>
    <t>MST RNG</t>
  </si>
  <si>
    <t>TMP AVG</t>
  </si>
  <si>
    <t>TMP RNG</t>
  </si>
  <si>
    <t>SAM</t>
  </si>
  <si>
    <t>OPER</t>
  </si>
  <si>
    <t>SC AV P</t>
  </si>
  <si>
    <t>SC RG P</t>
  </si>
  <si>
    <t>M AV P</t>
  </si>
  <si>
    <t>MRG P</t>
  </si>
  <si>
    <t>TMP P</t>
  </si>
  <si>
    <t>TST DATE</t>
  </si>
  <si>
    <t xml:space="preserve">CALIBRATION VERSION CURRENT? :   </t>
  </si>
  <si>
    <t>DJ GAC2500-UGMA</t>
  </si>
  <si>
    <t>PERTEN AM5200-A</t>
  </si>
  <si>
    <t>TAM</t>
  </si>
  <si>
    <t>TW1</t>
  </si>
  <si>
    <t>TW2</t>
  </si>
  <si>
    <t>TW3</t>
  </si>
  <si>
    <t>TW4</t>
  </si>
  <si>
    <t>TW5</t>
  </si>
  <si>
    <t>TWAVG</t>
  </si>
  <si>
    <t>TW RNG</t>
  </si>
  <si>
    <t>DATE</t>
  </si>
  <si>
    <t>NA</t>
  </si>
  <si>
    <t>VIRGINIA DA</t>
  </si>
  <si>
    <t>MARYLAND DA</t>
  </si>
  <si>
    <t xml:space="preserve">N/A </t>
  </si>
  <si>
    <t>SCALE MODEL :</t>
  </si>
  <si>
    <t>SCALE S/N :</t>
  </si>
  <si>
    <t>Part A.</t>
  </si>
  <si>
    <t>Part B.</t>
  </si>
  <si>
    <t>Part C.</t>
  </si>
  <si>
    <t>Form FGIS 923 (03/25)   Previous editions are obsolete. Expires 03/28</t>
  </si>
  <si>
    <t>2. Enter meter model and serial number along with scale model and serial number.</t>
  </si>
  <si>
    <t>3. Enter meter serial number.</t>
  </si>
  <si>
    <t>1. Enter the result of the first drop (meter value). Record the result to the nearest  0.1.</t>
  </si>
  <si>
    <t>2. Enter the weight reading from the lab scale. Record to result to the nearest 0.1.</t>
  </si>
  <si>
    <t>4. Repeat Item 1 through Item 4 for a total of five drops.</t>
  </si>
  <si>
    <t>1. Enter the TRN (sample ID) listed on the sample bag.</t>
  </si>
  <si>
    <t>3. Remove the wheat sample bag from the outer polyethylene bag and weigh the sample bag on the scale to the nearest 0.1.</t>
  </si>
  <si>
    <t>4. Enter the weight reading from the lab scale to the nearest 0.1.</t>
  </si>
  <si>
    <t>5. Enter the difference (bag minus scale weight) if not calculated automatically.</t>
  </si>
  <si>
    <t>6. Enter the values for information displayed from the first drop on the meter. Moisture, Test Weight, Sample Temperature.</t>
  </si>
  <si>
    <t>7. Repeat step 6 for a total of six drops.</t>
  </si>
  <si>
    <t>10. Enter name of the field test meter operator.</t>
  </si>
  <si>
    <t>11. Enter the date.</t>
  </si>
  <si>
    <t>13. Any additional comments necessary concerning the test or information about the meter.</t>
  </si>
  <si>
    <t>4. Enter SCD1 and SCD2 values.</t>
  </si>
  <si>
    <t>8. Enter the average (average of 5 drops), if not calculated automatically.</t>
  </si>
  <si>
    <t>3. Enter the difference (meter minus scale weights), if not calculated automatically.</t>
  </si>
  <si>
    <t>Indentification Block.</t>
  </si>
  <si>
    <t>1. Fill in Field Office or Agency information.</t>
  </si>
  <si>
    <t>5. Enter the average difference (average of five differences of meter minus scale weights), if not calculated automatically.</t>
  </si>
  <si>
    <t>6. Enter the range of differences (total spread of the differences of meter minus scale weights), if not calculated automatically.</t>
  </si>
  <si>
    <t>2. Enter the weight recorded on the sample bag  to the nearest 0.1.</t>
  </si>
  <si>
    <t>9. Enter the deviation ( average moisture from 5 drops minus Standard avg moisture), if not calculated automatically.</t>
  </si>
  <si>
    <t>12. Check the box, if the meter is approved for use, or start the retest or repairing process.</t>
  </si>
  <si>
    <t>SITE IDENTIFICATION</t>
  </si>
  <si>
    <t>Location (SSP)</t>
  </si>
  <si>
    <t xml:space="preserve">*Current FGIS-approved meters:  DJ GAC2500-UGMA, DJ GAC2700-UGMA, and PERTEN AM5200-A.    </t>
  </si>
  <si>
    <t>2. Check the appropriate boxes for the status of check testing the meter.</t>
  </si>
  <si>
    <t>th</t>
  </si>
  <si>
    <t>Instructions for Completing Form FGIS-923, “UGMA Moisture Meter Test”</t>
  </si>
  <si>
    <t>1. Verify current official calibration version. Update all obsolete calibrations. Initial to indicate that all calibrations are correct.</t>
  </si>
  <si>
    <t xml:space="preserve">    For current calibration versions refer FGIS Directive 9180.61.</t>
  </si>
  <si>
    <r>
      <t xml:space="preserve">WEIGHING ACCURACY TOLERANCE:   </t>
    </r>
    <r>
      <rPr>
        <sz val="8"/>
        <rFont val="Calibri"/>
        <family val="2"/>
      </rPr>
      <t>±</t>
    </r>
    <r>
      <rPr>
        <sz val="8"/>
        <rFont val="Arial"/>
        <family val="2"/>
      </rPr>
      <t>0.5</t>
    </r>
  </si>
  <si>
    <t xml:space="preserve"> RANGE TOLERANCE:  1.0</t>
  </si>
  <si>
    <t>Initials  _____</t>
  </si>
  <si>
    <t xml:space="preserve"> TEMPERATURE LIMIITS: 15-27C, 60-80F</t>
  </si>
  <si>
    <t xml:space="preserve"> MOISTURE RANGE TOLERANCE:  0.26</t>
  </si>
  <si>
    <t xml:space="preserve"> NO TOLERANCE ON TEST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</si>
</sst>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lt;=9999999]###\-####;\(###\)\ ###\-####"/>
    <numFmt numFmtId="166" formatCode="mm/dd/yy"/>
    <numFmt numFmtId="167" formatCode="00000"/>
    <numFmt numFmtId="168" formatCode="m/d/yy;@"/>
  </numFmts>
  <fonts count="42" x14ac:knownFonts="1">
    <font>
      <sz val="10"/>
      <name val="Arial"/>
    </font>
    <font>
      <sz val="10"/>
      <name val="Arial"/>
      <family val="2"/>
    </font>
    <font>
      <b/>
      <sz val="12"/>
      <name val="Arial"/>
      <family val="2"/>
    </font>
    <font>
      <b/>
      <sz val="10"/>
      <name val="Arial"/>
      <family val="2"/>
    </font>
    <font>
      <sz val="8"/>
      <name val="Arial"/>
      <family val="2"/>
    </font>
    <font>
      <i/>
      <sz val="10"/>
      <name val="Arial"/>
      <family val="2"/>
    </font>
    <font>
      <sz val="10"/>
      <name val="Arial"/>
      <family val="2"/>
    </font>
    <font>
      <sz val="9"/>
      <name val="Arial"/>
      <family val="2"/>
    </font>
    <font>
      <b/>
      <sz val="8"/>
      <name val="Arial"/>
      <family val="2"/>
    </font>
    <font>
      <sz val="11"/>
      <name val="Arial"/>
      <family val="2"/>
    </font>
    <font>
      <b/>
      <sz val="11"/>
      <name val="Arial"/>
      <family val="2"/>
    </font>
    <font>
      <b/>
      <sz val="16"/>
      <color indexed="10"/>
      <name val="Arial"/>
      <family val="2"/>
    </font>
    <font>
      <sz val="10"/>
      <color indexed="10"/>
      <name val="Arial"/>
      <family val="2"/>
    </font>
    <font>
      <sz val="9"/>
      <name val="Arial"/>
      <family val="2"/>
    </font>
    <font>
      <b/>
      <sz val="22"/>
      <color indexed="10"/>
      <name val="Arial"/>
      <family val="2"/>
    </font>
    <font>
      <sz val="16"/>
      <color indexed="12"/>
      <name val="Arial"/>
      <family val="2"/>
    </font>
    <font>
      <sz val="10"/>
      <color indexed="8"/>
      <name val="Arial"/>
      <family val="2"/>
    </font>
    <font>
      <b/>
      <sz val="10"/>
      <name val="Arial"/>
      <family val="2"/>
    </font>
    <font>
      <i/>
      <sz val="8"/>
      <name val="Arial"/>
      <family val="2"/>
    </font>
    <font>
      <b/>
      <sz val="9"/>
      <name val="Arial"/>
      <family val="2"/>
    </font>
    <font>
      <sz val="8"/>
      <name val="Calibri"/>
      <family val="2"/>
    </font>
    <font>
      <sz val="7.5"/>
      <name val="Arial"/>
      <family val="2"/>
    </font>
    <font>
      <sz val="9"/>
      <name val="Arial Narrow"/>
      <family val="2"/>
    </font>
    <font>
      <sz val="10"/>
      <color rgb="FFFF0000"/>
      <name val="Arial"/>
      <family val="2"/>
    </font>
    <font>
      <b/>
      <sz val="10"/>
      <color rgb="FFFF0000"/>
      <name val="Arial"/>
      <family val="2"/>
    </font>
    <font>
      <sz val="10"/>
      <color theme="1"/>
      <name val="Arial"/>
      <family val="2"/>
    </font>
    <font>
      <sz val="7"/>
      <name val="Arial"/>
      <family val="2"/>
    </font>
    <font>
      <sz val="12"/>
      <name val="Times New Roman"/>
      <family val="1"/>
    </font>
    <font>
      <sz val="12"/>
      <name val="Impact"/>
      <family val="2"/>
    </font>
    <font>
      <i/>
      <sz val="12"/>
      <name val="Impact"/>
      <family val="2"/>
    </font>
    <font>
      <sz val="8"/>
      <color rgb="FF000000"/>
      <name val="Arial"/>
      <family val="2"/>
    </font>
    <font>
      <b/>
      <sz val="14"/>
      <name val="Times New Roman"/>
      <family val="1"/>
    </font>
    <font>
      <b/>
      <i/>
      <sz val="12"/>
      <name val="Times New Roman"/>
      <family val="1"/>
    </font>
    <font>
      <b/>
      <i/>
      <sz val="10"/>
      <name val="Arial"/>
      <family val="2"/>
    </font>
    <font>
      <b/>
      <sz val="16"/>
      <name val="Arial"/>
      <family val="2"/>
    </font>
    <font>
      <sz val="8"/>
      <color theme="0"/>
      <name val="Arial"/>
      <family val="2"/>
    </font>
    <font>
      <sz val="11"/>
      <color theme="0"/>
      <name val="Arial"/>
      <family val="2"/>
    </font>
    <font>
      <sz val="10"/>
      <color theme="0"/>
      <name val="Arial"/>
      <family val="2"/>
    </font>
    <font>
      <b/>
      <sz val="10"/>
      <color theme="0"/>
      <name val="Arial"/>
      <family val="2"/>
    </font>
    <font>
      <b/>
      <sz val="11"/>
      <color theme="0"/>
      <name val="Arial"/>
      <family val="2"/>
    </font>
    <font>
      <sz val="10"/>
      <color theme="7"/>
      <name val="Arial"/>
      <family val="2"/>
    </font>
    <font>
      <sz val="9"/>
      <color theme="7"/>
      <name val="Arial"/>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6" fillId="0" borderId="0"/>
    <xf numFmtId="0" fontId="1" fillId="0" borderId="0"/>
  </cellStyleXfs>
  <cellXfs count="193">
    <xf numFmtId="0" fontId="0" fillId="0" borderId="0" xfId="0"/>
    <xf numFmtId="0" fontId="0" fillId="2" borderId="0" xfId="0" applyFill="1" applyProtection="1">
      <protection locked="0"/>
    </xf>
    <xf numFmtId="0" fontId="0" fillId="3" borderId="0" xfId="0" applyFill="1" applyProtection="1">
      <protection locked="0"/>
    </xf>
    <xf numFmtId="164" fontId="9" fillId="3" borderId="1" xfId="0" applyNumberFormat="1" applyFont="1" applyFill="1" applyBorder="1" applyAlignment="1" applyProtection="1">
      <alignment horizontal="center"/>
      <protection locked="0"/>
    </xf>
    <xf numFmtId="0" fontId="2" fillId="3" borderId="0" xfId="0" applyFont="1" applyFill="1" applyAlignment="1">
      <alignment horizontal="left" vertical="top" indent="1"/>
    </xf>
    <xf numFmtId="0" fontId="4" fillId="3" borderId="2" xfId="0" applyFont="1" applyFill="1" applyBorder="1"/>
    <xf numFmtId="0" fontId="4" fillId="3" borderId="0" xfId="0" applyFont="1" applyFill="1" applyAlignment="1">
      <alignment horizontal="right" vertical="top"/>
    </xf>
    <xf numFmtId="2" fontId="0" fillId="0" borderId="0" xfId="0" applyNumberFormat="1"/>
    <xf numFmtId="2" fontId="10" fillId="0" borderId="1" xfId="0" applyNumberFormat="1" applyFont="1" applyBorder="1" applyAlignment="1">
      <alignment horizontal="center"/>
    </xf>
    <xf numFmtId="2" fontId="9" fillId="3" borderId="1" xfId="0" applyNumberFormat="1" applyFont="1" applyFill="1" applyBorder="1" applyAlignment="1" applyProtection="1">
      <alignment horizontal="center"/>
      <protection locked="0"/>
    </xf>
    <xf numFmtId="1" fontId="0" fillId="0" borderId="0" xfId="0" applyNumberFormat="1"/>
    <xf numFmtId="2" fontId="6" fillId="0" borderId="0" xfId="0" applyNumberFormat="1" applyFont="1" applyAlignment="1">
      <alignment horizontal="right"/>
    </xf>
    <xf numFmtId="2" fontId="1" fillId="0" borderId="0" xfId="0" applyNumberFormat="1" applyFont="1"/>
    <xf numFmtId="0" fontId="0" fillId="4" borderId="0" xfId="0" applyFill="1"/>
    <xf numFmtId="164" fontId="9" fillId="3" borderId="3" xfId="0" applyNumberFormat="1" applyFont="1" applyFill="1" applyBorder="1" applyAlignment="1" applyProtection="1">
      <alignment horizontal="center"/>
      <protection locked="0"/>
    </xf>
    <xf numFmtId="164" fontId="9" fillId="3" borderId="4" xfId="0" applyNumberFormat="1" applyFont="1" applyFill="1" applyBorder="1" applyAlignment="1" applyProtection="1">
      <alignment horizontal="center"/>
      <protection locked="0"/>
    </xf>
    <xf numFmtId="164" fontId="9" fillId="3" borderId="5" xfId="0" applyNumberFormat="1" applyFont="1" applyFill="1" applyBorder="1" applyAlignment="1" applyProtection="1">
      <alignment horizontal="center"/>
      <protection locked="0"/>
    </xf>
    <xf numFmtId="164" fontId="9" fillId="3" borderId="3" xfId="0" applyNumberFormat="1" applyFont="1" applyFill="1" applyBorder="1" applyAlignment="1">
      <alignment horizontal="center"/>
    </xf>
    <xf numFmtId="2" fontId="9" fillId="3" borderId="6" xfId="0" applyNumberFormat="1" applyFont="1" applyFill="1" applyBorder="1" applyAlignment="1">
      <alignment horizontal="center"/>
    </xf>
    <xf numFmtId="0" fontId="4" fillId="3" borderId="1" xfId="0" applyFont="1" applyFill="1" applyBorder="1"/>
    <xf numFmtId="0" fontId="0" fillId="2" borderId="0" xfId="0" applyFill="1"/>
    <xf numFmtId="0" fontId="5" fillId="0" borderId="0" xfId="0" applyFont="1" applyAlignment="1">
      <alignment horizontal="left"/>
    </xf>
    <xf numFmtId="49" fontId="0" fillId="2" borderId="0" xfId="0" applyNumberFormat="1" applyFill="1" applyAlignment="1">
      <alignment horizontal="right"/>
    </xf>
    <xf numFmtId="165" fontId="6" fillId="3" borderId="0" xfId="0" applyNumberFormat="1" applyFont="1" applyFill="1" applyAlignment="1">
      <alignment horizontal="left" shrinkToFit="1"/>
    </xf>
    <xf numFmtId="0" fontId="6" fillId="3" borderId="0" xfId="0" applyFont="1" applyFill="1" applyAlignment="1">
      <alignment horizontal="left"/>
    </xf>
    <xf numFmtId="0" fontId="3" fillId="0" borderId="0" xfId="0" applyFont="1" applyAlignment="1">
      <alignment vertical="top"/>
    </xf>
    <xf numFmtId="0" fontId="4" fillId="3" borderId="3" xfId="0" applyFont="1" applyFill="1" applyBorder="1"/>
    <xf numFmtId="0" fontId="0" fillId="3" borderId="2" xfId="0" applyFill="1" applyBorder="1"/>
    <xf numFmtId="0" fontId="4" fillId="3" borderId="0" xfId="0" applyFont="1" applyFill="1"/>
    <xf numFmtId="0" fontId="0" fillId="3" borderId="0" xfId="0" applyFill="1"/>
    <xf numFmtId="0" fontId="7" fillId="3" borderId="0" xfId="0" applyFont="1" applyFill="1" applyAlignment="1">
      <alignment horizontal="left"/>
    </xf>
    <xf numFmtId="0" fontId="3" fillId="3" borderId="0" xfId="0" applyFont="1" applyFill="1" applyAlignment="1">
      <alignment vertical="top"/>
    </xf>
    <xf numFmtId="0" fontId="6" fillId="2" borderId="0" xfId="0" applyFont="1" applyFill="1"/>
    <xf numFmtId="0" fontId="9" fillId="3" borderId="1" xfId="0" applyFont="1" applyFill="1" applyBorder="1" applyAlignment="1">
      <alignment horizontal="center"/>
    </xf>
    <xf numFmtId="49" fontId="5" fillId="2" borderId="0" xfId="0" applyNumberFormat="1" applyFont="1" applyFill="1" applyAlignment="1">
      <alignment horizontal="left"/>
    </xf>
    <xf numFmtId="0" fontId="0" fillId="0" borderId="2" xfId="0" applyBorder="1"/>
    <xf numFmtId="0" fontId="4" fillId="3" borderId="3" xfId="0" applyFont="1" applyFill="1" applyBorder="1" applyAlignment="1">
      <alignment horizontal="left"/>
    </xf>
    <xf numFmtId="0" fontId="4" fillId="3" borderId="5" xfId="0" applyFont="1" applyFill="1" applyBorder="1"/>
    <xf numFmtId="0" fontId="8" fillId="3" borderId="3" xfId="0" applyFont="1" applyFill="1" applyBorder="1"/>
    <xf numFmtId="0" fontId="4" fillId="3" borderId="7" xfId="0" applyFont="1" applyFill="1" applyBorder="1"/>
    <xf numFmtId="164" fontId="9" fillId="3" borderId="8" xfId="0" applyNumberFormat="1" applyFont="1" applyFill="1" applyBorder="1" applyAlignment="1" applyProtection="1">
      <alignment horizontal="center"/>
      <protection locked="0"/>
    </xf>
    <xf numFmtId="0" fontId="4" fillId="3" borderId="1" xfId="0" applyFont="1" applyFill="1" applyBorder="1" applyAlignment="1">
      <alignment horizontal="center"/>
    </xf>
    <xf numFmtId="0" fontId="4" fillId="2" borderId="0" xfId="0" applyFont="1" applyFill="1"/>
    <xf numFmtId="0" fontId="4" fillId="0" borderId="0" xfId="0" applyFont="1"/>
    <xf numFmtId="0" fontId="1" fillId="2" borderId="0" xfId="0" applyFont="1" applyFill="1" applyAlignment="1">
      <alignment horizontal="right"/>
    </xf>
    <xf numFmtId="164" fontId="9" fillId="3" borderId="1" xfId="0" applyNumberFormat="1" applyFont="1" applyFill="1" applyBorder="1" applyAlignment="1">
      <alignment horizontal="center"/>
    </xf>
    <xf numFmtId="2" fontId="10" fillId="3" borderId="5" xfId="0" applyNumberFormat="1" applyFont="1" applyFill="1" applyBorder="1" applyAlignment="1">
      <alignment horizontal="center"/>
    </xf>
    <xf numFmtId="164" fontId="10" fillId="3" borderId="5" xfId="0" applyNumberFormat="1" applyFont="1" applyFill="1" applyBorder="1" applyAlignment="1">
      <alignment horizontal="center"/>
    </xf>
    <xf numFmtId="0" fontId="0" fillId="0" borderId="1" xfId="0" applyBorder="1"/>
    <xf numFmtId="0" fontId="19" fillId="3" borderId="4" xfId="0" applyFont="1" applyFill="1" applyBorder="1" applyAlignment="1">
      <alignment horizontal="center"/>
    </xf>
    <xf numFmtId="0" fontId="19" fillId="0" borderId="4" xfId="0" applyFont="1" applyBorder="1" applyAlignment="1">
      <alignment horizontal="center"/>
    </xf>
    <xf numFmtId="0" fontId="0" fillId="0" borderId="1" xfId="0" applyBorder="1" applyAlignment="1">
      <alignment horizontal="center"/>
    </xf>
    <xf numFmtId="0" fontId="6" fillId="0" borderId="1" xfId="0" applyFont="1" applyBorder="1" applyAlignment="1">
      <alignment horizontal="center"/>
    </xf>
    <xf numFmtId="0" fontId="4" fillId="3" borderId="0" xfId="0" applyFont="1" applyFill="1" applyAlignment="1">
      <alignment horizontal="left" shrinkToFit="1"/>
    </xf>
    <xf numFmtId="0" fontId="4" fillId="3" borderId="0" xfId="0" applyFont="1" applyFill="1" applyAlignment="1">
      <alignment horizontal="center" shrinkToFit="1"/>
    </xf>
    <xf numFmtId="166" fontId="6" fillId="3" borderId="0" xfId="0" applyNumberFormat="1" applyFont="1" applyFill="1" applyAlignment="1">
      <alignment horizontal="left"/>
    </xf>
    <xf numFmtId="0" fontId="3" fillId="0" borderId="0" xfId="0" applyFont="1" applyAlignment="1">
      <alignment horizontal="center"/>
    </xf>
    <xf numFmtId="0" fontId="4" fillId="3" borderId="0" xfId="0" applyFont="1" applyFill="1" applyAlignment="1">
      <alignment vertical="top" shrinkToFit="1"/>
    </xf>
    <xf numFmtId="0" fontId="0" fillId="3" borderId="9" xfId="0" applyFill="1" applyBorder="1"/>
    <xf numFmtId="0" fontId="0" fillId="3" borderId="10" xfId="0" applyFill="1" applyBorder="1"/>
    <xf numFmtId="0" fontId="0" fillId="3" borderId="11" xfId="0" applyFill="1" applyBorder="1"/>
    <xf numFmtId="0" fontId="3" fillId="0" borderId="0" xfId="0" applyFont="1"/>
    <xf numFmtId="0" fontId="16" fillId="0" borderId="0" xfId="0" applyFont="1"/>
    <xf numFmtId="0" fontId="6" fillId="0" borderId="0" xfId="0" applyFont="1" applyAlignment="1">
      <alignment horizontal="left"/>
    </xf>
    <xf numFmtId="0" fontId="11" fillId="0" borderId="0" xfId="0" applyFont="1"/>
    <xf numFmtId="0" fontId="6" fillId="0" borderId="0" xfId="0" applyFont="1"/>
    <xf numFmtId="0" fontId="6" fillId="0" borderId="0" xfId="0" applyFont="1" applyAlignment="1">
      <alignment horizontal="right"/>
    </xf>
    <xf numFmtId="0" fontId="12" fillId="0" borderId="0" xfId="0" applyFont="1"/>
    <xf numFmtId="0" fontId="6" fillId="0" borderId="0" xfId="0" applyFont="1" applyAlignment="1">
      <alignment vertical="top"/>
    </xf>
    <xf numFmtId="0" fontId="6" fillId="0" borderId="0" xfId="0" applyFont="1" applyAlignment="1">
      <alignment horizontal="right" vertical="top"/>
    </xf>
    <xf numFmtId="0" fontId="17" fillId="0" borderId="0" xfId="0" applyFont="1" applyAlignment="1">
      <alignment vertical="top"/>
    </xf>
    <xf numFmtId="0" fontId="0" fillId="0" borderId="0" xfId="0" applyAlignment="1">
      <alignment wrapText="1"/>
    </xf>
    <xf numFmtId="0" fontId="0" fillId="0" borderId="0" xfId="0" applyAlignment="1">
      <alignment horizontal="center"/>
    </xf>
    <xf numFmtId="0" fontId="15" fillId="0" borderId="0" xfId="0" applyFont="1" applyAlignment="1">
      <alignment horizontal="center"/>
    </xf>
    <xf numFmtId="0" fontId="16" fillId="4" borderId="0" xfId="0" applyFont="1" applyFill="1"/>
    <xf numFmtId="2" fontId="0" fillId="4" borderId="0" xfId="0" applyNumberFormat="1" applyFill="1"/>
    <xf numFmtId="2" fontId="10" fillId="3" borderId="4" xfId="0" applyNumberFormat="1" applyFont="1" applyFill="1" applyBorder="1" applyAlignment="1">
      <alignment horizontal="center"/>
    </xf>
    <xf numFmtId="164" fontId="10" fillId="3" borderId="4" xfId="0" applyNumberFormat="1" applyFont="1" applyFill="1" applyBorder="1" applyAlignment="1">
      <alignment horizontal="center"/>
    </xf>
    <xf numFmtId="164" fontId="10" fillId="3" borderId="1" xfId="0" applyNumberFormat="1" applyFont="1" applyFill="1" applyBorder="1" applyAlignment="1">
      <alignment horizontal="center"/>
    </xf>
    <xf numFmtId="0" fontId="13" fillId="3" borderId="0" xfId="0" applyFont="1" applyFill="1"/>
    <xf numFmtId="0" fontId="7" fillId="0" borderId="0" xfId="1" applyFont="1"/>
    <xf numFmtId="0" fontId="6" fillId="0" borderId="0" xfId="1"/>
    <xf numFmtId="49" fontId="6" fillId="0" borderId="0" xfId="1" applyNumberFormat="1"/>
    <xf numFmtId="0" fontId="19" fillId="0" borderId="0" xfId="1" applyFont="1" applyAlignment="1">
      <alignment horizontal="left"/>
    </xf>
    <xf numFmtId="0" fontId="4" fillId="0" borderId="0" xfId="0" applyFont="1" applyAlignment="1">
      <alignment horizontal="left"/>
    </xf>
    <xf numFmtId="164" fontId="9" fillId="0" borderId="1" xfId="0" applyNumberFormat="1" applyFont="1" applyBorder="1" applyAlignment="1" applyProtection="1">
      <alignment horizontal="center"/>
      <protection locked="0"/>
    </xf>
    <xf numFmtId="167" fontId="9" fillId="3" borderId="1" xfId="0" applyNumberFormat="1" applyFont="1" applyFill="1" applyBorder="1" applyAlignment="1" applyProtection="1">
      <alignment horizontal="center"/>
      <protection locked="0"/>
    </xf>
    <xf numFmtId="0" fontId="0" fillId="2" borderId="2" xfId="0" applyFill="1" applyBorder="1"/>
    <xf numFmtId="0" fontId="9" fillId="3" borderId="1" xfId="0" applyFont="1" applyFill="1" applyBorder="1" applyAlignment="1" applyProtection="1">
      <alignment horizontal="center"/>
      <protection locked="0"/>
    </xf>
    <xf numFmtId="0" fontId="9" fillId="3" borderId="5" xfId="0" applyFont="1" applyFill="1" applyBorder="1" applyAlignment="1" applyProtection="1">
      <alignment horizontal="center"/>
      <protection locked="0"/>
    </xf>
    <xf numFmtId="0" fontId="23" fillId="0" borderId="0" xfId="0" applyFont="1"/>
    <xf numFmtId="0" fontId="9" fillId="3" borderId="3" xfId="0" applyFont="1" applyFill="1" applyBorder="1" applyAlignment="1" applyProtection="1">
      <alignment horizontal="center"/>
      <protection locked="0"/>
    </xf>
    <xf numFmtId="0" fontId="0" fillId="0" borderId="0" xfId="0" applyProtection="1">
      <protection locked="0"/>
    </xf>
    <xf numFmtId="0" fontId="9" fillId="3" borderId="4" xfId="0" applyFont="1" applyFill="1" applyBorder="1" applyAlignment="1" applyProtection="1">
      <alignment horizontal="center"/>
      <protection locked="0"/>
    </xf>
    <xf numFmtId="0" fontId="0" fillId="0" borderId="7" xfId="0" applyBorder="1" applyAlignment="1">
      <alignment horizontal="right"/>
    </xf>
    <xf numFmtId="0" fontId="0" fillId="0" borderId="7" xfId="0" applyBorder="1"/>
    <xf numFmtId="0" fontId="0" fillId="0" borderId="12" xfId="0" applyBorder="1"/>
    <xf numFmtId="49"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0" fontId="6" fillId="3" borderId="1" xfId="0" applyFont="1" applyFill="1" applyBorder="1" applyAlignment="1">
      <alignment horizontal="center"/>
    </xf>
    <xf numFmtId="0" fontId="7" fillId="0" borderId="0" xfId="0" applyFont="1"/>
    <xf numFmtId="49" fontId="2" fillId="2" borderId="0" xfId="0" applyNumberFormat="1" applyFont="1" applyFill="1" applyAlignment="1" applyProtection="1">
      <alignment horizontal="right"/>
      <protection locked="0"/>
    </xf>
    <xf numFmtId="0" fontId="2" fillId="2" borderId="0" xfId="0" applyFont="1" applyFill="1" applyAlignment="1" applyProtection="1">
      <alignment horizontal="right"/>
      <protection locked="0"/>
    </xf>
    <xf numFmtId="0" fontId="18" fillId="0" borderId="0" xfId="0" applyFont="1"/>
    <xf numFmtId="0" fontId="4" fillId="0" borderId="0" xfId="0" applyFont="1" applyAlignment="1">
      <alignment horizontal="center"/>
    </xf>
    <xf numFmtId="0" fontId="6" fillId="2" borderId="0" xfId="0" applyFont="1" applyFill="1" applyAlignment="1">
      <alignment horizontal="center"/>
    </xf>
    <xf numFmtId="166" fontId="7" fillId="3" borderId="0" xfId="0" applyNumberFormat="1" applyFont="1" applyFill="1" applyAlignment="1">
      <alignment horizontal="left"/>
    </xf>
    <xf numFmtId="167" fontId="6" fillId="3" borderId="1" xfId="0" applyNumberFormat="1" applyFont="1" applyFill="1" applyBorder="1" applyAlignment="1" applyProtection="1">
      <alignment horizontal="center"/>
      <protection locked="0"/>
    </xf>
    <xf numFmtId="168" fontId="6" fillId="3" borderId="4" xfId="0" applyNumberFormat="1" applyFont="1" applyFill="1" applyBorder="1" applyAlignment="1" applyProtection="1">
      <alignment horizontal="center"/>
      <protection locked="0"/>
    </xf>
    <xf numFmtId="0" fontId="0" fillId="0" borderId="0" xfId="0" applyAlignment="1">
      <alignment horizontal="left" vertical="top" wrapText="1"/>
    </xf>
    <xf numFmtId="0" fontId="14" fillId="0" borderId="0" xfId="0" applyFont="1" applyAlignment="1">
      <alignment wrapText="1"/>
    </xf>
    <xf numFmtId="0" fontId="3"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4" fillId="3" borderId="0" xfId="0" applyFont="1" applyFill="1" applyAlignment="1">
      <alignment vertical="top"/>
    </xf>
    <xf numFmtId="0" fontId="0" fillId="0" borderId="0" xfId="0" applyAlignment="1">
      <alignment vertical="top"/>
    </xf>
    <xf numFmtId="0" fontId="0" fillId="0" borderId="5" xfId="0" applyBorder="1"/>
    <xf numFmtId="0" fontId="22" fillId="0" borderId="0" xfId="0" applyFont="1"/>
    <xf numFmtId="49" fontId="6" fillId="2" borderId="13" xfId="0" applyNumberFormat="1" applyFont="1" applyFill="1" applyBorder="1" applyProtection="1">
      <protection locked="0"/>
    </xf>
    <xf numFmtId="165" fontId="6" fillId="2" borderId="2" xfId="0" applyNumberFormat="1" applyFont="1" applyFill="1" applyBorder="1" applyProtection="1">
      <protection locked="0"/>
    </xf>
    <xf numFmtId="49" fontId="6" fillId="2" borderId="2" xfId="0" applyNumberFormat="1" applyFont="1" applyFill="1" applyBorder="1" applyProtection="1">
      <protection locked="0"/>
    </xf>
    <xf numFmtId="0" fontId="6" fillId="0" borderId="2" xfId="0" applyFont="1" applyBorder="1" applyProtection="1">
      <protection locked="0"/>
    </xf>
    <xf numFmtId="0" fontId="0" fillId="0" borderId="13" xfId="0" applyBorder="1" applyProtection="1">
      <protection locked="0"/>
    </xf>
    <xf numFmtId="0" fontId="9" fillId="3" borderId="0" xfId="0" applyFont="1" applyFill="1"/>
    <xf numFmtId="0" fontId="7" fillId="3" borderId="18" xfId="0" applyFont="1" applyFill="1" applyBorder="1" applyAlignment="1" applyProtection="1">
      <alignment vertical="top"/>
      <protection locked="0"/>
    </xf>
    <xf numFmtId="0" fontId="13" fillId="0" borderId="19" xfId="0" applyFont="1" applyBorder="1" applyProtection="1">
      <protection locked="0"/>
    </xf>
    <xf numFmtId="0" fontId="13" fillId="0" borderId="20" xfId="0" applyFont="1" applyBorder="1" applyProtection="1">
      <protection locked="0"/>
    </xf>
    <xf numFmtId="0" fontId="13" fillId="3" borderId="3" xfId="0" applyFont="1" applyFill="1" applyBorder="1" applyAlignment="1" applyProtection="1">
      <alignment vertical="top"/>
      <protection locked="0"/>
    </xf>
    <xf numFmtId="0" fontId="13" fillId="0" borderId="2" xfId="0" applyFont="1" applyBorder="1" applyProtection="1">
      <protection locked="0"/>
    </xf>
    <xf numFmtId="0" fontId="13" fillId="0" borderId="17" xfId="0" applyFont="1" applyBorder="1" applyProtection="1">
      <protection locked="0"/>
    </xf>
    <xf numFmtId="0" fontId="13" fillId="3" borderId="14" xfId="0" applyFont="1" applyFill="1" applyBorder="1" applyAlignment="1" applyProtection="1">
      <alignment vertical="top"/>
      <protection locked="0"/>
    </xf>
    <xf numFmtId="0" fontId="13" fillId="0" borderId="15" xfId="0" applyFont="1" applyBorder="1" applyProtection="1">
      <protection locked="0"/>
    </xf>
    <xf numFmtId="0" fontId="13" fillId="0" borderId="16" xfId="0" applyFont="1" applyBorder="1" applyProtection="1">
      <protection locked="0"/>
    </xf>
    <xf numFmtId="0" fontId="3" fillId="3" borderId="0" xfId="0" applyFont="1" applyFill="1"/>
    <xf numFmtId="0" fontId="25" fillId="4" borderId="0" xfId="0" applyFont="1" applyFill="1"/>
    <xf numFmtId="0" fontId="4" fillId="3" borderId="0" xfId="0" applyFont="1" applyFill="1" applyAlignment="1">
      <alignment horizontal="left"/>
    </xf>
    <xf numFmtId="0" fontId="27" fillId="0" borderId="0" xfId="2" applyFont="1"/>
    <xf numFmtId="0" fontId="1" fillId="0" borderId="0" xfId="2"/>
    <xf numFmtId="0" fontId="28" fillId="0" borderId="0" xfId="2" applyFont="1"/>
    <xf numFmtId="0" fontId="27" fillId="0" borderId="0" xfId="2" applyFont="1" applyAlignment="1">
      <alignment horizontal="left" indent="4"/>
    </xf>
    <xf numFmtId="2" fontId="9" fillId="3" borderId="3" xfId="0" applyNumberFormat="1"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164" fontId="9" fillId="3" borderId="3" xfId="0" applyNumberFormat="1" applyFont="1" applyFill="1" applyBorder="1" applyAlignment="1" applyProtection="1">
      <alignment horizontal="center" vertical="center"/>
      <protection locked="0"/>
    </xf>
    <xf numFmtId="0" fontId="29" fillId="0" borderId="0" xfId="2" applyFont="1"/>
    <xf numFmtId="0" fontId="27" fillId="0" borderId="0" xfId="2" applyFont="1" applyAlignment="1">
      <alignment horizontal="left" vertical="top"/>
    </xf>
    <xf numFmtId="0" fontId="1" fillId="0" borderId="0" xfId="2" applyAlignment="1">
      <alignment vertical="top"/>
    </xf>
    <xf numFmtId="0" fontId="27" fillId="0" borderId="0" xfId="2" applyFont="1" applyAlignment="1">
      <alignment vertical="top"/>
    </xf>
    <xf numFmtId="0" fontId="3" fillId="2" borderId="0" xfId="0" applyFont="1" applyFill="1"/>
    <xf numFmtId="0" fontId="0" fillId="0" borderId="23" xfId="0" applyBorder="1" applyProtection="1">
      <protection locked="0"/>
    </xf>
    <xf numFmtId="0" fontId="0" fillId="0" borderId="22" xfId="0" applyBorder="1" applyAlignment="1" applyProtection="1">
      <alignment wrapText="1"/>
      <protection locked="0"/>
    </xf>
    <xf numFmtId="0" fontId="0" fillId="0" borderId="23" xfId="0" applyBorder="1" applyAlignment="1" applyProtection="1">
      <alignment wrapText="1"/>
      <protection locked="0"/>
    </xf>
    <xf numFmtId="0" fontId="9" fillId="0" borderId="11" xfId="0" applyFont="1" applyBorder="1" applyProtection="1">
      <protection locked="0"/>
    </xf>
    <xf numFmtId="0" fontId="0" fillId="0" borderId="16" xfId="0" applyBorder="1" applyProtection="1">
      <protection locked="0"/>
    </xf>
    <xf numFmtId="0" fontId="9" fillId="0" borderId="22" xfId="0" applyFont="1" applyBorder="1" applyProtection="1">
      <protection locked="0"/>
    </xf>
    <xf numFmtId="0" fontId="30" fillId="0" borderId="0" xfId="0" applyFont="1" applyAlignment="1">
      <alignment vertical="top"/>
    </xf>
    <xf numFmtId="0" fontId="31" fillId="0" borderId="0" xfId="2" applyFont="1"/>
    <xf numFmtId="0" fontId="27" fillId="0" borderId="0" xfId="2" applyFont="1" applyAlignment="1">
      <alignment horizontal="left"/>
    </xf>
    <xf numFmtId="0" fontId="32" fillId="0" borderId="0" xfId="2" applyFont="1" applyAlignment="1">
      <alignment horizontal="left"/>
    </xf>
    <xf numFmtId="0" fontId="33" fillId="0" borderId="0" xfId="2" applyFont="1"/>
    <xf numFmtId="0" fontId="4" fillId="0" borderId="0" xfId="0" applyFont="1" applyProtection="1">
      <protection locked="0"/>
    </xf>
    <xf numFmtId="0" fontId="4" fillId="3" borderId="0" xfId="0" applyFont="1" applyFill="1" applyAlignment="1">
      <alignment horizontal="right"/>
    </xf>
    <xf numFmtId="0" fontId="0" fillId="0" borderId="9" xfId="0" applyBorder="1" applyProtection="1">
      <protection locked="0"/>
    </xf>
    <xf numFmtId="0" fontId="0" fillId="0" borderId="24" xfId="0" applyBorder="1" applyProtection="1">
      <protection locked="0"/>
    </xf>
    <xf numFmtId="164" fontId="10" fillId="3" borderId="21" xfId="0" applyNumberFormat="1" applyFont="1" applyFill="1" applyBorder="1" applyAlignment="1">
      <alignment horizontal="center"/>
    </xf>
    <xf numFmtId="1" fontId="0" fillId="0" borderId="0" xfId="0" applyNumberFormat="1" applyAlignment="1">
      <alignment horizontal="right"/>
    </xf>
    <xf numFmtId="0" fontId="8" fillId="3" borderId="0" xfId="0" applyFont="1" applyFill="1" applyAlignment="1">
      <alignment horizontal="right"/>
    </xf>
    <xf numFmtId="0" fontId="8" fillId="0" borderId="0" xfId="0" applyFont="1" applyAlignment="1">
      <alignment horizontal="right"/>
    </xf>
    <xf numFmtId="0" fontId="4" fillId="4" borderId="0" xfId="0" applyFont="1" applyFill="1" applyAlignment="1">
      <alignment horizontal="left"/>
    </xf>
    <xf numFmtId="164" fontId="3" fillId="3" borderId="5" xfId="0" applyNumberFormat="1" applyFont="1" applyFill="1" applyBorder="1" applyAlignment="1">
      <alignment horizontal="center"/>
    </xf>
    <xf numFmtId="0" fontId="0" fillId="0" borderId="0" xfId="0" applyAlignment="1">
      <alignment horizontal="right"/>
    </xf>
    <xf numFmtId="49" fontId="34" fillId="2" borderId="0" xfId="0" applyNumberFormat="1" applyFont="1" applyFill="1" applyAlignment="1" applyProtection="1">
      <alignment horizontal="right"/>
      <protection locked="0"/>
    </xf>
    <xf numFmtId="0" fontId="35" fillId="3" borderId="0" xfId="0" applyFont="1" applyFill="1"/>
    <xf numFmtId="164" fontId="36" fillId="3" borderId="0" xfId="0" applyNumberFormat="1" applyFont="1" applyFill="1" applyAlignment="1">
      <alignment horizontal="center"/>
    </xf>
    <xf numFmtId="0" fontId="37" fillId="0" borderId="0" xfId="0" applyFont="1" applyAlignment="1">
      <alignment vertical="top"/>
    </xf>
    <xf numFmtId="0" fontId="37" fillId="0" borderId="0" xfId="0" applyFont="1" applyAlignment="1">
      <alignment horizontal="right" vertical="top"/>
    </xf>
    <xf numFmtId="0" fontId="37" fillId="0" borderId="0" xfId="0" applyFont="1"/>
    <xf numFmtId="0" fontId="37" fillId="4" borderId="0" xfId="0" applyFont="1" applyFill="1"/>
    <xf numFmtId="0" fontId="38" fillId="0" borderId="0" xfId="0" applyFont="1" applyAlignment="1">
      <alignment vertical="top"/>
    </xf>
    <xf numFmtId="0" fontId="26" fillId="3" borderId="0" xfId="0" applyFont="1" applyFill="1"/>
    <xf numFmtId="164" fontId="9" fillId="3" borderId="0" xfId="0" applyNumberFormat="1" applyFont="1" applyFill="1" applyAlignment="1" applyProtection="1">
      <alignment horizontal="center"/>
      <protection locked="0"/>
    </xf>
    <xf numFmtId="164" fontId="9" fillId="3" borderId="0" xfId="0" applyNumberFormat="1" applyFont="1" applyFill="1" applyAlignment="1">
      <alignment horizontal="center"/>
    </xf>
    <xf numFmtId="164" fontId="3" fillId="3" borderId="0" xfId="0" applyNumberFormat="1" applyFont="1" applyFill="1" applyAlignment="1">
      <alignment horizontal="center"/>
    </xf>
    <xf numFmtId="0" fontId="21" fillId="3" borderId="5" xfId="0" applyFont="1" applyFill="1" applyBorder="1" applyAlignment="1">
      <alignment horizontal="left" wrapText="1"/>
    </xf>
    <xf numFmtId="0" fontId="26" fillId="0" borderId="0" xfId="0" applyFont="1"/>
    <xf numFmtId="164" fontId="39" fillId="3" borderId="0" xfId="0" applyNumberFormat="1" applyFont="1" applyFill="1" applyAlignment="1">
      <alignment horizontal="center"/>
    </xf>
    <xf numFmtId="0" fontId="26" fillId="3" borderId="1" xfId="0" applyFont="1" applyFill="1" applyBorder="1" applyAlignment="1">
      <alignment horizontal="left"/>
    </xf>
    <xf numFmtId="0" fontId="26" fillId="3" borderId="4" xfId="0" applyFont="1" applyFill="1" applyBorder="1" applyAlignment="1">
      <alignment horizontal="left"/>
    </xf>
    <xf numFmtId="0" fontId="8" fillId="3" borderId="1" xfId="0" applyFont="1" applyFill="1" applyBorder="1"/>
    <xf numFmtId="0" fontId="40" fillId="4" borderId="0" xfId="0" applyFont="1" applyFill="1" applyAlignment="1">
      <alignment horizontal="center"/>
    </xf>
    <xf numFmtId="0" fontId="41" fillId="0" borderId="0" xfId="0" applyFont="1" applyAlignment="1">
      <alignment horizontal="center"/>
    </xf>
    <xf numFmtId="0" fontId="4" fillId="3" borderId="0" xfId="0" applyFont="1" applyFill="1" applyBorder="1"/>
    <xf numFmtId="0" fontId="4" fillId="0" borderId="1" xfId="0" applyFont="1" applyBorder="1" applyAlignment="1">
      <alignment horizontal="left" wrapText="1"/>
    </xf>
  </cellXfs>
  <cellStyles count="3">
    <cellStyle name="Normal" xfId="0" builtinId="0"/>
    <cellStyle name="Normal 2" xfId="1" xr:uid="{00000000-0005-0000-0000-000001000000}"/>
    <cellStyle name="Normal 3" xfId="2" xr:uid="{5AECFDD6-C288-4A19-BBC1-4357F16889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0</xdr:rowOff>
    </xdr:from>
    <xdr:to>
      <xdr:col>0</xdr:col>
      <xdr:colOff>967740</xdr:colOff>
      <xdr:row>3</xdr:row>
      <xdr:rowOff>212725</xdr:rowOff>
    </xdr:to>
    <xdr:pic>
      <xdr:nvPicPr>
        <xdr:cNvPr id="12137" name="LG" descr="usda logo&#10;" title="usda logo">
          <a:extLst>
            <a:ext uri="{FF2B5EF4-FFF2-40B4-BE49-F238E27FC236}">
              <a16:creationId xmlns:a16="http://schemas.microsoft.com/office/drawing/2014/main" id="{00000000-0008-0000-0000-0000692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42875"/>
          <a:ext cx="923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38100</xdr:rowOff>
    </xdr:from>
    <xdr:to>
      <xdr:col>5</xdr:col>
      <xdr:colOff>441954</xdr:colOff>
      <xdr:row>5</xdr:row>
      <xdr:rowOff>76200</xdr:rowOff>
    </xdr:to>
    <xdr:sp macro="" textlink="">
      <xdr:nvSpPr>
        <xdr:cNvPr id="1026" name="LT">
          <a:extLst>
            <a:ext uri="{FF2B5EF4-FFF2-40B4-BE49-F238E27FC236}">
              <a16:creationId xmlns:a16="http://schemas.microsoft.com/office/drawing/2014/main" id="{00000000-0008-0000-0000-000002040000}"/>
            </a:ext>
          </a:extLst>
        </xdr:cNvPr>
        <xdr:cNvSpPr txBox="1">
          <a:spLocks noChangeArrowheads="1"/>
        </xdr:cNvSpPr>
      </xdr:nvSpPr>
      <xdr:spPr bwMode="auto">
        <a:xfrm>
          <a:off x="1085850" y="38100"/>
          <a:ext cx="4038600" cy="790575"/>
        </a:xfrm>
        <a:prstGeom prst="rect">
          <a:avLst/>
        </a:prstGeom>
        <a:solidFill>
          <a:srgbClr val="FFFFFF"/>
        </a:solidFill>
        <a:ln w="1">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U.S. DEPARTMENT OF AGRICULTURE</a:t>
          </a:r>
          <a:endParaRPr lang="en-US" sz="1000" b="1" i="0" strike="noStrike">
            <a:solidFill>
              <a:srgbClr val="000000"/>
            </a:solidFill>
            <a:latin typeface="Arial"/>
            <a:cs typeface="Arial"/>
          </a:endParaRPr>
        </a:p>
        <a:p>
          <a:pPr algn="ctr" rtl="0">
            <a:defRPr sz="1000"/>
          </a:pPr>
          <a:r>
            <a:rPr lang="en-US" sz="1000" b="1" i="0" strike="noStrike">
              <a:solidFill>
                <a:srgbClr val="000000"/>
              </a:solidFill>
              <a:latin typeface="Arial"/>
              <a:cs typeface="Arial"/>
            </a:rPr>
            <a:t>Agricultural Marketing Service</a:t>
          </a:r>
          <a:br>
            <a:rPr lang="en-US" sz="1000" b="1" i="0" strike="noStrike">
              <a:solidFill>
                <a:srgbClr val="000000"/>
              </a:solidFill>
              <a:latin typeface="Arial"/>
              <a:cs typeface="Arial"/>
            </a:rPr>
          </a:br>
          <a:r>
            <a:rPr lang="en-US" sz="1000" b="1" i="0" strike="noStrike">
              <a:solidFill>
                <a:srgbClr val="000000"/>
              </a:solidFill>
              <a:latin typeface="Arial"/>
              <a:cs typeface="Arial"/>
            </a:rPr>
            <a:t>Federal Grain Inspection Service</a:t>
          </a:r>
        </a:p>
        <a:p>
          <a:pPr algn="ctr" rtl="0">
            <a:defRPr sz="1000"/>
          </a:pPr>
          <a:r>
            <a:rPr lang="en-US" sz="1400" b="1" i="0" strike="noStrike">
              <a:solidFill>
                <a:srgbClr val="000000"/>
              </a:solidFill>
              <a:latin typeface="Arial"/>
              <a:cs typeface="Arial"/>
            </a:rPr>
            <a:t>UGMA Moisture Meter Test</a:t>
          </a: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twoCellAnchor>
    <xdr:from>
      <xdr:col>0</xdr:col>
      <xdr:colOff>104775</xdr:colOff>
      <xdr:row>5</xdr:row>
      <xdr:rowOff>161925</xdr:rowOff>
    </xdr:from>
    <xdr:to>
      <xdr:col>4</xdr:col>
      <xdr:colOff>485775</xdr:colOff>
      <xdr:row>11</xdr:row>
      <xdr:rowOff>57150</xdr:rowOff>
    </xdr:to>
    <xdr:sp macro="" textlink="">
      <xdr:nvSpPr>
        <xdr:cNvPr id="12139" name="INVB1" descr="Decorative box" title="Decorative box">
          <a:extLst>
            <a:ext uri="{FF2B5EF4-FFF2-40B4-BE49-F238E27FC236}">
              <a16:creationId xmlns:a16="http://schemas.microsoft.com/office/drawing/2014/main" id="{00000000-0008-0000-0000-00006B2F0000}"/>
            </a:ext>
          </a:extLst>
        </xdr:cNvPr>
        <xdr:cNvSpPr>
          <a:spLocks noChangeArrowheads="1"/>
        </xdr:cNvSpPr>
      </xdr:nvSpPr>
      <xdr:spPr bwMode="auto">
        <a:xfrm>
          <a:off x="104775" y="914400"/>
          <a:ext cx="4781550" cy="1266825"/>
        </a:xfrm>
        <a:prstGeom prst="roundRect">
          <a:avLst>
            <a:gd name="adj" fmla="val 16667"/>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xdr:row>
      <xdr:rowOff>38100</xdr:rowOff>
    </xdr:from>
    <xdr:to>
      <xdr:col>7</xdr:col>
      <xdr:colOff>0</xdr:colOff>
      <xdr:row>61</xdr:row>
      <xdr:rowOff>44449</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0" y="11493500"/>
          <a:ext cx="7600950" cy="6730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700" b="1" i="0" baseline="0">
              <a:effectLst/>
              <a:latin typeface="Arial" panose="020B0604020202020204" pitchFamily="34" charset="0"/>
              <a:ea typeface="+mn-ea"/>
              <a:cs typeface="Arial" panose="020B0604020202020204" pitchFamily="34" charset="0"/>
            </a:rPr>
            <a:t>FORM APPROVED OMB NO. 0581-0309.   </a:t>
          </a:r>
          <a:r>
            <a:rPr lang="en-US" sz="700" b="0" i="0" baseline="0">
              <a:effectLst/>
              <a:latin typeface="Arial" panose="020B0604020202020204" pitchFamily="34" charset="0"/>
              <a:ea typeface="+mn-ea"/>
              <a:cs typeface="Arial" panose="020B0604020202020204" pitchFamily="34" charset="0"/>
            </a:rPr>
            <a:t>According to the Paperwork Reduction Act of 1995, an agency may not conduct or sponsor, and a person is not required to respond to a collection of information unless it displays a valid OMB control number.  The valid OMB control number for this information collection is 0581-0309.  The time required to complete the information collection </a:t>
          </a:r>
          <a:r>
            <a:rPr lang="en-US" sz="700" b="0" i="0" strike="noStrike">
              <a:solidFill>
                <a:srgbClr val="000000"/>
              </a:solidFill>
              <a:latin typeface="Arial"/>
              <a:cs typeface="Arial"/>
            </a:rPr>
            <a:t>is estimated to average 0.083 hours per response and 0.001 hours of record keeping,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Department of Agriculture, OIRM, AG Box 7630, Washington, D.C. 20250; and to the Office of Information and Regulatory Affairs, Office of Management and Budget, Washington, D.C.</a:t>
          </a:r>
        </a:p>
      </xdr:txBody>
    </xdr:sp>
    <xdr:clientData/>
  </xdr:twoCellAnchor>
  <xdr:twoCellAnchor>
    <xdr:from>
      <xdr:col>1</xdr:col>
      <xdr:colOff>15240</xdr:colOff>
      <xdr:row>5</xdr:row>
      <xdr:rowOff>205740</xdr:rowOff>
    </xdr:from>
    <xdr:to>
      <xdr:col>4</xdr:col>
      <xdr:colOff>6350</xdr:colOff>
      <xdr:row>6</xdr:row>
      <xdr:rowOff>201930</xdr:rowOff>
    </xdr:to>
    <xdr:sp macro="" textlink="">
      <xdr:nvSpPr>
        <xdr:cNvPr id="14" name="TextBox 13" descr="FIELD">
          <a:extLst>
            <a:ext uri="{FF2B5EF4-FFF2-40B4-BE49-F238E27FC236}">
              <a16:creationId xmlns:a16="http://schemas.microsoft.com/office/drawing/2014/main" id="{6F600FB8-E474-4A0E-8CB5-A00B3FB5D225}"/>
            </a:ext>
          </a:extLst>
        </xdr:cNvPr>
        <xdr:cNvSpPr txBox="1"/>
      </xdr:nvSpPr>
      <xdr:spPr>
        <a:xfrm>
          <a:off x="1590040" y="1253490"/>
          <a:ext cx="3204210" cy="22479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	</a:t>
          </a:r>
        </a:p>
      </xdr:txBody>
    </xdr:sp>
    <xdr:clientData/>
  </xdr:twoCellAnchor>
  <xdr:twoCellAnchor>
    <xdr:from>
      <xdr:col>1</xdr:col>
      <xdr:colOff>47625</xdr:colOff>
      <xdr:row>7</xdr:row>
      <xdr:rowOff>9525</xdr:rowOff>
    </xdr:from>
    <xdr:to>
      <xdr:col>4</xdr:col>
      <xdr:colOff>66675</xdr:colOff>
      <xdr:row>7</xdr:row>
      <xdr:rowOff>209550</xdr:rowOff>
    </xdr:to>
    <xdr:sp macro="" textlink="">
      <xdr:nvSpPr>
        <xdr:cNvPr id="15" name="TextBox 14" descr="FIELD">
          <a:extLst>
            <a:ext uri="{FF2B5EF4-FFF2-40B4-BE49-F238E27FC236}">
              <a16:creationId xmlns:a16="http://schemas.microsoft.com/office/drawing/2014/main" id="{74DE7E39-C183-4E73-9209-5A027E00CE15}"/>
            </a:ext>
          </a:extLst>
        </xdr:cNvPr>
        <xdr:cNvSpPr txBox="1"/>
      </xdr:nvSpPr>
      <xdr:spPr>
        <a:xfrm>
          <a:off x="1571625" y="1219200"/>
          <a:ext cx="2895600"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9525</xdr:colOff>
      <xdr:row>8</xdr:row>
      <xdr:rowOff>38100</xdr:rowOff>
    </xdr:from>
    <xdr:to>
      <xdr:col>4</xdr:col>
      <xdr:colOff>47625</xdr:colOff>
      <xdr:row>8</xdr:row>
      <xdr:rowOff>219075</xdr:rowOff>
    </xdr:to>
    <xdr:sp macro="" textlink="">
      <xdr:nvSpPr>
        <xdr:cNvPr id="16" name="TextBox 15" descr="FIELD">
          <a:extLst>
            <a:ext uri="{FF2B5EF4-FFF2-40B4-BE49-F238E27FC236}">
              <a16:creationId xmlns:a16="http://schemas.microsoft.com/office/drawing/2014/main" id="{BCA5C83A-790A-4D11-9B91-AED785232CB6}"/>
            </a:ext>
          </a:extLst>
        </xdr:cNvPr>
        <xdr:cNvSpPr txBox="1"/>
      </xdr:nvSpPr>
      <xdr:spPr>
        <a:xfrm>
          <a:off x="1533525" y="1476375"/>
          <a:ext cx="2914650"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19050</xdr:colOff>
      <xdr:row>9</xdr:row>
      <xdr:rowOff>19050</xdr:rowOff>
    </xdr:from>
    <xdr:to>
      <xdr:col>3</xdr:col>
      <xdr:colOff>847725</xdr:colOff>
      <xdr:row>9</xdr:row>
      <xdr:rowOff>209550</xdr:rowOff>
    </xdr:to>
    <xdr:sp macro="" textlink="">
      <xdr:nvSpPr>
        <xdr:cNvPr id="17" name="TextBox 16" descr="FIELD">
          <a:extLst>
            <a:ext uri="{FF2B5EF4-FFF2-40B4-BE49-F238E27FC236}">
              <a16:creationId xmlns:a16="http://schemas.microsoft.com/office/drawing/2014/main" id="{51A42F03-8769-42F0-8BAA-313A86A96B54}"/>
            </a:ext>
          </a:extLst>
        </xdr:cNvPr>
        <xdr:cNvSpPr txBox="1"/>
      </xdr:nvSpPr>
      <xdr:spPr>
        <a:xfrm>
          <a:off x="1543050" y="1685925"/>
          <a:ext cx="2838450"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9525</xdr:colOff>
      <xdr:row>10</xdr:row>
      <xdr:rowOff>28575</xdr:rowOff>
    </xdr:from>
    <xdr:to>
      <xdr:col>4</xdr:col>
      <xdr:colOff>57150</xdr:colOff>
      <xdr:row>10</xdr:row>
      <xdr:rowOff>209550</xdr:rowOff>
    </xdr:to>
    <xdr:sp macro="" textlink="">
      <xdr:nvSpPr>
        <xdr:cNvPr id="18" name="TextBox 17" descr="FIELD">
          <a:extLst>
            <a:ext uri="{FF2B5EF4-FFF2-40B4-BE49-F238E27FC236}">
              <a16:creationId xmlns:a16="http://schemas.microsoft.com/office/drawing/2014/main" id="{88FCAB07-7176-4B36-9285-A2AA3306D27F}"/>
            </a:ext>
          </a:extLst>
        </xdr:cNvPr>
        <xdr:cNvSpPr txBox="1"/>
      </xdr:nvSpPr>
      <xdr:spPr>
        <a:xfrm>
          <a:off x="1533525" y="1924050"/>
          <a:ext cx="29241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1504950</xdr:colOff>
      <xdr:row>53</xdr:row>
      <xdr:rowOff>1</xdr:rowOff>
    </xdr:from>
    <xdr:to>
      <xdr:col>6</xdr:col>
      <xdr:colOff>982980</xdr:colOff>
      <xdr:row>57</xdr:row>
      <xdr:rowOff>0</xdr:rowOff>
    </xdr:to>
    <xdr:sp macro="" textlink="">
      <xdr:nvSpPr>
        <xdr:cNvPr id="19" name="TextBox 18" descr="FIELD">
          <a:extLst>
            <a:ext uri="{FF2B5EF4-FFF2-40B4-BE49-F238E27FC236}">
              <a16:creationId xmlns:a16="http://schemas.microsoft.com/office/drawing/2014/main" id="{F9D7E716-2C68-4364-AA68-6BE64CE2A5FD}"/>
            </a:ext>
          </a:extLst>
        </xdr:cNvPr>
        <xdr:cNvSpPr txBox="1"/>
      </xdr:nvSpPr>
      <xdr:spPr>
        <a:xfrm>
          <a:off x="1504950" y="10444481"/>
          <a:ext cx="6071870" cy="1015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19050</xdr:colOff>
      <xdr:row>15</xdr:row>
      <xdr:rowOff>20320</xdr:rowOff>
    </xdr:from>
    <xdr:to>
      <xdr:col>2</xdr:col>
      <xdr:colOff>800100</xdr:colOff>
      <xdr:row>15</xdr:row>
      <xdr:rowOff>208280</xdr:rowOff>
    </xdr:to>
    <xdr:sp macro="" textlink="">
      <xdr:nvSpPr>
        <xdr:cNvPr id="7" name="TextBox 6" descr="Enter meter model">
          <a:extLst>
            <a:ext uri="{FF2B5EF4-FFF2-40B4-BE49-F238E27FC236}">
              <a16:creationId xmlns:a16="http://schemas.microsoft.com/office/drawing/2014/main" id="{DDFB65C8-E357-E447-893F-41675560043B}"/>
            </a:ext>
          </a:extLst>
        </xdr:cNvPr>
        <xdr:cNvSpPr txBox="1"/>
      </xdr:nvSpPr>
      <xdr:spPr>
        <a:xfrm>
          <a:off x="1657350" y="3328670"/>
          <a:ext cx="1600200" cy="187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xdr:twoCellAnchor>
    <xdr:from>
      <xdr:col>1</xdr:col>
      <xdr:colOff>15240</xdr:colOff>
      <xdr:row>16</xdr:row>
      <xdr:rowOff>21590</xdr:rowOff>
    </xdr:from>
    <xdr:to>
      <xdr:col>2</xdr:col>
      <xdr:colOff>800100</xdr:colOff>
      <xdr:row>16</xdr:row>
      <xdr:rowOff>192405</xdr:rowOff>
    </xdr:to>
    <xdr:sp macro="" textlink="">
      <xdr:nvSpPr>
        <xdr:cNvPr id="8" name="TextBox 7" descr="Enter Scale model.">
          <a:extLst>
            <a:ext uri="{FF2B5EF4-FFF2-40B4-BE49-F238E27FC236}">
              <a16:creationId xmlns:a16="http://schemas.microsoft.com/office/drawing/2014/main" id="{558E258C-03AC-BBF5-D1CB-1E634A3B9EDE}"/>
            </a:ext>
          </a:extLst>
        </xdr:cNvPr>
        <xdr:cNvSpPr txBox="1"/>
      </xdr:nvSpPr>
      <xdr:spPr>
        <a:xfrm>
          <a:off x="1653540" y="3558540"/>
          <a:ext cx="1604010" cy="170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xdr:twoCellAnchor>
    <xdr:from>
      <xdr:col>5</xdr:col>
      <xdr:colOff>21591</xdr:colOff>
      <xdr:row>15</xdr:row>
      <xdr:rowOff>19050</xdr:rowOff>
    </xdr:from>
    <xdr:to>
      <xdr:col>6</xdr:col>
      <xdr:colOff>793751</xdr:colOff>
      <xdr:row>15</xdr:row>
      <xdr:rowOff>209550</xdr:rowOff>
    </xdr:to>
    <xdr:sp macro="" textlink="">
      <xdr:nvSpPr>
        <xdr:cNvPr id="9" name="TextBox 8" descr="Enter meter serial number.">
          <a:extLst>
            <a:ext uri="{FF2B5EF4-FFF2-40B4-BE49-F238E27FC236}">
              <a16:creationId xmlns:a16="http://schemas.microsoft.com/office/drawing/2014/main" id="{FB9B73A7-CA92-D2CF-2726-8E37B3BA5C26}"/>
            </a:ext>
          </a:extLst>
        </xdr:cNvPr>
        <xdr:cNvSpPr txBox="1"/>
      </xdr:nvSpPr>
      <xdr:spPr>
        <a:xfrm>
          <a:off x="4936491" y="3327400"/>
          <a:ext cx="159131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xdr:twoCellAnchor>
    <xdr:from>
      <xdr:col>5</xdr:col>
      <xdr:colOff>21590</xdr:colOff>
      <xdr:row>16</xdr:row>
      <xdr:rowOff>16510</xdr:rowOff>
    </xdr:from>
    <xdr:to>
      <xdr:col>6</xdr:col>
      <xdr:colOff>793750</xdr:colOff>
      <xdr:row>16</xdr:row>
      <xdr:rowOff>190500</xdr:rowOff>
    </xdr:to>
    <xdr:sp macro="" textlink="">
      <xdr:nvSpPr>
        <xdr:cNvPr id="11" name="TextBox 10" descr="Enter scale serial number.">
          <a:extLst>
            <a:ext uri="{FF2B5EF4-FFF2-40B4-BE49-F238E27FC236}">
              <a16:creationId xmlns:a16="http://schemas.microsoft.com/office/drawing/2014/main" id="{28EF2E50-1E3E-4869-BD30-7C8B8ED3B121}"/>
            </a:ext>
          </a:extLst>
        </xdr:cNvPr>
        <xdr:cNvSpPr txBox="1"/>
      </xdr:nvSpPr>
      <xdr:spPr>
        <a:xfrm>
          <a:off x="4936490" y="3553460"/>
          <a:ext cx="1591310" cy="173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5</xdr:col>
          <xdr:colOff>640080</xdr:colOff>
          <xdr:row>6</xdr:row>
          <xdr:rowOff>0</xdr:rowOff>
        </xdr:from>
        <xdr:to>
          <xdr:col>6</xdr:col>
          <xdr:colOff>0</xdr:colOff>
          <xdr:row>7</xdr:row>
          <xdr:rowOff>0</xdr:rowOff>
        </xdr:to>
        <xdr:sp macro="" textlink="">
          <xdr:nvSpPr>
            <xdr:cNvPr id="1036" name="Check Box 12" descr="Checkbox"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6</xdr:row>
          <xdr:rowOff>228600</xdr:rowOff>
        </xdr:from>
        <xdr:to>
          <xdr:col>6</xdr:col>
          <xdr:colOff>0</xdr:colOff>
          <xdr:row>7</xdr:row>
          <xdr:rowOff>228600</xdr:rowOff>
        </xdr:to>
        <xdr:sp macro="" textlink="">
          <xdr:nvSpPr>
            <xdr:cNvPr id="1037" name="Check Box 13" descr="Checkbox"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8</xdr:row>
          <xdr:rowOff>228600</xdr:rowOff>
        </xdr:from>
        <xdr:to>
          <xdr:col>6</xdr:col>
          <xdr:colOff>15240</xdr:colOff>
          <xdr:row>9</xdr:row>
          <xdr:rowOff>228600</xdr:rowOff>
        </xdr:to>
        <xdr:sp macro="" textlink="">
          <xdr:nvSpPr>
            <xdr:cNvPr id="1039" name="Check Box 15" descr="Checkbox"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9</xdr:row>
          <xdr:rowOff>236220</xdr:rowOff>
        </xdr:from>
        <xdr:to>
          <xdr:col>6</xdr:col>
          <xdr:colOff>15240</xdr:colOff>
          <xdr:row>10</xdr:row>
          <xdr:rowOff>236220</xdr:rowOff>
        </xdr:to>
        <xdr:sp macro="" textlink="">
          <xdr:nvSpPr>
            <xdr:cNvPr id="1040" name="Check Box 16" descr="Checkbox"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10</xdr:row>
          <xdr:rowOff>228600</xdr:rowOff>
        </xdr:from>
        <xdr:to>
          <xdr:col>6</xdr:col>
          <xdr:colOff>0</xdr:colOff>
          <xdr:row>11</xdr:row>
          <xdr:rowOff>228600</xdr:rowOff>
        </xdr:to>
        <xdr:sp macro="" textlink="">
          <xdr:nvSpPr>
            <xdr:cNvPr id="1041" name="Check Box 17" descr="Checkbox"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13</xdr:row>
          <xdr:rowOff>45720</xdr:rowOff>
        </xdr:from>
        <xdr:to>
          <xdr:col>2</xdr:col>
          <xdr:colOff>541020</xdr:colOff>
          <xdr:row>14</xdr:row>
          <xdr:rowOff>45720</xdr:rowOff>
        </xdr:to>
        <xdr:sp macro="" textlink="">
          <xdr:nvSpPr>
            <xdr:cNvPr id="1044" name="Check Box 20" descr="Checkbox"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716280</xdr:colOff>
          <xdr:row>50</xdr:row>
          <xdr:rowOff>167640</xdr:rowOff>
        </xdr:from>
        <xdr:to>
          <xdr:col>2</xdr:col>
          <xdr:colOff>144780</xdr:colOff>
          <xdr:row>51</xdr:row>
          <xdr:rowOff>167640</xdr:rowOff>
        </xdr:to>
        <xdr:sp macro="" textlink="">
          <xdr:nvSpPr>
            <xdr:cNvPr id="1046" name="Check Box 22" descr="Checkbox"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spection%20Instrumentation\Moisture%20Meter\AMA\JFR1107\Direct%20Check%20v1224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
      <sheetName val="RETEST"/>
      <sheetName val="2ND"/>
      <sheetName val="2ND RETEST"/>
      <sheetName val="rvalues"/>
      <sheetName val="dvalues"/>
      <sheetName val="FIELD OFFICES"/>
      <sheetName val="AGENCIES"/>
      <sheetName val="BOX3 COMMENT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08"/>
  <sheetViews>
    <sheetView showGridLines="0" tabSelected="1" topLeftCell="A53" zoomScale="150" zoomScaleNormal="150" zoomScaleSheetLayoutView="100" workbookViewId="0">
      <selection activeCell="H31" sqref="H31"/>
    </sheetView>
  </sheetViews>
  <sheetFormatPr defaultColWidth="11.88671875" defaultRowHeight="18.600000000000001" customHeight="1" x14ac:dyDescent="0.25"/>
  <cols>
    <col min="1" max="1" width="23.88671875" customWidth="1"/>
    <col min="2" max="2" width="11.88671875" customWidth="1"/>
    <col min="6" max="6" width="12.88671875" customWidth="1"/>
    <col min="7" max="7" width="11.88671875" customWidth="1"/>
  </cols>
  <sheetData>
    <row r="1" spans="1:25" ht="18.600000000000001" customHeight="1" x14ac:dyDescent="0.25">
      <c r="A1" s="32" t="s">
        <v>24</v>
      </c>
      <c r="B1" s="1"/>
      <c r="C1" s="1"/>
      <c r="D1" s="1"/>
      <c r="E1" s="1"/>
      <c r="F1" s="42" t="s">
        <v>21</v>
      </c>
      <c r="M1" s="61"/>
      <c r="N1" s="61"/>
      <c r="P1" s="61"/>
      <c r="S1" s="62"/>
      <c r="T1" s="62"/>
      <c r="U1" s="62"/>
      <c r="V1" s="62"/>
      <c r="W1" s="62"/>
      <c r="X1" s="62"/>
      <c r="Y1" s="62"/>
    </row>
    <row r="2" spans="1:25" ht="18.600000000000001" customHeight="1" x14ac:dyDescent="0.25">
      <c r="A2" s="20"/>
      <c r="B2" s="1"/>
      <c r="C2" s="1"/>
      <c r="D2" s="1"/>
      <c r="E2" s="1"/>
      <c r="F2" s="20"/>
      <c r="G2" s="43"/>
      <c r="S2" s="62"/>
      <c r="T2" s="62"/>
      <c r="U2" s="62"/>
      <c r="V2" s="62"/>
      <c r="W2" s="62"/>
      <c r="X2" s="62"/>
      <c r="Y2" s="62"/>
    </row>
    <row r="3" spans="1:25" ht="18.600000000000001" customHeight="1" x14ac:dyDescent="0.5">
      <c r="A3" s="20"/>
      <c r="B3" s="1"/>
      <c r="C3" s="1"/>
      <c r="D3" s="1"/>
      <c r="E3" s="1"/>
      <c r="F3" s="20"/>
      <c r="G3" s="104"/>
      <c r="H3" s="111"/>
      <c r="I3" s="111"/>
      <c r="J3" s="111"/>
      <c r="S3" s="62"/>
      <c r="T3" s="62"/>
      <c r="U3" s="62"/>
      <c r="V3" s="62"/>
      <c r="W3" s="62"/>
      <c r="X3" s="62"/>
      <c r="Y3" s="62"/>
    </row>
    <row r="4" spans="1:25" ht="18.600000000000001" customHeight="1" x14ac:dyDescent="0.5">
      <c r="A4" s="20"/>
      <c r="B4" s="1"/>
      <c r="C4" s="1"/>
      <c r="D4" s="1"/>
      <c r="E4" s="1"/>
      <c r="F4" s="20"/>
      <c r="G4" s="105"/>
      <c r="H4" s="111"/>
      <c r="I4" s="111"/>
      <c r="J4" s="111"/>
      <c r="S4" s="62"/>
      <c r="T4" s="62"/>
      <c r="U4" s="62"/>
      <c r="V4" s="62"/>
      <c r="W4" s="62"/>
      <c r="X4" s="62"/>
      <c r="Y4" s="62"/>
    </row>
    <row r="5" spans="1:25" ht="18.600000000000001" customHeight="1" x14ac:dyDescent="0.5">
      <c r="A5" s="148" t="s">
        <v>247</v>
      </c>
      <c r="B5" s="1"/>
      <c r="C5" s="1"/>
      <c r="D5" s="1"/>
      <c r="E5" s="1"/>
      <c r="F5" s="20"/>
      <c r="G5" s="20"/>
      <c r="H5" s="111"/>
      <c r="I5" s="111"/>
      <c r="J5" s="111"/>
      <c r="S5" s="62"/>
      <c r="T5" s="62"/>
      <c r="U5" s="62"/>
      <c r="V5" s="62"/>
      <c r="W5" s="62"/>
      <c r="X5" s="62"/>
      <c r="Y5" s="62"/>
    </row>
    <row r="6" spans="1:25" ht="18.600000000000001" customHeight="1" x14ac:dyDescent="0.5">
      <c r="A6" s="20"/>
      <c r="B6" s="20"/>
      <c r="C6" s="20"/>
      <c r="D6" s="20"/>
      <c r="E6" s="20"/>
      <c r="F6" s="20"/>
      <c r="G6" s="106"/>
      <c r="H6" s="111"/>
      <c r="I6" s="111"/>
      <c r="J6" s="111"/>
      <c r="S6" s="62"/>
      <c r="T6" s="62"/>
      <c r="U6" s="62"/>
      <c r="V6" s="62"/>
      <c r="W6" s="62"/>
      <c r="X6" s="62"/>
      <c r="Y6" s="62"/>
    </row>
    <row r="7" spans="1:25" ht="18.600000000000001" customHeight="1" x14ac:dyDescent="0.4">
      <c r="A7" s="44" t="s">
        <v>0</v>
      </c>
      <c r="B7" s="119"/>
      <c r="C7" s="119"/>
      <c r="D7" s="34"/>
      <c r="E7" s="34"/>
      <c r="F7" s="171"/>
      <c r="G7" s="43" t="s">
        <v>15</v>
      </c>
      <c r="H7" s="7"/>
      <c r="S7" s="62"/>
      <c r="T7" s="62"/>
      <c r="U7" s="62"/>
      <c r="V7" s="62"/>
      <c r="W7" s="62"/>
      <c r="X7" s="62"/>
      <c r="Y7" s="62"/>
    </row>
    <row r="8" spans="1:25" ht="18.600000000000001" customHeight="1" x14ac:dyDescent="0.5">
      <c r="A8" s="44" t="s">
        <v>1</v>
      </c>
      <c r="B8" s="120"/>
      <c r="C8" s="120"/>
      <c r="D8" s="35"/>
      <c r="E8" s="20"/>
      <c r="F8" s="102"/>
      <c r="G8" s="42" t="s">
        <v>13</v>
      </c>
      <c r="H8" s="111"/>
      <c r="I8" s="111"/>
      <c r="J8" s="111"/>
      <c r="S8" s="62"/>
      <c r="T8" s="62"/>
      <c r="U8" s="62"/>
      <c r="V8" s="62"/>
      <c r="W8" s="62"/>
      <c r="X8" s="62"/>
      <c r="Y8" s="62"/>
    </row>
    <row r="9" spans="1:25" ht="18.600000000000001" customHeight="1" x14ac:dyDescent="0.5">
      <c r="A9" s="44" t="s">
        <v>248</v>
      </c>
      <c r="B9" s="121"/>
      <c r="C9" s="122"/>
      <c r="D9" s="123"/>
      <c r="E9" s="21"/>
      <c r="F9" s="170"/>
      <c r="H9" s="111"/>
      <c r="I9" s="111"/>
      <c r="J9" s="111"/>
      <c r="S9" s="62"/>
      <c r="T9" s="62"/>
      <c r="U9" s="62"/>
      <c r="V9" s="62"/>
      <c r="W9" s="62"/>
      <c r="X9" s="62"/>
      <c r="Y9" s="62"/>
    </row>
    <row r="10" spans="1:25" ht="18.600000000000001" customHeight="1" x14ac:dyDescent="0.5">
      <c r="A10" s="44" t="s">
        <v>2</v>
      </c>
      <c r="B10" s="120"/>
      <c r="C10" s="120"/>
      <c r="D10" s="35"/>
      <c r="E10" s="13"/>
      <c r="F10" s="103"/>
      <c r="G10" s="42" t="s">
        <v>216</v>
      </c>
      <c r="H10" s="111"/>
      <c r="I10" s="111"/>
      <c r="J10" s="111"/>
      <c r="M10" s="61"/>
      <c r="N10" s="61"/>
      <c r="P10" s="61"/>
      <c r="S10" s="62"/>
      <c r="T10" s="62"/>
      <c r="U10" s="62"/>
      <c r="V10" s="62"/>
      <c r="W10" s="62"/>
      <c r="X10" s="62"/>
      <c r="Y10" s="62"/>
    </row>
    <row r="11" spans="1:25" ht="18.600000000000001" customHeight="1" x14ac:dyDescent="0.5">
      <c r="A11" s="22" t="s">
        <v>3</v>
      </c>
      <c r="B11" s="120"/>
      <c r="C11" s="120"/>
      <c r="D11" s="87"/>
      <c r="E11" s="20"/>
      <c r="F11" s="103"/>
      <c r="G11" s="42" t="s">
        <v>170</v>
      </c>
      <c r="I11" s="111"/>
      <c r="J11" s="111"/>
      <c r="S11" s="62"/>
      <c r="T11" s="62"/>
      <c r="U11" s="62"/>
      <c r="V11" s="62"/>
      <c r="W11" s="62"/>
      <c r="X11" s="62"/>
      <c r="Y11" s="62"/>
    </row>
    <row r="12" spans="1:25" ht="18.600000000000001" customHeight="1" x14ac:dyDescent="0.5">
      <c r="A12" s="22"/>
      <c r="B12" s="23"/>
      <c r="C12" s="24"/>
      <c r="D12" s="20"/>
      <c r="E12" s="20"/>
      <c r="F12" s="103"/>
      <c r="G12" s="42" t="s">
        <v>14</v>
      </c>
      <c r="H12" s="111"/>
      <c r="I12" s="111"/>
      <c r="J12" s="111"/>
      <c r="S12" s="62"/>
      <c r="T12" s="62"/>
      <c r="U12" s="62"/>
      <c r="V12" s="62"/>
      <c r="W12" s="62"/>
      <c r="X12" s="62"/>
      <c r="Y12" s="62"/>
    </row>
    <row r="13" spans="1:25" ht="18.600000000000001" customHeight="1" x14ac:dyDescent="0.5">
      <c r="A13" s="25" t="s">
        <v>25</v>
      </c>
      <c r="H13" s="111"/>
      <c r="I13" s="111"/>
      <c r="J13" s="111"/>
      <c r="S13" s="62"/>
      <c r="T13" s="62"/>
      <c r="U13" s="62"/>
      <c r="V13" s="62"/>
      <c r="W13" s="62"/>
      <c r="X13" s="62"/>
      <c r="Y13" s="62"/>
    </row>
    <row r="14" spans="1:25" ht="18.600000000000001" customHeight="1" x14ac:dyDescent="0.25">
      <c r="A14" s="28" t="s">
        <v>201</v>
      </c>
      <c r="B14" s="28"/>
      <c r="C14" s="160" t="s">
        <v>166</v>
      </c>
      <c r="D14" s="28" t="s">
        <v>257</v>
      </c>
      <c r="E14" s="116"/>
      <c r="F14" s="116"/>
      <c r="G14" s="116"/>
      <c r="H14" s="110"/>
      <c r="I14" s="110"/>
      <c r="J14" s="110"/>
      <c r="S14" s="62"/>
      <c r="T14" s="62"/>
      <c r="U14" s="62"/>
      <c r="V14" s="62"/>
      <c r="W14" s="62"/>
      <c r="X14" s="62"/>
      <c r="Y14" s="62"/>
    </row>
    <row r="15" spans="1:25" ht="18.600000000000001" customHeight="1" thickBot="1" x14ac:dyDescent="0.35">
      <c r="A15" s="28"/>
      <c r="C15" s="71" t="str">
        <f>IF(C14="NO","CONTACT TSD","")</f>
        <v/>
      </c>
      <c r="D15" s="118"/>
      <c r="E15" s="118"/>
      <c r="F15" s="118"/>
      <c r="G15" s="118"/>
      <c r="H15" s="110"/>
      <c r="I15" s="110"/>
      <c r="J15" s="110"/>
      <c r="S15" s="62"/>
      <c r="T15" s="62"/>
      <c r="U15" s="62"/>
      <c r="V15" s="62"/>
      <c r="W15" s="62"/>
      <c r="X15" s="62"/>
      <c r="Y15" s="62"/>
    </row>
    <row r="16" spans="1:25" ht="18.600000000000001" customHeight="1" thickBot="1" x14ac:dyDescent="0.3">
      <c r="A16" s="161" t="s">
        <v>33</v>
      </c>
      <c r="B16" s="162"/>
      <c r="C16" s="163"/>
      <c r="D16" s="84"/>
      <c r="E16" s="161" t="s">
        <v>26</v>
      </c>
      <c r="F16" s="154"/>
      <c r="G16" s="149"/>
      <c r="H16" s="110"/>
      <c r="I16" s="110"/>
      <c r="J16" s="110"/>
      <c r="S16" s="62"/>
      <c r="T16" s="62"/>
      <c r="U16" s="62"/>
      <c r="V16" s="62"/>
      <c r="W16" s="62"/>
      <c r="X16" s="62"/>
      <c r="Y16" s="62"/>
    </row>
    <row r="17" spans="1:25" ht="18.600000000000001" customHeight="1" thickBot="1" x14ac:dyDescent="0.3">
      <c r="A17" s="161" t="s">
        <v>217</v>
      </c>
      <c r="B17" s="150"/>
      <c r="C17" s="151"/>
      <c r="D17" s="84"/>
      <c r="E17" s="161" t="s">
        <v>218</v>
      </c>
      <c r="F17" s="152"/>
      <c r="G17" s="153"/>
      <c r="H17" s="110"/>
      <c r="J17" s="110"/>
      <c r="S17" s="62"/>
      <c r="T17" s="62"/>
      <c r="U17" s="62"/>
      <c r="V17" s="62"/>
      <c r="W17" s="62"/>
      <c r="X17" s="62"/>
      <c r="Y17" s="62"/>
    </row>
    <row r="18" spans="1:25" ht="18.600000000000001" customHeight="1" x14ac:dyDescent="0.25">
      <c r="A18" s="155" t="s">
        <v>249</v>
      </c>
      <c r="B18" s="29"/>
      <c r="C18" s="30"/>
      <c r="D18" s="13"/>
      <c r="E18" s="13"/>
      <c r="F18" s="13"/>
      <c r="G18" s="13"/>
      <c r="H18" s="110"/>
      <c r="I18" s="110"/>
      <c r="J18" s="110"/>
      <c r="S18" s="62"/>
      <c r="T18" s="62"/>
      <c r="U18" s="62"/>
      <c r="V18" s="62"/>
      <c r="W18" s="62"/>
      <c r="X18" s="62"/>
      <c r="Y18" s="62"/>
    </row>
    <row r="19" spans="1:25" ht="18.600000000000001" customHeight="1" x14ac:dyDescent="0.4">
      <c r="A19" s="31" t="s">
        <v>27</v>
      </c>
      <c r="B19" s="13"/>
      <c r="C19" s="61" t="str">
        <f>IF(C25="","",IF(OR(C25&gt;=6,C26&gt;=6,D25&gt;=6,D26&gt;=6,E25&gt;=6,E26&gt;=6,F25&gt;=6,F26&gt;=6,G25&gt;=6,G26&gt;=6),"Values should be entered in tenths",""))</f>
        <v/>
      </c>
      <c r="D19" s="13"/>
      <c r="E19" s="13"/>
      <c r="F19" s="90"/>
      <c r="G19" s="13"/>
      <c r="I19" s="63"/>
      <c r="J19" s="63"/>
      <c r="K19" s="64"/>
      <c r="S19" s="62"/>
      <c r="T19" s="62"/>
      <c r="U19" s="62"/>
      <c r="V19" s="62"/>
      <c r="W19" s="62"/>
      <c r="X19" s="62"/>
      <c r="Y19" s="62"/>
    </row>
    <row r="20" spans="1:25" ht="18.600000000000001" customHeight="1" x14ac:dyDescent="0.25">
      <c r="A20" s="28"/>
      <c r="B20" s="13"/>
      <c r="C20" s="36" t="s">
        <v>4</v>
      </c>
      <c r="D20" s="19" t="s">
        <v>5</v>
      </c>
      <c r="E20" s="37" t="s">
        <v>6</v>
      </c>
      <c r="F20" s="19" t="s">
        <v>7</v>
      </c>
      <c r="G20" s="19" t="s">
        <v>8</v>
      </c>
      <c r="H20" s="65"/>
      <c r="I20" s="66"/>
      <c r="J20" s="66"/>
      <c r="K20" s="67"/>
      <c r="S20" s="62"/>
      <c r="T20" s="62"/>
      <c r="U20" s="62"/>
      <c r="V20" s="62"/>
      <c r="W20" s="62"/>
      <c r="X20" s="62"/>
      <c r="Y20" s="62"/>
    </row>
    <row r="21" spans="1:25" ht="18.600000000000001" customHeight="1" x14ac:dyDescent="0.25">
      <c r="A21" s="26" t="s">
        <v>41</v>
      </c>
      <c r="B21" s="27"/>
      <c r="C21" s="14"/>
      <c r="D21" s="88"/>
      <c r="E21" s="89"/>
      <c r="F21" s="88"/>
      <c r="G21" s="88"/>
      <c r="H21" s="63"/>
      <c r="I21" s="66"/>
      <c r="J21" s="66"/>
      <c r="K21" s="67"/>
      <c r="S21" s="62"/>
      <c r="T21" s="62"/>
      <c r="U21" s="62"/>
      <c r="V21" s="62"/>
      <c r="W21" s="62"/>
      <c r="X21" s="62"/>
      <c r="Y21" s="62"/>
    </row>
    <row r="22" spans="1:25" ht="18.600000000000001" customHeight="1" x14ac:dyDescent="0.25">
      <c r="A22" s="26" t="s">
        <v>42</v>
      </c>
      <c r="B22" s="5"/>
      <c r="C22" s="14"/>
      <c r="D22" s="88"/>
      <c r="E22" s="89"/>
      <c r="F22" s="88"/>
      <c r="G22" s="88"/>
      <c r="H22" s="63"/>
      <c r="I22" s="66"/>
      <c r="J22" s="63"/>
      <c r="S22" s="62"/>
      <c r="T22" s="62"/>
      <c r="U22" s="62"/>
      <c r="V22" s="62"/>
      <c r="W22" s="62"/>
      <c r="X22" s="62"/>
      <c r="Y22" s="62"/>
    </row>
    <row r="23" spans="1:25" ht="18.600000000000001" customHeight="1" x14ac:dyDescent="0.25">
      <c r="A23" s="26" t="s">
        <v>28</v>
      </c>
      <c r="B23" s="5"/>
      <c r="C23" s="17" t="str">
        <f>IF(OR(C21="",C22=""),"",C21-C22)</f>
        <v/>
      </c>
      <c r="D23" s="17" t="str">
        <f t="shared" ref="D23:G23" si="0">IF(OR(D21="",D22=""),"",D21-D22)</f>
        <v/>
      </c>
      <c r="E23" s="17" t="str">
        <f t="shared" si="0"/>
        <v/>
      </c>
      <c r="F23" s="17" t="str">
        <f t="shared" si="0"/>
        <v/>
      </c>
      <c r="G23" s="45" t="str">
        <f t="shared" si="0"/>
        <v/>
      </c>
      <c r="H23" s="68"/>
      <c r="I23" s="69"/>
      <c r="J23" s="69"/>
      <c r="S23" s="62"/>
      <c r="T23" s="62"/>
      <c r="U23" s="62"/>
      <c r="V23" s="62"/>
      <c r="W23" s="62"/>
      <c r="X23" s="62"/>
      <c r="Y23" s="62"/>
    </row>
    <row r="24" spans="1:25" s="176" customFormat="1" ht="20.399999999999999" customHeight="1" thickBot="1" x14ac:dyDescent="0.3">
      <c r="A24" s="177"/>
      <c r="B24" s="172"/>
      <c r="C24" s="173"/>
      <c r="D24" s="173"/>
      <c r="E24" s="173"/>
      <c r="F24" s="173"/>
      <c r="G24" s="173"/>
      <c r="H24" s="174"/>
      <c r="I24" s="175"/>
      <c r="J24" s="175"/>
    </row>
    <row r="25" spans="1:25" s="176" customFormat="1" ht="20.399999999999999" hidden="1" customHeight="1" x14ac:dyDescent="0.25">
      <c r="B25" s="177"/>
      <c r="C25" s="189">
        <f>LEN(C21)</f>
        <v>0</v>
      </c>
      <c r="D25" s="189">
        <f>LEN(D21)</f>
        <v>0</v>
      </c>
      <c r="E25" s="189">
        <f t="shared" ref="D25:G26" si="1">LEN(E21)</f>
        <v>0</v>
      </c>
      <c r="F25" s="189">
        <f t="shared" si="1"/>
        <v>0</v>
      </c>
      <c r="G25" s="189">
        <f t="shared" si="1"/>
        <v>0</v>
      </c>
      <c r="H25" s="178"/>
      <c r="I25" s="178"/>
      <c r="J25" s="178"/>
    </row>
    <row r="26" spans="1:25" s="176" customFormat="1" ht="22.2" hidden="1" customHeight="1" thickBot="1" x14ac:dyDescent="0.3">
      <c r="A26" s="177"/>
      <c r="B26" s="177"/>
      <c r="C26" s="189">
        <f>LEN(C22)</f>
        <v>0</v>
      </c>
      <c r="D26" s="189">
        <f t="shared" si="1"/>
        <v>0</v>
      </c>
      <c r="E26" s="189">
        <f t="shared" si="1"/>
        <v>0</v>
      </c>
      <c r="F26" s="189">
        <f t="shared" si="1"/>
        <v>0</v>
      </c>
      <c r="G26" s="189">
        <f t="shared" si="1"/>
        <v>0</v>
      </c>
      <c r="H26" s="178"/>
      <c r="I26" s="178"/>
      <c r="J26" s="178"/>
    </row>
    <row r="27" spans="1:25" ht="18.600000000000001" customHeight="1" thickBot="1" x14ac:dyDescent="0.3">
      <c r="C27" s="166" t="s">
        <v>34</v>
      </c>
      <c r="D27" s="164" t="str">
        <f>IF(OR(C23="",D23="",E23="",F23="",G23=""),"",ROUND(AVERAGE(C23:G23),1))</f>
        <v/>
      </c>
      <c r="F27" s="167" t="s">
        <v>35</v>
      </c>
      <c r="G27" s="164" t="str">
        <f>IF(OR(C23="",D23="",E23="",F23="",G23=""),"",MAX(C23,D23,E23,F23,G23)-MIN(C23,D23,E23,F23,G23))</f>
        <v/>
      </c>
      <c r="I27" s="10"/>
      <c r="J27" s="165"/>
      <c r="S27" s="62"/>
      <c r="T27" s="62"/>
      <c r="U27" s="62"/>
      <c r="V27" s="62"/>
      <c r="W27" s="62"/>
      <c r="X27" s="62"/>
      <c r="Y27" s="62"/>
    </row>
    <row r="28" spans="1:25" ht="18.600000000000001" customHeight="1" x14ac:dyDescent="0.25">
      <c r="A28" s="13"/>
      <c r="B28" s="13"/>
      <c r="C28" s="168" t="s">
        <v>255</v>
      </c>
      <c r="D28" s="28"/>
      <c r="E28" s="28"/>
      <c r="F28" s="136" t="s">
        <v>256</v>
      </c>
      <c r="G28" s="13"/>
      <c r="H28" s="70"/>
      <c r="I28" s="70"/>
      <c r="J28" s="70"/>
      <c r="M28" s="61"/>
      <c r="N28" s="61"/>
      <c r="P28" s="61"/>
      <c r="S28" s="62"/>
      <c r="T28" s="62"/>
      <c r="U28" s="62"/>
      <c r="V28" s="62"/>
      <c r="W28" s="62"/>
      <c r="X28" s="62"/>
      <c r="Y28" s="62"/>
    </row>
    <row r="29" spans="1:25" ht="18.600000000000001" customHeight="1" x14ac:dyDescent="0.25">
      <c r="A29" s="13"/>
      <c r="B29" s="13"/>
      <c r="C29" s="13"/>
      <c r="D29" s="28"/>
      <c r="E29" s="28"/>
      <c r="F29" s="28"/>
      <c r="G29" s="13"/>
      <c r="H29" s="70"/>
      <c r="I29" s="70"/>
      <c r="J29" s="70"/>
      <c r="M29" s="61"/>
      <c r="N29" s="61"/>
      <c r="P29" s="61"/>
      <c r="S29" s="62"/>
      <c r="T29" s="62"/>
      <c r="U29" s="62"/>
      <c r="V29" s="62"/>
      <c r="W29" s="62"/>
      <c r="X29" s="62"/>
      <c r="Y29" s="62"/>
    </row>
    <row r="30" spans="1:25" ht="18.600000000000001" customHeight="1" x14ac:dyDescent="0.25">
      <c r="A30" s="31" t="s">
        <v>29</v>
      </c>
      <c r="B30" s="13"/>
      <c r="C30" s="13"/>
      <c r="D30" s="13"/>
      <c r="E30" s="13"/>
      <c r="F30" s="13"/>
      <c r="G30" s="13"/>
      <c r="I30" s="10"/>
      <c r="J30" s="10"/>
      <c r="S30" s="62"/>
      <c r="T30" s="62"/>
      <c r="U30" s="62"/>
      <c r="V30" s="62"/>
      <c r="W30" s="62"/>
      <c r="X30" s="62"/>
      <c r="Y30" s="62"/>
    </row>
    <row r="31" spans="1:25" ht="18.600000000000001" customHeight="1" x14ac:dyDescent="0.25">
      <c r="A31" s="41" t="s">
        <v>164</v>
      </c>
      <c r="B31" s="86"/>
      <c r="C31" s="184"/>
      <c r="H31" s="70"/>
      <c r="I31" s="70"/>
      <c r="J31" s="70"/>
      <c r="S31" s="62"/>
      <c r="T31" s="62"/>
      <c r="U31" s="62"/>
      <c r="V31" s="62"/>
      <c r="W31" s="62"/>
      <c r="X31" s="62"/>
      <c r="Y31" s="62"/>
    </row>
    <row r="32" spans="1:25" ht="18.600000000000001" customHeight="1" x14ac:dyDescent="0.25">
      <c r="A32" s="191"/>
      <c r="B32" s="28"/>
      <c r="C32" s="179"/>
      <c r="S32" s="62"/>
      <c r="T32" s="62"/>
      <c r="U32" s="62"/>
      <c r="V32" s="62"/>
      <c r="W32" s="62"/>
      <c r="X32" s="62"/>
      <c r="Y32" s="62"/>
    </row>
    <row r="33" spans="1:25" ht="24" customHeight="1" x14ac:dyDescent="0.25">
      <c r="A33" s="192" t="s">
        <v>175</v>
      </c>
      <c r="B33" s="85"/>
      <c r="C33" s="84" t="s">
        <v>165</v>
      </c>
      <c r="E33" s="180"/>
      <c r="F33" s="181"/>
      <c r="G33" s="182"/>
      <c r="S33" s="62"/>
      <c r="T33" s="62"/>
      <c r="U33" s="62"/>
      <c r="V33" s="62"/>
      <c r="W33" s="62"/>
      <c r="X33" s="62"/>
      <c r="Y33" s="62"/>
    </row>
    <row r="34" spans="1:25" ht="22.8" customHeight="1" x14ac:dyDescent="0.25">
      <c r="A34" s="183" t="s">
        <v>176</v>
      </c>
      <c r="B34" s="16"/>
      <c r="C34" s="45" t="str">
        <f>IF(B34="","",B34-B33)</f>
        <v/>
      </c>
      <c r="D34" s="169" t="str">
        <f>IF(C34="","",IF(OR(B34-B33&lt;-0.5,B34-B33&gt;0.5),"Contact TSD","IN"))</f>
        <v/>
      </c>
      <c r="E34" s="180"/>
      <c r="F34" s="181"/>
      <c r="G34" s="182"/>
      <c r="S34" s="62"/>
      <c r="T34" s="62"/>
      <c r="U34" s="62"/>
      <c r="V34" s="62"/>
      <c r="W34" s="62"/>
      <c r="X34" s="62"/>
      <c r="Y34" s="62"/>
    </row>
    <row r="35" spans="1:25" s="176" customFormat="1" ht="1.2" customHeight="1" x14ac:dyDescent="0.25">
      <c r="A35" s="172"/>
      <c r="B35" s="190">
        <f>LEN(B38)</f>
        <v>0</v>
      </c>
      <c r="C35" s="189">
        <f>LEN(C38)</f>
        <v>0</v>
      </c>
      <c r="D35" s="189">
        <f>LEN(D38)</f>
        <v>0</v>
      </c>
      <c r="E35" s="189">
        <f>LEN(E38)</f>
        <v>0</v>
      </c>
      <c r="F35" s="189">
        <f>LEN(F38)</f>
        <v>0</v>
      </c>
      <c r="G35" s="185"/>
    </row>
    <row r="36" spans="1:25" ht="18.600000000000001" customHeight="1" x14ac:dyDescent="0.25">
      <c r="A36" s="28"/>
      <c r="B36" s="134" t="str">
        <f>IF(B35="","",IF(OR(B35&gt;=6,C35&gt;=6,D35&gt;=6,E35&gt;=6,F35&gt;=6),"Values should be entered in hundreths",""))</f>
        <v/>
      </c>
      <c r="C36" s="28"/>
      <c r="D36" s="28"/>
      <c r="E36" s="28"/>
      <c r="F36" s="28"/>
      <c r="G36" s="28"/>
      <c r="S36" s="62"/>
      <c r="T36" s="62"/>
      <c r="U36" s="62"/>
      <c r="V36" s="62"/>
      <c r="W36" s="62"/>
      <c r="X36" s="62"/>
      <c r="Y36" s="62"/>
    </row>
    <row r="37" spans="1:25" ht="18.600000000000001" customHeight="1" x14ac:dyDescent="0.25">
      <c r="A37" s="19" t="s">
        <v>169</v>
      </c>
      <c r="B37" s="26" t="s">
        <v>4</v>
      </c>
      <c r="C37" s="39" t="s">
        <v>5</v>
      </c>
      <c r="D37" s="26" t="s">
        <v>6</v>
      </c>
      <c r="E37" s="19" t="s">
        <v>7</v>
      </c>
      <c r="F37" s="19" t="s">
        <v>8</v>
      </c>
      <c r="G37" s="41" t="s">
        <v>45</v>
      </c>
      <c r="S37" s="62"/>
      <c r="T37" s="62"/>
      <c r="U37" s="62"/>
      <c r="V37" s="62"/>
      <c r="W37" s="62"/>
      <c r="X37" s="62"/>
      <c r="Y37" s="62"/>
    </row>
    <row r="38" spans="1:25" ht="18.600000000000001" customHeight="1" x14ac:dyDescent="0.25">
      <c r="A38" s="19" t="s">
        <v>37</v>
      </c>
      <c r="B38" s="141"/>
      <c r="C38" s="142"/>
      <c r="D38" s="91"/>
      <c r="E38" s="93"/>
      <c r="F38" s="93"/>
      <c r="G38" s="76" t="str">
        <f>(IF(OR(B38="",C38="",D38="",E38="",F38=""),"",AVERAGE(B38:F38)))</f>
        <v/>
      </c>
      <c r="H38" s="7"/>
      <c r="I38" s="12"/>
      <c r="S38" s="62"/>
      <c r="T38" s="62"/>
      <c r="U38" s="62"/>
      <c r="V38" s="62"/>
      <c r="W38" s="62"/>
      <c r="X38" s="62"/>
      <c r="Y38" s="62"/>
    </row>
    <row r="39" spans="1:25" ht="18.600000000000001" customHeight="1" x14ac:dyDescent="0.25">
      <c r="A39" s="19" t="s">
        <v>36</v>
      </c>
      <c r="B39" s="143"/>
      <c r="C39" s="143"/>
      <c r="D39" s="14"/>
      <c r="E39" s="3"/>
      <c r="F39" s="3"/>
      <c r="G39" s="77" t="str">
        <f>(IF(OR(B39="",C39="",D39="",E39="",F39=""),"",AVERAGE(B39:F39)))</f>
        <v/>
      </c>
      <c r="H39" s="7"/>
      <c r="I39" s="12"/>
      <c r="S39" s="62"/>
      <c r="T39" s="62"/>
      <c r="U39" s="62"/>
      <c r="V39" s="62"/>
      <c r="W39" s="62"/>
      <c r="X39" s="62"/>
      <c r="Y39" s="62"/>
    </row>
    <row r="40" spans="1:25" ht="18.600000000000001" customHeight="1" x14ac:dyDescent="0.25">
      <c r="A40" s="19" t="s">
        <v>38</v>
      </c>
      <c r="B40" s="143"/>
      <c r="C40" s="143"/>
      <c r="D40" s="40"/>
      <c r="E40" s="15"/>
      <c r="F40" s="3"/>
      <c r="G40" s="78" t="str">
        <f>(IF(OR(B40="",C40="",D40="",E40="",F40=""),"",AVERAGE(B40:F40)))</f>
        <v/>
      </c>
      <c r="H40" s="7"/>
      <c r="I40" s="12"/>
      <c r="S40" s="62"/>
      <c r="T40" s="62"/>
      <c r="U40" s="62"/>
      <c r="V40" s="62"/>
      <c r="W40" s="62"/>
      <c r="X40" s="62"/>
      <c r="Y40" s="62"/>
    </row>
    <row r="41" spans="1:25" ht="18.600000000000001" customHeight="1" x14ac:dyDescent="0.25">
      <c r="A41" s="19" t="s">
        <v>9</v>
      </c>
      <c r="B41" s="18" t="str">
        <f>G38</f>
        <v/>
      </c>
      <c r="C41" s="38" t="s">
        <v>22</v>
      </c>
      <c r="D41" s="117"/>
      <c r="E41" s="46" t="str">
        <f>IF(OR(B38="",C38="",D38="",E38="",F38=""),"",(MAX(B38,C38,D38,E38,F38)-MIN(B38,C38,D38,E38,F38)))</f>
        <v/>
      </c>
      <c r="G41" s="61"/>
      <c r="I41" s="7"/>
      <c r="S41" s="62"/>
      <c r="T41" s="62"/>
      <c r="U41" s="62"/>
      <c r="V41" s="62"/>
      <c r="W41" s="62"/>
      <c r="X41" s="62"/>
      <c r="Y41" s="62"/>
    </row>
    <row r="42" spans="1:25" ht="18.600000000000001" customHeight="1" x14ac:dyDescent="0.25">
      <c r="A42" s="19" t="s">
        <v>30</v>
      </c>
      <c r="B42" s="9"/>
      <c r="C42" s="38" t="s">
        <v>43</v>
      </c>
      <c r="D42" s="117"/>
      <c r="E42" s="47" t="str">
        <f>IF(OR(B39="",C39="",D39="",E39="",F39=""),"",MAX(B39,C39,D39,E39,F39)-MIN(B39,C39,D39,E39,F39))</f>
        <v/>
      </c>
      <c r="F42" s="186" t="s">
        <v>19</v>
      </c>
      <c r="G42" s="108"/>
      <c r="I42" s="11"/>
      <c r="S42" s="62"/>
      <c r="T42" s="62"/>
      <c r="U42" s="62"/>
      <c r="V42" s="62"/>
      <c r="W42" s="62"/>
      <c r="X42" s="62"/>
      <c r="Y42" s="62"/>
    </row>
    <row r="43" spans="1:25" ht="18.600000000000001" customHeight="1" x14ac:dyDescent="0.25">
      <c r="A43" s="188" t="s">
        <v>10</v>
      </c>
      <c r="B43" s="8" t="str">
        <f>IF(B42="","",B41-B42)</f>
        <v/>
      </c>
      <c r="C43" s="38" t="s">
        <v>44</v>
      </c>
      <c r="D43" s="117"/>
      <c r="E43" s="47" t="str">
        <f>IF(OR(B40="",C40="",D40="",E40="",F40=""),"",MAX(B40,C40,D40,E40,F40)-MIN(B40,C40,D40,E40,F40))</f>
        <v/>
      </c>
      <c r="F43" s="187" t="s">
        <v>18</v>
      </c>
      <c r="G43" s="109"/>
      <c r="H43" s="71"/>
      <c r="J43" s="72"/>
      <c r="S43" s="62"/>
      <c r="T43" s="62"/>
      <c r="U43" s="62"/>
      <c r="V43" s="62"/>
      <c r="W43" s="62"/>
      <c r="X43" s="62"/>
      <c r="Y43" s="62"/>
    </row>
    <row r="44" spans="1:25" ht="18.600000000000001" customHeight="1" x14ac:dyDescent="0.25">
      <c r="A44" s="19" t="s">
        <v>11</v>
      </c>
      <c r="B44" s="33">
        <v>0.15</v>
      </c>
      <c r="C44" s="94"/>
      <c r="D44" s="95"/>
      <c r="E44" s="96"/>
      <c r="F44" s="186" t="s">
        <v>20</v>
      </c>
      <c r="G44" s="48"/>
      <c r="S44" s="62"/>
      <c r="T44" s="62"/>
      <c r="U44" s="62"/>
      <c r="V44" s="62"/>
      <c r="W44" s="62"/>
      <c r="X44" s="62"/>
      <c r="Y44" s="62"/>
    </row>
    <row r="45" spans="1:25" ht="18.600000000000001" customHeight="1" x14ac:dyDescent="0.25">
      <c r="A45" s="28"/>
      <c r="B45" s="124"/>
      <c r="C45" s="49" t="s">
        <v>39</v>
      </c>
      <c r="D45" s="50" t="s">
        <v>40</v>
      </c>
      <c r="E45" s="53"/>
      <c r="F45" s="186" t="s">
        <v>17</v>
      </c>
      <c r="G45" s="48"/>
      <c r="S45" s="62"/>
      <c r="T45" s="62"/>
      <c r="U45" s="62"/>
      <c r="V45" s="62"/>
      <c r="W45" s="62"/>
      <c r="X45" s="62"/>
      <c r="Y45" s="62"/>
    </row>
    <row r="46" spans="1:25" ht="18.600000000000001" customHeight="1" x14ac:dyDescent="0.25">
      <c r="A46" s="28"/>
      <c r="B46" s="161" t="s">
        <v>173</v>
      </c>
      <c r="C46" s="100" t="str">
        <f>IF(D27="","",IF(ABS(D27)&lt;=0.54,"X",""))</f>
        <v/>
      </c>
      <c r="D46" s="51" t="str">
        <f>IF(D27="","",IF(ABS(D27)&gt;0.54,"X",""))</f>
        <v/>
      </c>
      <c r="E46" s="54"/>
      <c r="G46" s="55"/>
      <c r="S46" s="62"/>
      <c r="T46" s="62"/>
      <c r="U46" s="62"/>
      <c r="V46" s="62"/>
      <c r="W46" s="62"/>
      <c r="X46" s="62"/>
      <c r="Y46" s="62"/>
    </row>
    <row r="47" spans="1:25" ht="18.600000000000001" customHeight="1" x14ac:dyDescent="0.25">
      <c r="A47" s="28"/>
      <c r="B47" s="161" t="s">
        <v>168</v>
      </c>
      <c r="C47" s="100" t="str">
        <f>IF(G27="","",IF(OR(G27&lt;=1),"X",""))</f>
        <v/>
      </c>
      <c r="D47" s="100" t="str">
        <f>IF(G27="","",IF(OR(G27&gt;1),"X",""))</f>
        <v/>
      </c>
      <c r="E47" s="54"/>
      <c r="S47" s="62"/>
      <c r="T47" s="62"/>
      <c r="U47" s="62"/>
      <c r="V47" s="62"/>
      <c r="W47" s="62"/>
      <c r="X47" s="62"/>
      <c r="Y47" s="62"/>
    </row>
    <row r="48" spans="1:25" ht="18.600000000000001" customHeight="1" x14ac:dyDescent="0.25">
      <c r="A48" s="28"/>
      <c r="B48" s="161" t="s">
        <v>174</v>
      </c>
      <c r="C48" s="100" t="str">
        <f>IF(OR(C14="NO",C14=""),"",(IF(D34="Contact TSD","",IF(AND(B43&gt;=-0.15,B43&lt;=0.15),"X",""))))</f>
        <v/>
      </c>
      <c r="D48" s="52" t="str">
        <f>IF(C14="NO","X",(IF(D34&lt;&gt;"Contact TSD",IF(B41&lt;&gt;"",IF(B42&lt;&gt;"",IF(OR(B43&lt;-0.15,B43&gt;0.15),"X",""),""),""),"X")))</f>
        <v/>
      </c>
      <c r="E48" s="84" t="s">
        <v>259</v>
      </c>
      <c r="G48" s="107"/>
      <c r="S48" s="62"/>
      <c r="T48" s="62"/>
      <c r="U48" s="62"/>
      <c r="V48" s="62"/>
      <c r="W48" s="62"/>
      <c r="X48" s="62"/>
      <c r="Y48" s="62"/>
    </row>
    <row r="49" spans="1:25" ht="18.600000000000001" customHeight="1" x14ac:dyDescent="0.25">
      <c r="A49" s="28"/>
      <c r="B49" s="161" t="s">
        <v>167</v>
      </c>
      <c r="C49" s="100" t="str">
        <f>IF(E41="","",IF(OR(E41&lt;=0.26),"X",""))</f>
        <v/>
      </c>
      <c r="D49" s="41" t="str">
        <f>IF(E41="","",IF(OR(E41&gt;0.26),"X",""))</f>
        <v/>
      </c>
      <c r="E49" s="84" t="s">
        <v>260</v>
      </c>
      <c r="G49" s="101"/>
      <c r="S49" s="62"/>
      <c r="T49" s="62"/>
      <c r="U49" s="62"/>
      <c r="V49" s="62"/>
      <c r="W49" s="62"/>
      <c r="X49" s="62"/>
      <c r="Y49" s="62"/>
    </row>
    <row r="50" spans="1:25" ht="18.600000000000001" customHeight="1" x14ac:dyDescent="0.25">
      <c r="A50" s="28"/>
      <c r="B50" s="161" t="s">
        <v>31</v>
      </c>
      <c r="C50" s="52" t="str">
        <f>IF(G40&lt;&gt;"",IF(AND(G40&gt;=15,G40&lt;=27),"X",IF(AND(G40&gt;=60,G40&lt;=80),"X","")),"")</f>
        <v/>
      </c>
      <c r="D50" s="52" t="str">
        <f>IF(G40&lt;&gt;"",IF(OR(G40&lt;15,G40&gt;27),IF(OR(G40&lt;60,G40&gt;80),"X",""),""),"")</f>
        <v/>
      </c>
      <c r="E50" s="136" t="s">
        <v>258</v>
      </c>
      <c r="G50" s="107"/>
      <c r="S50" s="62"/>
      <c r="T50" s="62"/>
      <c r="U50" s="62"/>
      <c r="V50" s="62"/>
      <c r="W50" s="62"/>
      <c r="X50" s="62"/>
      <c r="Y50" s="62"/>
    </row>
    <row r="51" spans="1:25" ht="18.600000000000001" customHeight="1" x14ac:dyDescent="0.35">
      <c r="A51" s="56"/>
      <c r="B51" s="6"/>
      <c r="C51" s="56"/>
      <c r="D51" s="114"/>
      <c r="E51" s="112"/>
      <c r="F51" s="112"/>
      <c r="G51" s="112"/>
      <c r="H51" s="73"/>
      <c r="S51" s="62"/>
      <c r="T51" s="62"/>
      <c r="U51" s="62"/>
      <c r="V51" s="62"/>
      <c r="W51" s="62"/>
      <c r="X51" s="62"/>
      <c r="Y51" s="62"/>
    </row>
    <row r="52" spans="1:25" ht="18.600000000000001" customHeight="1" x14ac:dyDescent="0.25">
      <c r="A52" s="57" t="s">
        <v>16</v>
      </c>
      <c r="B52" s="115" t="s">
        <v>12</v>
      </c>
      <c r="C52" s="4" t="str">
        <f>IF(C14="","",IF(AND(C46="X",C47="X",C48="X",C49="X",C50="X",H52="X"),"X",""))</f>
        <v/>
      </c>
      <c r="D52" s="113"/>
      <c r="E52" s="113"/>
      <c r="F52" s="113"/>
      <c r="G52" s="113"/>
      <c r="H52" s="135" t="str">
        <f>(IF(OR(B7="",B8="",B9="",C14="",B16="",F16="",D27="",G27="",B31="",B33="",B34="",G38="",G39="",G40="",B42=""),"","X"))</f>
        <v/>
      </c>
      <c r="S52" s="62"/>
      <c r="T52" s="62"/>
      <c r="U52" s="62"/>
      <c r="V52" s="62"/>
      <c r="W52" s="62"/>
      <c r="X52" s="62"/>
      <c r="Y52" s="62"/>
    </row>
    <row r="53" spans="1:25" ht="18.600000000000001" customHeight="1" thickBot="1" x14ac:dyDescent="0.3">
      <c r="A53" s="56"/>
      <c r="B53" s="6"/>
      <c r="C53" s="56"/>
      <c r="D53" s="6"/>
      <c r="E53" s="56"/>
      <c r="F53" s="6"/>
      <c r="G53" s="56"/>
      <c r="S53" s="62"/>
      <c r="T53" s="62"/>
      <c r="U53" s="62"/>
      <c r="V53" s="62"/>
      <c r="W53" s="62"/>
      <c r="X53" s="62"/>
      <c r="Y53" s="62"/>
    </row>
    <row r="54" spans="1:25" ht="18.600000000000001" customHeight="1" x14ac:dyDescent="0.25">
      <c r="A54" s="58" t="s">
        <v>23</v>
      </c>
      <c r="B54" s="125"/>
      <c r="C54" s="126"/>
      <c r="D54" s="126"/>
      <c r="E54" s="126"/>
      <c r="F54" s="126"/>
      <c r="G54" s="127"/>
      <c r="S54" s="62"/>
      <c r="T54" s="62"/>
      <c r="U54" s="62"/>
      <c r="V54" s="62"/>
      <c r="W54" s="62"/>
      <c r="X54" s="62"/>
      <c r="Y54" s="62"/>
    </row>
    <row r="55" spans="1:25" ht="18.600000000000001" customHeight="1" x14ac:dyDescent="0.25">
      <c r="A55" s="59"/>
      <c r="B55" s="128"/>
      <c r="C55" s="129"/>
      <c r="D55" s="129"/>
      <c r="E55" s="129"/>
      <c r="F55" s="129"/>
      <c r="G55" s="130"/>
      <c r="S55" s="62"/>
      <c r="T55" s="62"/>
      <c r="U55" s="62"/>
      <c r="V55" s="62"/>
      <c r="W55" s="62"/>
      <c r="X55" s="62"/>
      <c r="Y55" s="62"/>
    </row>
    <row r="56" spans="1:25" ht="18.600000000000001" customHeight="1" x14ac:dyDescent="0.25">
      <c r="A56" s="59"/>
      <c r="B56" s="128"/>
      <c r="C56" s="129"/>
      <c r="D56" s="129"/>
      <c r="E56" s="129"/>
      <c r="F56" s="129"/>
      <c r="G56" s="130"/>
      <c r="S56" s="62"/>
      <c r="T56" s="62"/>
      <c r="U56" s="62"/>
      <c r="V56" s="62"/>
      <c r="W56" s="62"/>
      <c r="X56" s="62"/>
      <c r="Y56" s="62"/>
    </row>
    <row r="57" spans="1:25" ht="18.600000000000001" customHeight="1" thickBot="1" x14ac:dyDescent="0.3">
      <c r="A57" s="60"/>
      <c r="B57" s="131"/>
      <c r="C57" s="132"/>
      <c r="D57" s="132"/>
      <c r="E57" s="132"/>
      <c r="F57" s="132"/>
      <c r="G57" s="133"/>
      <c r="S57" s="62"/>
      <c r="T57" s="62"/>
      <c r="U57" s="62"/>
      <c r="V57" s="62"/>
      <c r="W57" s="62"/>
      <c r="X57" s="62"/>
      <c r="Y57" s="62"/>
    </row>
    <row r="58" spans="1:25" ht="18.600000000000001" customHeight="1" x14ac:dyDescent="0.25">
      <c r="A58" s="13"/>
      <c r="B58" s="79"/>
      <c r="C58" s="79"/>
      <c r="D58" s="79"/>
      <c r="E58" s="79"/>
      <c r="F58" s="79"/>
      <c r="G58" s="79"/>
      <c r="S58" s="62"/>
      <c r="T58" s="62"/>
      <c r="U58" s="62"/>
      <c r="V58" s="62"/>
      <c r="W58" s="62"/>
      <c r="X58" s="62"/>
      <c r="Y58" s="62"/>
    </row>
    <row r="59" spans="1:25" ht="18.600000000000001" customHeight="1" x14ac:dyDescent="0.25">
      <c r="A59" s="2"/>
      <c r="B59" s="2"/>
      <c r="C59" s="2"/>
      <c r="D59" s="2"/>
      <c r="E59" s="2"/>
      <c r="F59" s="2"/>
      <c r="G59" s="2"/>
      <c r="S59" s="62"/>
      <c r="T59" s="62"/>
      <c r="U59" s="62"/>
      <c r="V59" s="62"/>
      <c r="W59" s="62"/>
      <c r="X59" s="62"/>
      <c r="Y59" s="62"/>
    </row>
    <row r="60" spans="1:25" ht="18.600000000000001" customHeight="1" x14ac:dyDescent="0.25">
      <c r="A60" s="2"/>
      <c r="B60" s="2"/>
      <c r="C60" s="2"/>
      <c r="D60" s="2"/>
      <c r="E60" s="2"/>
      <c r="F60" s="2"/>
      <c r="G60" s="2"/>
      <c r="S60" s="62"/>
      <c r="T60" s="62"/>
      <c r="U60" s="62"/>
      <c r="V60" s="62"/>
      <c r="W60" s="62"/>
      <c r="X60" s="62"/>
      <c r="Y60" s="62"/>
    </row>
    <row r="61" spans="1:25" ht="18.600000000000001" customHeight="1" x14ac:dyDescent="0.25">
      <c r="A61" s="13"/>
      <c r="B61" s="13"/>
      <c r="C61" s="13"/>
      <c r="D61" s="13"/>
      <c r="E61" s="13"/>
      <c r="F61" s="13"/>
      <c r="G61" s="13"/>
      <c r="S61" s="62"/>
      <c r="T61" s="62"/>
      <c r="U61" s="62"/>
      <c r="V61" s="62"/>
      <c r="W61" s="62"/>
      <c r="X61" s="62"/>
      <c r="Y61" s="62"/>
    </row>
    <row r="62" spans="1:25" ht="18.600000000000001" customHeight="1" x14ac:dyDescent="0.25">
      <c r="A62" s="124" t="s">
        <v>222</v>
      </c>
      <c r="B62" s="13"/>
      <c r="C62" s="13"/>
      <c r="D62" s="13"/>
      <c r="E62" s="13"/>
      <c r="F62" s="13"/>
      <c r="G62" s="13"/>
      <c r="S62" s="62"/>
      <c r="T62" s="62"/>
      <c r="U62" s="62"/>
      <c r="V62" s="62"/>
      <c r="W62" s="62"/>
      <c r="X62" s="62"/>
      <c r="Y62" s="62"/>
    </row>
    <row r="63" spans="1:25" ht="18.600000000000001" customHeight="1" x14ac:dyDescent="0.25">
      <c r="A63" s="28"/>
      <c r="B63" s="13"/>
      <c r="C63" s="13"/>
      <c r="D63" s="13"/>
      <c r="E63" s="13"/>
      <c r="F63" s="13"/>
      <c r="G63" s="13"/>
      <c r="S63" s="62"/>
      <c r="T63" s="62"/>
      <c r="U63" s="62"/>
      <c r="V63" s="62"/>
      <c r="W63" s="62"/>
      <c r="X63" s="62"/>
      <c r="Y63" s="62"/>
    </row>
    <row r="64" spans="1:25" ht="18.600000000000001" customHeight="1" x14ac:dyDescent="0.25">
      <c r="B64" s="13"/>
      <c r="C64" s="13"/>
      <c r="D64" s="13"/>
      <c r="E64" s="13"/>
      <c r="F64" s="13"/>
      <c r="G64" s="13"/>
      <c r="S64" s="62"/>
      <c r="T64" s="62"/>
      <c r="U64" s="62"/>
      <c r="V64" s="62"/>
      <c r="W64" s="62"/>
      <c r="X64" s="62"/>
      <c r="Y64" s="62"/>
    </row>
    <row r="65" spans="1:26" ht="18.600000000000001" customHeight="1" x14ac:dyDescent="0.25">
      <c r="A65" s="13"/>
      <c r="B65" s="13"/>
      <c r="C65" s="13"/>
      <c r="D65" s="13"/>
      <c r="E65" s="13"/>
      <c r="F65" s="13"/>
      <c r="G65" s="13"/>
      <c r="S65" s="62"/>
      <c r="T65" s="62"/>
      <c r="U65" s="62"/>
      <c r="V65" s="62"/>
      <c r="W65" s="62"/>
      <c r="X65" s="62"/>
      <c r="Y65" s="62"/>
    </row>
    <row r="66" spans="1:26" s="13" customFormat="1" ht="18.600000000000001" customHeight="1" x14ac:dyDescent="0.25">
      <c r="S66" s="74"/>
      <c r="T66" s="74"/>
      <c r="U66" s="74"/>
      <c r="V66" s="74"/>
      <c r="W66" s="74"/>
      <c r="X66" s="74"/>
      <c r="Y66" s="62"/>
      <c r="Z66"/>
    </row>
    <row r="67" spans="1:26" s="13" customFormat="1" ht="18.600000000000001" customHeight="1" x14ac:dyDescent="0.25">
      <c r="S67" s="74"/>
      <c r="T67" s="74"/>
      <c r="U67" s="74"/>
      <c r="V67" s="74"/>
      <c r="W67" s="74"/>
      <c r="X67" s="74"/>
      <c r="Y67" s="62"/>
      <c r="Z67"/>
    </row>
    <row r="68" spans="1:26" s="13" customFormat="1" ht="18.600000000000001" customHeight="1" x14ac:dyDescent="0.25">
      <c r="S68" s="74"/>
      <c r="T68" s="74"/>
      <c r="U68" s="74"/>
      <c r="V68" s="74"/>
      <c r="W68" s="74"/>
      <c r="X68" s="74"/>
      <c r="Y68" s="62"/>
      <c r="Z68"/>
    </row>
    <row r="69" spans="1:26" s="13" customFormat="1" ht="18.600000000000001" customHeight="1" x14ac:dyDescent="0.25">
      <c r="S69" s="74"/>
      <c r="T69" s="74"/>
      <c r="U69" s="74"/>
      <c r="V69" s="74"/>
      <c r="W69" s="74"/>
      <c r="X69" s="74"/>
      <c r="Y69" s="62"/>
      <c r="Z69"/>
    </row>
    <row r="70" spans="1:26" s="13" customFormat="1" ht="18.600000000000001" customHeight="1" x14ac:dyDescent="0.25">
      <c r="S70" s="74"/>
      <c r="T70" s="74"/>
      <c r="U70" s="74"/>
      <c r="V70" s="74"/>
      <c r="W70" s="74"/>
      <c r="X70" s="74"/>
      <c r="Y70" s="62"/>
      <c r="Z70"/>
    </row>
    <row r="71" spans="1:26" s="13" customFormat="1" ht="18.600000000000001" customHeight="1" x14ac:dyDescent="0.25">
      <c r="B71" s="75"/>
      <c r="S71" s="74"/>
      <c r="T71" s="74"/>
      <c r="U71" s="74"/>
      <c r="V71" s="74"/>
      <c r="W71" s="74"/>
      <c r="X71" s="74"/>
      <c r="Y71" s="62"/>
      <c r="Z71"/>
    </row>
    <row r="72" spans="1:26" s="13" customFormat="1" ht="18.600000000000001" customHeight="1" x14ac:dyDescent="0.25">
      <c r="S72" s="74"/>
      <c r="T72" s="74"/>
      <c r="U72" s="74"/>
      <c r="V72" s="74"/>
      <c r="W72" s="74"/>
      <c r="X72" s="74"/>
      <c r="Y72" s="62"/>
      <c r="Z72"/>
    </row>
    <row r="73" spans="1:26" s="13" customFormat="1" ht="18.600000000000001" customHeight="1" x14ac:dyDescent="0.25">
      <c r="S73" s="74"/>
      <c r="T73" s="74"/>
      <c r="U73" s="74"/>
      <c r="V73" s="74"/>
      <c r="W73" s="74"/>
      <c r="X73" s="74"/>
      <c r="Y73" s="62"/>
      <c r="Z73"/>
    </row>
    <row r="74" spans="1:26" s="13" customFormat="1" ht="18.600000000000001" customHeight="1" x14ac:dyDescent="0.25">
      <c r="S74" s="74"/>
      <c r="T74" s="74"/>
      <c r="U74" s="74"/>
      <c r="V74" s="74"/>
      <c r="W74" s="74"/>
      <c r="X74" s="74"/>
      <c r="Y74" s="62"/>
      <c r="Z74"/>
    </row>
    <row r="75" spans="1:26" s="13" customFormat="1" ht="18.600000000000001" customHeight="1" x14ac:dyDescent="0.25">
      <c r="S75" s="74"/>
      <c r="T75" s="74"/>
      <c r="U75" s="74"/>
      <c r="V75" s="74"/>
      <c r="W75" s="74"/>
      <c r="X75" s="74"/>
      <c r="Y75" s="62"/>
      <c r="Z75"/>
    </row>
    <row r="76" spans="1:26" s="13" customFormat="1" ht="18.600000000000001" customHeight="1" x14ac:dyDescent="0.25">
      <c r="S76" s="74"/>
      <c r="T76" s="74"/>
      <c r="U76" s="74"/>
      <c r="V76" s="74"/>
      <c r="W76" s="74"/>
      <c r="X76" s="74"/>
      <c r="Y76" s="62"/>
      <c r="Z76"/>
    </row>
    <row r="77" spans="1:26" s="13" customFormat="1" ht="18.600000000000001" customHeight="1" x14ac:dyDescent="0.25">
      <c r="S77" s="74"/>
      <c r="T77" s="74"/>
      <c r="U77" s="74"/>
      <c r="V77" s="74"/>
      <c r="W77" s="74"/>
      <c r="X77" s="74"/>
      <c r="Y77" s="62"/>
      <c r="Z77"/>
    </row>
    <row r="78" spans="1:26" s="13" customFormat="1" ht="18.600000000000001" customHeight="1" x14ac:dyDescent="0.25">
      <c r="S78" s="74"/>
      <c r="T78" s="74"/>
      <c r="U78" s="74"/>
      <c r="V78" s="74"/>
      <c r="W78" s="74"/>
      <c r="X78" s="74"/>
      <c r="Y78" s="62"/>
      <c r="Z78"/>
    </row>
    <row r="79" spans="1:26" s="13" customFormat="1" ht="18.600000000000001" customHeight="1" x14ac:dyDescent="0.25">
      <c r="S79" s="74"/>
      <c r="T79" s="74"/>
      <c r="U79" s="74"/>
      <c r="V79" s="74"/>
      <c r="W79" s="74"/>
      <c r="X79" s="74"/>
      <c r="Y79" s="62"/>
      <c r="Z79"/>
    </row>
    <row r="80" spans="1:26" s="13" customFormat="1" ht="18.600000000000001" customHeight="1" x14ac:dyDescent="0.25">
      <c r="S80" s="74"/>
      <c r="T80" s="74"/>
      <c r="U80" s="74"/>
      <c r="V80" s="74"/>
      <c r="W80" s="74"/>
      <c r="X80" s="74"/>
      <c r="Y80" s="62"/>
      <c r="Z80"/>
    </row>
    <row r="81" spans="19:26" s="13" customFormat="1" ht="18.600000000000001" customHeight="1" x14ac:dyDescent="0.25">
      <c r="S81" s="74"/>
      <c r="T81" s="74"/>
      <c r="U81" s="74"/>
      <c r="V81" s="74"/>
      <c r="W81" s="74"/>
      <c r="X81" s="74"/>
      <c r="Y81" s="62"/>
      <c r="Z81"/>
    </row>
    <row r="82" spans="19:26" s="13" customFormat="1" ht="18.600000000000001" customHeight="1" x14ac:dyDescent="0.25">
      <c r="S82" s="74"/>
      <c r="T82" s="74"/>
      <c r="U82" s="74"/>
      <c r="V82" s="74"/>
      <c r="W82" s="74"/>
      <c r="X82" s="74"/>
      <c r="Y82" s="62"/>
      <c r="Z82"/>
    </row>
    <row r="83" spans="19:26" ht="18.600000000000001" customHeight="1" x14ac:dyDescent="0.25">
      <c r="S83" s="62"/>
      <c r="T83" s="62"/>
      <c r="U83" s="62"/>
      <c r="V83" s="62"/>
      <c r="W83" s="62"/>
      <c r="X83" s="62"/>
      <c r="Y83" s="62"/>
    </row>
    <row r="84" spans="19:26" ht="18.600000000000001" customHeight="1" x14ac:dyDescent="0.25">
      <c r="S84" s="62"/>
      <c r="T84" s="62"/>
      <c r="U84" s="62"/>
      <c r="V84" s="62"/>
      <c r="W84" s="62"/>
      <c r="X84" s="62"/>
      <c r="Y84" s="62"/>
    </row>
    <row r="85" spans="19:26" ht="18.600000000000001" customHeight="1" x14ac:dyDescent="0.25">
      <c r="S85" s="62"/>
      <c r="T85" s="62"/>
      <c r="U85" s="62"/>
      <c r="V85" s="62"/>
      <c r="W85" s="62"/>
      <c r="X85" s="62"/>
      <c r="Y85" s="62"/>
    </row>
    <row r="86" spans="19:26" ht="18.600000000000001" customHeight="1" x14ac:dyDescent="0.25">
      <c r="S86" s="62"/>
      <c r="T86" s="62"/>
      <c r="U86" s="62"/>
      <c r="V86" s="62"/>
      <c r="W86" s="62"/>
      <c r="X86" s="62"/>
      <c r="Y86" s="62"/>
    </row>
    <row r="87" spans="19:26" ht="18.600000000000001" customHeight="1" x14ac:dyDescent="0.25">
      <c r="S87" s="62"/>
      <c r="T87" s="62"/>
      <c r="U87" s="62"/>
      <c r="V87" s="62"/>
      <c r="W87" s="62"/>
      <c r="X87" s="62"/>
      <c r="Y87" s="62"/>
    </row>
    <row r="88" spans="19:26" ht="18.600000000000001" customHeight="1" x14ac:dyDescent="0.25">
      <c r="S88" s="62"/>
      <c r="T88" s="62"/>
      <c r="U88" s="62"/>
      <c r="V88" s="62"/>
      <c r="W88" s="62"/>
      <c r="X88" s="62"/>
      <c r="Y88" s="62"/>
    </row>
    <row r="89" spans="19:26" ht="18.600000000000001" customHeight="1" x14ac:dyDescent="0.25">
      <c r="S89" s="62"/>
      <c r="T89" s="62"/>
      <c r="U89" s="62"/>
      <c r="V89" s="62"/>
      <c r="W89" s="62"/>
      <c r="X89" s="62"/>
      <c r="Y89" s="62"/>
    </row>
    <row r="90" spans="19:26" ht="18.600000000000001" customHeight="1" x14ac:dyDescent="0.25">
      <c r="S90" s="62"/>
      <c r="T90" s="62"/>
      <c r="U90" s="62"/>
      <c r="V90" s="62"/>
      <c r="W90" s="62"/>
      <c r="X90" s="62"/>
      <c r="Y90" s="62"/>
    </row>
    <row r="91" spans="19:26" ht="18.600000000000001" customHeight="1" x14ac:dyDescent="0.25">
      <c r="S91" s="62"/>
      <c r="T91" s="62"/>
      <c r="U91" s="62"/>
      <c r="V91" s="62"/>
      <c r="W91" s="62"/>
      <c r="X91" s="62"/>
      <c r="Y91" s="62"/>
    </row>
    <row r="92" spans="19:26" ht="18.600000000000001" customHeight="1" x14ac:dyDescent="0.25">
      <c r="S92" s="62"/>
      <c r="T92" s="62"/>
      <c r="U92" s="62"/>
      <c r="V92" s="62"/>
      <c r="W92" s="62"/>
      <c r="X92" s="62"/>
      <c r="Y92" s="62"/>
    </row>
    <row r="93" spans="19:26" ht="18.600000000000001" customHeight="1" x14ac:dyDescent="0.25">
      <c r="S93" s="62"/>
      <c r="T93" s="62"/>
      <c r="U93" s="62"/>
      <c r="V93" s="62"/>
      <c r="W93" s="62"/>
      <c r="X93" s="62"/>
      <c r="Y93" s="62"/>
    </row>
    <row r="94" spans="19:26" ht="18.600000000000001" customHeight="1" x14ac:dyDescent="0.25">
      <c r="S94" s="62"/>
      <c r="T94" s="62"/>
      <c r="U94" s="62"/>
      <c r="V94" s="62"/>
      <c r="W94" s="62"/>
      <c r="X94" s="62"/>
      <c r="Y94" s="62"/>
    </row>
    <row r="95" spans="19:26" ht="18.600000000000001" customHeight="1" x14ac:dyDescent="0.25">
      <c r="S95" s="62"/>
      <c r="T95" s="62"/>
      <c r="U95" s="62"/>
      <c r="V95" s="62"/>
      <c r="W95" s="62"/>
      <c r="X95" s="62"/>
      <c r="Y95" s="62"/>
    </row>
    <row r="96" spans="19:26" ht="18.600000000000001" customHeight="1" x14ac:dyDescent="0.25">
      <c r="S96" s="62"/>
      <c r="T96" s="62"/>
      <c r="U96" s="62"/>
      <c r="V96" s="62"/>
      <c r="W96" s="62"/>
      <c r="X96" s="62"/>
      <c r="Y96" s="62"/>
    </row>
    <row r="97" spans="19:25" ht="18.600000000000001" customHeight="1" x14ac:dyDescent="0.25">
      <c r="S97" s="62"/>
      <c r="T97" s="62"/>
      <c r="U97" s="62"/>
      <c r="V97" s="62"/>
      <c r="W97" s="62"/>
      <c r="X97" s="62"/>
      <c r="Y97" s="62"/>
    </row>
    <row r="98" spans="19:25" ht="18.600000000000001" customHeight="1" x14ac:dyDescent="0.25">
      <c r="S98" s="62"/>
      <c r="T98" s="62"/>
      <c r="U98" s="62"/>
      <c r="V98" s="62"/>
      <c r="W98" s="62"/>
      <c r="X98" s="62"/>
      <c r="Y98" s="62"/>
    </row>
    <row r="99" spans="19:25" ht="18.600000000000001" customHeight="1" x14ac:dyDescent="0.25">
      <c r="S99" s="62"/>
      <c r="T99" s="62"/>
      <c r="U99" s="62"/>
      <c r="V99" s="62"/>
      <c r="W99" s="62"/>
      <c r="X99" s="62"/>
      <c r="Y99" s="62"/>
    </row>
    <row r="100" spans="19:25" ht="18.600000000000001" customHeight="1" x14ac:dyDescent="0.25">
      <c r="S100" s="62"/>
      <c r="T100" s="62"/>
      <c r="U100" s="62"/>
      <c r="V100" s="62"/>
      <c r="W100" s="62"/>
      <c r="X100" s="62"/>
      <c r="Y100" s="62"/>
    </row>
    <row r="101" spans="19:25" ht="18.600000000000001" customHeight="1" x14ac:dyDescent="0.25">
      <c r="S101" s="62"/>
      <c r="T101" s="62"/>
      <c r="U101" s="62"/>
      <c r="V101" s="62"/>
      <c r="W101" s="62"/>
      <c r="X101" s="62"/>
      <c r="Y101" s="62"/>
    </row>
    <row r="102" spans="19:25" ht="18.600000000000001" customHeight="1" x14ac:dyDescent="0.25">
      <c r="S102" s="62"/>
      <c r="T102" s="62"/>
      <c r="U102" s="62"/>
      <c r="V102" s="62"/>
      <c r="W102" s="62"/>
      <c r="X102" s="62"/>
      <c r="Y102" s="62"/>
    </row>
    <row r="103" spans="19:25" ht="18.600000000000001" customHeight="1" x14ac:dyDescent="0.25">
      <c r="S103" s="62"/>
      <c r="T103" s="62"/>
      <c r="U103" s="62"/>
      <c r="V103" s="62"/>
      <c r="W103" s="62"/>
      <c r="X103" s="62"/>
      <c r="Y103" s="62"/>
    </row>
    <row r="104" spans="19:25" ht="18.600000000000001" customHeight="1" x14ac:dyDescent="0.25">
      <c r="S104" s="62"/>
      <c r="T104" s="62"/>
      <c r="U104" s="62"/>
      <c r="V104" s="62"/>
      <c r="W104" s="62"/>
      <c r="X104" s="62"/>
      <c r="Y104" s="62"/>
    </row>
    <row r="105" spans="19:25" ht="18.600000000000001" customHeight="1" x14ac:dyDescent="0.25">
      <c r="S105" s="62"/>
      <c r="T105" s="62"/>
      <c r="U105" s="62"/>
      <c r="V105" s="62"/>
      <c r="W105" s="62"/>
      <c r="X105" s="62"/>
      <c r="Y105" s="62"/>
    </row>
    <row r="106" spans="19:25" ht="18.600000000000001" customHeight="1" x14ac:dyDescent="0.25">
      <c r="S106" s="62"/>
      <c r="T106" s="62"/>
      <c r="U106" s="62"/>
      <c r="V106" s="62"/>
      <c r="W106" s="62"/>
      <c r="X106" s="62"/>
      <c r="Y106" s="62"/>
    </row>
    <row r="107" spans="19:25" ht="18.600000000000001" customHeight="1" x14ac:dyDescent="0.25">
      <c r="S107" s="62"/>
      <c r="T107" s="62"/>
      <c r="U107" s="62"/>
      <c r="V107" s="62"/>
      <c r="W107" s="62"/>
      <c r="X107" s="62"/>
      <c r="Y107" s="62"/>
    </row>
    <row r="108" spans="19:25" ht="18.600000000000001" customHeight="1" x14ac:dyDescent="0.25">
      <c r="S108" s="62"/>
      <c r="T108" s="62"/>
      <c r="U108" s="62"/>
      <c r="V108" s="62"/>
      <c r="W108" s="62"/>
      <c r="X108" s="62"/>
      <c r="Y108" s="62"/>
    </row>
  </sheetData>
  <sheetProtection selectLockedCells="1"/>
  <phoneticPr fontId="0" type="noConversion"/>
  <conditionalFormatting sqref="C21">
    <cfRule type="cellIs" priority="5" stopIfTrue="1" operator="greaterThanOrEqual">
      <formula>6</formula>
    </cfRule>
  </conditionalFormatting>
  <dataValidations count="12">
    <dataValidation type="decimal" allowBlank="1" showInputMessage="1" showErrorMessage="1" error="Check data entry format, which should be XX.X.  The temperature limits are 15-27C or 60-80F.  Please rerun the test within these limits. " sqref="B40" xr:uid="{00000000-0002-0000-0000-00000C000000}">
      <formula1>15</formula1>
      <formula2>80</formula2>
    </dataValidation>
    <dataValidation type="decimal" allowBlank="1" showInputMessage="1" showErrorMessage="1" error="Check data entry format, which should be XX.XX.  The values should be between 10-15.0%." prompt="Reminder:  Moistures should be entered in hundredths.     (XX.XX)" sqref="B38" xr:uid="{00000000-0002-0000-0000-00000E000000}">
      <formula1>10</formula1>
      <formula2>15</formula2>
    </dataValidation>
    <dataValidation type="list" allowBlank="1" showInputMessage="1" sqref="B7:C7" xr:uid="{00000000-0002-0000-0000-000003000000}">
      <formula1>FO</formula1>
    </dataValidation>
    <dataValidation type="list" allowBlank="1" showInputMessage="1" sqref="B8:C8" xr:uid="{00000000-0002-0000-0000-000004000000}">
      <formula1>AGENCIES</formula1>
    </dataValidation>
    <dataValidation type="list" allowBlank="1" showInputMessage="1" showErrorMessage="1" sqref="B16:C17" xr:uid="{00000000-0002-0000-0000-000005000000}">
      <formula1>MODELS</formula1>
    </dataValidation>
    <dataValidation type="list" allowBlank="1" showInputMessage="1" showErrorMessage="1" sqref="C14" xr:uid="{00000000-0002-0000-0000-000006000000}">
      <formula1>CALDATE</formula1>
    </dataValidation>
    <dataValidation type="decimal" allowBlank="1" showInputMessage="1" showErrorMessage="1" error="Check data entry format, which should be XX.XX.  The values should be between 10-15.0%." sqref="C38:F38" xr:uid="{00000000-0002-0000-0000-000007000000}">
      <formula1>10</formula1>
      <formula2>15</formula2>
    </dataValidation>
    <dataValidation type="decimal" allowBlank="1" showInputMessage="1" showErrorMessage="1" error="Check the data entry format, which should be XXX.X.  Weights should be between 200-400 grams." sqref="C21:G22" xr:uid="{00000000-0002-0000-0000-000009000000}">
      <formula1>200</formula1>
      <formula2>400.1</formula2>
    </dataValidation>
    <dataValidation type="decimal" allowBlank="1" showInputMessage="1" showErrorMessage="1" error="Check the entry format, which should be XX.X.  The temperature limits are 15-27C or 60-80F.  Please rerun the test within these limits.  " sqref="C40:F40" xr:uid="{00000000-0002-0000-0000-00000D000000}">
      <formula1>15</formula1>
      <formula2>80</formula2>
    </dataValidation>
    <dataValidation type="list" allowBlank="1" showInputMessage="1" sqref="B57:G57" xr:uid="{00000000-0002-0000-0000-000000000000}">
      <formula1>_BOX3</formula1>
    </dataValidation>
    <dataValidation type="decimal" allowBlank="1" showInputMessage="1" showErrorMessage="1" error="Check data entry format, which should be XX.X.  The values should be between 50-70.  " sqref="B39:F39" xr:uid="{00000000-0002-0000-0000-00000A000000}">
      <formula1>50</formula1>
      <formula2>70</formula2>
    </dataValidation>
    <dataValidation type="decimal" allowBlank="1" showInputMessage="1" showErrorMessage="1" error="Check data entry format, which should be XXX.X.  The values should be between 550-750." sqref="E33:E34 B33:B34" xr:uid="{00000000-0002-0000-0000-000008000000}">
      <formula1>550</formula1>
      <formula2>780</formula2>
    </dataValidation>
  </dataValidations>
  <printOptions horizontalCentered="1"/>
  <pageMargins left="0" right="0" top="0" bottom="0" header="0" footer="0"/>
  <pageSetup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Checkbox">
                <anchor moveWithCells="1">
                  <from>
                    <xdr:col>5</xdr:col>
                    <xdr:colOff>640080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1037" r:id="rId5" name="Check Box 13">
              <controlPr defaultSize="0" autoFill="0" autoLine="0" autoPict="0" altText="Checkbox">
                <anchor moveWithCells="1">
                  <from>
                    <xdr:col>5</xdr:col>
                    <xdr:colOff>640080</xdr:colOff>
                    <xdr:row>6</xdr:row>
                    <xdr:rowOff>228600</xdr:rowOff>
                  </from>
                  <to>
                    <xdr:col>6</xdr:col>
                    <xdr:colOff>0</xdr:colOff>
                    <xdr:row>7</xdr:row>
                    <xdr:rowOff>228600</xdr:rowOff>
                  </to>
                </anchor>
              </controlPr>
            </control>
          </mc:Choice>
        </mc:AlternateContent>
        <mc:AlternateContent xmlns:mc="http://schemas.openxmlformats.org/markup-compatibility/2006">
          <mc:Choice Requires="x14">
            <control shapeId="1039" r:id="rId6" name="Check Box 15">
              <controlPr defaultSize="0" autoFill="0" autoLine="0" autoPict="0" altText="Checkbox">
                <anchor moveWithCells="1">
                  <from>
                    <xdr:col>5</xdr:col>
                    <xdr:colOff>655320</xdr:colOff>
                    <xdr:row>8</xdr:row>
                    <xdr:rowOff>228600</xdr:rowOff>
                  </from>
                  <to>
                    <xdr:col>6</xdr:col>
                    <xdr:colOff>15240</xdr:colOff>
                    <xdr:row>9</xdr:row>
                    <xdr:rowOff>228600</xdr:rowOff>
                  </to>
                </anchor>
              </controlPr>
            </control>
          </mc:Choice>
        </mc:AlternateContent>
        <mc:AlternateContent xmlns:mc="http://schemas.openxmlformats.org/markup-compatibility/2006">
          <mc:Choice Requires="x14">
            <control shapeId="1040" r:id="rId7" name="Check Box 16">
              <controlPr defaultSize="0" autoFill="0" autoLine="0" autoPict="0" altText="Checkbox">
                <anchor moveWithCells="1">
                  <from>
                    <xdr:col>5</xdr:col>
                    <xdr:colOff>655320</xdr:colOff>
                    <xdr:row>9</xdr:row>
                    <xdr:rowOff>236220</xdr:rowOff>
                  </from>
                  <to>
                    <xdr:col>6</xdr:col>
                    <xdr:colOff>15240</xdr:colOff>
                    <xdr:row>10</xdr:row>
                    <xdr:rowOff>236220</xdr:rowOff>
                  </to>
                </anchor>
              </controlPr>
            </control>
          </mc:Choice>
        </mc:AlternateContent>
        <mc:AlternateContent xmlns:mc="http://schemas.openxmlformats.org/markup-compatibility/2006">
          <mc:Choice Requires="x14">
            <control shapeId="1041" r:id="rId8" name="Check Box 17">
              <controlPr defaultSize="0" autoFill="0" autoLine="0" autoPict="0" altText="Checkbox">
                <anchor moveWithCells="1">
                  <from>
                    <xdr:col>5</xdr:col>
                    <xdr:colOff>640080</xdr:colOff>
                    <xdr:row>10</xdr:row>
                    <xdr:rowOff>228600</xdr:rowOff>
                  </from>
                  <to>
                    <xdr:col>6</xdr:col>
                    <xdr:colOff>0</xdr:colOff>
                    <xdr:row>11</xdr:row>
                    <xdr:rowOff>228600</xdr:rowOff>
                  </to>
                </anchor>
              </controlPr>
            </control>
          </mc:Choice>
        </mc:AlternateContent>
        <mc:AlternateContent xmlns:mc="http://schemas.openxmlformats.org/markup-compatibility/2006">
          <mc:Choice Requires="x14">
            <control shapeId="1044" r:id="rId9" name="Check Box 20">
              <controlPr defaultSize="0" autoFill="0" autoLine="0" autoPict="0" altText="Checkbox">
                <anchor moveWithCells="1">
                  <from>
                    <xdr:col>2</xdr:col>
                    <xdr:colOff>297180</xdr:colOff>
                    <xdr:row>13</xdr:row>
                    <xdr:rowOff>45720</xdr:rowOff>
                  </from>
                  <to>
                    <xdr:col>2</xdr:col>
                    <xdr:colOff>541020</xdr:colOff>
                    <xdr:row>14</xdr:row>
                    <xdr:rowOff>45720</xdr:rowOff>
                  </to>
                </anchor>
              </controlPr>
            </control>
          </mc:Choice>
        </mc:AlternateContent>
        <mc:AlternateContent xmlns:mc="http://schemas.openxmlformats.org/markup-compatibility/2006">
          <mc:Choice Requires="x14">
            <control shapeId="1046" r:id="rId10" name="Check Box 22">
              <controlPr defaultSize="0" autoFill="0" autoLine="0" autoPict="0" altText="Checkbox">
                <anchor moveWithCells="1">
                  <from>
                    <xdr:col>1</xdr:col>
                    <xdr:colOff>716280</xdr:colOff>
                    <xdr:row>50</xdr:row>
                    <xdr:rowOff>167640</xdr:rowOff>
                  </from>
                  <to>
                    <xdr:col>2</xdr:col>
                    <xdr:colOff>144780</xdr:colOff>
                    <xdr:row>51</xdr:row>
                    <xdr:rowOff>167640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6020-E6A3-47E7-8B58-3D9B43D19893}">
  <dimension ref="A2:O40"/>
  <sheetViews>
    <sheetView workbookViewId="0">
      <selection activeCell="X20" sqref="X20"/>
    </sheetView>
  </sheetViews>
  <sheetFormatPr defaultColWidth="9.109375" defaultRowHeight="13.2" x14ac:dyDescent="0.25"/>
  <cols>
    <col min="1" max="1" width="13.44140625" style="138" customWidth="1"/>
    <col min="2" max="16384" width="9.109375" style="138"/>
  </cols>
  <sheetData>
    <row r="2" spans="1:6" ht="17.399999999999999" x14ac:dyDescent="0.3">
      <c r="A2" s="156" t="s">
        <v>252</v>
      </c>
    </row>
    <row r="3" spans="1:6" ht="15.6" x14ac:dyDescent="0.3">
      <c r="A3" s="137"/>
    </row>
    <row r="4" spans="1:6" ht="16.2" x14ac:dyDescent="0.3">
      <c r="A4" s="144" t="s">
        <v>240</v>
      </c>
    </row>
    <row r="5" spans="1:6" ht="16.2" x14ac:dyDescent="0.3">
      <c r="A5" s="144"/>
    </row>
    <row r="6" spans="1:6" ht="15.6" x14ac:dyDescent="0.3">
      <c r="A6" s="137" t="s">
        <v>241</v>
      </c>
    </row>
    <row r="7" spans="1:6" ht="15.6" x14ac:dyDescent="0.3">
      <c r="A7" s="137" t="s">
        <v>250</v>
      </c>
    </row>
    <row r="8" spans="1:6" ht="15.6" x14ac:dyDescent="0.3">
      <c r="A8" s="137"/>
    </row>
    <row r="9" spans="1:6" ht="16.2" x14ac:dyDescent="0.3">
      <c r="A9" s="144" t="s">
        <v>219</v>
      </c>
    </row>
    <row r="10" spans="1:6" ht="15.6" x14ac:dyDescent="0.3">
      <c r="A10" s="137"/>
    </row>
    <row r="11" spans="1:6" ht="15.6" x14ac:dyDescent="0.3">
      <c r="A11" s="137" t="s">
        <v>253</v>
      </c>
    </row>
    <row r="12" spans="1:6" ht="16.2" x14ac:dyDescent="0.35">
      <c r="A12" s="158" t="s">
        <v>254</v>
      </c>
      <c r="B12" s="159"/>
      <c r="C12" s="159"/>
      <c r="D12" s="159"/>
      <c r="E12" s="159"/>
      <c r="F12" s="159"/>
    </row>
    <row r="13" spans="1:6" ht="15.6" x14ac:dyDescent="0.3">
      <c r="A13" s="157" t="s">
        <v>223</v>
      </c>
    </row>
    <row r="14" spans="1:6" ht="15.6" x14ac:dyDescent="0.3">
      <c r="A14" s="137" t="s">
        <v>224</v>
      </c>
    </row>
    <row r="15" spans="1:6" ht="15.6" x14ac:dyDescent="0.3">
      <c r="A15" s="137" t="s">
        <v>237</v>
      </c>
    </row>
    <row r="16" spans="1:6" ht="15.6" x14ac:dyDescent="0.3">
      <c r="A16" s="137"/>
    </row>
    <row r="17" spans="1:15" ht="16.2" x14ac:dyDescent="0.3">
      <c r="A17" s="144" t="s">
        <v>220</v>
      </c>
    </row>
    <row r="18" spans="1:15" ht="15.6" x14ac:dyDescent="0.3">
      <c r="A18" s="137"/>
    </row>
    <row r="19" spans="1:15" ht="15.6" x14ac:dyDescent="0.25">
      <c r="A19" s="145" t="s">
        <v>225</v>
      </c>
      <c r="B19" s="146"/>
      <c r="O19" s="138" t="s">
        <v>251</v>
      </c>
    </row>
    <row r="20" spans="1:15" ht="15.6" x14ac:dyDescent="0.25">
      <c r="A20" s="145" t="s">
        <v>226</v>
      </c>
      <c r="B20" s="146"/>
    </row>
    <row r="21" spans="1:15" ht="15.6" x14ac:dyDescent="0.25">
      <c r="A21" s="145" t="s">
        <v>239</v>
      </c>
      <c r="B21" s="146"/>
    </row>
    <row r="22" spans="1:15" ht="15.6" x14ac:dyDescent="0.25">
      <c r="A22" s="145" t="s">
        <v>227</v>
      </c>
      <c r="B22" s="146"/>
    </row>
    <row r="23" spans="1:15" ht="15.6" x14ac:dyDescent="0.25">
      <c r="A23" s="145" t="s">
        <v>242</v>
      </c>
      <c r="B23" s="146"/>
    </row>
    <row r="24" spans="1:15" ht="15.6" x14ac:dyDescent="0.25">
      <c r="A24" s="145" t="s">
        <v>243</v>
      </c>
      <c r="B24" s="146"/>
    </row>
    <row r="25" spans="1:15" ht="15.6" x14ac:dyDescent="0.3">
      <c r="A25" s="140"/>
      <c r="B25" s="140"/>
    </row>
    <row r="26" spans="1:15" ht="16.2" x14ac:dyDescent="0.3">
      <c r="A26" s="144" t="s">
        <v>221</v>
      </c>
      <c r="B26" s="140"/>
    </row>
    <row r="27" spans="1:15" ht="16.2" x14ac:dyDescent="0.3">
      <c r="A27" s="139"/>
      <c r="B27" s="140"/>
    </row>
    <row r="28" spans="1:15" ht="15.6" x14ac:dyDescent="0.25">
      <c r="A28" s="145" t="s">
        <v>228</v>
      </c>
    </row>
    <row r="29" spans="1:15" ht="15.6" x14ac:dyDescent="0.25">
      <c r="A29" s="145" t="s">
        <v>244</v>
      </c>
    </row>
    <row r="30" spans="1:15" ht="15.6" x14ac:dyDescent="0.25">
      <c r="A30" s="145" t="s">
        <v>229</v>
      </c>
    </row>
    <row r="31" spans="1:15" ht="15.6" x14ac:dyDescent="0.25">
      <c r="A31" s="145" t="s">
        <v>230</v>
      </c>
    </row>
    <row r="32" spans="1:15" ht="15.6" x14ac:dyDescent="0.25">
      <c r="A32" s="145" t="s">
        <v>231</v>
      </c>
    </row>
    <row r="33" spans="1:1" ht="15.6" x14ac:dyDescent="0.25">
      <c r="A33" s="145" t="s">
        <v>232</v>
      </c>
    </row>
    <row r="34" spans="1:1" ht="15.6" x14ac:dyDescent="0.25">
      <c r="A34" s="145" t="s">
        <v>233</v>
      </c>
    </row>
    <row r="35" spans="1:1" ht="15.6" x14ac:dyDescent="0.25">
      <c r="A35" s="145" t="s">
        <v>238</v>
      </c>
    </row>
    <row r="36" spans="1:1" ht="15.6" x14ac:dyDescent="0.25">
      <c r="A36" s="145" t="s">
        <v>245</v>
      </c>
    </row>
    <row r="37" spans="1:1" ht="15.6" x14ac:dyDescent="0.25">
      <c r="A37" s="147" t="s">
        <v>234</v>
      </c>
    </row>
    <row r="38" spans="1:1" ht="15.6" x14ac:dyDescent="0.25">
      <c r="A38" s="145" t="s">
        <v>235</v>
      </c>
    </row>
    <row r="39" spans="1:1" ht="15.6" x14ac:dyDescent="0.25">
      <c r="A39" s="145" t="s">
        <v>246</v>
      </c>
    </row>
    <row r="40" spans="1:1" ht="15.6" x14ac:dyDescent="0.25">
      <c r="A40" s="145" t="s">
        <v>236</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9"/>
  <sheetViews>
    <sheetView workbookViewId="0"/>
  </sheetViews>
  <sheetFormatPr defaultRowHeight="13.2" x14ac:dyDescent="0.25"/>
  <cols>
    <col min="1" max="1" width="16.109375" customWidth="1"/>
  </cols>
  <sheetData>
    <row r="1" spans="1:1" x14ac:dyDescent="0.25">
      <c r="A1" s="65" t="s">
        <v>46</v>
      </c>
    </row>
    <row r="2" spans="1:1" x14ac:dyDescent="0.25">
      <c r="A2" s="65" t="s">
        <v>47</v>
      </c>
    </row>
    <row r="3" spans="1:1" x14ac:dyDescent="0.25">
      <c r="A3" s="65" t="s">
        <v>171</v>
      </c>
    </row>
    <row r="4" spans="1:1" x14ac:dyDescent="0.25">
      <c r="A4" s="65" t="s">
        <v>48</v>
      </c>
    </row>
    <row r="5" spans="1:1" x14ac:dyDescent="0.25">
      <c r="A5" s="65" t="s">
        <v>49</v>
      </c>
    </row>
    <row r="6" spans="1:1" x14ac:dyDescent="0.25">
      <c r="A6" s="65" t="s">
        <v>50</v>
      </c>
    </row>
    <row r="7" spans="1:1" x14ac:dyDescent="0.25">
      <c r="A7" s="65" t="s">
        <v>51</v>
      </c>
    </row>
    <row r="8" spans="1:1" x14ac:dyDescent="0.25">
      <c r="A8" s="65" t="s">
        <v>52</v>
      </c>
    </row>
    <row r="9" spans="1:1" x14ac:dyDescent="0.25">
      <c r="A9" s="92"/>
    </row>
  </sheetData>
  <sheetProtection password="CF0F"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E112"/>
  <sheetViews>
    <sheetView workbookViewId="0"/>
  </sheetViews>
  <sheetFormatPr defaultColWidth="9.109375" defaultRowHeight="13.2" x14ac:dyDescent="0.25"/>
  <cols>
    <col min="1" max="1" width="22.33203125" style="80" bestFit="1" customWidth="1"/>
    <col min="2" max="2" width="33.109375" style="80" customWidth="1"/>
    <col min="3" max="16384" width="9.109375" style="81"/>
  </cols>
  <sheetData>
    <row r="1" spans="1:5" x14ac:dyDescent="0.25">
      <c r="A1" s="80" t="s">
        <v>53</v>
      </c>
      <c r="B1" s="80" t="s">
        <v>54</v>
      </c>
    </row>
    <row r="2" spans="1:5" x14ac:dyDescent="0.25">
      <c r="A2" s="80" t="s">
        <v>55</v>
      </c>
      <c r="B2" s="80" t="s">
        <v>56</v>
      </c>
    </row>
    <row r="3" spans="1:5" x14ac:dyDescent="0.25">
      <c r="A3" s="80" t="s">
        <v>57</v>
      </c>
      <c r="B3" s="80" t="s">
        <v>58</v>
      </c>
      <c r="D3" s="82"/>
    </row>
    <row r="4" spans="1:5" x14ac:dyDescent="0.25">
      <c r="A4" s="80" t="s">
        <v>59</v>
      </c>
      <c r="B4" s="80" t="s">
        <v>60</v>
      </c>
      <c r="D4" s="82"/>
    </row>
    <row r="5" spans="1:5" x14ac:dyDescent="0.25">
      <c r="A5" s="80" t="s">
        <v>61</v>
      </c>
      <c r="B5" s="80" t="s">
        <v>62</v>
      </c>
      <c r="D5" s="82"/>
    </row>
    <row r="6" spans="1:5" x14ac:dyDescent="0.25">
      <c r="A6" s="80" t="s">
        <v>63</v>
      </c>
      <c r="B6" s="80" t="s">
        <v>64</v>
      </c>
      <c r="D6" s="82"/>
    </row>
    <row r="7" spans="1:5" x14ac:dyDescent="0.25">
      <c r="A7" s="80" t="s">
        <v>65</v>
      </c>
      <c r="B7" s="80" t="s">
        <v>66</v>
      </c>
      <c r="D7" s="82"/>
    </row>
    <row r="8" spans="1:5" x14ac:dyDescent="0.25">
      <c r="A8" s="80" t="s">
        <v>67</v>
      </c>
      <c r="B8" s="80" t="s">
        <v>68</v>
      </c>
    </row>
    <row r="9" spans="1:5" x14ac:dyDescent="0.25">
      <c r="A9" s="80" t="s">
        <v>69</v>
      </c>
      <c r="B9" s="80" t="s">
        <v>70</v>
      </c>
      <c r="D9" s="82"/>
      <c r="E9" s="82"/>
    </row>
    <row r="10" spans="1:5" x14ac:dyDescent="0.25">
      <c r="A10" s="80" t="s">
        <v>71</v>
      </c>
      <c r="B10" s="80" t="s">
        <v>72</v>
      </c>
      <c r="E10" s="82"/>
    </row>
    <row r="11" spans="1:5" x14ac:dyDescent="0.25">
      <c r="A11" s="80" t="s">
        <v>73</v>
      </c>
      <c r="B11" s="80" t="s">
        <v>74</v>
      </c>
      <c r="D11" s="82"/>
      <c r="E11" s="82"/>
    </row>
    <row r="12" spans="1:5" x14ac:dyDescent="0.25">
      <c r="A12" s="80" t="s">
        <v>75</v>
      </c>
      <c r="B12" s="80" t="s">
        <v>76</v>
      </c>
      <c r="D12" s="82"/>
      <c r="E12" s="82"/>
    </row>
    <row r="13" spans="1:5" x14ac:dyDescent="0.25">
      <c r="A13" s="80" t="s">
        <v>77</v>
      </c>
      <c r="B13" s="80" t="s">
        <v>78</v>
      </c>
      <c r="E13" s="82"/>
    </row>
    <row r="14" spans="1:5" x14ac:dyDescent="0.25">
      <c r="A14" s="80" t="s">
        <v>79</v>
      </c>
      <c r="B14" s="80" t="s">
        <v>80</v>
      </c>
      <c r="E14" s="82"/>
    </row>
    <row r="15" spans="1:5" x14ac:dyDescent="0.25">
      <c r="A15" s="80" t="s">
        <v>81</v>
      </c>
      <c r="B15" s="80" t="s">
        <v>82</v>
      </c>
      <c r="E15" s="82"/>
    </row>
    <row r="16" spans="1:5" x14ac:dyDescent="0.25">
      <c r="A16" s="80" t="s">
        <v>83</v>
      </c>
      <c r="B16" s="80" t="s">
        <v>84</v>
      </c>
      <c r="E16" s="82"/>
    </row>
    <row r="17" spans="1:5" x14ac:dyDescent="0.25">
      <c r="A17" s="80" t="s">
        <v>85</v>
      </c>
      <c r="B17" s="80" t="s">
        <v>86</v>
      </c>
      <c r="E17" s="82"/>
    </row>
    <row r="18" spans="1:5" x14ac:dyDescent="0.25">
      <c r="A18" s="80" t="s">
        <v>87</v>
      </c>
      <c r="B18" s="80" t="s">
        <v>87</v>
      </c>
      <c r="D18" s="82"/>
      <c r="E18" s="82"/>
    </row>
    <row r="19" spans="1:5" x14ac:dyDescent="0.25">
      <c r="A19" s="80" t="s">
        <v>88</v>
      </c>
      <c r="B19" s="80" t="s">
        <v>89</v>
      </c>
      <c r="D19" s="82"/>
      <c r="E19" s="82"/>
    </row>
    <row r="20" spans="1:5" x14ac:dyDescent="0.25">
      <c r="A20" s="80" t="s">
        <v>90</v>
      </c>
      <c r="B20" s="80" t="s">
        <v>91</v>
      </c>
      <c r="E20" s="82"/>
    </row>
    <row r="21" spans="1:5" x14ac:dyDescent="0.25">
      <c r="A21" s="80" t="s">
        <v>92</v>
      </c>
      <c r="B21" s="80" t="s">
        <v>93</v>
      </c>
      <c r="D21" s="82"/>
      <c r="E21" s="82"/>
    </row>
    <row r="22" spans="1:5" x14ac:dyDescent="0.25">
      <c r="A22" s="80" t="s">
        <v>94</v>
      </c>
      <c r="B22" s="80" t="s">
        <v>94</v>
      </c>
      <c r="D22" s="82"/>
      <c r="E22" s="82"/>
    </row>
    <row r="23" spans="1:5" x14ac:dyDescent="0.25">
      <c r="A23" s="80" t="s">
        <v>95</v>
      </c>
      <c r="D23" s="82"/>
      <c r="E23" s="82"/>
    </row>
    <row r="24" spans="1:5" x14ac:dyDescent="0.25">
      <c r="A24" s="80" t="s">
        <v>172</v>
      </c>
      <c r="D24" s="82"/>
      <c r="E24" s="82"/>
    </row>
    <row r="25" spans="1:5" x14ac:dyDescent="0.25">
      <c r="A25" s="80" t="s">
        <v>96</v>
      </c>
      <c r="B25" s="80" t="s">
        <v>97</v>
      </c>
      <c r="D25" s="82"/>
      <c r="E25" s="82"/>
    </row>
    <row r="26" spans="1:5" x14ac:dyDescent="0.25">
      <c r="A26" s="80" t="s">
        <v>98</v>
      </c>
      <c r="B26" s="80" t="s">
        <v>99</v>
      </c>
      <c r="D26" s="82"/>
      <c r="E26" s="82"/>
    </row>
    <row r="27" spans="1:5" x14ac:dyDescent="0.25">
      <c r="A27" s="80" t="s">
        <v>100</v>
      </c>
      <c r="B27" s="80" t="s">
        <v>101</v>
      </c>
      <c r="D27" s="82"/>
      <c r="E27" s="82"/>
    </row>
    <row r="28" spans="1:5" x14ac:dyDescent="0.25">
      <c r="A28" s="80" t="s">
        <v>102</v>
      </c>
      <c r="B28" s="80" t="s">
        <v>103</v>
      </c>
      <c r="E28" s="82"/>
    </row>
    <row r="29" spans="1:5" x14ac:dyDescent="0.25">
      <c r="A29" s="80" t="s">
        <v>104</v>
      </c>
      <c r="B29" s="80" t="s">
        <v>105</v>
      </c>
      <c r="D29" s="82"/>
      <c r="E29" s="82"/>
    </row>
    <row r="30" spans="1:5" x14ac:dyDescent="0.25">
      <c r="A30" s="80" t="s">
        <v>106</v>
      </c>
      <c r="B30" s="80" t="s">
        <v>107</v>
      </c>
      <c r="D30" s="82"/>
      <c r="E30" s="82"/>
    </row>
    <row r="31" spans="1:5" x14ac:dyDescent="0.25">
      <c r="A31" s="80" t="s">
        <v>108</v>
      </c>
      <c r="B31" s="80" t="s">
        <v>109</v>
      </c>
      <c r="D31" s="82"/>
      <c r="E31" s="82"/>
    </row>
    <row r="32" spans="1:5" x14ac:dyDescent="0.25">
      <c r="A32" s="80" t="s">
        <v>110</v>
      </c>
      <c r="B32" s="80" t="s">
        <v>111</v>
      </c>
      <c r="E32" s="82"/>
    </row>
    <row r="33" spans="1:5" x14ac:dyDescent="0.25">
      <c r="A33" s="80" t="s">
        <v>112</v>
      </c>
      <c r="B33" s="80" t="s">
        <v>113</v>
      </c>
      <c r="D33" s="82"/>
    </row>
    <row r="34" spans="1:5" x14ac:dyDescent="0.25">
      <c r="A34" s="80" t="s">
        <v>114</v>
      </c>
      <c r="B34" s="80" t="s">
        <v>115</v>
      </c>
      <c r="D34" s="82"/>
    </row>
    <row r="35" spans="1:5" x14ac:dyDescent="0.25">
      <c r="A35" s="80" t="s">
        <v>116</v>
      </c>
      <c r="B35" s="80" t="s">
        <v>117</v>
      </c>
      <c r="D35" s="82"/>
    </row>
    <row r="36" spans="1:5" x14ac:dyDescent="0.25">
      <c r="A36" s="80" t="s">
        <v>118</v>
      </c>
      <c r="D36" s="82"/>
    </row>
    <row r="37" spans="1:5" x14ac:dyDescent="0.25">
      <c r="A37" s="80" t="s">
        <v>215</v>
      </c>
      <c r="D37" s="82"/>
    </row>
    <row r="38" spans="1:5" x14ac:dyDescent="0.25">
      <c r="A38" s="80" t="s">
        <v>119</v>
      </c>
      <c r="B38" s="80" t="s">
        <v>120</v>
      </c>
      <c r="D38" s="82"/>
    </row>
    <row r="39" spans="1:5" x14ac:dyDescent="0.25">
      <c r="A39" s="80" t="s">
        <v>121</v>
      </c>
      <c r="B39" s="80" t="s">
        <v>122</v>
      </c>
      <c r="D39" s="82"/>
    </row>
    <row r="40" spans="1:5" x14ac:dyDescent="0.25">
      <c r="A40" s="80" t="s">
        <v>123</v>
      </c>
      <c r="B40" s="80" t="s">
        <v>124</v>
      </c>
      <c r="D40" s="82"/>
    </row>
    <row r="41" spans="1:5" x14ac:dyDescent="0.25">
      <c r="A41" s="80" t="s">
        <v>125</v>
      </c>
      <c r="B41" s="80" t="s">
        <v>126</v>
      </c>
      <c r="D41" s="82"/>
    </row>
    <row r="42" spans="1:5" x14ac:dyDescent="0.25">
      <c r="A42" s="80" t="s">
        <v>127</v>
      </c>
      <c r="B42" s="80" t="s">
        <v>128</v>
      </c>
      <c r="E42" s="82"/>
    </row>
    <row r="43" spans="1:5" x14ac:dyDescent="0.25">
      <c r="A43" s="80" t="s">
        <v>129</v>
      </c>
      <c r="B43" s="80" t="s">
        <v>130</v>
      </c>
      <c r="D43" s="82"/>
      <c r="E43" s="82"/>
    </row>
    <row r="44" spans="1:5" x14ac:dyDescent="0.25">
      <c r="A44" s="80" t="s">
        <v>131</v>
      </c>
      <c r="B44" s="80" t="s">
        <v>132</v>
      </c>
      <c r="D44" s="82"/>
      <c r="E44" s="82"/>
    </row>
    <row r="45" spans="1:5" x14ac:dyDescent="0.25">
      <c r="A45" s="80" t="s">
        <v>133</v>
      </c>
      <c r="B45" s="80" t="s">
        <v>134</v>
      </c>
      <c r="D45" s="82"/>
      <c r="E45" s="82"/>
    </row>
    <row r="46" spans="1:5" x14ac:dyDescent="0.25">
      <c r="A46" s="80" t="s">
        <v>135</v>
      </c>
      <c r="B46" s="80" t="s">
        <v>136</v>
      </c>
      <c r="D46" s="82"/>
      <c r="E46" s="82"/>
    </row>
    <row r="47" spans="1:5" x14ac:dyDescent="0.25">
      <c r="A47" s="80" t="s">
        <v>137</v>
      </c>
      <c r="B47" s="80" t="s">
        <v>137</v>
      </c>
      <c r="D47" s="82"/>
    </row>
    <row r="48" spans="1:5" x14ac:dyDescent="0.25">
      <c r="A48" s="80" t="s">
        <v>138</v>
      </c>
      <c r="B48" s="80" t="s">
        <v>139</v>
      </c>
      <c r="D48" s="82"/>
      <c r="E48" s="82"/>
    </row>
    <row r="49" spans="1:5" x14ac:dyDescent="0.25">
      <c r="A49" s="80" t="s">
        <v>140</v>
      </c>
      <c r="B49" s="80" t="s">
        <v>141</v>
      </c>
      <c r="D49" s="82"/>
      <c r="E49" s="82"/>
    </row>
    <row r="50" spans="1:5" x14ac:dyDescent="0.25">
      <c r="A50" s="80" t="s">
        <v>142</v>
      </c>
      <c r="B50" s="80" t="s">
        <v>143</v>
      </c>
      <c r="D50" s="82"/>
    </row>
    <row r="51" spans="1:5" x14ac:dyDescent="0.25">
      <c r="A51" s="80" t="s">
        <v>144</v>
      </c>
      <c r="B51" s="80" t="s">
        <v>145</v>
      </c>
      <c r="D51" s="82"/>
    </row>
    <row r="52" spans="1:5" x14ac:dyDescent="0.25">
      <c r="A52" s="80" t="s">
        <v>146</v>
      </c>
      <c r="B52" s="80" t="s">
        <v>147</v>
      </c>
      <c r="D52" s="82"/>
    </row>
    <row r="53" spans="1:5" x14ac:dyDescent="0.25">
      <c r="A53" s="80" t="s">
        <v>148</v>
      </c>
      <c r="B53" s="80" t="s">
        <v>149</v>
      </c>
      <c r="D53" s="82"/>
      <c r="E53" s="82"/>
    </row>
    <row r="54" spans="1:5" x14ac:dyDescent="0.25">
      <c r="A54" s="80" t="s">
        <v>150</v>
      </c>
      <c r="B54" s="80" t="s">
        <v>150</v>
      </c>
      <c r="D54" s="82"/>
      <c r="E54" s="82"/>
    </row>
    <row r="55" spans="1:5" x14ac:dyDescent="0.25">
      <c r="A55" s="80" t="s">
        <v>151</v>
      </c>
      <c r="B55" s="80" t="s">
        <v>152</v>
      </c>
      <c r="E55" s="82"/>
    </row>
    <row r="56" spans="1:5" x14ac:dyDescent="0.25">
      <c r="A56" s="80" t="s">
        <v>153</v>
      </c>
      <c r="B56" s="80" t="s">
        <v>154</v>
      </c>
      <c r="D56" s="82"/>
    </row>
    <row r="57" spans="1:5" x14ac:dyDescent="0.25">
      <c r="A57" s="80" t="s">
        <v>155</v>
      </c>
      <c r="B57" s="80" t="s">
        <v>156</v>
      </c>
      <c r="D57" s="82"/>
      <c r="E57" s="82"/>
    </row>
    <row r="58" spans="1:5" x14ac:dyDescent="0.25">
      <c r="A58" s="80" t="s">
        <v>214</v>
      </c>
      <c r="B58" s="80" t="s">
        <v>157</v>
      </c>
      <c r="D58" s="82"/>
      <c r="E58" s="82"/>
    </row>
    <row r="59" spans="1:5" x14ac:dyDescent="0.25">
      <c r="A59" s="80" t="s">
        <v>158</v>
      </c>
      <c r="B59" s="80" t="s">
        <v>159</v>
      </c>
      <c r="D59" s="82"/>
      <c r="E59" s="82"/>
    </row>
    <row r="60" spans="1:5" x14ac:dyDescent="0.25">
      <c r="A60" s="80" t="s">
        <v>160</v>
      </c>
      <c r="B60" s="80" t="s">
        <v>161</v>
      </c>
      <c r="D60" s="82"/>
      <c r="E60" s="82"/>
    </row>
    <row r="61" spans="1:5" x14ac:dyDescent="0.25">
      <c r="A61" s="80" t="s">
        <v>162</v>
      </c>
      <c r="B61" s="80" t="s">
        <v>163</v>
      </c>
      <c r="D61" s="82"/>
      <c r="E61" s="82"/>
    </row>
    <row r="62" spans="1:5" x14ac:dyDescent="0.25">
      <c r="E62" s="82"/>
    </row>
    <row r="63" spans="1:5" x14ac:dyDescent="0.25">
      <c r="D63" s="82"/>
      <c r="E63" s="82"/>
    </row>
    <row r="64" spans="1:5" x14ac:dyDescent="0.25">
      <c r="D64" s="82"/>
      <c r="E64" s="82"/>
    </row>
    <row r="65" spans="2:5" x14ac:dyDescent="0.25">
      <c r="B65" s="83"/>
      <c r="D65" s="82"/>
      <c r="E65" s="82"/>
    </row>
    <row r="66" spans="2:5" x14ac:dyDescent="0.25">
      <c r="D66" s="82"/>
      <c r="E66" s="82"/>
    </row>
    <row r="67" spans="2:5" x14ac:dyDescent="0.25">
      <c r="D67" s="82"/>
      <c r="E67" s="82"/>
    </row>
    <row r="68" spans="2:5" x14ac:dyDescent="0.25">
      <c r="D68" s="82"/>
    </row>
    <row r="69" spans="2:5" x14ac:dyDescent="0.25">
      <c r="D69" s="82"/>
    </row>
    <row r="70" spans="2:5" x14ac:dyDescent="0.25">
      <c r="D70" s="82"/>
      <c r="E70" s="82"/>
    </row>
    <row r="71" spans="2:5" x14ac:dyDescent="0.25">
      <c r="D71" s="82"/>
    </row>
    <row r="72" spans="2:5" x14ac:dyDescent="0.25">
      <c r="D72" s="82"/>
      <c r="E72" s="82"/>
    </row>
    <row r="73" spans="2:5" x14ac:dyDescent="0.25">
      <c r="B73" s="83"/>
      <c r="D73" s="82"/>
      <c r="E73" s="82"/>
    </row>
    <row r="74" spans="2:5" x14ac:dyDescent="0.25">
      <c r="E74" s="82"/>
    </row>
    <row r="75" spans="2:5" x14ac:dyDescent="0.25">
      <c r="D75" s="82"/>
      <c r="E75" s="82"/>
    </row>
    <row r="76" spans="2:5" x14ac:dyDescent="0.25">
      <c r="D76" s="82"/>
    </row>
    <row r="77" spans="2:5" x14ac:dyDescent="0.25">
      <c r="D77" s="82"/>
      <c r="E77" s="82"/>
    </row>
    <row r="78" spans="2:5" x14ac:dyDescent="0.25">
      <c r="D78" s="82"/>
    </row>
    <row r="79" spans="2:5" x14ac:dyDescent="0.25">
      <c r="D79" s="82"/>
    </row>
    <row r="80" spans="2:5" x14ac:dyDescent="0.25">
      <c r="D80" s="82"/>
    </row>
    <row r="81" spans="2:5" x14ac:dyDescent="0.25">
      <c r="D81" s="82"/>
    </row>
    <row r="82" spans="2:5" x14ac:dyDescent="0.25">
      <c r="D82" s="82"/>
      <c r="E82" s="82"/>
    </row>
    <row r="83" spans="2:5" x14ac:dyDescent="0.25">
      <c r="D83" s="82"/>
    </row>
    <row r="84" spans="2:5" x14ac:dyDescent="0.25">
      <c r="D84" s="82"/>
    </row>
    <row r="85" spans="2:5" x14ac:dyDescent="0.25">
      <c r="B85" s="83"/>
    </row>
    <row r="95" spans="2:5" x14ac:dyDescent="0.25">
      <c r="B95" s="83"/>
    </row>
    <row r="96" spans="2:5" x14ac:dyDescent="0.25">
      <c r="D96" s="82"/>
    </row>
    <row r="97" spans="4:4" x14ac:dyDescent="0.25">
      <c r="D97" s="82"/>
    </row>
    <row r="98" spans="4:4" x14ac:dyDescent="0.25">
      <c r="D98" s="82"/>
    </row>
    <row r="99" spans="4:4" x14ac:dyDescent="0.25">
      <c r="D99" s="82"/>
    </row>
    <row r="100" spans="4:4" x14ac:dyDescent="0.25">
      <c r="D100" s="82"/>
    </row>
    <row r="101" spans="4:4" x14ac:dyDescent="0.25">
      <c r="D101" s="82"/>
    </row>
    <row r="102" spans="4:4" x14ac:dyDescent="0.25">
      <c r="D102" s="82"/>
    </row>
    <row r="103" spans="4:4" x14ac:dyDescent="0.25">
      <c r="D103" s="82"/>
    </row>
    <row r="104" spans="4:4" x14ac:dyDescent="0.25">
      <c r="D104" s="82"/>
    </row>
    <row r="105" spans="4:4" x14ac:dyDescent="0.25">
      <c r="D105" s="82"/>
    </row>
    <row r="106" spans="4:4" x14ac:dyDescent="0.25">
      <c r="D106" s="82"/>
    </row>
    <row r="107" spans="4:4" x14ac:dyDescent="0.25">
      <c r="D107" s="82"/>
    </row>
    <row r="108" spans="4:4" x14ac:dyDescent="0.25">
      <c r="D108" s="82"/>
    </row>
    <row r="109" spans="4:4" x14ac:dyDescent="0.25">
      <c r="D109" s="82"/>
    </row>
    <row r="110" spans="4:4" x14ac:dyDescent="0.25">
      <c r="D110" s="82"/>
    </row>
    <row r="111" spans="4:4" x14ac:dyDescent="0.25">
      <c r="D111" s="82"/>
    </row>
    <row r="112" spans="4:4" x14ac:dyDescent="0.25">
      <c r="D112" s="82"/>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2"/>
  <sheetViews>
    <sheetView workbookViewId="0"/>
  </sheetViews>
  <sheetFormatPr defaultRowHeight="13.2" x14ac:dyDescent="0.25"/>
  <sheetData>
    <row r="1" spans="1:1" x14ac:dyDescent="0.25">
      <c r="A1" s="65" t="s">
        <v>166</v>
      </c>
    </row>
    <row r="2" spans="1:1" x14ac:dyDescent="0.25">
      <c r="A2" s="65" t="s">
        <v>32</v>
      </c>
    </row>
  </sheetData>
  <sheetProtection password="CF0F" sheet="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A3"/>
  <sheetViews>
    <sheetView workbookViewId="0">
      <selection activeCell="A2" sqref="A2"/>
    </sheetView>
  </sheetViews>
  <sheetFormatPr defaultRowHeight="13.2" x14ac:dyDescent="0.25"/>
  <cols>
    <col min="1" max="1" width="19" customWidth="1"/>
  </cols>
  <sheetData>
    <row r="2" spans="1:1" x14ac:dyDescent="0.25">
      <c r="A2" s="65" t="s">
        <v>202</v>
      </c>
    </row>
    <row r="3" spans="1:1" x14ac:dyDescent="0.25">
      <c r="A3" s="65" t="s">
        <v>203</v>
      </c>
    </row>
  </sheetData>
  <sheetProtection password="CF0F"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A2"/>
  <sheetViews>
    <sheetView workbookViewId="0">
      <selection activeCell="A2" sqref="A2"/>
    </sheetView>
  </sheetViews>
  <sheetFormatPr defaultColWidth="9.109375" defaultRowHeight="13.2" x14ac:dyDescent="0.25"/>
  <cols>
    <col min="1" max="1" width="14.6640625" style="98" bestFit="1" customWidth="1"/>
    <col min="2" max="2" width="13.6640625" style="98" bestFit="1" customWidth="1"/>
    <col min="3" max="3" width="8.44140625" style="98" bestFit="1" customWidth="1"/>
    <col min="4" max="6" width="8.44140625" style="98" customWidth="1"/>
    <col min="7" max="7" width="4.109375" style="98" bestFit="1" customWidth="1"/>
    <col min="8" max="8" width="4.5546875" style="98" bestFit="1" customWidth="1"/>
    <col min="9" max="9" width="6.5546875" style="98" customWidth="1"/>
    <col min="10" max="11" width="8.109375" style="98" bestFit="1" customWidth="1"/>
    <col min="12" max="12" width="6" style="98" bestFit="1" customWidth="1"/>
    <col min="13" max="14" width="6" style="98" customWidth="1"/>
    <col min="15" max="15" width="7" style="98" customWidth="1"/>
    <col min="16" max="16" width="9.33203125" style="98" bestFit="1" customWidth="1"/>
    <col min="17" max="18" width="9.44140625" style="98" bestFit="1" customWidth="1"/>
    <col min="19" max="19" width="4.5546875" style="98" customWidth="1"/>
    <col min="20" max="20" width="9.44140625" style="98" bestFit="1" customWidth="1"/>
    <col min="21" max="21" width="5.5546875" style="98" bestFit="1" customWidth="1"/>
    <col min="22" max="22" width="8.5546875" style="98" bestFit="1" customWidth="1"/>
    <col min="23" max="23" width="8.6640625" style="98" bestFit="1" customWidth="1"/>
    <col min="24" max="24" width="7.5546875" style="98" bestFit="1" customWidth="1"/>
    <col min="25" max="25" width="7.109375" style="98" bestFit="1" customWidth="1"/>
    <col min="26" max="26" width="8.44140625" style="98" bestFit="1" customWidth="1"/>
    <col min="27" max="16384" width="9.109375" style="98"/>
  </cols>
  <sheetData>
    <row r="1" spans="1:27" x14ac:dyDescent="0.25">
      <c r="A1" s="98" t="s">
        <v>177</v>
      </c>
      <c r="B1" s="98" t="s">
        <v>178</v>
      </c>
      <c r="C1" s="98" t="s">
        <v>179</v>
      </c>
      <c r="D1" s="98" t="s">
        <v>183</v>
      </c>
      <c r="E1" s="98" t="s">
        <v>184</v>
      </c>
      <c r="F1" s="98" t="s">
        <v>187</v>
      </c>
      <c r="G1" s="98" t="s">
        <v>180</v>
      </c>
      <c r="H1" s="98" t="s">
        <v>181</v>
      </c>
      <c r="I1" s="98" t="s">
        <v>200</v>
      </c>
      <c r="J1" s="98" t="s">
        <v>185</v>
      </c>
      <c r="K1" s="98" t="s">
        <v>186</v>
      </c>
      <c r="L1" s="98" t="s">
        <v>189</v>
      </c>
      <c r="M1" s="98" t="s">
        <v>190</v>
      </c>
      <c r="N1" s="63" t="s">
        <v>204</v>
      </c>
      <c r="O1" s="98" t="s">
        <v>193</v>
      </c>
      <c r="P1" s="98" t="s">
        <v>191</v>
      </c>
      <c r="Q1" s="98" t="s">
        <v>192</v>
      </c>
      <c r="R1" s="98" t="s">
        <v>188</v>
      </c>
      <c r="S1" s="98" t="s">
        <v>213</v>
      </c>
      <c r="T1" s="98" t="s">
        <v>170</v>
      </c>
      <c r="U1" s="98" t="s">
        <v>182</v>
      </c>
      <c r="V1" s="98" t="s">
        <v>195</v>
      </c>
      <c r="W1" s="98" t="s">
        <v>196</v>
      </c>
      <c r="X1" s="98" t="s">
        <v>197</v>
      </c>
      <c r="Y1" s="98" t="s">
        <v>198</v>
      </c>
      <c r="Z1" s="98" t="s">
        <v>199</v>
      </c>
      <c r="AA1" s="98" t="s">
        <v>194</v>
      </c>
    </row>
    <row r="2" spans="1:27" x14ac:dyDescent="0.25">
      <c r="A2" s="97">
        <f>'FGIS 923'!B7</f>
        <v>0</v>
      </c>
      <c r="B2" s="98">
        <f>'FGIS 923'!B8</f>
        <v>0</v>
      </c>
      <c r="C2" s="97">
        <f>'FGIS 923'!B9</f>
        <v>0</v>
      </c>
      <c r="D2" s="98">
        <f>'FGIS 923'!B16</f>
        <v>0</v>
      </c>
      <c r="E2" s="98">
        <f>'FGIS 923'!F16</f>
        <v>0</v>
      </c>
      <c r="F2" s="98">
        <f>'FGIS 923'!B31</f>
        <v>0</v>
      </c>
      <c r="G2" s="97">
        <f>'FGIS 923'!F7</f>
        <v>0</v>
      </c>
      <c r="H2" s="97">
        <f>'FGIS 923'!F8</f>
        <v>0</v>
      </c>
      <c r="I2" s="98">
        <f>'FGIS 923'!G43</f>
        <v>0</v>
      </c>
      <c r="J2" s="98" t="str">
        <f>'FGIS 923'!D27</f>
        <v/>
      </c>
      <c r="K2" s="98" t="str">
        <f>'FGIS 923'!G27</f>
        <v/>
      </c>
      <c r="L2" s="99" t="str">
        <f>'FGIS 923'!B43</f>
        <v/>
      </c>
      <c r="M2" s="99" t="str">
        <f>'FGIS 923'!E41</f>
        <v/>
      </c>
      <c r="N2" s="99" t="str">
        <f>'FGIS 923'!B41</f>
        <v/>
      </c>
      <c r="O2" s="99">
        <f>'FGIS 923'!B42</f>
        <v>0</v>
      </c>
      <c r="P2" s="98" t="str">
        <f>'FGIS 923'!G40</f>
        <v/>
      </c>
      <c r="Q2" s="98" t="str">
        <f>'FGIS 923'!E43</f>
        <v/>
      </c>
      <c r="R2" s="98" t="str">
        <f>'FGIS 923'!C34</f>
        <v/>
      </c>
      <c r="S2" s="98">
        <f>'FGIS 923'!F10</f>
        <v>0</v>
      </c>
      <c r="T2" s="98">
        <f>'FGIS 923'!F11</f>
        <v>0</v>
      </c>
      <c r="U2" s="98">
        <f>'FGIS 923'!F12</f>
        <v>0</v>
      </c>
      <c r="V2" s="98" t="str">
        <f>'FGIS 923'!C46</f>
        <v/>
      </c>
      <c r="W2" s="98" t="str">
        <f>'FGIS 923'!C47</f>
        <v/>
      </c>
      <c r="X2" s="98" t="str">
        <f>'FGIS 923'!C48</f>
        <v/>
      </c>
      <c r="Y2" s="98" t="str">
        <f>'FGIS 923'!C49</f>
        <v/>
      </c>
      <c r="Z2" s="98" t="str">
        <f>'FGIS 923'!C50</f>
        <v/>
      </c>
      <c r="AA2" s="98">
        <f>'FGIS 923'!G42</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N2"/>
  <sheetViews>
    <sheetView workbookViewId="0">
      <selection activeCell="A2" sqref="A2"/>
    </sheetView>
  </sheetViews>
  <sheetFormatPr defaultRowHeight="13.2" x14ac:dyDescent="0.25"/>
  <cols>
    <col min="1" max="6" width="9.109375" style="98" customWidth="1"/>
    <col min="7" max="13" width="9.109375" style="72" customWidth="1"/>
    <col min="14" max="14" width="9.109375" style="98" customWidth="1"/>
  </cols>
  <sheetData>
    <row r="1" spans="1:14" x14ac:dyDescent="0.25">
      <c r="A1" s="98" t="s">
        <v>177</v>
      </c>
      <c r="B1" s="98" t="s">
        <v>178</v>
      </c>
      <c r="C1" s="98" t="s">
        <v>179</v>
      </c>
      <c r="D1" s="98" t="s">
        <v>183</v>
      </c>
      <c r="E1" s="98" t="s">
        <v>184</v>
      </c>
      <c r="F1" s="98" t="s">
        <v>187</v>
      </c>
      <c r="G1" s="72" t="s">
        <v>205</v>
      </c>
      <c r="H1" s="72" t="s">
        <v>206</v>
      </c>
      <c r="I1" s="72" t="s">
        <v>207</v>
      </c>
      <c r="J1" s="72" t="s">
        <v>208</v>
      </c>
      <c r="K1" s="72" t="s">
        <v>209</v>
      </c>
      <c r="L1" s="72" t="s">
        <v>210</v>
      </c>
      <c r="M1" s="72" t="s">
        <v>211</v>
      </c>
      <c r="N1" s="98" t="s">
        <v>212</v>
      </c>
    </row>
    <row r="2" spans="1:14" x14ac:dyDescent="0.25">
      <c r="A2" s="97">
        <f>'FGIS 923'!B7</f>
        <v>0</v>
      </c>
      <c r="B2" s="98">
        <f>'FGIS 923'!B8</f>
        <v>0</v>
      </c>
      <c r="C2" s="97">
        <f>'FGIS 923'!B9</f>
        <v>0</v>
      </c>
      <c r="D2" s="98">
        <f>'FGIS 923'!B16</f>
        <v>0</v>
      </c>
      <c r="E2" s="98">
        <f>'FGIS 923'!F16</f>
        <v>0</v>
      </c>
      <c r="F2" s="98">
        <f>'FGIS 923'!B31</f>
        <v>0</v>
      </c>
      <c r="G2" s="72">
        <f>'FGIS 923'!B39</f>
        <v>0</v>
      </c>
      <c r="H2" s="72">
        <f>'FGIS 923'!C39</f>
        <v>0</v>
      </c>
      <c r="I2" s="72">
        <f>'FGIS 923'!D39</f>
        <v>0</v>
      </c>
      <c r="J2" s="72">
        <f>'FGIS 923'!E39</f>
        <v>0</v>
      </c>
      <c r="K2" s="72">
        <f>'FGIS 923'!F39</f>
        <v>0</v>
      </c>
      <c r="L2" s="72" t="str">
        <f>'FGIS 923'!G39</f>
        <v/>
      </c>
      <c r="M2" s="72" t="str">
        <f>'FGIS 923'!E42</f>
        <v/>
      </c>
      <c r="N2" s="98">
        <f>'FGIS 923'!G43</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FGIS 923</vt:lpstr>
      <vt:lpstr>Instructions</vt:lpstr>
      <vt:lpstr>FO</vt:lpstr>
      <vt:lpstr>AGENCIES</vt:lpstr>
      <vt:lpstr>CAL DATE</vt:lpstr>
      <vt:lpstr>MODEL</vt:lpstr>
      <vt:lpstr>results</vt:lpstr>
      <vt:lpstr>TW</vt:lpstr>
      <vt:lpstr>AGENCIES</vt:lpstr>
      <vt:lpstr>AGENCIES!AGYNAMESALL</vt:lpstr>
      <vt:lpstr>CALDATE</vt:lpstr>
      <vt:lpstr>FO</vt:lpstr>
      <vt:lpstr>FONAMES</vt:lpstr>
      <vt:lpstr>MODEL</vt:lpstr>
      <vt:lpstr>MODELS</vt:lpstr>
      <vt:lpstr>'FGIS 923'!Print_Area</vt:lpstr>
    </vt:vector>
  </TitlesOfParts>
  <Company>GIPSA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Moisture Meter Test Form</dc:title>
  <dc:creator>ph</dc:creator>
  <dc:description>Formatted to print on a HP Laser Jet 5si/5si Mx</dc:description>
  <cp:lastModifiedBy>Giese, Gregory - MRP-AMS</cp:lastModifiedBy>
  <cp:lastPrinted>2024-08-20T16:00:35Z</cp:lastPrinted>
  <dcterms:created xsi:type="dcterms:W3CDTF">1998-06-30T13:36:52Z</dcterms:created>
  <dcterms:modified xsi:type="dcterms:W3CDTF">2025-02-19T15:30:15Z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ward to">
    <vt:lpwstr>TSD Jim Rampton</vt:lpwstr>
  </property>
  <property fmtid="{D5CDD505-2E9C-101B-9397-08002B2CF9AE}" pid="3" name="Recorded date">
    <vt:filetime>1998-09-08T04:00:00Z</vt:filetime>
  </property>
</Properties>
</file>