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Vital Records\Dairy Programs\Order Formulation Branch\Business Process\Rulemaking\Info Collections\DMN 2024\"/>
    </mc:Choice>
  </mc:AlternateContent>
  <xr:revisionPtr revIDLastSave="0" documentId="13_ncr:1_{548A6808-B673-4B81-9205-AFE6C93233E0}" xr6:coauthVersionLast="47" xr6:coauthVersionMax="47" xr10:uidLastSave="{00000000-0000-0000-0000-000000000000}"/>
  <bookViews>
    <workbookView xWindow="-120" yWindow="-120" windowWidth="29040" windowHeight="15720" tabRatio="760" xr2:uid="{6E51BA86-D8B8-4F8B-9FA7-EDFF049E16E0}"/>
  </bookViews>
  <sheets>
    <sheet name="Sheet 1" sheetId="28" r:id="rId1"/>
    <sheet name="Sheet1" sheetId="19" state="hidden" r:id="rId2"/>
    <sheet name="Sheet2" sheetId="20" state="hidden" r:id="rId3"/>
    <sheet name="Sheet3" sheetId="21" state="hidden" r:id="rId4"/>
    <sheet name="Sheet4" sheetId="22" state="hidden" r:id="rId5"/>
    <sheet name="Sheet5" sheetId="27" state="hidden" r:id="rId6"/>
    <sheet name="DMN modified reports list v 2" sheetId="9" state="hidden" r:id="rId7"/>
    <sheet name="Report Titles Cross Reference" sheetId="1" state="hidden" r:id="rId8"/>
    <sheet name="199" sheetId="2" state="hidden" r:id="rId9"/>
    <sheet name="Monthly Ave Int" sheetId="5" state="hidden" r:id="rId10"/>
    <sheet name="599" sheetId="3" state="hidden" r:id="rId11"/>
    <sheet name="Monthly Ave Dom Page 2" sheetId="4" state="hidden" r:id="rId12"/>
    <sheet name="Monthly Ave Dom Page 1" sheetId="6" state="hidden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8" l="1"/>
  <c r="J27" i="28" s="1"/>
  <c r="L21" i="28" l="1"/>
  <c r="L27" i="28" s="1"/>
  <c r="L28" i="28" s="1"/>
  <c r="I94" i="9"/>
  <c r="L94" i="9" s="1"/>
  <c r="N94" i="9" s="1"/>
  <c r="P94" i="9" s="1"/>
  <c r="H89" i="9"/>
  <c r="I89" i="9" s="1"/>
  <c r="L89" i="9" s="1"/>
  <c r="N89" i="9" s="1"/>
  <c r="P89" i="9" s="1"/>
  <c r="H87" i="9"/>
  <c r="I87" i="9" s="1"/>
  <c r="L87" i="9" s="1"/>
  <c r="N87" i="9" s="1"/>
  <c r="P87" i="9" s="1"/>
  <c r="H81" i="9"/>
  <c r="I81" i="9" s="1"/>
  <c r="L81" i="9" s="1"/>
  <c r="N81" i="9" s="1"/>
  <c r="P81" i="9" s="1"/>
  <c r="H75" i="9"/>
  <c r="I75" i="9" s="1"/>
  <c r="L75" i="9" s="1"/>
  <c r="N75" i="9" s="1"/>
  <c r="P75" i="9" s="1"/>
  <c r="H74" i="9"/>
  <c r="I74" i="9" s="1"/>
  <c r="L74" i="9" s="1"/>
  <c r="N74" i="9" s="1"/>
  <c r="P74" i="9" s="1"/>
  <c r="H73" i="9"/>
  <c r="I73" i="9" s="1"/>
  <c r="L73" i="9" s="1"/>
  <c r="N73" i="9" s="1"/>
  <c r="P73" i="9" s="1"/>
  <c r="H67" i="9"/>
  <c r="I67" i="9" s="1"/>
  <c r="L67" i="9" s="1"/>
  <c r="N67" i="9" s="1"/>
  <c r="P67" i="9" s="1"/>
  <c r="H66" i="9"/>
  <c r="I66" i="9" s="1"/>
  <c r="L66" i="9" s="1"/>
  <c r="N66" i="9" s="1"/>
  <c r="P66" i="9" s="1"/>
  <c r="H65" i="9"/>
  <c r="I65" i="9" s="1"/>
  <c r="L65" i="9" s="1"/>
  <c r="N65" i="9" s="1"/>
  <c r="P65" i="9" s="1"/>
  <c r="H64" i="9"/>
  <c r="I64" i="9" s="1"/>
  <c r="L64" i="9" s="1"/>
  <c r="N64" i="9" s="1"/>
  <c r="P64" i="9" s="1"/>
  <c r="H63" i="9"/>
  <c r="I63" i="9" s="1"/>
  <c r="L63" i="9" s="1"/>
  <c r="N63" i="9" s="1"/>
  <c r="P63" i="9" s="1"/>
  <c r="H62" i="9"/>
  <c r="I62" i="9" s="1"/>
  <c r="L62" i="9" s="1"/>
  <c r="N62" i="9" s="1"/>
  <c r="P62" i="9" s="1"/>
  <c r="H61" i="9"/>
  <c r="I61" i="9" s="1"/>
  <c r="L61" i="9" s="1"/>
  <c r="N61" i="9" s="1"/>
  <c r="P61" i="9" s="1"/>
  <c r="H60" i="9"/>
  <c r="I60" i="9" s="1"/>
  <c r="L60" i="9" s="1"/>
  <c r="N60" i="9" s="1"/>
  <c r="P60" i="9" s="1"/>
  <c r="H59" i="9"/>
  <c r="I59" i="9" s="1"/>
  <c r="L59" i="9" s="1"/>
  <c r="N59" i="9" s="1"/>
  <c r="P59" i="9" s="1"/>
  <c r="H58" i="9"/>
  <c r="I58" i="9" s="1"/>
  <c r="L58" i="9" s="1"/>
  <c r="N58" i="9" s="1"/>
  <c r="P58" i="9" s="1"/>
  <c r="H57" i="9"/>
  <c r="I57" i="9" s="1"/>
  <c r="L57" i="9" s="1"/>
  <c r="N57" i="9" s="1"/>
  <c r="P57" i="9" s="1"/>
  <c r="H56" i="9"/>
  <c r="I56" i="9" s="1"/>
  <c r="L56" i="9" s="1"/>
  <c r="N56" i="9" s="1"/>
  <c r="P56" i="9" s="1"/>
  <c r="H55" i="9"/>
  <c r="I55" i="9" s="1"/>
  <c r="L55" i="9" s="1"/>
  <c r="N55" i="9" s="1"/>
  <c r="P55" i="9" s="1"/>
  <c r="L54" i="9"/>
  <c r="N54" i="9" s="1"/>
  <c r="H31" i="9"/>
  <c r="I31" i="9" s="1"/>
  <c r="L31" i="9" s="1"/>
  <c r="N31" i="9" s="1"/>
  <c r="P31" i="9" s="1"/>
  <c r="H39" i="9"/>
  <c r="I39" i="9" s="1"/>
  <c r="L39" i="9" s="1"/>
  <c r="N39" i="9" s="1"/>
  <c r="P39" i="9" s="1"/>
  <c r="H48" i="9"/>
  <c r="I48" i="9" s="1"/>
  <c r="L48" i="9" s="1"/>
  <c r="N48" i="9" s="1"/>
  <c r="P48" i="9" s="1"/>
  <c r="H47" i="9"/>
  <c r="I47" i="9" s="1"/>
  <c r="L47" i="9" s="1"/>
  <c r="N47" i="9" s="1"/>
  <c r="P47" i="9" s="1"/>
  <c r="H46" i="9"/>
  <c r="I46" i="9" s="1"/>
  <c r="L46" i="9" s="1"/>
  <c r="N46" i="9" s="1"/>
  <c r="P46" i="9" s="1"/>
  <c r="H45" i="9"/>
  <c r="I45" i="9" s="1"/>
  <c r="L45" i="9" s="1"/>
  <c r="N45" i="9" s="1"/>
  <c r="P45" i="9" s="1"/>
  <c r="H44" i="9"/>
  <c r="I44" i="9" s="1"/>
  <c r="L44" i="9" s="1"/>
  <c r="N44" i="9" s="1"/>
  <c r="P44" i="9" s="1"/>
  <c r="H43" i="9"/>
  <c r="I43" i="9" s="1"/>
  <c r="L43" i="9" s="1"/>
  <c r="N43" i="9" s="1"/>
  <c r="P43" i="9" s="1"/>
  <c r="H42" i="9"/>
  <c r="I42" i="9" s="1"/>
  <c r="L42" i="9" s="1"/>
  <c r="N42" i="9" s="1"/>
  <c r="P42" i="9" s="1"/>
  <c r="H41" i="9"/>
  <c r="I41" i="9" s="1"/>
  <c r="L41" i="9" s="1"/>
  <c r="N41" i="9" s="1"/>
  <c r="P41" i="9" s="1"/>
  <c r="H40" i="9"/>
  <c r="I40" i="9" s="1"/>
  <c r="L40" i="9" s="1"/>
  <c r="N40" i="9" s="1"/>
  <c r="P40" i="9" s="1"/>
  <c r="H25" i="9"/>
  <c r="I25" i="9" s="1"/>
  <c r="L25" i="9" s="1"/>
  <c r="N25" i="9" s="1"/>
  <c r="P25" i="9" s="1"/>
  <c r="H20" i="9"/>
  <c r="I20" i="9" s="1"/>
  <c r="L20" i="9" s="1"/>
  <c r="N20" i="9" s="1"/>
  <c r="P20" i="9" s="1"/>
  <c r="H27" i="9"/>
  <c r="I27" i="9" s="1"/>
  <c r="L27" i="9" s="1"/>
  <c r="N27" i="9" s="1"/>
  <c r="P27" i="9" s="1"/>
  <c r="H26" i="9"/>
  <c r="I26" i="9" s="1"/>
  <c r="L26" i="9" s="1"/>
  <c r="N26" i="9" s="1"/>
  <c r="P26" i="9" s="1"/>
  <c r="H18" i="9"/>
  <c r="I18" i="9" s="1"/>
  <c r="L18" i="9" s="1"/>
  <c r="N18" i="9" s="1"/>
  <c r="P18" i="9" s="1"/>
  <c r="H19" i="9"/>
  <c r="I19" i="9" s="1"/>
  <c r="L19" i="9" s="1"/>
  <c r="N19" i="9" s="1"/>
  <c r="P19" i="9" s="1"/>
  <c r="I35" i="9"/>
  <c r="L35" i="9" s="1"/>
  <c r="N35" i="9" s="1"/>
  <c r="P35" i="9" s="1"/>
  <c r="H35" i="9"/>
  <c r="H14" i="9"/>
  <c r="I14" i="9" s="1"/>
  <c r="L14" i="9" s="1"/>
  <c r="N14" i="9" s="1"/>
  <c r="P14" i="9" s="1"/>
  <c r="H36" i="9"/>
  <c r="I36" i="9" s="1"/>
  <c r="L36" i="9" s="1"/>
  <c r="N36" i="9" s="1"/>
  <c r="P36" i="9" s="1"/>
  <c r="H13" i="9"/>
  <c r="I13" i="9" s="1"/>
  <c r="L13" i="9" s="1"/>
  <c r="N13" i="9" s="1"/>
  <c r="P13" i="9" s="1"/>
  <c r="H12" i="9"/>
  <c r="I12" i="9" s="1"/>
  <c r="L12" i="9" s="1"/>
  <c r="L10" i="9"/>
  <c r="N10" i="9" s="1"/>
  <c r="P10" i="9" s="1"/>
  <c r="H10" i="9"/>
  <c r="L9" i="9"/>
  <c r="N9" i="9" s="1"/>
  <c r="P9" i="9" s="1"/>
  <c r="H9" i="9"/>
  <c r="L8" i="9"/>
  <c r="N8" i="9" s="1"/>
  <c r="P8" i="9" s="1"/>
  <c r="H8" i="9"/>
  <c r="L7" i="9"/>
  <c r="N7" i="9" s="1"/>
  <c r="P7" i="9" s="1"/>
  <c r="H7" i="9"/>
  <c r="L6" i="9"/>
  <c r="N6" i="9" s="1"/>
  <c r="H6" i="9"/>
  <c r="P6" i="9" l="1"/>
  <c r="L96" i="9"/>
  <c r="N12" i="9"/>
  <c r="P12" i="9" l="1"/>
  <c r="N117" i="9"/>
  <c r="P117" i="9"/>
</calcChain>
</file>

<file path=xl/sharedStrings.xml><?xml version="1.0" encoding="utf-8"?>
<sst xmlns="http://schemas.openxmlformats.org/spreadsheetml/2006/main" count="784" uniqueCount="526">
  <si>
    <r>
      <t xml:space="preserve">INSTRUCTIONS:  </t>
    </r>
    <r>
      <rPr>
        <sz val="10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cols. (D) &amp;/or (I) = 13a (respondent is only counted once); cols. F &amp; I = 13b;  cols. H &amp; K = 13c.      (F)Total/(D)Total = (E)Average     (H)Total/(F)Total = (G)Average     (K)Total/(I)Total = (J)Average
NOTE:</t>
    </r>
    <r>
      <rPr>
        <b/>
        <sz val="10"/>
        <rFont val="Times New Roman"/>
        <family val="1"/>
      </rPr>
      <t xml:space="preserve">  </t>
    </r>
    <r>
      <rPr>
        <sz val="10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10"/>
        <rFont val="Times New Roman"/>
        <family val="1"/>
      </rPr>
      <t xml:space="preserve">   </t>
    </r>
  </si>
  <si>
    <t>TITLE OF INFORMATION COLLECTION DOCUMENT</t>
  </si>
  <si>
    <t>OMB NO.</t>
  </si>
  <si>
    <t>Dairy Market News Reports</t>
  </si>
  <si>
    <t>0581-NEW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</si>
  <si>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</si>
  <si>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</si>
  <si>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</si>
  <si>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</si>
  <si>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</si>
  <si>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</si>
  <si>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</si>
  <si>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</si>
  <si>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</si>
  <si>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</si>
  <si>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</si>
  <si>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</si>
  <si>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</si>
  <si>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</si>
  <si>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</si>
  <si>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</si>
  <si>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</si>
  <si>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</si>
  <si>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</si>
  <si>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</si>
  <si>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</si>
  <si>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</si>
  <si>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</si>
  <si>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</si>
  <si>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</si>
  <si>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</si>
  <si>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</si>
  <si>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</si>
  <si>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</si>
  <si>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</si>
  <si>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RESPONDENT</t>
  </si>
  <si>
    <t>KEEPER</t>
  </si>
  <si>
    <t>(Col. I x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</si>
  <si>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</si>
  <si>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</si>
  <si>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</si>
  <si>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</si>
  <si>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</si>
  <si>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</si>
  <si>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</si>
  <si>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</si>
  <si>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</si>
  <si>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</si>
  <si>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</si>
  <si>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7 U.S.C. 1621-1627</t>
  </si>
  <si>
    <t xml:space="preserve">Dairy Reports </t>
  </si>
  <si>
    <t>None</t>
  </si>
  <si>
    <r>
      <t xml:space="preserve">7 U.S.C. 1621-1627; P.L. 113-79 Title X </t>
    </r>
    <r>
      <rPr>
        <sz val="8"/>
        <rFont val="Calibri"/>
        <family val="2"/>
      </rPr>
      <t>§</t>
    </r>
    <r>
      <rPr>
        <sz val="8"/>
        <rFont val="Times New Roman"/>
        <family val="1"/>
      </rPr>
      <t>10016</t>
    </r>
  </si>
  <si>
    <t>SUBTOTAL</t>
  </si>
  <si>
    <t>TOTAL OF ALL PAGES</t>
  </si>
  <si>
    <t>TOTAL - COLUMNS "F" AND "I" = OMB 831, 13 b; COLUMNS "H" AND "K" = OMB 831, 13c</t>
  </si>
  <si>
    <t>Annual Burden</t>
  </si>
  <si>
    <t>As of:</t>
  </si>
  <si>
    <t>Description</t>
  </si>
  <si>
    <t>No. of Possible Respondents (manufacturers)</t>
  </si>
  <si>
    <t>No. of Possible Respondents (brokers or online sites)</t>
  </si>
  <si>
    <t>Total possible respondents (F+g)</t>
  </si>
  <si>
    <t>Ave. number responding any given week (H*.60)</t>
  </si>
  <si>
    <t>No. of responses per respondent/year</t>
  </si>
  <si>
    <t>Total annual responses</t>
  </si>
  <si>
    <t>Total hours per response</t>
  </si>
  <si>
    <t>Total Annual Hours</t>
  </si>
  <si>
    <t>Rate/hour</t>
  </si>
  <si>
    <t>Total Cost</t>
  </si>
  <si>
    <t>PUB Day</t>
  </si>
  <si>
    <t>DMN #</t>
  </si>
  <si>
    <t>MMN #</t>
  </si>
  <si>
    <t>NonMARS #</t>
  </si>
  <si>
    <t>Preferred Name (Janet)</t>
  </si>
  <si>
    <t>Mon-Fri</t>
  </si>
  <si>
    <t>MD DA 400</t>
  </si>
  <si>
    <t>Butter - CME Group - Cash Trading</t>
  </si>
  <si>
    <t>MD DA 500</t>
  </si>
  <si>
    <t>Dry Whey - CME Group - Cash Trading</t>
  </si>
  <si>
    <t>MD DA 600</t>
  </si>
  <si>
    <t>Nonfat Dry Milk - CME Group - Cash Trading</t>
  </si>
  <si>
    <t>MD DA 800</t>
  </si>
  <si>
    <t>Cheese - CME Group - Cash Trading</t>
  </si>
  <si>
    <t>MD DA 997</t>
  </si>
  <si>
    <t>CME Group - Daily Price Trading - Week to Date</t>
  </si>
  <si>
    <t>MD DA 410</t>
  </si>
  <si>
    <t>Butter - East U.S.</t>
  </si>
  <si>
    <t>MD DA 810</t>
  </si>
  <si>
    <t>MD DA 811</t>
  </si>
  <si>
    <t>Cheese - Foreign Type</t>
  </si>
  <si>
    <t>MD DA 210</t>
  </si>
  <si>
    <t>Fluid Milk and Cream - East U.S.</t>
  </si>
  <si>
    <t>MD DA 953</t>
  </si>
  <si>
    <t>Weekly Cold Storage Holdings - U.S.</t>
  </si>
  <si>
    <t>MD DA 830</t>
  </si>
  <si>
    <t>Cheese - Central U.S.</t>
  </si>
  <si>
    <t>MD DA 431</t>
  </si>
  <si>
    <t>Butter - Central U.S.</t>
  </si>
  <si>
    <t>MD DA 440</t>
  </si>
  <si>
    <t>MD DA 840</t>
  </si>
  <si>
    <t>Thursday</t>
  </si>
  <si>
    <t>MD DA 230</t>
  </si>
  <si>
    <t>Fluid Milk and Cream - Central U.S.</t>
  </si>
  <si>
    <t>MD DA 240</t>
  </si>
  <si>
    <t>Fluid Milk and Cream - West U.S.</t>
  </si>
  <si>
    <t>MD DA 340</t>
  </si>
  <si>
    <t>Dry Buttermilk - West U.S.</t>
  </si>
  <si>
    <t>MD DA 350</t>
  </si>
  <si>
    <t>Dry Buttermilk - East and Central U.S.</t>
  </si>
  <si>
    <t>MD DA 530</t>
  </si>
  <si>
    <t>Dry Whey - Central U.S.</t>
  </si>
  <si>
    <t>MD DA 540</t>
  </si>
  <si>
    <t>Dry Whey - West U.S.</t>
  </si>
  <si>
    <t>MD DA 560</t>
  </si>
  <si>
    <t>Dry Whey - East U.S.</t>
  </si>
  <si>
    <t>MD DA 640</t>
  </si>
  <si>
    <t>Nonfat Dry Milk - West U.S</t>
  </si>
  <si>
    <t>MD DA 650</t>
  </si>
  <si>
    <t>Nonfat Dry Milk - East and Central U.S.</t>
  </si>
  <si>
    <t>MD DA 710</t>
  </si>
  <si>
    <t>Dry Whole Milk - U.S.</t>
  </si>
  <si>
    <t>MD DA 751</t>
  </si>
  <si>
    <t>Casein - U.S.</t>
  </si>
  <si>
    <t>MD DA 770</t>
  </si>
  <si>
    <r>
      <t>Lactose - Central and Wes</t>
    </r>
    <r>
      <rPr>
        <strike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U.S.</t>
    </r>
  </si>
  <si>
    <t>MD DA 771</t>
  </si>
  <si>
    <t>MD DA 599</t>
  </si>
  <si>
    <t>Dry Products Price Summary  - U.S.  ******</t>
  </si>
  <si>
    <t>Odd # Weeks</t>
  </si>
  <si>
    <t>MD DA 100</t>
  </si>
  <si>
    <t>European Dairy Market Overview</t>
  </si>
  <si>
    <t>MD DA 104</t>
  </si>
  <si>
    <t>Butter/Butteroil - Europe</t>
  </si>
  <si>
    <t>MD DA 105</t>
  </si>
  <si>
    <t>Dry Whey - Europe</t>
  </si>
  <si>
    <t>MD DA 106</t>
  </si>
  <si>
    <t>Skim Milk Powder - Europe</t>
  </si>
  <si>
    <t>MD DA 107</t>
  </si>
  <si>
    <t>Whole Milk Powder - Europe</t>
  </si>
  <si>
    <t>MD DA 120</t>
  </si>
  <si>
    <t>Oceania Dairy Market Overview</t>
  </si>
  <si>
    <t>MD DA 124</t>
  </si>
  <si>
    <t>Butter - Oceania</t>
  </si>
  <si>
    <t>MD DA 126</t>
  </si>
  <si>
    <t>Skim Milk Powder - Oceania</t>
  </si>
  <si>
    <t>MD DA 127</t>
  </si>
  <si>
    <t>Whole Milk Powder - Oceania</t>
  </si>
  <si>
    <t>MD DA 128</t>
  </si>
  <si>
    <t>Cheese - Oceania</t>
  </si>
  <si>
    <t>MD DA 130</t>
  </si>
  <si>
    <t>South American Dairy Market Overview</t>
  </si>
  <si>
    <t>MD DA 136</t>
  </si>
  <si>
    <t>Skim Milk Powder - South America</t>
  </si>
  <si>
    <t>MD DA 137</t>
  </si>
  <si>
    <t>Whole Milk Powder - South America</t>
  </si>
  <si>
    <t>MD DA 199</t>
  </si>
  <si>
    <t>International Dairy Market News - Price Summary</t>
  </si>
  <si>
    <t>International Dairy Price Summary YTD</t>
  </si>
  <si>
    <t>Friday- Even Weeks</t>
  </si>
  <si>
    <t>MD_DA900</t>
  </si>
  <si>
    <t>Organic Dairy Market Overview</t>
  </si>
  <si>
    <t>MD_DA901</t>
  </si>
  <si>
    <t>Organic Dairy Retail Overview</t>
  </si>
  <si>
    <t>MD_DA902</t>
  </si>
  <si>
    <t>Organic Dairy Fluid Overview</t>
  </si>
  <si>
    <t>Friday - Every Week</t>
  </si>
  <si>
    <t>MD_DA451</t>
  </si>
  <si>
    <t>Butter Highlights</t>
  </si>
  <si>
    <t>MD_DA851</t>
  </si>
  <si>
    <t>Cheese Highlights</t>
  </si>
  <si>
    <t>MD_DA950</t>
  </si>
  <si>
    <t>Dairy Markets at a Glance</t>
  </si>
  <si>
    <t>MD_DA998</t>
  </si>
  <si>
    <t>CME Group -  Weekly Recap</t>
  </si>
  <si>
    <t>Monthly - Monday</t>
  </si>
  <si>
    <t>MD_DA910</t>
  </si>
  <si>
    <t>Farmers Market - Dairy</t>
  </si>
  <si>
    <t>Friday - Monthly First Even Week</t>
  </si>
  <si>
    <t>MD_DA920</t>
  </si>
  <si>
    <t>Direct to Consumer Organic Dairy Products Prices</t>
  </si>
  <si>
    <t>Misc</t>
  </si>
  <si>
    <t>Monthly</t>
  </si>
  <si>
    <t>TUESDAY</t>
  </si>
  <si>
    <t>PDF</t>
  </si>
  <si>
    <t>Global Dairy Trade (GDT)</t>
  </si>
  <si>
    <t>VARIOUS</t>
  </si>
  <si>
    <t>Divide trading company number by 7, allocate 1 /7 to th East, allocate 3/7 to Centeral and West</t>
  </si>
  <si>
    <t>East</t>
  </si>
  <si>
    <t>Cheese - East U.S. &amp; Dry Whey East</t>
  </si>
  <si>
    <t>Central</t>
  </si>
  <si>
    <t>Butter - Central, Central &amp; East  U.S., Nonfat, Dry Buttermilk</t>
  </si>
  <si>
    <t>Cheese - Central U.S. &amp; US Dry Whey Central</t>
  </si>
  <si>
    <t xml:space="preserve">West </t>
  </si>
  <si>
    <t>Butter - West U.S., Nonfat &amp; Dry Buttermilk</t>
  </si>
  <si>
    <t>Cheese - West U.S., Dry Whey</t>
  </si>
  <si>
    <t>Central &amp; West</t>
  </si>
  <si>
    <t>Whey Protein Concentrate - Central and West  U.S. &amp; Lactose</t>
  </si>
  <si>
    <t>Divide total manufacturers of commodity by 7, allocate 1 /7 to th East, allocate 3/7 to Centeral and West</t>
  </si>
  <si>
    <t>Processors respondent totals</t>
  </si>
  <si>
    <t>Butter/cream</t>
  </si>
  <si>
    <t>Cheese</t>
  </si>
  <si>
    <t>Dry whey/WPC/lactose</t>
  </si>
  <si>
    <t>NDM/BM/SMP</t>
  </si>
  <si>
    <t>Make Correction to</t>
  </si>
  <si>
    <t>REPORT TITLE (INTERNAL WORKSHEET)</t>
  </si>
  <si>
    <t>Report Title as it appears on DMN Website</t>
  </si>
  <si>
    <t>MMN Landing Page URL</t>
  </si>
  <si>
    <t>Title as it appears on Text report</t>
  </si>
  <si>
    <t>Title as it appears in MMN</t>
  </si>
  <si>
    <t>MMN Contact</t>
  </si>
  <si>
    <t>ESMIS Contact</t>
  </si>
  <si>
    <t>199/599</t>
  </si>
  <si>
    <t>Monthly Ave</t>
  </si>
  <si>
    <t xml:space="preserve">CME Group  BUTTER </t>
  </si>
  <si>
    <t>Butter - CME Group – Cash Trading</t>
  </si>
  <si>
    <t>https://mymarketnews.ams.usda.gov/viewReport/1599</t>
  </si>
  <si>
    <t>CME GROUP - Butter - Daily Trading</t>
  </si>
  <si>
    <t>CME Group  WHEY</t>
  </si>
  <si>
    <t>https://mymarketnews.ams.usda.gov/viewReport/1610</t>
  </si>
  <si>
    <t>CME GROUP - Dry Whey - Daily Trading</t>
  </si>
  <si>
    <t>CME Group  NDM</t>
  </si>
  <si>
    <t>Nonfat Dry Milk - CME Group – Cash Trading</t>
  </si>
  <si>
    <t>https://mymarketnews.ams.usda.gov/viewReport/1600</t>
  </si>
  <si>
    <t>CME GROUP - Nonfat Dry Milk - Daily Trading</t>
  </si>
  <si>
    <t>CME Group CHEESE</t>
  </si>
  <si>
    <t>https://mymarketnews.ams.usda.gov/viewReport/1601</t>
  </si>
  <si>
    <t>Cheese - CME Group - Cash Tradin</t>
  </si>
  <si>
    <t>CME GROUP - Cheese - Daily Trading</t>
  </si>
  <si>
    <t xml:space="preserve">CME Group DAILY </t>
  </si>
  <si>
    <t>CME Group – Daily Price Trading – Week to Date</t>
  </si>
  <si>
    <t>https://mymarketnews.ams.usda.gov/viewReport/1603</t>
  </si>
  <si>
    <t>CME Group - Daily Cash Trading - Week to Date</t>
  </si>
  <si>
    <t>Global Dairy Trade</t>
  </si>
  <si>
    <t>NORTHEAST BUTTER</t>
  </si>
  <si>
    <t>Butter – Eastern U.S.</t>
  </si>
  <si>
    <t>https://mymarketnews.ams.usda.gov/viewReport/1090</t>
  </si>
  <si>
    <t>Butter - Eastern U.S.</t>
  </si>
  <si>
    <t>Daniel/Janet</t>
  </si>
  <si>
    <t>NORTHEAST CHEESE</t>
  </si>
  <si>
    <t>Cheese - Northeastern U.S.</t>
  </si>
  <si>
    <t>https://mymarketnews.ams.usda.gov/viewReport/1084</t>
  </si>
  <si>
    <t>FOREIGN CHEESE</t>
  </si>
  <si>
    <t>https://mymarketnews.ams.usda.gov/viewReport/1092</t>
  </si>
  <si>
    <t>Janet</t>
  </si>
  <si>
    <t>Fluid Milk and Cream - Eastern U.S.</t>
  </si>
  <si>
    <t xml:space="preserve">EAST FLUID MILK AND CREAM REVIEW       </t>
  </si>
  <si>
    <t>Fluid Milk and Cream Review - Eastern U.S.</t>
  </si>
  <si>
    <t>https://mymarketnews.ams.usda.gov/viewReport/1101</t>
  </si>
  <si>
    <t>Fluid Milk And Cream Review - Eastern U.S.</t>
  </si>
  <si>
    <t>Northeastern Cream/Condensed Skim</t>
  </si>
  <si>
    <t>WEEKLY COLD STORAGE HOLDINGS</t>
  </si>
  <si>
    <t>https://mymarketnews.ams.usda.gov/viewReport/1095</t>
  </si>
  <si>
    <t>Weekly Cold Storage Holding - U.S.</t>
  </si>
  <si>
    <t xml:space="preserve">MIDWEST CHEESE  </t>
  </si>
  <si>
    <t>Cheese - Midwestern U.S.</t>
  </si>
  <si>
    <t>https://mymarketnews.ams.usda.gov/viewReport/1083</t>
  </si>
  <si>
    <t>Israel/ Janet</t>
  </si>
  <si>
    <t xml:space="preserve">CENTRAL BUTTER   </t>
  </si>
  <si>
    <t>Butter – Central U.S.</t>
  </si>
  <si>
    <t>https://mymarketnews.ams.usda.gov/viewReport/1089</t>
  </si>
  <si>
    <t>Israel/Janet</t>
  </si>
  <si>
    <t>WEST BUTTER</t>
  </si>
  <si>
    <t>Butter – Western U.S.</t>
  </si>
  <si>
    <t>https://mymarketnews.ams.usda.gov/viewReport/1091</t>
  </si>
  <si>
    <t>Butter - Western U.S.</t>
  </si>
  <si>
    <t>Chelsea</t>
  </si>
  <si>
    <t>WEST CHEESE</t>
  </si>
  <si>
    <t>Cheese - Western U.S.</t>
  </si>
  <si>
    <t>https://mymarketnews.ams.usda.gov/viewReport/1085</t>
  </si>
  <si>
    <t>Roman/Janet</t>
  </si>
  <si>
    <t xml:space="preserve">CENTRAL FLUID MILK AND CREAM REVIEW </t>
  </si>
  <si>
    <t>Fluid Milk and Cream Central U.S</t>
  </si>
  <si>
    <t>https://mymarketnews.ams.usda.gov/viewReport/1100</t>
  </si>
  <si>
    <t>WEST FLUID MILK</t>
  </si>
  <si>
    <t>Fluid Milk and Cream – Western U.S.</t>
  </si>
  <si>
    <t>https://mymarketnews.ams.usda.gov/viewReport/1102</t>
  </si>
  <si>
    <t>Fluid Milk and Cream - Western U.S.</t>
  </si>
  <si>
    <t>Chelsea/Janet</t>
  </si>
  <si>
    <t>Dry Buttermilk - Western U.S.</t>
  </si>
  <si>
    <t>WEST DRY BUTTERMILK</t>
  </si>
  <si>
    <t>Buttermilk – Western U.S.</t>
  </si>
  <si>
    <t>https://mymarketnews.ams.usda.gov/viewReport/1043</t>
  </si>
  <si>
    <t>Buttermilk - Western U.S.</t>
  </si>
  <si>
    <t>BUTTERMILK POWDER - West</t>
  </si>
  <si>
    <t>DRY BUTTERMILK - Western</t>
  </si>
  <si>
    <t>Dry Buttermilk - Eastern and Central U.S.</t>
  </si>
  <si>
    <t>CENTRAL &amp; EAST DRY BUTTERMILK</t>
  </si>
  <si>
    <t>Buttermilk – Eastern and Central U.S.</t>
  </si>
  <si>
    <t>https://mymarketnews.ams.usda.gov/viewReport/1044</t>
  </si>
  <si>
    <t>Buttermilk - Eastern and Central U.S.</t>
  </si>
  <si>
    <t>Daniel/Israel/Janet</t>
  </si>
  <si>
    <t>BUTTERMILK POWDER - Central and East</t>
  </si>
  <si>
    <t>DRY BUTTERMILK - Eastern and Central</t>
  </si>
  <si>
    <t>CENTRAL DRY WHEY</t>
  </si>
  <si>
    <t>Dry Whey - Central Report</t>
  </si>
  <si>
    <t>https://mymarketnews.ams.usda.gov/viewReport/1045</t>
  </si>
  <si>
    <t>Whey Powder - Central</t>
  </si>
  <si>
    <t>Dry Whey - Central</t>
  </si>
  <si>
    <t>Extra Grade and Grade A</t>
  </si>
  <si>
    <t xml:space="preserve">Dry Whey - Animal Feed </t>
  </si>
  <si>
    <t>Animal Feed Whey Central</t>
  </si>
  <si>
    <t>Animal Feed Central - Milk Replacer</t>
  </si>
  <si>
    <t>Dry Whey - Western U.S.</t>
  </si>
  <si>
    <t>WEST DRY WHEY</t>
  </si>
  <si>
    <t>https://mymarketnews.ams.usda.gov/viewReport/1046</t>
  </si>
  <si>
    <t>Mike/Roman</t>
  </si>
  <si>
    <t>Whey Powder - West</t>
  </si>
  <si>
    <t>Dry Whey - Western</t>
  </si>
  <si>
    <t>Dry Whey - Eastern U.S.</t>
  </si>
  <si>
    <t>NORTHEAST AND SOUTHEAST DRY WHEY</t>
  </si>
  <si>
    <t>https://mymarketnews.ams.usda.gov/viewReport/1047</t>
  </si>
  <si>
    <t>Whey Powder - Northeast</t>
  </si>
  <si>
    <t>Dry Whey - Northeastern - Extra and GradeA</t>
  </si>
  <si>
    <t>Nonfat Dry Milk - Western U.S.</t>
  </si>
  <si>
    <t>NONFAT DRY MILK  - WEST</t>
  </si>
  <si>
    <t>https://mymarketnews.ams.usda.gov/viewReport/1048</t>
  </si>
  <si>
    <t>NONFAT DRY MILK - West</t>
  </si>
  <si>
    <t>NONFAT DRY MILK - Western</t>
  </si>
  <si>
    <t>Nonfat Dry Milk - Eastern and Central U.S.</t>
  </si>
  <si>
    <t>NONFAT DRY MILK – CENTRAL AND EAST</t>
  </si>
  <si>
    <t>Nonfat Dry Milk – Eastern and Central U.S.</t>
  </si>
  <si>
    <t>https://mymarketnews.ams.usda.gov/viewReport/1049</t>
  </si>
  <si>
    <t>Nonfat Dry Milk - Central and East</t>
  </si>
  <si>
    <t>Nonfat Dry Milk - Eastern and Central</t>
  </si>
  <si>
    <t xml:space="preserve">WHOLE MILK - NATIONAL       </t>
  </si>
  <si>
    <t>https://mymarketnews.ams.usda.gov/viewReport/1050</t>
  </si>
  <si>
    <t>WHOLE MILK - National</t>
  </si>
  <si>
    <t>Dry Whole Milk - National</t>
  </si>
  <si>
    <t>Casein - National Report for U.S. Imports</t>
  </si>
  <si>
    <t xml:space="preserve">CASEIN - NATIONAL                       </t>
  </si>
  <si>
    <t>National Casein Report for U.S. Imports</t>
  </si>
  <si>
    <t>https://mymarketnews.ams.usda.gov/viewReport/1051</t>
  </si>
  <si>
    <t>Casein - National Casein Report for U.S. Imports</t>
  </si>
  <si>
    <t>Casein - Rennet/Acid</t>
  </si>
  <si>
    <t>Lactose - Central and Western U.S.</t>
  </si>
  <si>
    <t>LACTOSE - CENTRAL AND WEST</t>
  </si>
  <si>
    <t>https://mymarketnews.ams.usda.gov/viewReport/1052</t>
  </si>
  <si>
    <t>Lactose - Central and West</t>
  </si>
  <si>
    <t>Lactose - Central and Western</t>
  </si>
  <si>
    <t>Whey Protein Concentrate 34% - Central and Western U.S.</t>
  </si>
  <si>
    <t>WHEY PROTEIN CONCENTRATE - CENTRAL AND WEST</t>
  </si>
  <si>
    <t>Whey Protein Concentrate - Central and Western U.S.</t>
  </si>
  <si>
    <t>https://mymarketnews.ams.usda.gov/viewReport/1053</t>
  </si>
  <si>
    <t>Whey Protein Concentrate 34% - Central and West.</t>
  </si>
  <si>
    <t>Whey Protein Concentrate 34%- Central and Western</t>
  </si>
  <si>
    <t>DRY PRODUCTS WORKSHEET (TXT )</t>
  </si>
  <si>
    <t>Dry Products Price Summary</t>
  </si>
  <si>
    <t>https://mymarketnews.ams.usda.gov/viewReport/1598</t>
  </si>
  <si>
    <t>DRY PRODUCTS WORKSHEET (PDF)</t>
  </si>
  <si>
    <t>INTERNATIONAL MARKET NEWS (BI-WEEKLY):</t>
  </si>
  <si>
    <t>Dairy Market Overview - Europe</t>
  </si>
  <si>
    <t>EUROPEAN DAIRY MARKET OVERVIEW</t>
  </si>
  <si>
    <t>https://mymarketnews.ams.usda.gov/viewReport/1033</t>
  </si>
  <si>
    <t>WESTERN &amp; EASTERN EUROPE BUTTER/BUTTEROIL</t>
  </si>
  <si>
    <t>Butter/Butteroil - Western Europe</t>
  </si>
  <si>
    <t>https://mymarketnews.ams.usda.gov/viewReport/1098</t>
  </si>
  <si>
    <t>WESTERN &amp; EASTERN EUROPE WHEY</t>
  </si>
  <si>
    <t>Whey - Western Europe</t>
  </si>
  <si>
    <t>https://mymarketnews.ams.usda.gov/viewReport/1034</t>
  </si>
  <si>
    <t>Dry Whey - Western Europe</t>
  </si>
  <si>
    <t>Whey - Western &amp; Eastern Europe Report</t>
  </si>
  <si>
    <t>Whey Powder - Western Europe</t>
  </si>
  <si>
    <t>WESTERN &amp; EASTERN EUROPE SKIM MILK POWDER</t>
  </si>
  <si>
    <t>Skim Milk Powder -  Western Europe</t>
  </si>
  <si>
    <t>https://mymarketnews.ams.usda.gov/viewReport/1035</t>
  </si>
  <si>
    <t>Skim Milk Powder - Western Europe</t>
  </si>
  <si>
    <t>WESTERN &amp; EASTERN EUROPE WHOLE MILK POWDER</t>
  </si>
  <si>
    <t>Whole Milk Powder -  Western Europe</t>
  </si>
  <si>
    <t>https://mymarketnews.ams.usda.gov/viewReport/1036</t>
  </si>
  <si>
    <t>Whole Milk Powder - Western Europe</t>
  </si>
  <si>
    <t>Dairy Market Overview - Oceania</t>
  </si>
  <si>
    <t>OCEANIA DAIRY MARKET OVERVIEW</t>
  </si>
  <si>
    <t>https://mymarketnews.ams.usda.gov/viewReport/1037</t>
  </si>
  <si>
    <t>OCEANIA BUTTER</t>
  </si>
  <si>
    <t>https://mymarketnews.ams.usda.gov/viewReport/1099</t>
  </si>
  <si>
    <t>Butter/Butteroil - Oceania</t>
  </si>
  <si>
    <t>OCEANIA SKIM MILK POWDER</t>
  </si>
  <si>
    <t>https://mymarketnews.ams.usda.gov/viewReport/1038</t>
  </si>
  <si>
    <t>OCEANIA WHOLE MILK POWDER</t>
  </si>
  <si>
    <t>https://mymarketnews.ams.usda.gov/viewReport/1039</t>
  </si>
  <si>
    <t>OCEANIA CHEDDAR CHEESE</t>
  </si>
  <si>
    <t>https://mymarketnews.ams.usda.gov/viewReport/1082</t>
  </si>
  <si>
    <t>Cheddar Cheese - Oceania</t>
  </si>
  <si>
    <t>Dairy Market Overview - South America</t>
  </si>
  <si>
    <t>SOUTH AMERICA OVERVIEW</t>
  </si>
  <si>
    <t>https://mymarketnews.ams.usda.gov/viewReport/1040</t>
  </si>
  <si>
    <t>South America Dairy Market Overview</t>
  </si>
  <si>
    <t>SOUTH AMERICA SKIM MILK POWDER</t>
  </si>
  <si>
    <t>Skim Milk Power - South America</t>
  </si>
  <si>
    <t>https://mymarketnews.ams.usda.gov/viewReport/1041</t>
  </si>
  <si>
    <t>SOUTH AMERICA WHOLE MILK POWDER</t>
  </si>
  <si>
    <t>Whole Milk Powder – South America</t>
  </si>
  <si>
    <t>https://mymarketnews.ams.usda.gov/viewReport/1042</t>
  </si>
  <si>
    <t>INTERNATIONAL DAIRY MARKET NEWS BIWEEKLY WORKSHEET (TXT)</t>
  </si>
  <si>
    <t>https://mymarketnews.ams.usda.gov/viewReport/1591</t>
  </si>
  <si>
    <t xml:space="preserve"> International Dairy Market News - Price Summary</t>
  </si>
  <si>
    <t>INTERNATIONAL DAIRY MARKET NEWS BIWEEKLY WORKSHEET (PDF)</t>
  </si>
  <si>
    <t>INTL DAIRY PRICE SUMMARY YTD</t>
  </si>
  <si>
    <t>DAIRY RETAIL (PDF)</t>
  </si>
  <si>
    <t>BUTTER HIGHLIGHTS</t>
  </si>
  <si>
    <t>https://mymarketnews.ams.usda.gov/viewReport/1060</t>
  </si>
  <si>
    <t>CHEESE HIGHLIGHTS</t>
  </si>
  <si>
    <t>https://mymarketnews.ams.usda.gov/viewReport/1059</t>
  </si>
  <si>
    <t>NATIONAL DAIRY MARKET AT A GLANCE</t>
  </si>
  <si>
    <t>Dairy Market at a Glance</t>
  </si>
  <si>
    <t>https://mymarketnews.ams.usda.gov/viewReport/1054</t>
  </si>
  <si>
    <t>CME WEEKLY</t>
  </si>
  <si>
    <t>CME Group – Weekly Recap</t>
  </si>
  <si>
    <t>https://mymarketnews.ams.usda.gov/viewReport/1602</t>
  </si>
  <si>
    <t>CME Group - Weekly Recap</t>
  </si>
  <si>
    <t>CME GRAPH - BARREL (PDF)</t>
  </si>
  <si>
    <t>CME GRAPH – 40# BLOCK (PDF)</t>
  </si>
  <si>
    <t>DYBRETAIL</t>
  </si>
  <si>
    <t>https://mymarketnews.ams.usda.gov/viewReport/2995</t>
  </si>
  <si>
    <t>National Retail Report - Dairy (DYBRETAIL)</t>
  </si>
  <si>
    <t>CME GRAPH – BUTTER (PDF)</t>
  </si>
  <si>
    <t>DYWWeeklyReport</t>
  </si>
  <si>
    <t>https://mymarketnews.ams.usda.gov/viewReport/2998</t>
  </si>
  <si>
    <t xml:space="preserve">Dairy Market News Weekly Printed Report </t>
  </si>
  <si>
    <t>WEEKLY REPORT</t>
  </si>
  <si>
    <t>ORGANIC MARKET NEWS (BI-WEEKLY)</t>
  </si>
  <si>
    <t>ORGANIC DAIRY MARKET OVERVIEW</t>
  </si>
  <si>
    <t>https://mymarketnews.ams.usda.gov/viewReport/1592</t>
  </si>
  <si>
    <t>ORGANIC DAIRY RETAIL OVERVIEW</t>
  </si>
  <si>
    <t>https://mymarketnews.ams.usda.gov/viewReport/1593</t>
  </si>
  <si>
    <t>ORGANIC DAIRY FLUID OVERVIEW</t>
  </si>
  <si>
    <t>https://mymarketnews.ams.usda.gov/viewReport/1594</t>
  </si>
  <si>
    <t>DANE COUNTY FARMERS’ MARKET - MONDAY</t>
  </si>
  <si>
    <t>Farmers Market (PDF) (DYMADISONWIFM)</t>
  </si>
  <si>
    <t>https://mymarketnews.ams.usda.gov/viewReport/1611</t>
  </si>
  <si>
    <t>?</t>
  </si>
  <si>
    <t>Farmers Market</t>
  </si>
  <si>
    <t>DIRECT TO CONSUMER ORGANIC DAIRY PRODUCTS PRICES</t>
  </si>
  <si>
    <t>https://mymarketnews.ams.usda.gov/viewReport/1612</t>
  </si>
  <si>
    <t>WESTERN EUROPE</t>
  </si>
  <si>
    <t>DRY WHEY (NONHYGROSCOPIC)</t>
  </si>
  <si>
    <t>2021 International Monthly Price averages (U.S. $/MT) (3)</t>
  </si>
  <si>
    <t>Area and Product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</si>
  <si>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</si>
  <si>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</si>
  <si>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</si>
  <si>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</si>
  <si>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</si>
  <si>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</si>
  <si>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</si>
  <si>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</si>
  <si>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</si>
  <si>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</si>
  <si>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</si>
  <si>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</si>
  <si>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</si>
  <si>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>Change order to match the 199</t>
  </si>
  <si>
    <t>Butter (82% Butterfat)</t>
  </si>
  <si>
    <t>--Oceania</t>
  </si>
  <si>
    <t>--Western Europe</t>
  </si>
  <si>
    <t>Butteroil (99% Butterfat)</t>
  </si>
  <si>
    <t>Skim Milk Powder (1.25% Butterfat)</t>
  </si>
  <si>
    <t>--South America</t>
  </si>
  <si>
    <t>Whole Milk Powder (26% Butterfat)</t>
  </si>
  <si>
    <t>Dry Whey (Nonhygroscopic)</t>
  </si>
  <si>
    <t>Cheddar Cheese (39% Maximum Moisture)</t>
  </si>
  <si>
    <t>MD_DA599</t>
  </si>
  <si>
    <t xml:space="preserve">     Dry Products Price Summary</t>
  </si>
  <si>
    <t xml:space="preserve">     Report 11 - Released on March 17, 2022</t>
  </si>
  <si>
    <t xml:space="preserve">           Prices reported below represent carlot/trucklot quantities, spray process,</t>
  </si>
  <si>
    <t xml:space="preserve">           dollars per pound, in 50 lb. &amp; 25 kg bags, and totes, prices are FOB</t>
  </si>
  <si>
    <t xml:space="preserve">           unless otherwise specified.</t>
  </si>
  <si>
    <t xml:space="preserve">           More complete product specifications and narrative reports, for the following</t>
  </si>
  <si>
    <t xml:space="preserve">           prices, may be found at: http://www.ams.usda.gov/market-news/dairy</t>
  </si>
  <si>
    <t xml:space="preserve">     NONFAT DRY MILK</t>
  </si>
  <si>
    <r>
      <t xml:space="preserve">          </t>
    </r>
    <r>
      <rPr>
        <sz val="8"/>
        <color rgb="FF00B050"/>
        <rFont val="Courier New"/>
        <family val="3"/>
      </rPr>
      <t xml:space="preserve">EASTERN AND </t>
    </r>
    <r>
      <rPr>
        <sz val="8"/>
        <color theme="1"/>
        <rFont val="Courier New"/>
        <family val="3"/>
      </rPr>
      <t xml:space="preserve">CENTRAL </t>
    </r>
    <r>
      <rPr>
        <sz val="8"/>
        <color rgb="FF00B050"/>
        <rFont val="Courier New"/>
        <family val="3"/>
      </rPr>
      <t>U.S.</t>
    </r>
    <r>
      <rPr>
        <strike/>
        <sz val="8"/>
        <color theme="1"/>
        <rFont val="Courier New"/>
        <family val="3"/>
      </rPr>
      <t xml:space="preserve"> AND EAST</t>
    </r>
    <r>
      <rPr>
        <sz val="8"/>
        <color theme="1"/>
        <rFont val="Courier New"/>
        <family val="3"/>
      </rPr>
      <t xml:space="preserve"> LOW/MEDIUM HEAT  1.8450     - 1.9800    MOSTLY  1.8900    - 1.9300</t>
    </r>
  </si>
  <si>
    <t xml:space="preserve">                                             (-.0150)     (.0400)</t>
  </si>
  <si>
    <r>
      <t xml:space="preserve">          </t>
    </r>
    <r>
      <rPr>
        <sz val="8"/>
        <color rgb="FF00B050"/>
        <rFont val="Courier New"/>
        <family val="3"/>
      </rPr>
      <t xml:space="preserve">EASTERN AND </t>
    </r>
    <r>
      <rPr>
        <sz val="8"/>
        <color theme="1"/>
        <rFont val="Courier New"/>
        <family val="3"/>
      </rPr>
      <t xml:space="preserve">CENTRAL </t>
    </r>
    <r>
      <rPr>
        <sz val="8"/>
        <color rgb="FF00B050"/>
        <rFont val="Courier New"/>
        <family val="3"/>
      </rPr>
      <t>U.S.</t>
    </r>
    <r>
      <rPr>
        <sz val="8"/>
        <color theme="1"/>
        <rFont val="Courier New"/>
        <family val="3"/>
      </rPr>
      <t xml:space="preserve"> </t>
    </r>
    <r>
      <rPr>
        <strike/>
        <sz val="8"/>
        <color theme="1"/>
        <rFont val="Courier New"/>
        <family val="3"/>
      </rPr>
      <t xml:space="preserve">AND EAST </t>
    </r>
    <r>
      <rPr>
        <sz val="8"/>
        <color theme="1"/>
        <rFont val="Courier New"/>
        <family val="3"/>
      </rPr>
      <t xml:space="preserve"> HIGH HEAT        2.0000     - 2.0500</t>
    </r>
  </si>
  <si>
    <r>
      <t xml:space="preserve">           WEST</t>
    </r>
    <r>
      <rPr>
        <sz val="8"/>
        <color rgb="FF00B050"/>
        <rFont val="Courier New"/>
        <family val="3"/>
      </rPr>
      <t>ERN U.S.</t>
    </r>
    <r>
      <rPr>
        <sz val="8"/>
        <color theme="1"/>
        <rFont val="Courier New"/>
        <family val="3"/>
      </rPr>
      <t xml:space="preserve">  LOW/MEDIUM HEAT              1.7975     - 1.9350    MOSTLY  1.8100    - 1.8500</t>
    </r>
  </si>
  <si>
    <t xml:space="preserve">                                             (-.0200)                       (-.0100)    (-.0100)</t>
  </si>
  <si>
    <r>
      <t xml:space="preserve">           WEST</t>
    </r>
    <r>
      <rPr>
        <sz val="8"/>
        <color rgb="FF00B050"/>
        <rFont val="Courier New"/>
        <family val="3"/>
      </rPr>
      <t xml:space="preserve">ERN U.S. </t>
    </r>
    <r>
      <rPr>
        <sz val="8"/>
        <color theme="1"/>
        <rFont val="Courier New"/>
        <family val="3"/>
      </rPr>
      <t xml:space="preserve"> HIGH HEAT                    1.9500     - 2.0850</t>
    </r>
  </si>
  <si>
    <t xml:space="preserve">                                             (-.0150)</t>
  </si>
  <si>
    <r>
      <t xml:space="preserve">     </t>
    </r>
    <r>
      <rPr>
        <sz val="8"/>
        <color rgb="FF00B050"/>
        <rFont val="Courier New"/>
        <family val="3"/>
      </rPr>
      <t>DRY</t>
    </r>
    <r>
      <rPr>
        <sz val="8"/>
        <color theme="1"/>
        <rFont val="Courier New"/>
        <family val="3"/>
      </rPr>
      <t xml:space="preserve"> BUTTERMILK</t>
    </r>
    <r>
      <rPr>
        <strike/>
        <sz val="8"/>
        <color theme="1"/>
        <rFont val="Courier New"/>
        <family val="3"/>
      </rPr>
      <t xml:space="preserve"> POWDER</t>
    </r>
  </si>
  <si>
    <r>
      <t xml:space="preserve">         </t>
    </r>
    <r>
      <rPr>
        <sz val="8"/>
        <color rgb="FF00B050"/>
        <rFont val="Courier New"/>
        <family val="3"/>
      </rPr>
      <t xml:space="preserve"> EASTERN AND </t>
    </r>
    <r>
      <rPr>
        <sz val="8"/>
        <color theme="1"/>
        <rFont val="Courier New"/>
        <family val="3"/>
      </rPr>
      <t>CENTRAL</t>
    </r>
    <r>
      <rPr>
        <sz val="8"/>
        <color rgb="FF00B050"/>
        <rFont val="Courier New"/>
        <family val="3"/>
      </rPr>
      <t xml:space="preserve"> U.S. </t>
    </r>
    <r>
      <rPr>
        <strike/>
        <sz val="8"/>
        <color theme="1"/>
        <rFont val="Courier New"/>
        <family val="3"/>
      </rPr>
      <t>AND EAST</t>
    </r>
    <r>
      <rPr>
        <sz val="8"/>
        <color theme="1"/>
        <rFont val="Courier New"/>
        <family val="3"/>
      </rPr>
      <t xml:space="preserve">         1.7500    - 1.8500</t>
    </r>
  </si>
  <si>
    <r>
      <t xml:space="preserve">           WEST</t>
    </r>
    <r>
      <rPr>
        <sz val="8"/>
        <color rgb="FF00B050"/>
        <rFont val="Courier New"/>
        <family val="3"/>
      </rPr>
      <t>ERN U.S.</t>
    </r>
    <r>
      <rPr>
        <sz val="8"/>
        <color theme="1"/>
        <rFont val="Courier New"/>
        <family val="3"/>
      </rPr>
      <t xml:space="preserve">                     1.7000    - 1.7800    MOSTLY   1.7100    - 1.7500</t>
    </r>
  </si>
  <si>
    <t xml:space="preserve">                                                                               (-.0100)</t>
  </si>
  <si>
    <t>INSERT DRY WHOLE MILK HERE</t>
  </si>
  <si>
    <r>
      <t xml:space="preserve">    </t>
    </r>
    <r>
      <rPr>
        <sz val="8"/>
        <color rgb="FF00B050"/>
        <rFont val="Courier New"/>
        <family val="3"/>
      </rPr>
      <t xml:space="preserve"> DRY</t>
    </r>
    <r>
      <rPr>
        <sz val="8"/>
        <color theme="9"/>
        <rFont val="Courier New"/>
        <family val="3"/>
      </rPr>
      <t xml:space="preserve"> </t>
    </r>
    <r>
      <rPr>
        <sz val="8"/>
        <color theme="1"/>
        <rFont val="Courier New"/>
        <family val="3"/>
      </rPr>
      <t>WHEY</t>
    </r>
    <r>
      <rPr>
        <strike/>
        <sz val="8"/>
        <color theme="1"/>
        <rFont val="Courier New"/>
        <family val="3"/>
      </rPr>
      <t xml:space="preserve"> POWDER</t>
    </r>
    <r>
      <rPr>
        <sz val="8"/>
        <color theme="1"/>
        <rFont val="Courier New"/>
        <family val="3"/>
      </rPr>
      <t xml:space="preserve"> </t>
    </r>
    <r>
      <rPr>
        <sz val="8"/>
        <color rgb="FF00B050"/>
        <rFont val="Courier New"/>
        <family val="3"/>
      </rPr>
      <t>- EXTRA GRADE AND GRADE A</t>
    </r>
  </si>
  <si>
    <r>
      <t xml:space="preserve">           CENTRAL </t>
    </r>
    <r>
      <rPr>
        <sz val="8"/>
        <color rgb="FF00B050"/>
        <rFont val="Courier New"/>
        <family val="3"/>
      </rPr>
      <t>U.S.</t>
    </r>
    <r>
      <rPr>
        <sz val="8"/>
        <color theme="1"/>
        <rFont val="Courier New"/>
        <family val="3"/>
      </rPr>
      <t xml:space="preserve">                 .6500     - .8500     MOSTLY   .7600     - .7900</t>
    </r>
  </si>
  <si>
    <t xml:space="preserve">                                    (-.0500)    (.0100)            (-.0050)    (-.0100)</t>
  </si>
  <si>
    <r>
      <t xml:space="preserve">           WEST</t>
    </r>
    <r>
      <rPr>
        <sz val="8"/>
        <color rgb="FF00B050"/>
        <rFont val="Courier New"/>
        <family val="3"/>
      </rPr>
      <t>ERN U.S.</t>
    </r>
    <r>
      <rPr>
        <sz val="8"/>
        <color theme="1"/>
        <rFont val="Courier New"/>
        <family val="3"/>
      </rPr>
      <t xml:space="preserve">                     .7000     - .8625     MOSTLY   .7400     - .7800</t>
    </r>
  </si>
  <si>
    <t xml:space="preserve">                                    (-.0025)    (.0175)            (-.0100)    (-.0100)</t>
  </si>
  <si>
    <r>
      <t xml:space="preserve">           </t>
    </r>
    <r>
      <rPr>
        <strike/>
        <sz val="8"/>
        <color theme="1"/>
        <rFont val="Courier New"/>
        <family val="3"/>
      </rPr>
      <t>NORTH</t>
    </r>
    <r>
      <rPr>
        <sz val="8"/>
        <color theme="1"/>
        <rFont val="Courier New"/>
        <family val="3"/>
      </rPr>
      <t>EAST</t>
    </r>
    <r>
      <rPr>
        <sz val="8"/>
        <color rgb="FF00B050"/>
        <rFont val="Courier New"/>
        <family val="3"/>
      </rPr>
      <t>ERN U.S.</t>
    </r>
    <r>
      <rPr>
        <sz val="8"/>
        <color theme="1"/>
        <rFont val="Courier New"/>
        <family val="3"/>
      </rPr>
      <t xml:space="preserve">                .7575     - .8325</t>
    </r>
  </si>
  <si>
    <t xml:space="preserve">                                                (-.0100)</t>
  </si>
  <si>
    <r>
      <t xml:space="preserve">    </t>
    </r>
    <r>
      <rPr>
        <sz val="8"/>
        <color rgb="FF00B050"/>
        <rFont val="Courier New"/>
        <family val="3"/>
      </rPr>
      <t xml:space="preserve"> DRY WHEY -</t>
    </r>
    <r>
      <rPr>
        <sz val="8"/>
        <color theme="1"/>
        <rFont val="Courier New"/>
        <family val="3"/>
      </rPr>
      <t xml:space="preserve"> ANIMAL FEED</t>
    </r>
    <r>
      <rPr>
        <strike/>
        <sz val="8"/>
        <color theme="1"/>
        <rFont val="Courier New"/>
        <family val="3"/>
      </rPr>
      <t xml:space="preserve"> WHEY</t>
    </r>
  </si>
  <si>
    <r>
      <t xml:space="preserve">           CENTRAL </t>
    </r>
    <r>
      <rPr>
        <sz val="8"/>
        <color rgb="FF00B050"/>
        <rFont val="Courier New"/>
        <family val="3"/>
      </rPr>
      <t>U.S.</t>
    </r>
    <r>
      <rPr>
        <sz val="8"/>
        <color theme="1"/>
        <rFont val="Courier New"/>
        <family val="3"/>
      </rPr>
      <t xml:space="preserve">                  .6500     - .7000</t>
    </r>
  </si>
  <si>
    <t xml:space="preserve">     LACTOSE</t>
  </si>
  <si>
    <r>
      <t xml:space="preserve">           CENTRAL AND WEST</t>
    </r>
    <r>
      <rPr>
        <sz val="8"/>
        <color rgb="FF00B050"/>
        <rFont val="Courier New"/>
        <family val="3"/>
      </rPr>
      <t>ERN U.S.</t>
    </r>
    <r>
      <rPr>
        <sz val="8"/>
        <color theme="1"/>
        <rFont val="Courier New"/>
        <family val="3"/>
      </rPr>
      <t xml:space="preserve">         .3200     - .5300     MOSTLY  .3600     - .4700</t>
    </r>
  </si>
  <si>
    <t xml:space="preserve">     WHEY PROTEIN CONCENTRATE 34%</t>
  </si>
  <si>
    <r>
      <t xml:space="preserve">           CENTRAL AND WEST</t>
    </r>
    <r>
      <rPr>
        <sz val="8"/>
        <color rgb="FF00B050"/>
        <rFont val="Courier New"/>
        <family val="3"/>
      </rPr>
      <t>ERN U.S.</t>
    </r>
    <r>
      <rPr>
        <sz val="8"/>
        <color theme="1"/>
        <rFont val="Courier New"/>
        <family val="3"/>
      </rPr>
      <t xml:space="preserve">         1.6000    - 1.9000    MOSTLY   1.6500   - 1.7500</t>
    </r>
  </si>
  <si>
    <r>
      <t xml:space="preserve">     </t>
    </r>
    <r>
      <rPr>
        <sz val="8"/>
        <color rgb="FF00B050"/>
        <rFont val="Courier New"/>
        <family val="3"/>
      </rPr>
      <t xml:space="preserve">DRY </t>
    </r>
    <r>
      <rPr>
        <sz val="8"/>
        <color theme="1"/>
        <rFont val="Courier New"/>
        <family val="3"/>
      </rPr>
      <t>WHOLE MILK</t>
    </r>
  </si>
  <si>
    <t xml:space="preserve">           NATIONAL                 2.1000    - 2.4200</t>
  </si>
  <si>
    <t xml:space="preserve">     CASEIN</t>
  </si>
  <si>
    <t xml:space="preserve">           RENNET                   5.0500    - 5.2000</t>
  </si>
  <si>
    <t xml:space="preserve">           ACID                     6.3500    - 6.7000</t>
  </si>
  <si>
    <t>Dry Products (2)</t>
  </si>
  <si>
    <t>Nonfat Dry Milk</t>
  </si>
  <si>
    <r>
      <t xml:space="preserve">Eastern and Central </t>
    </r>
    <r>
      <rPr>
        <sz val="10"/>
        <color rgb="FFFF0000"/>
        <rFont val="Calibri"/>
        <family val="2"/>
        <scheme val="minor"/>
      </rPr>
      <t>U.S.</t>
    </r>
    <r>
      <rPr>
        <sz val="10"/>
        <color theme="1"/>
        <rFont val="Calibri"/>
        <family val="2"/>
        <scheme val="minor"/>
      </rPr>
      <t>- Low/Medium Heat</t>
    </r>
  </si>
  <si>
    <t>--Mostly</t>
  </si>
  <si>
    <r>
      <t xml:space="preserve">Eastern and Central </t>
    </r>
    <r>
      <rPr>
        <sz val="10"/>
        <color rgb="FFFF0000"/>
        <rFont val="Calibri"/>
        <family val="2"/>
        <scheme val="minor"/>
      </rPr>
      <t>U.S.</t>
    </r>
    <r>
      <rPr>
        <sz val="10"/>
        <color theme="1"/>
        <rFont val="Calibri"/>
        <family val="2"/>
        <scheme val="minor"/>
      </rPr>
      <t>- High Heat</t>
    </r>
  </si>
  <si>
    <r>
      <t xml:space="preserve">Western </t>
    </r>
    <r>
      <rPr>
        <sz val="10"/>
        <color rgb="FFFF0000"/>
        <rFont val="Calibri"/>
        <family val="2"/>
        <scheme val="minor"/>
      </rPr>
      <t>U.S.</t>
    </r>
    <r>
      <rPr>
        <sz val="10"/>
        <rFont val="Calibri"/>
        <family val="2"/>
        <scheme val="minor"/>
      </rPr>
      <t xml:space="preserve"> - Low/Medium Heat</t>
    </r>
  </si>
  <si>
    <r>
      <t xml:space="preserve">Western </t>
    </r>
    <r>
      <rPr>
        <sz val="10"/>
        <color rgb="FFFF0000"/>
        <rFont val="Calibri"/>
        <family val="2"/>
        <scheme val="minor"/>
      </rPr>
      <t>U.S.</t>
    </r>
    <r>
      <rPr>
        <sz val="10"/>
        <rFont val="Calibri"/>
        <family val="2"/>
        <scheme val="minor"/>
      </rPr>
      <t xml:space="preserve"> - High Heat</t>
    </r>
  </si>
  <si>
    <t>Dry Buttermilk</t>
  </si>
  <si>
    <r>
      <t>Eastern and Central</t>
    </r>
    <r>
      <rPr>
        <sz val="10"/>
        <color rgb="FFFF0000"/>
        <rFont val="Calibri"/>
        <family val="2"/>
        <scheme val="minor"/>
      </rPr>
      <t xml:space="preserve"> U.S.</t>
    </r>
  </si>
  <si>
    <r>
      <t xml:space="preserve">Western </t>
    </r>
    <r>
      <rPr>
        <sz val="10"/>
        <color rgb="FFFF0000"/>
        <rFont val="Calibri"/>
        <family val="2"/>
        <scheme val="minor"/>
      </rPr>
      <t>U.S.</t>
    </r>
    <r>
      <rPr>
        <sz val="10"/>
        <rFont val="Calibri"/>
        <family val="2"/>
        <scheme val="minor"/>
      </rPr>
      <t xml:space="preserve"> </t>
    </r>
  </si>
  <si>
    <t>Dry Whole Milk</t>
  </si>
  <si>
    <t>National</t>
  </si>
  <si>
    <r>
      <t xml:space="preserve">Dry Whey </t>
    </r>
    <r>
      <rPr>
        <b/>
        <sz val="10"/>
        <color rgb="FFFF0000"/>
        <rFont val="Calibri"/>
        <family val="2"/>
        <scheme val="minor"/>
      </rPr>
      <t>- Extra Grade and Grade A</t>
    </r>
  </si>
  <si>
    <r>
      <t xml:space="preserve">Central </t>
    </r>
    <r>
      <rPr>
        <sz val="10"/>
        <color rgb="FFFF0000"/>
        <rFont val="Calibri"/>
        <family val="2"/>
        <scheme val="minor"/>
      </rPr>
      <t>U.S.</t>
    </r>
  </si>
  <si>
    <r>
      <t xml:space="preserve">Western </t>
    </r>
    <r>
      <rPr>
        <sz val="10"/>
        <color rgb="FFFF0000"/>
        <rFont val="Calibri"/>
        <family val="2"/>
        <scheme val="minor"/>
      </rPr>
      <t>U.S.</t>
    </r>
    <r>
      <rPr>
        <sz val="10"/>
        <rFont val="Calibri"/>
        <family val="2"/>
        <scheme val="minor"/>
      </rPr>
      <t xml:space="preserve">  </t>
    </r>
  </si>
  <si>
    <r>
      <rPr>
        <sz val="10"/>
        <color rgb="FFFF0000"/>
        <rFont val="Calibri"/>
        <family val="2"/>
        <scheme val="minor"/>
      </rPr>
      <t>Eastern U.S.</t>
    </r>
    <r>
      <rPr>
        <strike/>
        <sz val="10"/>
        <rFont val="Calibri"/>
        <family val="2"/>
        <scheme val="minor"/>
      </rPr>
      <t>- Extra and Grade A</t>
    </r>
  </si>
  <si>
    <r>
      <rPr>
        <b/>
        <sz val="10"/>
        <color rgb="FFFF0000"/>
        <rFont val="Calibri"/>
        <family val="2"/>
        <scheme val="minor"/>
      </rPr>
      <t xml:space="preserve">Dry Whey - </t>
    </r>
    <r>
      <rPr>
        <b/>
        <sz val="10"/>
        <rFont val="Calibri"/>
        <family val="2"/>
        <scheme val="minor"/>
      </rPr>
      <t>Animal Feed - Milk Replacer</t>
    </r>
  </si>
  <si>
    <r>
      <t xml:space="preserve">Central </t>
    </r>
    <r>
      <rPr>
        <sz val="10"/>
        <color rgb="FFFF0000"/>
        <rFont val="Calibri"/>
        <family val="2"/>
        <scheme val="minor"/>
      </rPr>
      <t>U.S.</t>
    </r>
    <r>
      <rPr>
        <sz val="10"/>
        <rFont val="Calibri"/>
        <family val="2"/>
        <scheme val="minor"/>
      </rPr>
      <t xml:space="preserve"> </t>
    </r>
    <r>
      <rPr>
        <strike/>
        <sz val="10"/>
        <rFont val="Calibri"/>
        <family val="2"/>
        <scheme val="minor"/>
      </rPr>
      <t>- Milk Replacer</t>
    </r>
  </si>
  <si>
    <t>Whey Protein Concentrate 34%</t>
  </si>
  <si>
    <r>
      <t xml:space="preserve">Central and Western </t>
    </r>
    <r>
      <rPr>
        <sz val="10"/>
        <color rgb="FFFF0000"/>
        <rFont val="Calibri"/>
        <family val="2"/>
        <scheme val="minor"/>
      </rPr>
      <t>U.S.</t>
    </r>
  </si>
  <si>
    <t>Lactose</t>
  </si>
  <si>
    <t>Central and Western U.S.</t>
  </si>
  <si>
    <t>Casein</t>
  </si>
  <si>
    <t>Rennet</t>
  </si>
  <si>
    <t>Acid</t>
  </si>
  <si>
    <t>(2) Monthly averages are based on weeklyl prices and are time-weighted to the number of workdays in the month - Saturdays, Sundays and National Holidays excluded.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</si>
</sst>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#,##0.0000_);\(#,##0.0000\)"/>
    <numFmt numFmtId="166" formatCode="0.0"/>
    <numFmt numFmtId="167" formatCode="_([$$-409]* #,##0.00_);_([$$-409]* \(#,##0.00\);_([$$-409]* &quot;-&quot;??_);_(@_)"/>
    <numFmt numFmtId="168" formatCode="0.000"/>
  </numFmts>
  <fonts count="4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ourier New"/>
      <family val="3"/>
    </font>
    <font>
      <strike/>
      <sz val="8"/>
      <color theme="1"/>
      <name val="Courier New"/>
      <family val="3"/>
    </font>
    <font>
      <sz val="8"/>
      <color rgb="FF00B050"/>
      <name val="Courier New"/>
      <family val="3"/>
    </font>
    <font>
      <sz val="8"/>
      <color theme="9"/>
      <name val="Courier New"/>
      <family val="3"/>
    </font>
    <font>
      <sz val="8"/>
      <color rgb="FFFF0000"/>
      <name val="Courier New"/>
      <family val="3"/>
    </font>
    <font>
      <sz val="10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sz val="11"/>
      <color theme="1"/>
      <name val="Courier New"/>
      <family val="2"/>
    </font>
    <font>
      <sz val="10"/>
      <name val="Calibri Light"/>
      <family val="2"/>
    </font>
    <font>
      <sz val="1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0"/>
      <name val="Calibri Light"/>
      <family val="2"/>
    </font>
    <font>
      <sz val="9"/>
      <color theme="1"/>
      <name val="Calibri Light"/>
      <family val="2"/>
      <scheme val="maj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trike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212121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Times New Roman"/>
      <family val="1"/>
    </font>
    <font>
      <sz val="12"/>
      <name val="Times New Roman"/>
      <family val="1"/>
    </font>
    <font>
      <sz val="8"/>
      <name val="Calibri"/>
      <family val="2"/>
    </font>
    <font>
      <b/>
      <sz val="12"/>
      <name val="Times New Roman"/>
      <family val="1"/>
    </font>
    <font>
      <b/>
      <sz val="10.5"/>
      <name val="Times New Roman"/>
      <family val="1"/>
    </font>
    <font>
      <sz val="14"/>
      <color theme="1"/>
      <name val="Calibri"/>
      <family val="2"/>
      <scheme val="minor"/>
    </font>
    <font>
      <u/>
      <sz val="11"/>
      <color rgb="FF4472C4"/>
      <name val="Calibri"/>
      <family val="2"/>
      <scheme val="minor"/>
    </font>
    <font>
      <b/>
      <sz val="11"/>
      <color rgb="FF000000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6DCE4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5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5" fillId="0" borderId="0"/>
    <xf numFmtId="0" fontId="5" fillId="0" borderId="0"/>
    <xf numFmtId="0" fontId="24" fillId="0" borderId="0" applyNumberFormat="0" applyFill="0" applyBorder="0" applyAlignment="0" applyProtection="0"/>
  </cellStyleXfs>
  <cellXfs count="4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7" xfId="0" applyFont="1" applyBorder="1"/>
    <xf numFmtId="0" fontId="1" fillId="4" borderId="7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1" fillId="0" borderId="8" xfId="0" applyFont="1" applyBorder="1" applyAlignment="1">
      <alignment horizontal="left" wrapText="1"/>
    </xf>
    <xf numFmtId="0" fontId="1" fillId="3" borderId="8" xfId="0" applyFont="1" applyFill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/>
    <xf numFmtId="0" fontId="7" fillId="4" borderId="0" xfId="0" applyFont="1" applyFill="1" applyAlignment="1">
      <alignment vertical="center"/>
    </xf>
    <xf numFmtId="0" fontId="0" fillId="4" borderId="0" xfId="0" applyFill="1"/>
    <xf numFmtId="0" fontId="11" fillId="0" borderId="0" xfId="0" applyFont="1" applyAlignment="1">
      <alignment vertical="center"/>
    </xf>
    <xf numFmtId="0" fontId="13" fillId="0" borderId="0" xfId="2" applyFont="1"/>
    <xf numFmtId="0" fontId="13" fillId="0" borderId="11" xfId="2" applyFont="1" applyBorder="1"/>
    <xf numFmtId="0" fontId="14" fillId="0" borderId="11" xfId="2" applyFont="1" applyBorder="1" applyAlignment="1">
      <alignment horizontal="left"/>
    </xf>
    <xf numFmtId="14" fontId="14" fillId="0" borderId="11" xfId="2" applyNumberFormat="1" applyFont="1" applyBorder="1" applyAlignment="1">
      <alignment horizontal="center"/>
    </xf>
    <xf numFmtId="164" fontId="14" fillId="0" borderId="11" xfId="3" applyNumberFormat="1" applyFont="1" applyFill="1" applyBorder="1" applyAlignment="1">
      <alignment horizontal="center" vertical="center"/>
    </xf>
    <xf numFmtId="0" fontId="14" fillId="0" borderId="0" xfId="2" applyFont="1" applyAlignment="1">
      <alignment horizontal="left"/>
    </xf>
    <xf numFmtId="14" fontId="14" fillId="0" borderId="0" xfId="2" applyNumberFormat="1" applyFont="1" applyAlignment="1">
      <alignment horizontal="center"/>
    </xf>
    <xf numFmtId="164" fontId="14" fillId="0" borderId="0" xfId="3" applyNumberFormat="1" applyFont="1" applyFill="1" applyBorder="1" applyAlignment="1">
      <alignment horizontal="center" vertical="center"/>
    </xf>
    <xf numFmtId="0" fontId="1" fillId="0" borderId="0" xfId="5" applyFont="1" applyAlignment="1">
      <alignment horizontal="left"/>
    </xf>
    <xf numFmtId="165" fontId="17" fillId="0" borderId="0" xfId="1" applyNumberFormat="1" applyFont="1" applyBorder="1" applyAlignment="1">
      <alignment horizontal="center"/>
    </xf>
    <xf numFmtId="0" fontId="1" fillId="0" borderId="0" xfId="5" applyFont="1" applyAlignment="1">
      <alignment horizontal="left" vertical="top"/>
    </xf>
    <xf numFmtId="0" fontId="1" fillId="0" borderId="0" xfId="5" quotePrefix="1" applyFont="1" applyAlignment="1">
      <alignment horizontal="left"/>
    </xf>
    <xf numFmtId="0" fontId="17" fillId="0" borderId="0" xfId="2" applyFont="1" applyAlignment="1">
      <alignment horizontal="left"/>
    </xf>
    <xf numFmtId="0" fontId="17" fillId="0" borderId="0" xfId="2" applyFont="1" applyAlignment="1">
      <alignment horizontal="center"/>
    </xf>
    <xf numFmtId="1" fontId="17" fillId="0" borderId="0" xfId="2" applyNumberFormat="1" applyFont="1" applyAlignment="1">
      <alignment horizontal="center"/>
    </xf>
    <xf numFmtId="0" fontId="17" fillId="0" borderId="0" xfId="2" applyFont="1"/>
    <xf numFmtId="166" fontId="17" fillId="0" borderId="0" xfId="2" applyNumberFormat="1" applyFont="1" applyAlignment="1">
      <alignment horizontal="center"/>
    </xf>
    <xf numFmtId="2" fontId="17" fillId="0" borderId="0" xfId="3" applyNumberFormat="1" applyFont="1" applyAlignment="1">
      <alignment horizontal="center" vertical="center"/>
    </xf>
    <xf numFmtId="0" fontId="19" fillId="0" borderId="0" xfId="2" applyFont="1" applyAlignment="1">
      <alignment horizontal="right"/>
    </xf>
    <xf numFmtId="0" fontId="19" fillId="0" borderId="0" xfId="2" applyFont="1" applyAlignment="1">
      <alignment horizontal="left"/>
    </xf>
    <xf numFmtId="2" fontId="16" fillId="0" borderId="0" xfId="3" applyNumberFormat="1" applyFont="1" applyAlignment="1">
      <alignment horizontal="center" vertical="center"/>
    </xf>
    <xf numFmtId="0" fontId="20" fillId="0" borderId="0" xfId="2" applyFont="1"/>
    <xf numFmtId="0" fontId="18" fillId="0" borderId="11" xfId="2" applyFont="1" applyBorder="1"/>
    <xf numFmtId="0" fontId="13" fillId="0" borderId="0" xfId="2" applyFont="1" applyAlignment="1">
      <alignment wrapText="1"/>
    </xf>
    <xf numFmtId="0" fontId="14" fillId="0" borderId="0" xfId="2" applyFont="1"/>
    <xf numFmtId="0" fontId="17" fillId="0" borderId="0" xfId="2" quotePrefix="1" applyFont="1" applyAlignment="1">
      <alignment horizontal="left"/>
    </xf>
    <xf numFmtId="0" fontId="14" fillId="4" borderId="0" xfId="2" applyFont="1" applyFill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24" fillId="0" borderId="5" xfId="6" applyFill="1" applyBorder="1" applyAlignment="1">
      <alignment horizontal="left"/>
    </xf>
    <xf numFmtId="0" fontId="24" fillId="0" borderId="7" xfId="6" applyBorder="1" applyAlignment="1">
      <alignment horizontal="left"/>
    </xf>
    <xf numFmtId="0" fontId="4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26" fillId="0" borderId="0" xfId="0" applyFont="1" applyAlignment="1">
      <alignment horizontal="right"/>
    </xf>
    <xf numFmtId="0" fontId="25" fillId="0" borderId="0" xfId="0" applyFont="1"/>
    <xf numFmtId="0" fontId="0" fillId="0" borderId="16" xfId="0" applyBorder="1" applyAlignment="1">
      <alignment horizontal="justify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19" xfId="0" applyFill="1" applyBorder="1" applyAlignment="1">
      <alignment horizontal="justify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21" xfId="0" applyBorder="1" applyAlignment="1">
      <alignment horizontal="justify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justify" vertical="center" wrapText="1"/>
    </xf>
    <xf numFmtId="0" fontId="0" fillId="0" borderId="7" xfId="0" applyBorder="1" applyAlignment="1">
      <alignment horizontal="center" vertical="center" wrapText="1"/>
    </xf>
    <xf numFmtId="0" fontId="0" fillId="2" borderId="20" xfId="0" applyFill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7" fillId="0" borderId="0" xfId="0" applyFont="1"/>
    <xf numFmtId="0" fontId="0" fillId="0" borderId="1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2" borderId="19" xfId="0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37" xfId="0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7" xfId="0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2" borderId="28" xfId="0" applyFill="1" applyBorder="1"/>
    <xf numFmtId="0" fontId="0" fillId="2" borderId="15" xfId="0" applyFill="1" applyBorder="1" applyAlignment="1">
      <alignment horizontal="center"/>
    </xf>
    <xf numFmtId="0" fontId="0" fillId="2" borderId="15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0" borderId="30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/>
    <xf numFmtId="0" fontId="0" fillId="0" borderId="32" xfId="0" applyBorder="1" applyAlignment="1">
      <alignment horizontal="left" vertical="center"/>
    </xf>
    <xf numFmtId="0" fontId="0" fillId="0" borderId="30" xfId="0" applyBorder="1" applyAlignment="1">
      <alignment horizontal="justify" vertical="center" wrapText="1"/>
    </xf>
    <xf numFmtId="0" fontId="0" fillId="2" borderId="19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2" borderId="33" xfId="0" applyFill="1" applyBorder="1"/>
    <xf numFmtId="0" fontId="0" fillId="2" borderId="34" xfId="0" applyFill="1" applyBorder="1" applyAlignment="1">
      <alignment horizontal="center"/>
    </xf>
    <xf numFmtId="0" fontId="0" fillId="2" borderId="34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35" xfId="0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0" fillId="0" borderId="21" xfId="0" applyBorder="1" applyAlignment="1">
      <alignment vertical="center"/>
    </xf>
    <xf numFmtId="0" fontId="24" fillId="0" borderId="0" xfId="6" applyAlignment="1">
      <alignment horizontal="left" vertical="center" wrapText="1" indent="1"/>
    </xf>
    <xf numFmtId="0" fontId="24" fillId="0" borderId="0" xfId="6" applyFill="1" applyAlignment="1">
      <alignment horizontal="left" vertical="center" wrapText="1" indent="1"/>
    </xf>
    <xf numFmtId="0" fontId="0" fillId="0" borderId="3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" borderId="41" xfId="0" applyFill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2" xfId="0" applyBorder="1" applyAlignment="1">
      <alignment horizontal="left" vertical="center"/>
    </xf>
    <xf numFmtId="0" fontId="0" fillId="2" borderId="43" xfId="0" applyFill="1" applyBorder="1" applyAlignment="1">
      <alignment horizontal="left" vertical="center"/>
    </xf>
    <xf numFmtId="0" fontId="0" fillId="0" borderId="41" xfId="0" applyBorder="1" applyAlignment="1">
      <alignment horizontal="left" vertical="center" wrapText="1"/>
    </xf>
    <xf numFmtId="0" fontId="0" fillId="2" borderId="41" xfId="0" applyFill="1" applyBorder="1" applyAlignment="1">
      <alignment horizontal="left" vertical="center"/>
    </xf>
    <xf numFmtId="0" fontId="0" fillId="0" borderId="44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2" fillId="0" borderId="42" xfId="0" applyFont="1" applyBorder="1"/>
    <xf numFmtId="0" fontId="0" fillId="0" borderId="38" xfId="0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wrapText="1"/>
    </xf>
    <xf numFmtId="0" fontId="0" fillId="5" borderId="0" xfId="0" applyFill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9" xfId="0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0" fillId="0" borderId="49" xfId="0" applyBorder="1" applyAlignment="1">
      <alignment horizontal="left" vertical="center"/>
    </xf>
    <xf numFmtId="0" fontId="35" fillId="0" borderId="51" xfId="0" applyFont="1" applyBorder="1" applyAlignment="1">
      <alignment wrapText="1"/>
    </xf>
    <xf numFmtId="0" fontId="12" fillId="0" borderId="53" xfId="0" applyFont="1" applyBorder="1"/>
    <xf numFmtId="0" fontId="32" fillId="0" borderId="0" xfId="0" applyFont="1" applyAlignment="1">
      <alignment wrapText="1"/>
    </xf>
    <xf numFmtId="0" fontId="32" fillId="0" borderId="54" xfId="0" applyFont="1" applyBorder="1"/>
    <xf numFmtId="0" fontId="32" fillId="0" borderId="11" xfId="0" applyFont="1" applyBorder="1"/>
    <xf numFmtId="0" fontId="32" fillId="0" borderId="55" xfId="0" applyFont="1" applyBorder="1"/>
    <xf numFmtId="0" fontId="34" fillId="0" borderId="0" xfId="0" applyFont="1"/>
    <xf numFmtId="0" fontId="32" fillId="0" borderId="52" xfId="0" applyFont="1" applyBorder="1" applyAlignment="1">
      <alignment wrapText="1"/>
    </xf>
    <xf numFmtId="0" fontId="32" fillId="0" borderId="39" xfId="0" applyFont="1" applyBorder="1"/>
    <xf numFmtId="0" fontId="32" fillId="0" borderId="42" xfId="0" applyFont="1" applyBorder="1"/>
    <xf numFmtId="0" fontId="32" fillId="0" borderId="42" xfId="0" applyFont="1" applyBorder="1" applyAlignment="1">
      <alignment wrapText="1"/>
    </xf>
    <xf numFmtId="0" fontId="32" fillId="0" borderId="53" xfId="0" applyFont="1" applyBorder="1"/>
    <xf numFmtId="0" fontId="13" fillId="0" borderId="54" xfId="0" applyFont="1" applyBorder="1"/>
    <xf numFmtId="0" fontId="37" fillId="0" borderId="42" xfId="0" applyFont="1" applyBorder="1" applyAlignment="1">
      <alignment wrapText="1"/>
    </xf>
    <xf numFmtId="0" fontId="37" fillId="0" borderId="54" xfId="0" applyFont="1" applyBorder="1"/>
    <xf numFmtId="0" fontId="37" fillId="0" borderId="42" xfId="0" applyFont="1" applyBorder="1"/>
    <xf numFmtId="0" fontId="13" fillId="0" borderId="42" xfId="0" applyFont="1" applyBorder="1"/>
    <xf numFmtId="0" fontId="13" fillId="0" borderId="42" xfId="0" applyFont="1" applyBorder="1" applyAlignment="1">
      <alignment wrapText="1"/>
    </xf>
    <xf numFmtId="0" fontId="12" fillId="0" borderId="42" xfId="0" applyFont="1" applyBorder="1"/>
    <xf numFmtId="0" fontId="38" fillId="0" borderId="52" xfId="0" applyFont="1" applyBorder="1" applyAlignment="1">
      <alignment wrapText="1"/>
    </xf>
    <xf numFmtId="0" fontId="39" fillId="0" borderId="54" xfId="0" applyFont="1" applyBorder="1" applyAlignment="1">
      <alignment wrapText="1"/>
    </xf>
    <xf numFmtId="0" fontId="39" fillId="0" borderId="54" xfId="0" applyFont="1" applyBorder="1"/>
    <xf numFmtId="0" fontId="39" fillId="0" borderId="42" xfId="0" applyFont="1" applyBorder="1"/>
    <xf numFmtId="4" fontId="39" fillId="0" borderId="0" xfId="0" applyNumberFormat="1" applyFont="1"/>
    <xf numFmtId="4" fontId="39" fillId="0" borderId="42" xfId="0" applyNumberFormat="1" applyFont="1" applyBorder="1"/>
    <xf numFmtId="0" fontId="39" fillId="0" borderId="39" xfId="0" applyFont="1" applyBorder="1"/>
    <xf numFmtId="0" fontId="39" fillId="0" borderId="39" xfId="0" applyFont="1" applyBorder="1" applyAlignment="1">
      <alignment wrapText="1"/>
    </xf>
    <xf numFmtId="0" fontId="39" fillId="0" borderId="53" xfId="0" applyFont="1" applyBorder="1"/>
    <xf numFmtId="4" fontId="39" fillId="0" borderId="39" xfId="0" applyNumberFormat="1" applyFont="1" applyBorder="1"/>
    <xf numFmtId="0" fontId="39" fillId="0" borderId="41" xfId="0" applyFont="1" applyBorder="1"/>
    <xf numFmtId="0" fontId="39" fillId="0" borderId="41" xfId="0" applyFont="1" applyBorder="1" applyAlignment="1">
      <alignment wrapText="1"/>
    </xf>
    <xf numFmtId="0" fontId="39" fillId="0" borderId="60" xfId="0" applyFont="1" applyBorder="1"/>
    <xf numFmtId="0" fontId="24" fillId="6" borderId="45" xfId="6" applyFill="1" applyBorder="1" applyAlignment="1">
      <alignment horizontal="center" vertical="center" wrapText="1"/>
    </xf>
    <xf numFmtId="0" fontId="24" fillId="6" borderId="39" xfId="6" applyFill="1" applyBorder="1" applyAlignment="1">
      <alignment horizontal="right" wrapText="1"/>
    </xf>
    <xf numFmtId="0" fontId="31" fillId="6" borderId="0" xfId="6" applyFont="1" applyFill="1" applyAlignment="1">
      <alignment horizontal="right" wrapText="1"/>
    </xf>
    <xf numFmtId="0" fontId="24" fillId="6" borderId="0" xfId="6" applyFill="1" applyAlignment="1">
      <alignment horizontal="right" wrapText="1"/>
    </xf>
    <xf numFmtId="0" fontId="24" fillId="6" borderId="0" xfId="6" applyFill="1" applyBorder="1" applyAlignment="1">
      <alignment horizontal="right" wrapText="1"/>
    </xf>
    <xf numFmtId="0" fontId="0" fillId="6" borderId="17" xfId="0" applyFill="1" applyBorder="1" applyAlignment="1">
      <alignment horizontal="justify" vertical="center" wrapText="1"/>
    </xf>
    <xf numFmtId="0" fontId="0" fillId="6" borderId="36" xfId="0" applyFill="1" applyBorder="1" applyAlignment="1">
      <alignment horizontal="justify" vertical="center" wrapText="1"/>
    </xf>
    <xf numFmtId="0" fontId="0" fillId="6" borderId="46" xfId="0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0" fillId="6" borderId="49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justify" vertical="center" wrapText="1"/>
    </xf>
    <xf numFmtId="0" fontId="0" fillId="6" borderId="47" xfId="0" applyFill="1" applyBorder="1" applyAlignment="1">
      <alignment horizontal="center" vertical="center" wrapText="1"/>
    </xf>
    <xf numFmtId="0" fontId="0" fillId="6" borderId="41" xfId="0" applyFill="1" applyBorder="1" applyAlignment="1">
      <alignment horizontal="justify" vertical="center" wrapText="1"/>
    </xf>
    <xf numFmtId="0" fontId="0" fillId="6" borderId="49" xfId="0" applyFill="1" applyBorder="1" applyAlignment="1">
      <alignment horizontal="justify" vertical="center" wrapText="1"/>
    </xf>
    <xf numFmtId="0" fontId="0" fillId="6" borderId="20" xfId="0" applyFill="1" applyBorder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0" fillId="6" borderId="19" xfId="0" applyFill="1" applyBorder="1" applyAlignment="1">
      <alignment horizontal="justify" vertical="center" wrapText="1"/>
    </xf>
    <xf numFmtId="0" fontId="0" fillId="6" borderId="6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38" xfId="0" applyFill="1" applyBorder="1" applyAlignment="1">
      <alignment horizontal="center" vertical="center"/>
    </xf>
    <xf numFmtId="0" fontId="0" fillId="6" borderId="42" xfId="0" applyFill="1" applyBorder="1" applyAlignment="1">
      <alignment horizontal="center" vertical="center" wrapText="1"/>
    </xf>
    <xf numFmtId="0" fontId="0" fillId="6" borderId="49" xfId="0" applyFill="1" applyBorder="1" applyAlignment="1">
      <alignment horizontal="left" vertical="center" wrapText="1"/>
    </xf>
    <xf numFmtId="0" fontId="0" fillId="6" borderId="22" xfId="0" applyFill="1" applyBorder="1" applyAlignment="1">
      <alignment horizontal="left" vertical="center" wrapText="1"/>
    </xf>
    <xf numFmtId="0" fontId="0" fillId="6" borderId="23" xfId="0" applyFill="1" applyBorder="1" applyAlignment="1">
      <alignment horizontal="left" vertical="center" wrapText="1"/>
    </xf>
    <xf numFmtId="0" fontId="25" fillId="6" borderId="0" xfId="0" applyFont="1" applyFill="1" applyAlignment="1">
      <alignment horizontal="left" vertical="center" wrapText="1"/>
    </xf>
    <xf numFmtId="0" fontId="25" fillId="6" borderId="49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41" xfId="0" applyFill="1" applyBorder="1" applyAlignment="1">
      <alignment horizontal="left" vertical="center" wrapText="1"/>
    </xf>
    <xf numFmtId="0" fontId="0" fillId="6" borderId="20" xfId="0" applyFill="1" applyBorder="1" applyAlignment="1">
      <alignment horizontal="left" vertical="center" wrapText="1"/>
    </xf>
    <xf numFmtId="0" fontId="0" fillId="6" borderId="19" xfId="0" applyFill="1" applyBorder="1" applyAlignment="1">
      <alignment horizontal="left" vertical="center" wrapText="1"/>
    </xf>
    <xf numFmtId="0" fontId="0" fillId="6" borderId="38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14" xfId="0" applyFill="1" applyBorder="1" applyAlignment="1">
      <alignment horizontal="left" vertical="center" wrapText="1"/>
    </xf>
    <xf numFmtId="0" fontId="0" fillId="6" borderId="45" xfId="0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24" xfId="0" applyFill="1" applyBorder="1" applyAlignment="1">
      <alignment horizontal="left" vertical="center" wrapText="1"/>
    </xf>
    <xf numFmtId="0" fontId="0" fillId="6" borderId="21" xfId="0" applyFill="1" applyBorder="1" applyAlignment="1">
      <alignment horizontal="left" vertical="center" wrapText="1"/>
    </xf>
    <xf numFmtId="0" fontId="0" fillId="6" borderId="13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0" fillId="6" borderId="26" xfId="0" applyFill="1" applyBorder="1" applyAlignment="1">
      <alignment horizontal="left" vertical="center" wrapText="1"/>
    </xf>
    <xf numFmtId="0" fontId="0" fillId="6" borderId="27" xfId="0" applyFill="1" applyBorder="1" applyAlignment="1">
      <alignment horizontal="left" vertical="center" wrapText="1"/>
    </xf>
    <xf numFmtId="0" fontId="0" fillId="6" borderId="32" xfId="0" applyFill="1" applyBorder="1" applyAlignment="1">
      <alignment horizontal="left" vertical="center" wrapText="1"/>
    </xf>
    <xf numFmtId="0" fontId="28" fillId="6" borderId="32" xfId="0" applyFont="1" applyFill="1" applyBorder="1"/>
    <xf numFmtId="0" fontId="30" fillId="6" borderId="49" xfId="0" applyFont="1" applyFill="1" applyBorder="1" applyAlignment="1">
      <alignment horizontal="left" vertical="center" wrapText="1"/>
    </xf>
    <xf numFmtId="0" fontId="0" fillId="6" borderId="15" xfId="0" applyFill="1" applyBorder="1" applyAlignment="1">
      <alignment horizontal="left" vertical="center" wrapText="1"/>
    </xf>
    <xf numFmtId="0" fontId="0" fillId="6" borderId="42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49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24" fillId="6" borderId="0" xfId="6" applyFill="1" applyAlignment="1">
      <alignment horizontal="left" vertical="center" wrapText="1" indent="1"/>
    </xf>
    <xf numFmtId="0" fontId="24" fillId="0" borderId="0" xfId="6" applyAlignment="1">
      <alignment horizontal="left" wrapText="1"/>
    </xf>
    <xf numFmtId="0" fontId="44" fillId="6" borderId="0" xfId="6" applyFont="1" applyFill="1" applyAlignment="1">
      <alignment horizontal="center" wrapText="1"/>
    </xf>
    <xf numFmtId="0" fontId="0" fillId="2" borderId="4" xfId="0" applyFill="1" applyBorder="1" applyAlignment="1">
      <alignment horizontal="justify" vertical="center" wrapText="1"/>
    </xf>
    <xf numFmtId="0" fontId="27" fillId="0" borderId="6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8" fontId="0" fillId="6" borderId="42" xfId="0" applyNumberFormat="1" applyFill="1" applyBorder="1" applyAlignment="1">
      <alignment horizontal="center" vertical="center" wrapText="1"/>
    </xf>
    <xf numFmtId="8" fontId="25" fillId="6" borderId="15" xfId="0" applyNumberFormat="1" applyFont="1" applyFill="1" applyBorder="1" applyAlignment="1">
      <alignment horizontal="left" vertical="center" wrapText="1"/>
    </xf>
    <xf numFmtId="8" fontId="0" fillId="6" borderId="0" xfId="0" applyNumberForma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8" fontId="0" fillId="6" borderId="0" xfId="0" applyNumberFormat="1" applyFill="1" applyAlignment="1">
      <alignment horizontal="center" vertical="center" wrapText="1"/>
    </xf>
    <xf numFmtId="0" fontId="0" fillId="4" borderId="23" xfId="0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23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left" vertical="center" wrapText="1"/>
    </xf>
    <xf numFmtId="0" fontId="0" fillId="4" borderId="38" xfId="0" applyFill="1" applyBorder="1" applyAlignment="1">
      <alignment horizontal="center" vertical="center" wrapText="1"/>
    </xf>
    <xf numFmtId="8" fontId="0" fillId="4" borderId="42" xfId="0" applyNumberFormat="1" applyFill="1" applyBorder="1" applyAlignment="1">
      <alignment horizontal="center" vertical="center" wrapText="1"/>
    </xf>
    <xf numFmtId="8" fontId="0" fillId="4" borderId="0" xfId="0" applyNumberFormat="1" applyFill="1" applyAlignment="1">
      <alignment horizontal="left" vertical="center" wrapText="1"/>
    </xf>
    <xf numFmtId="0" fontId="25" fillId="4" borderId="49" xfId="0" applyFont="1" applyFill="1" applyBorder="1" applyAlignment="1">
      <alignment horizontal="left" vertical="center" wrapText="1"/>
    </xf>
    <xf numFmtId="0" fontId="0" fillId="4" borderId="22" xfId="0" applyFill="1" applyBorder="1" applyAlignment="1">
      <alignment horizontal="left" vertical="center" wrapText="1"/>
    </xf>
    <xf numFmtId="0" fontId="2" fillId="4" borderId="0" xfId="0" applyFont="1" applyFill="1"/>
    <xf numFmtId="0" fontId="2" fillId="7" borderId="0" xfId="0" applyFont="1" applyFill="1" applyAlignment="1">
      <alignment horizontal="center"/>
    </xf>
    <xf numFmtId="0" fontId="2" fillId="7" borderId="0" xfId="0" applyFont="1" applyFill="1"/>
    <xf numFmtId="0" fontId="2" fillId="7" borderId="38" xfId="0" applyFont="1" applyFill="1" applyBorder="1" applyAlignment="1">
      <alignment horizontal="center" vertical="center"/>
    </xf>
    <xf numFmtId="0" fontId="2" fillId="7" borderId="42" xfId="0" applyFont="1" applyFill="1" applyBorder="1"/>
    <xf numFmtId="0" fontId="0" fillId="4" borderId="49" xfId="0" applyFill="1" applyBorder="1" applyAlignment="1">
      <alignment horizontal="left" vertical="center" wrapText="1"/>
    </xf>
    <xf numFmtId="0" fontId="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0" xfId="0" applyFill="1" applyAlignment="1">
      <alignment horizontal="left" vertical="center" wrapText="1"/>
    </xf>
    <xf numFmtId="8" fontId="0" fillId="7" borderId="0" xfId="0" applyNumberFormat="1" applyFill="1" applyAlignment="1">
      <alignment horizontal="center" vertical="center" wrapText="1"/>
    </xf>
    <xf numFmtId="8" fontId="0" fillId="7" borderId="0" xfId="0" applyNumberFormat="1" applyFill="1" applyAlignment="1">
      <alignment horizontal="left" vertical="center" wrapText="1"/>
    </xf>
    <xf numFmtId="0" fontId="25" fillId="7" borderId="0" xfId="0" applyFont="1" applyFill="1" applyAlignment="1">
      <alignment horizontal="left" vertical="center" wrapText="1"/>
    </xf>
    <xf numFmtId="0" fontId="25" fillId="7" borderId="23" xfId="0" applyFont="1" applyFill="1" applyBorder="1" applyAlignment="1">
      <alignment vertical="center" wrapText="1"/>
    </xf>
    <xf numFmtId="0" fontId="0" fillId="4" borderId="0" xfId="0" applyFill="1" applyAlignment="1">
      <alignment horizontal="left" vertical="center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38" xfId="0" applyFont="1" applyFill="1" applyBorder="1" applyAlignment="1">
      <alignment horizontal="center" vertical="center"/>
    </xf>
    <xf numFmtId="0" fontId="2" fillId="8" borderId="42" xfId="0" applyFont="1" applyFill="1" applyBorder="1"/>
    <xf numFmtId="0" fontId="25" fillId="8" borderId="23" xfId="0" applyFont="1" applyFill="1" applyBorder="1" applyAlignment="1">
      <alignment vertical="center" wrapText="1"/>
    </xf>
    <xf numFmtId="167" fontId="0" fillId="6" borderId="0" xfId="0" applyNumberFormat="1" applyFill="1" applyAlignment="1">
      <alignment horizontal="left" vertical="center" wrapText="1"/>
    </xf>
    <xf numFmtId="8" fontId="0" fillId="0" borderId="0" xfId="0" applyNumberFormat="1"/>
    <xf numFmtId="3" fontId="39" fillId="0" borderId="0" xfId="0" applyNumberFormat="1" applyFont="1"/>
    <xf numFmtId="168" fontId="39" fillId="0" borderId="42" xfId="0" applyNumberFormat="1" applyFont="1" applyBorder="1"/>
    <xf numFmtId="0" fontId="35" fillId="0" borderId="56" xfId="0" applyFont="1" applyBorder="1"/>
    <xf numFmtId="0" fontId="35" fillId="0" borderId="56" xfId="0" applyFont="1" applyBorder="1" applyAlignment="1">
      <alignment wrapText="1"/>
    </xf>
    <xf numFmtId="0" fontId="35" fillId="0" borderId="55" xfId="0" applyFont="1" applyBorder="1"/>
    <xf numFmtId="2" fontId="39" fillId="0" borderId="0" xfId="0" applyNumberFormat="1" applyFont="1"/>
    <xf numFmtId="3" fontId="39" fillId="0" borderId="42" xfId="0" applyNumberFormat="1" applyFont="1" applyBorder="1"/>
    <xf numFmtId="0" fontId="45" fillId="0" borderId="0" xfId="0" applyFont="1"/>
    <xf numFmtId="0" fontId="46" fillId="0" borderId="0" xfId="0" applyFont="1"/>
    <xf numFmtId="0" fontId="43" fillId="0" borderId="0" xfId="0" applyFont="1"/>
    <xf numFmtId="0" fontId="39" fillId="0" borderId="52" xfId="0" applyFont="1" applyBorder="1"/>
    <xf numFmtId="0" fontId="39" fillId="0" borderId="59" xfId="0" applyFont="1" applyBorder="1"/>
    <xf numFmtId="0" fontId="47" fillId="0" borderId="0" xfId="0" applyFont="1"/>
    <xf numFmtId="1" fontId="39" fillId="0" borderId="42" xfId="0" applyNumberFormat="1" applyFont="1" applyBorder="1"/>
    <xf numFmtId="3" fontId="0" fillId="0" borderId="0" xfId="0" applyNumberFormat="1"/>
    <xf numFmtId="8" fontId="25" fillId="0" borderId="0" xfId="0" applyNumberFormat="1" applyFont="1"/>
    <xf numFmtId="0" fontId="38" fillId="0" borderId="50" xfId="0" applyFont="1" applyBorder="1" applyAlignment="1">
      <alignment wrapText="1"/>
    </xf>
    <xf numFmtId="0" fontId="39" fillId="0" borderId="53" xfId="0" applyFont="1" applyBorder="1" applyAlignment="1">
      <alignment wrapText="1"/>
    </xf>
    <xf numFmtId="0" fontId="39" fillId="0" borderId="50" xfId="0" applyFont="1" applyBorder="1"/>
    <xf numFmtId="0" fontId="0" fillId="0" borderId="52" xfId="0" applyBorder="1"/>
    <xf numFmtId="0" fontId="0" fillId="0" borderId="54" xfId="0" applyBorder="1"/>
    <xf numFmtId="0" fontId="0" fillId="0" borderId="42" xfId="0" applyBorder="1"/>
    <xf numFmtId="0" fontId="0" fillId="0" borderId="61" xfId="0" applyBorder="1"/>
    <xf numFmtId="0" fontId="0" fillId="0" borderId="11" xfId="0" applyBorder="1"/>
    <xf numFmtId="0" fontId="0" fillId="0" borderId="55" xfId="0" applyBorder="1"/>
    <xf numFmtId="0" fontId="32" fillId="0" borderId="0" xfId="0" applyFont="1"/>
    <xf numFmtId="0" fontId="12" fillId="0" borderId="0" xfId="0" applyFont="1"/>
    <xf numFmtId="0" fontId="24" fillId="0" borderId="0" xfId="6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4" fontId="39" fillId="0" borderId="44" xfId="0" applyNumberFormat="1" applyFont="1" applyBorder="1"/>
    <xf numFmtId="4" fontId="39" fillId="0" borderId="62" xfId="0" applyNumberFormat="1" applyFont="1" applyBorder="1"/>
    <xf numFmtId="3" fontId="39" fillId="0" borderId="41" xfId="0" applyNumberFormat="1" applyFont="1" applyBorder="1"/>
    <xf numFmtId="0" fontId="48" fillId="0" borderId="63" xfId="0" applyFont="1" applyBorder="1"/>
    <xf numFmtId="0" fontId="39" fillId="0" borderId="52" xfId="0" applyFont="1" applyBorder="1" applyAlignment="1">
      <alignment wrapText="1"/>
    </xf>
    <xf numFmtId="0" fontId="39" fillId="0" borderId="0" xfId="0" applyFont="1" applyAlignment="1">
      <alignment wrapText="1"/>
    </xf>
    <xf numFmtId="0" fontId="33" fillId="0" borderId="50" xfId="0" applyFont="1" applyBorder="1" applyAlignment="1">
      <alignment wrapText="1"/>
    </xf>
    <xf numFmtId="0" fontId="33" fillId="0" borderId="51" xfId="0" applyFont="1" applyBorder="1" applyAlignment="1">
      <alignment wrapText="1"/>
    </xf>
    <xf numFmtId="0" fontId="33" fillId="0" borderId="52" xfId="0" applyFont="1" applyBorder="1" applyAlignment="1">
      <alignment wrapText="1"/>
    </xf>
    <xf numFmtId="0" fontId="33" fillId="0" borderId="0" xfId="0" applyFont="1" applyAlignment="1">
      <alignment wrapText="1"/>
    </xf>
    <xf numFmtId="0" fontId="34" fillId="0" borderId="51" xfId="0" applyFont="1" applyBorder="1" applyAlignment="1">
      <alignment wrapText="1"/>
    </xf>
    <xf numFmtId="17" fontId="32" fillId="0" borderId="0" xfId="0" applyNumberFormat="1" applyFont="1"/>
    <xf numFmtId="0" fontId="32" fillId="0" borderId="0" xfId="0" applyFont="1"/>
    <xf numFmtId="0" fontId="36" fillId="0" borderId="50" xfId="0" applyFont="1" applyBorder="1"/>
    <xf numFmtId="0" fontId="36" fillId="0" borderId="51" xfId="0" applyFont="1" applyBorder="1"/>
    <xf numFmtId="0" fontId="36" fillId="0" borderId="52" xfId="0" applyFont="1" applyBorder="1"/>
    <xf numFmtId="0" fontId="36" fillId="0" borderId="0" xfId="0" applyFont="1"/>
    <xf numFmtId="0" fontId="35" fillId="0" borderId="50" xfId="0" applyFont="1" applyBorder="1"/>
    <xf numFmtId="0" fontId="35" fillId="0" borderId="51" xfId="0" applyFont="1" applyBorder="1"/>
    <xf numFmtId="0" fontId="35" fillId="0" borderId="52" xfId="0" applyFont="1" applyBorder="1"/>
    <xf numFmtId="0" fontId="35" fillId="0" borderId="0" xfId="0" applyFont="1"/>
    <xf numFmtId="0" fontId="12" fillId="0" borderId="52" xfId="0" applyFont="1" applyBorder="1"/>
    <xf numFmtId="0" fontId="12" fillId="0" borderId="0" xfId="0" applyFont="1"/>
    <xf numFmtId="0" fontId="39" fillId="0" borderId="50" xfId="0" applyFont="1" applyBorder="1" applyAlignment="1">
      <alignment wrapText="1"/>
    </xf>
    <xf numFmtId="0" fontId="39" fillId="0" borderId="51" xfId="0" applyFont="1" applyBorder="1" applyAlignment="1">
      <alignment wrapText="1"/>
    </xf>
    <xf numFmtId="0" fontId="41" fillId="0" borderId="59" xfId="0" applyFont="1" applyBorder="1"/>
    <xf numFmtId="0" fontId="41" fillId="0" borderId="4" xfId="0" applyFont="1" applyBorder="1"/>
    <xf numFmtId="0" fontId="42" fillId="0" borderId="59" xfId="0" applyFont="1" applyBorder="1" applyAlignment="1">
      <alignment wrapText="1"/>
    </xf>
    <xf numFmtId="0" fontId="42" fillId="0" borderId="4" xfId="0" applyFont="1" applyBorder="1" applyAlignment="1">
      <alignment wrapText="1"/>
    </xf>
    <xf numFmtId="0" fontId="25" fillId="0" borderId="0" xfId="0" applyFont="1" applyAlignment="1">
      <alignment horizontal="center" vertical="center" wrapText="1"/>
    </xf>
    <xf numFmtId="0" fontId="41" fillId="0" borderId="57" xfId="0" applyFont="1" applyBorder="1"/>
    <xf numFmtId="0" fontId="41" fillId="0" borderId="58" xfId="0" applyFont="1" applyBorder="1"/>
    <xf numFmtId="0" fontId="43" fillId="0" borderId="0" xfId="0" applyFont="1" applyAlignment="1">
      <alignment horizontal="center"/>
    </xf>
    <xf numFmtId="0" fontId="0" fillId="2" borderId="19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25" fillId="2" borderId="19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7">
    <cellStyle name="Currency" xfId="1" builtinId="4"/>
    <cellStyle name="Hyperlink" xfId="6" builtinId="8"/>
    <cellStyle name="Normal" xfId="0" builtinId="0"/>
    <cellStyle name="Normal 2" xfId="5" xr:uid="{5AABA014-D0D6-44B0-841B-C5F41E1DAA34}"/>
    <cellStyle name="Normal 3" xfId="2" xr:uid="{0A933EC2-7669-4028-9431-DC9FD30058BA}"/>
    <cellStyle name="Normal 4 2" xfId="4" xr:uid="{D41274DF-1D50-4939-AE98-51E1D388449D}"/>
    <cellStyle name="Percent 2 2" xfId="3" xr:uid="{6C9C1A16-72D6-44EF-BAEA-D4F027680E07}"/>
  </cellStyles>
  <dxfs count="0"/>
  <tableStyles count="0" defaultTableStyle="TableStyleMedium2" defaultPivotStyle="PivotStyleLight16"/>
  <colors>
    <mruColors>
      <color rgb="FFCB35DB"/>
      <color rgb="FFDD7DE8"/>
      <color rgb="FF9FE6FF"/>
      <color rgb="FFFF33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122</xdr:row>
      <xdr:rowOff>0</xdr:rowOff>
    </xdr:from>
    <xdr:to>
      <xdr:col>4</xdr:col>
      <xdr:colOff>3545618</xdr:colOff>
      <xdr:row>131</xdr:row>
      <xdr:rowOff>8951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D8BFC2-86F8-4345-86A3-31FCD233D0B5}"/>
            </a:ext>
            <a:ext uri="{147F2762-F138-4A5C-976F-8EAC2B608ADB}">
              <a16:predDERef xmlns:a16="http://schemas.microsoft.com/office/drawing/2014/main" pred="{415D3D38-3688-49A5-A70E-1D9C7BD3A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003125"/>
          <a:ext cx="7965218" cy="12948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4</xdr:col>
      <xdr:colOff>1694124</xdr:colOff>
      <xdr:row>179</xdr:row>
      <xdr:rowOff>122502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50BCC7-A766-4D03-AA30-D6D2D9C35E1E}"/>
            </a:ext>
            <a:ext uri="{147F2762-F138-4A5C-976F-8EAC2B608ADB}">
              <a16:predDERef xmlns:a16="http://schemas.microsoft.com/office/drawing/2014/main" pred="{32D8BFC2-86F8-4345-86A3-31FCD233D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289125"/>
          <a:ext cx="6113724" cy="59803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4</xdr:col>
      <xdr:colOff>1513915</xdr:colOff>
      <xdr:row>221</xdr:row>
      <xdr:rowOff>88639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D091473-5D43-4C8C-83B3-2E311C4D0971}"/>
            </a:ext>
            <a:ext uri="{147F2762-F138-4A5C-976F-8EAC2B608ADB}">
              <a16:predDERef xmlns:a16="http://schemas.microsoft.com/office/drawing/2014/main" pred="{F550BCC7-A766-4D03-AA30-D6D2D9C35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147125"/>
          <a:ext cx="5933515" cy="50892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4</xdr:col>
      <xdr:colOff>3545618</xdr:colOff>
      <xdr:row>131</xdr:row>
      <xdr:rowOff>8951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AD9A79CA-186F-40A5-B1DE-8CE681385147}"/>
            </a:ext>
            <a:ext uri="{147F2762-F138-4A5C-976F-8EAC2B608ADB}">
              <a16:predDERef xmlns:a16="http://schemas.microsoft.com/office/drawing/2014/main" pred="{16E4C04A-56AC-4A52-9FC6-FA189876C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003125"/>
          <a:ext cx="7965218" cy="12948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4</xdr:col>
      <xdr:colOff>1694124</xdr:colOff>
      <xdr:row>179</xdr:row>
      <xdr:rowOff>122502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A7560BFC-B1DA-42D0-9E0A-4EF0596E1470}"/>
            </a:ext>
            <a:ext uri="{147F2762-F138-4A5C-976F-8EAC2B608ADB}">
              <a16:predDERef xmlns:a16="http://schemas.microsoft.com/office/drawing/2014/main" pred="{AD9A79CA-186F-40A5-B1DE-8CE681385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289125"/>
          <a:ext cx="6113724" cy="59803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4</xdr:col>
      <xdr:colOff>1513915</xdr:colOff>
      <xdr:row>221</xdr:row>
      <xdr:rowOff>88639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3CDDE18A-CE2A-4C6E-AD63-9FEE8A9EA330}"/>
            </a:ext>
            <a:ext uri="{147F2762-F138-4A5C-976F-8EAC2B608ADB}">
              <a16:predDERef xmlns:a16="http://schemas.microsoft.com/office/drawing/2014/main" pred="{A7560BFC-B1DA-42D0-9E0A-4EF0596E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147125"/>
          <a:ext cx="5933515" cy="50892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9525</xdr:rowOff>
    </xdr:from>
    <xdr:to>
      <xdr:col>4</xdr:col>
      <xdr:colOff>2152650</xdr:colOff>
      <xdr:row>116</xdr:row>
      <xdr:rowOff>66675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67CFF86-00C1-60AE-5615-8DDA4314C8AB}"/>
            </a:ext>
            <a:ext uri="{147F2762-F138-4A5C-976F-8EAC2B608ADB}">
              <a16:predDERef xmlns:a16="http://schemas.microsoft.com/office/drawing/2014/main" pred="{3CDDE18A-CE2A-4C6E-AD63-9FEE8A9E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041225"/>
          <a:ext cx="6572250" cy="2914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523200</xdr:colOff>
      <xdr:row>42</xdr:row>
      <xdr:rowOff>189500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8DBF59-D99A-4183-9EC7-7ABA373E2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5400000" cy="80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28575</xdr:rowOff>
    </xdr:from>
    <xdr:to>
      <xdr:col>8</xdr:col>
      <xdr:colOff>28574</xdr:colOff>
      <xdr:row>32</xdr:row>
      <xdr:rowOff>189670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92063D-0073-489C-9016-13690F244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9575"/>
          <a:ext cx="4905374" cy="587609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13</xdr:row>
      <xdr:rowOff>152400</xdr:rowOff>
    </xdr:from>
    <xdr:to>
      <xdr:col>7</xdr:col>
      <xdr:colOff>485775</xdr:colOff>
      <xdr:row>16</xdr:row>
      <xdr:rowOff>123825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8DAC12F-5F79-4885-9ADC-4E32D5B0BEAC}"/>
            </a:ext>
          </a:extLst>
        </xdr:cNvPr>
        <xdr:cNvSpPr/>
      </xdr:nvSpPr>
      <xdr:spPr>
        <a:xfrm>
          <a:off x="142875" y="2628900"/>
          <a:ext cx="4610100" cy="5429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161925</xdr:colOff>
      <xdr:row>25</xdr:row>
      <xdr:rowOff>123825</xdr:rowOff>
    </xdr:from>
    <xdr:to>
      <xdr:col>8</xdr:col>
      <xdr:colOff>0</xdr:colOff>
      <xdr:row>31</xdr:row>
      <xdr:rowOff>47625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30128CD4-40D5-48F3-8234-5B77D66B2B7C}"/>
            </a:ext>
          </a:extLst>
        </xdr:cNvPr>
        <xdr:cNvSpPr/>
      </xdr:nvSpPr>
      <xdr:spPr>
        <a:xfrm>
          <a:off x="161925" y="4886325"/>
          <a:ext cx="4714875" cy="1066800"/>
        </a:xfrm>
        <a:prstGeom prst="rect">
          <a:avLst/>
        </a:pr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485775</xdr:colOff>
      <xdr:row>16</xdr:row>
      <xdr:rowOff>85725</xdr:rowOff>
    </xdr:from>
    <xdr:to>
      <xdr:col>7</xdr:col>
      <xdr:colOff>485775</xdr:colOff>
      <xdr:row>25</xdr:row>
      <xdr:rowOff>28575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68E63C95-5D84-47CD-AE72-FC217167A9D9}"/>
            </a:ext>
          </a:extLst>
        </xdr:cNvPr>
        <xdr:cNvCxnSpPr/>
      </xdr:nvCxnSpPr>
      <xdr:spPr>
        <a:xfrm>
          <a:off x="4752975" y="3133725"/>
          <a:ext cx="0" cy="165735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161925</xdr:colOff>
      <xdr:row>22</xdr:row>
      <xdr:rowOff>47625</xdr:rowOff>
    </xdr:from>
    <xdr:to>
      <xdr:col>0</xdr:col>
      <xdr:colOff>171450</xdr:colOff>
      <xdr:row>25</xdr:row>
      <xdr:rowOff>114300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8E6D20C3-B864-4EE4-9046-B9D485CA4875}"/>
            </a:ext>
          </a:extLst>
        </xdr:cNvPr>
        <xdr:cNvCxnSpPr/>
      </xdr:nvCxnSpPr>
      <xdr:spPr>
        <a:xfrm flipV="1">
          <a:off x="161925" y="4238625"/>
          <a:ext cx="9525" cy="638175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209550</xdr:colOff>
      <xdr:row>22</xdr:row>
      <xdr:rowOff>47625</xdr:rowOff>
    </xdr:from>
    <xdr:to>
      <xdr:col>1</xdr:col>
      <xdr:colOff>114300</xdr:colOff>
      <xdr:row>22</xdr:row>
      <xdr:rowOff>47625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6A581E8A-E401-4335-83FD-A4BA23825A69}"/>
            </a:ext>
          </a:extLst>
        </xdr:cNvPr>
        <xdr:cNvCxnSpPr/>
      </xdr:nvCxnSpPr>
      <xdr:spPr>
        <a:xfrm>
          <a:off x="209550" y="4238625"/>
          <a:ext cx="514350" cy="0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295275</xdr:colOff>
      <xdr:row>25</xdr:row>
      <xdr:rowOff>28575</xdr:rowOff>
    </xdr:from>
    <xdr:to>
      <xdr:col>7</xdr:col>
      <xdr:colOff>476250</xdr:colOff>
      <xdr:row>25</xdr:row>
      <xdr:rowOff>38100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1E9EEA7C-4D5C-4C47-8DD6-859E568A95DA}"/>
            </a:ext>
          </a:extLst>
        </xdr:cNvPr>
        <xdr:cNvCxnSpPr/>
      </xdr:nvCxnSpPr>
      <xdr:spPr>
        <a:xfrm flipH="1">
          <a:off x="904875" y="4791075"/>
          <a:ext cx="3838575" cy="952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447162</xdr:colOff>
      <xdr:row>36</xdr:row>
      <xdr:rowOff>84857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EC223-C217-4B94-9ACD-8849D6B6F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4762" cy="6942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37638</xdr:colOff>
      <xdr:row>38</xdr:row>
      <xdr:rowOff>132428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1DD95A-E5B4-4D22-8EDC-3736EA7B8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95238" cy="737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mymarketnews.ams.usda.gov/viewReport/1592" TargetMode="External"/><Relationship Id="rId2" Type="http://schemas.openxmlformats.org/officeDocument/2006/relationships/hyperlink" Target="https://mymarketnews.ams.usda.gov/viewReport/1599" TargetMode="External"/><Relationship Id="rId1" Type="http://schemas.openxmlformats.org/officeDocument/2006/relationships/hyperlink" Target="https://mymarketnews.ams.usda.gov/viewReport/1101" TargetMode="External"/><Relationship Id="rId4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7D996-C314-4E42-A116-C186CCAA6E6F}">
  <sheetPr>
    <tabColor rgb="FFCB35DB"/>
  </sheetPr>
  <dimension ref="A2:W63"/>
  <sheetViews>
    <sheetView tabSelected="1" zoomScaleNormal="100" workbookViewId="0">
      <selection activeCell="K36" sqref="K36"/>
    </sheetView>
  </sheetViews>
  <sheetFormatPr defaultRowHeight="15" x14ac:dyDescent="0.25"/>
  <cols>
    <col min="10" max="10" width="11.140625" customWidth="1"/>
    <col min="17" max="17" width="13.140625" customWidth="1"/>
    <col min="20" max="22" width="14.28515625" customWidth="1"/>
  </cols>
  <sheetData>
    <row r="2" spans="1:17" x14ac:dyDescent="0.25">
      <c r="A2" s="381" t="s">
        <v>0</v>
      </c>
      <c r="B2" s="382"/>
      <c r="C2" s="382"/>
      <c r="D2" s="382"/>
      <c r="E2" s="382"/>
      <c r="F2" s="382"/>
      <c r="G2" s="382"/>
      <c r="H2" s="382"/>
      <c r="I2" s="385" t="s">
        <v>1</v>
      </c>
      <c r="J2" s="385"/>
      <c r="K2" s="385"/>
      <c r="L2" s="385"/>
      <c r="M2" s="385"/>
      <c r="N2" s="210" t="s">
        <v>2</v>
      </c>
      <c r="O2" s="211"/>
    </row>
    <row r="3" spans="1:17" x14ac:dyDescent="0.25">
      <c r="A3" s="383"/>
      <c r="B3" s="384"/>
      <c r="C3" s="384"/>
      <c r="D3" s="384"/>
      <c r="E3" s="384"/>
      <c r="F3" s="384"/>
      <c r="G3" s="384"/>
      <c r="H3" s="384"/>
      <c r="I3" s="212"/>
      <c r="J3" s="368"/>
      <c r="K3" s="368"/>
      <c r="L3" s="368"/>
      <c r="M3" s="213"/>
      <c r="N3" s="368"/>
      <c r="O3" s="213"/>
    </row>
    <row r="4" spans="1:17" x14ac:dyDescent="0.25">
      <c r="A4" s="383"/>
      <c r="B4" s="384"/>
      <c r="C4" s="384"/>
      <c r="D4" s="384"/>
      <c r="E4" s="384"/>
      <c r="F4" s="384"/>
      <c r="G4" s="384"/>
      <c r="H4" s="384"/>
      <c r="I4" s="412" t="s">
        <v>3</v>
      </c>
      <c r="J4" s="413"/>
      <c r="K4" s="413"/>
      <c r="L4" s="413"/>
      <c r="M4" s="413"/>
      <c r="N4" s="368" t="s">
        <v>4</v>
      </c>
      <c r="O4" s="213"/>
    </row>
    <row r="5" spans="1:17" x14ac:dyDescent="0.25">
      <c r="A5" s="383"/>
      <c r="B5" s="384"/>
      <c r="C5" s="384"/>
      <c r="D5" s="384"/>
      <c r="E5" s="384"/>
      <c r="F5" s="384"/>
      <c r="G5" s="384"/>
      <c r="H5" s="384"/>
      <c r="I5" s="412"/>
      <c r="J5" s="413"/>
      <c r="K5" s="413"/>
      <c r="L5" s="413"/>
      <c r="M5" s="413"/>
      <c r="N5" s="368"/>
      <c r="O5" s="213"/>
    </row>
    <row r="6" spans="1:17" x14ac:dyDescent="0.25">
      <c r="A6" s="383"/>
      <c r="B6" s="384"/>
      <c r="C6" s="384"/>
      <c r="D6" s="384"/>
      <c r="E6" s="384"/>
      <c r="F6" s="384"/>
      <c r="G6" s="384"/>
      <c r="H6" s="384"/>
      <c r="I6" s="412"/>
      <c r="J6" s="413"/>
      <c r="K6" s="413"/>
      <c r="L6" s="413"/>
      <c r="M6" s="413"/>
      <c r="N6" s="214"/>
      <c r="O6" s="215"/>
    </row>
    <row r="7" spans="1:17" x14ac:dyDescent="0.25">
      <c r="A7" s="383"/>
      <c r="B7" s="384"/>
      <c r="C7" s="384"/>
      <c r="D7" s="384"/>
      <c r="E7" s="384"/>
      <c r="F7" s="384"/>
      <c r="G7" s="384"/>
      <c r="H7" s="384"/>
      <c r="I7" s="412"/>
      <c r="J7" s="413"/>
      <c r="K7" s="413"/>
      <c r="L7" s="413"/>
      <c r="M7" s="413"/>
      <c r="N7" s="216" t="s">
        <v>5</v>
      </c>
      <c r="O7" s="213"/>
    </row>
    <row r="8" spans="1:17" x14ac:dyDescent="0.25">
      <c r="A8" s="383"/>
      <c r="B8" s="384"/>
      <c r="C8" s="384"/>
      <c r="D8" s="384"/>
      <c r="E8" s="384"/>
      <c r="F8" s="384"/>
      <c r="G8" s="384"/>
      <c r="H8" s="384"/>
      <c r="I8" s="412"/>
      <c r="J8" s="413"/>
      <c r="K8" s="413"/>
      <c r="L8" s="413"/>
      <c r="M8" s="413"/>
      <c r="N8" s="368"/>
      <c r="O8" s="213"/>
    </row>
    <row r="9" spans="1:17" x14ac:dyDescent="0.25">
      <c r="A9" s="383"/>
      <c r="B9" s="384"/>
      <c r="C9" s="384"/>
      <c r="D9" s="384"/>
      <c r="E9" s="384"/>
      <c r="F9" s="384"/>
      <c r="G9" s="384"/>
      <c r="H9" s="384"/>
      <c r="I9" s="412"/>
      <c r="J9" s="413"/>
      <c r="K9" s="413"/>
      <c r="L9" s="413"/>
      <c r="M9" s="413"/>
      <c r="N9" s="386">
        <v>45632</v>
      </c>
      <c r="O9" s="387"/>
    </row>
    <row r="10" spans="1:17" x14ac:dyDescent="0.25">
      <c r="A10" s="383"/>
      <c r="B10" s="384"/>
      <c r="C10" s="384"/>
      <c r="D10" s="384"/>
      <c r="E10" s="384"/>
      <c r="F10" s="384"/>
      <c r="G10" s="384"/>
      <c r="H10" s="384"/>
      <c r="I10" s="412"/>
      <c r="J10" s="413"/>
      <c r="K10" s="413"/>
      <c r="L10" s="413"/>
      <c r="M10" s="413"/>
      <c r="N10" s="387"/>
      <c r="O10" s="387"/>
    </row>
    <row r="11" spans="1:17" x14ac:dyDescent="0.25">
      <c r="A11" s="388" t="s">
        <v>6</v>
      </c>
      <c r="B11" s="389"/>
      <c r="C11" s="389"/>
      <c r="D11" s="389"/>
      <c r="E11" s="389"/>
      <c r="F11" s="389"/>
      <c r="G11" s="217"/>
      <c r="H11" s="392" t="s">
        <v>7</v>
      </c>
      <c r="I11" s="393"/>
      <c r="J11" s="393"/>
      <c r="K11" s="393"/>
      <c r="L11" s="393"/>
      <c r="M11" s="393"/>
      <c r="N11" s="393"/>
      <c r="O11" s="393"/>
    </row>
    <row r="12" spans="1:17" x14ac:dyDescent="0.25">
      <c r="A12" s="390"/>
      <c r="B12" s="391"/>
      <c r="C12" s="391"/>
      <c r="D12" s="391"/>
      <c r="E12" s="391"/>
      <c r="F12" s="391"/>
      <c r="G12" s="217"/>
      <c r="H12" s="394"/>
      <c r="I12" s="395"/>
      <c r="J12" s="395"/>
      <c r="K12" s="395"/>
      <c r="L12" s="395"/>
      <c r="M12" s="395"/>
      <c r="N12" s="395"/>
      <c r="O12" s="395"/>
    </row>
    <row r="13" spans="1:17" x14ac:dyDescent="0.25">
      <c r="A13" s="218"/>
      <c r="B13" s="368"/>
      <c r="C13" s="368"/>
      <c r="D13" s="368"/>
      <c r="E13" s="368"/>
      <c r="F13" s="213"/>
      <c r="G13" s="217"/>
      <c r="H13" s="392" t="s">
        <v>8</v>
      </c>
      <c r="I13" s="393"/>
      <c r="J13" s="393"/>
      <c r="K13" s="393"/>
      <c r="L13" s="393"/>
      <c r="M13" s="392" t="s">
        <v>9</v>
      </c>
      <c r="N13" s="393"/>
      <c r="O13" s="393"/>
    </row>
    <row r="14" spans="1:17" x14ac:dyDescent="0.25">
      <c r="A14" s="219"/>
      <c r="B14" s="368"/>
      <c r="C14" s="368"/>
      <c r="D14" s="368"/>
      <c r="E14" s="368"/>
      <c r="F14" s="213"/>
      <c r="G14" s="217"/>
      <c r="H14" s="394"/>
      <c r="I14" s="395"/>
      <c r="J14" s="395"/>
      <c r="K14" s="395"/>
      <c r="L14" s="395"/>
      <c r="M14" s="394"/>
      <c r="N14" s="395"/>
      <c r="O14" s="395"/>
    </row>
    <row r="15" spans="1:17" x14ac:dyDescent="0.25">
      <c r="A15" s="219"/>
      <c r="B15" s="368"/>
      <c r="C15" s="368"/>
      <c r="D15" s="368"/>
      <c r="E15" s="368"/>
      <c r="F15" s="213"/>
      <c r="G15" s="220"/>
      <c r="H15" s="221"/>
      <c r="I15" s="218"/>
      <c r="J15" s="218"/>
      <c r="K15" s="218"/>
      <c r="L15" s="218"/>
      <c r="M15" s="218"/>
      <c r="N15" s="218"/>
      <c r="O15" s="222" t="s">
        <v>10</v>
      </c>
      <c r="Q15" s="99"/>
    </row>
    <row r="16" spans="1:17" ht="19.5" x14ac:dyDescent="0.25">
      <c r="A16" s="219"/>
      <c r="B16" s="368"/>
      <c r="C16" s="368"/>
      <c r="D16" s="368"/>
      <c r="E16" s="368"/>
      <c r="F16" s="213"/>
      <c r="G16" s="223" t="s">
        <v>11</v>
      </c>
      <c r="H16" s="224" t="s">
        <v>12</v>
      </c>
      <c r="I16" s="225" t="s">
        <v>13</v>
      </c>
      <c r="J16" s="225" t="s">
        <v>14</v>
      </c>
      <c r="K16" s="225" t="s">
        <v>15</v>
      </c>
      <c r="L16" s="225" t="s">
        <v>16</v>
      </c>
      <c r="M16" s="225" t="s">
        <v>17</v>
      </c>
      <c r="N16" s="225" t="s">
        <v>18</v>
      </c>
      <c r="O16" s="224" t="s">
        <v>19</v>
      </c>
    </row>
    <row r="17" spans="1:23" x14ac:dyDescent="0.25">
      <c r="A17" s="226" t="s">
        <v>20</v>
      </c>
      <c r="B17" s="396" t="s">
        <v>21</v>
      </c>
      <c r="C17" s="397"/>
      <c r="D17" s="397"/>
      <c r="E17" s="397"/>
      <c r="F17" s="397"/>
      <c r="G17" s="227" t="s">
        <v>22</v>
      </c>
      <c r="H17" s="224" t="s">
        <v>23</v>
      </c>
      <c r="I17" s="225" t="s">
        <v>24</v>
      </c>
      <c r="J17" s="225" t="s">
        <v>24</v>
      </c>
      <c r="K17" s="225" t="s">
        <v>25</v>
      </c>
      <c r="L17" s="225" t="s">
        <v>15</v>
      </c>
      <c r="M17" s="225" t="s">
        <v>19</v>
      </c>
      <c r="N17" s="225" t="s">
        <v>26</v>
      </c>
      <c r="O17" s="224" t="s">
        <v>27</v>
      </c>
    </row>
    <row r="18" spans="1:23" x14ac:dyDescent="0.25">
      <c r="A18" s="226" t="s">
        <v>28</v>
      </c>
      <c r="B18" s="368"/>
      <c r="C18" s="368"/>
      <c r="D18" s="368"/>
      <c r="E18" s="368"/>
      <c r="F18" s="213"/>
      <c r="G18" s="227" t="s">
        <v>29</v>
      </c>
      <c r="H18" s="213"/>
      <c r="I18" s="225" t="s">
        <v>30</v>
      </c>
      <c r="J18" s="225" t="s">
        <v>31</v>
      </c>
      <c r="K18" s="225" t="s">
        <v>32</v>
      </c>
      <c r="L18" s="225" t="s">
        <v>33</v>
      </c>
      <c r="M18" s="225" t="s">
        <v>34</v>
      </c>
      <c r="N18" s="225" t="s">
        <v>19</v>
      </c>
      <c r="O18" s="224" t="s">
        <v>15</v>
      </c>
    </row>
    <row r="19" spans="1:23" x14ac:dyDescent="0.25">
      <c r="A19" s="219"/>
      <c r="B19" s="368"/>
      <c r="C19" s="368"/>
      <c r="D19" s="368"/>
      <c r="E19" s="368"/>
      <c r="F19" s="213"/>
      <c r="G19" s="220"/>
      <c r="H19" s="213"/>
      <c r="I19" s="225" t="s">
        <v>35</v>
      </c>
      <c r="J19" s="226"/>
      <c r="K19" s="228"/>
      <c r="L19" s="228"/>
      <c r="M19" s="228"/>
      <c r="N19" s="225" t="s">
        <v>36</v>
      </c>
      <c r="O19" s="225" t="s">
        <v>37</v>
      </c>
      <c r="Q19" s="355"/>
      <c r="R19" s="99"/>
      <c r="S19" s="99"/>
      <c r="T19" s="99"/>
      <c r="U19" s="99"/>
      <c r="V19" s="99"/>
    </row>
    <row r="20" spans="1:23" ht="16.5" customHeight="1" x14ac:dyDescent="0.25">
      <c r="A20" s="345" t="s">
        <v>38</v>
      </c>
      <c r="B20" s="394" t="s">
        <v>39</v>
      </c>
      <c r="C20" s="395"/>
      <c r="D20" s="395"/>
      <c r="E20" s="395"/>
      <c r="F20" s="395"/>
      <c r="G20" s="346" t="s">
        <v>40</v>
      </c>
      <c r="H20" s="347" t="s">
        <v>41</v>
      </c>
      <c r="I20" s="345" t="s">
        <v>42</v>
      </c>
      <c r="J20" s="345" t="s">
        <v>43</v>
      </c>
      <c r="K20" s="345" t="s">
        <v>44</v>
      </c>
      <c r="L20" s="345" t="s">
        <v>45</v>
      </c>
      <c r="M20" s="345" t="s">
        <v>46</v>
      </c>
      <c r="N20" s="345" t="s">
        <v>47</v>
      </c>
      <c r="O20" s="347" t="s">
        <v>48</v>
      </c>
      <c r="Q20" s="369"/>
      <c r="R20" s="369"/>
    </row>
    <row r="21" spans="1:23" ht="28.5" customHeight="1" x14ac:dyDescent="0.25">
      <c r="A21" s="229" t="s">
        <v>49</v>
      </c>
      <c r="B21" s="398" t="s">
        <v>50</v>
      </c>
      <c r="C21" s="399"/>
      <c r="D21" s="399"/>
      <c r="E21" s="399"/>
      <c r="F21" s="399"/>
      <c r="G21" s="230" t="s">
        <v>51</v>
      </c>
      <c r="H21" s="231">
        <v>120</v>
      </c>
      <c r="I21" s="232">
        <v>52</v>
      </c>
      <c r="J21" s="348">
        <f>(H21*I21)</f>
        <v>6240</v>
      </c>
      <c r="K21" s="232">
        <v>8.3000000000000004E-2</v>
      </c>
      <c r="L21" s="356">
        <f>(J21*K21)</f>
        <v>517.92000000000007</v>
      </c>
      <c r="M21" s="232">
        <v>0</v>
      </c>
      <c r="N21" s="232"/>
      <c r="O21" s="231">
        <v>0</v>
      </c>
      <c r="Q21" s="357"/>
      <c r="R21" s="342"/>
      <c r="T21" s="342"/>
    </row>
    <row r="22" spans="1:23" ht="23.25" x14ac:dyDescent="0.25">
      <c r="A22" s="229" t="s">
        <v>49</v>
      </c>
      <c r="B22" s="379"/>
      <c r="C22" s="380"/>
      <c r="D22" s="380"/>
      <c r="E22" s="380"/>
      <c r="F22" s="380"/>
      <c r="G22" s="230"/>
      <c r="H22" s="231"/>
      <c r="I22" s="232"/>
      <c r="J22" s="343"/>
      <c r="K22" s="344"/>
      <c r="L22" s="349"/>
      <c r="M22" s="232"/>
      <c r="N22" s="232"/>
      <c r="O22" s="231"/>
      <c r="Q22" s="357"/>
      <c r="R22" s="342"/>
      <c r="T22" s="342"/>
    </row>
    <row r="23" spans="1:23" ht="23.25" x14ac:dyDescent="0.25">
      <c r="A23" s="229" t="s">
        <v>49</v>
      </c>
      <c r="B23" s="379"/>
      <c r="C23" s="380"/>
      <c r="D23" s="380"/>
      <c r="E23" s="380"/>
      <c r="F23" s="380"/>
      <c r="G23" s="230"/>
      <c r="H23" s="231"/>
      <c r="I23" s="232"/>
      <c r="J23" s="233"/>
      <c r="K23" s="232"/>
      <c r="L23" s="234"/>
      <c r="M23" s="232"/>
      <c r="N23" s="232"/>
      <c r="O23" s="231"/>
    </row>
    <row r="24" spans="1:23" ht="23.25" x14ac:dyDescent="0.25">
      <c r="A24" s="229" t="s">
        <v>49</v>
      </c>
      <c r="B24" s="379"/>
      <c r="C24" s="380"/>
      <c r="D24" s="380"/>
      <c r="E24" s="380"/>
      <c r="F24" s="380"/>
      <c r="G24" s="230"/>
      <c r="H24" s="231"/>
      <c r="I24" s="232"/>
      <c r="J24" s="233"/>
      <c r="K24" s="232"/>
      <c r="L24" s="234"/>
      <c r="M24" s="232"/>
      <c r="N24" s="232"/>
      <c r="O24" s="231"/>
    </row>
    <row r="25" spans="1:23" ht="23.25" customHeight="1" x14ac:dyDescent="0.25">
      <c r="A25" s="229" t="s">
        <v>49</v>
      </c>
      <c r="B25" s="379"/>
      <c r="C25" s="380"/>
      <c r="D25" s="380"/>
      <c r="E25" s="380"/>
      <c r="F25" s="380"/>
      <c r="G25" s="230"/>
      <c r="H25" s="231"/>
      <c r="I25" s="232"/>
      <c r="J25" s="233"/>
      <c r="K25" s="232"/>
      <c r="L25" s="234"/>
      <c r="M25" s="232"/>
      <c r="N25" s="232"/>
      <c r="O25" s="231"/>
      <c r="R25" s="404"/>
      <c r="S25" s="404"/>
      <c r="T25" s="358"/>
    </row>
    <row r="26" spans="1:23" ht="57.75" thickBot="1" x14ac:dyDescent="0.3">
      <c r="A26" s="359" t="s">
        <v>52</v>
      </c>
      <c r="B26" s="398"/>
      <c r="C26" s="399"/>
      <c r="D26" s="399"/>
      <c r="E26" s="399"/>
      <c r="F26" s="399"/>
      <c r="G26" s="360"/>
      <c r="H26" s="237"/>
      <c r="I26" s="231"/>
      <c r="J26" s="233"/>
      <c r="K26" s="353"/>
      <c r="L26" s="235"/>
      <c r="M26" s="231"/>
      <c r="N26" s="232"/>
      <c r="O26" s="231">
        <v>0</v>
      </c>
    </row>
    <row r="27" spans="1:23" ht="16.5" thickBot="1" x14ac:dyDescent="0.3">
      <c r="A27" s="235"/>
      <c r="B27" s="405" t="s">
        <v>53</v>
      </c>
      <c r="C27" s="406"/>
      <c r="D27" s="406"/>
      <c r="E27" s="406"/>
      <c r="F27" s="406"/>
      <c r="G27" s="236"/>
      <c r="H27" s="237">
        <v>120</v>
      </c>
      <c r="I27" s="378">
        <v>52</v>
      </c>
      <c r="J27" s="238">
        <f>SUM(J21:J22)</f>
        <v>6240</v>
      </c>
      <c r="K27" s="361"/>
      <c r="L27" s="377">
        <f>SUM(L21:L22)</f>
        <v>517.92000000000007</v>
      </c>
      <c r="M27" s="237">
        <v>0</v>
      </c>
      <c r="N27" s="235"/>
      <c r="O27" s="235">
        <v>0</v>
      </c>
    </row>
    <row r="28" spans="1:23" ht="16.5" thickBot="1" x14ac:dyDescent="0.3">
      <c r="A28" s="239"/>
      <c r="B28" s="400" t="s">
        <v>54</v>
      </c>
      <c r="C28" s="401"/>
      <c r="D28" s="401"/>
      <c r="E28" s="401"/>
      <c r="F28" s="401"/>
      <c r="G28" s="240"/>
      <c r="H28" s="239"/>
      <c r="I28" s="237"/>
      <c r="J28" s="238">
        <v>6240</v>
      </c>
      <c r="K28" s="354"/>
      <c r="L28" s="377">
        <f>L27</f>
        <v>517.92000000000007</v>
      </c>
      <c r="M28" s="241">
        <v>0</v>
      </c>
      <c r="N28" s="239"/>
      <c r="O28" s="239">
        <v>0</v>
      </c>
      <c r="Q28" s="350"/>
      <c r="R28" s="99"/>
      <c r="S28" s="99"/>
      <c r="T28" s="99"/>
      <c r="U28" s="99"/>
      <c r="V28" s="99"/>
      <c r="W28" s="99"/>
    </row>
    <row r="29" spans="1:23" ht="30" customHeight="1" thickBot="1" x14ac:dyDescent="0.3">
      <c r="A29" s="402" t="s">
        <v>55</v>
      </c>
      <c r="B29" s="403"/>
      <c r="C29" s="403"/>
      <c r="D29" s="403"/>
      <c r="E29" s="403"/>
      <c r="F29" s="403"/>
      <c r="G29" s="240"/>
      <c r="H29" s="241"/>
      <c r="I29" s="241"/>
      <c r="J29" s="376">
        <v>6240</v>
      </c>
      <c r="K29" s="354"/>
      <c r="L29" s="375">
        <v>518</v>
      </c>
      <c r="M29" s="241"/>
      <c r="N29" s="239"/>
      <c r="O29" s="239"/>
    </row>
    <row r="30" spans="1:23" x14ac:dyDescent="0.25">
      <c r="A30" s="362"/>
      <c r="H30" s="363"/>
      <c r="L30" s="364"/>
      <c r="R30" s="342"/>
      <c r="T30" s="342"/>
    </row>
    <row r="31" spans="1:23" x14ac:dyDescent="0.25">
      <c r="A31" s="362"/>
      <c r="H31" s="363"/>
      <c r="L31" s="364"/>
      <c r="R31" s="342"/>
      <c r="T31" s="342"/>
    </row>
    <row r="32" spans="1:23" x14ac:dyDescent="0.25">
      <c r="A32" s="362"/>
      <c r="C32" s="99"/>
      <c r="H32" s="363"/>
      <c r="L32" s="364"/>
    </row>
    <row r="33" spans="1:21" x14ac:dyDescent="0.25">
      <c r="A33" s="362"/>
      <c r="H33" s="363"/>
      <c r="L33" s="364"/>
    </row>
    <row r="34" spans="1:21" ht="31.5" customHeight="1" x14ac:dyDescent="0.25">
      <c r="A34" s="362"/>
      <c r="H34" s="363"/>
      <c r="L34" s="364"/>
      <c r="R34" s="404"/>
      <c r="S34" s="404"/>
      <c r="T34" s="358"/>
    </row>
    <row r="35" spans="1:21" x14ac:dyDescent="0.25">
      <c r="A35" s="362"/>
      <c r="H35" s="363"/>
      <c r="L35" s="364"/>
    </row>
    <row r="36" spans="1:21" x14ac:dyDescent="0.25">
      <c r="A36" s="365"/>
      <c r="B36" s="366"/>
      <c r="C36" s="366"/>
      <c r="D36" s="366"/>
      <c r="E36" s="366"/>
      <c r="F36" s="366"/>
      <c r="G36" s="366"/>
      <c r="H36" s="367"/>
      <c r="L36" s="364"/>
    </row>
    <row r="37" spans="1:21" ht="18.75" x14ac:dyDescent="0.3">
      <c r="L37" s="364"/>
      <c r="Q37" s="351"/>
      <c r="R37" s="352"/>
      <c r="S37" s="352"/>
    </row>
    <row r="38" spans="1:21" x14ac:dyDescent="0.25">
      <c r="L38" s="364"/>
      <c r="R38" s="99"/>
      <c r="S38" s="99"/>
      <c r="T38" s="358"/>
    </row>
    <row r="39" spans="1:21" x14ac:dyDescent="0.25">
      <c r="L39" s="364"/>
    </row>
    <row r="40" spans="1:21" x14ac:dyDescent="0.25">
      <c r="L40" s="364"/>
    </row>
    <row r="41" spans="1:21" x14ac:dyDescent="0.25">
      <c r="L41" s="364"/>
    </row>
    <row r="42" spans="1:21" x14ac:dyDescent="0.25">
      <c r="L42" s="364"/>
    </row>
    <row r="43" spans="1:21" x14ac:dyDescent="0.25">
      <c r="L43" s="364"/>
    </row>
    <row r="44" spans="1:21" x14ac:dyDescent="0.25">
      <c r="L44" s="364"/>
      <c r="Q44" s="99"/>
    </row>
    <row r="46" spans="1:21" x14ac:dyDescent="0.25">
      <c r="N46" s="99"/>
      <c r="O46" s="99"/>
    </row>
    <row r="47" spans="1:21" x14ac:dyDescent="0.25">
      <c r="Q47" s="357"/>
      <c r="R47" s="342"/>
      <c r="U47" s="342"/>
    </row>
    <row r="48" spans="1:21" x14ac:dyDescent="0.25">
      <c r="Q48" s="357"/>
      <c r="R48" s="342"/>
      <c r="U48" s="342"/>
    </row>
    <row r="52" spans="17:22" x14ac:dyDescent="0.25">
      <c r="R52" s="99"/>
      <c r="S52" s="99"/>
      <c r="T52" s="99"/>
      <c r="U52" s="358"/>
    </row>
    <row r="58" spans="17:22" x14ac:dyDescent="0.25">
      <c r="Q58" s="99"/>
    </row>
    <row r="60" spans="17:22" x14ac:dyDescent="0.25">
      <c r="Q60" s="99"/>
      <c r="R60" s="99"/>
      <c r="T60" s="357"/>
    </row>
    <row r="61" spans="17:22" x14ac:dyDescent="0.25">
      <c r="U61" s="342"/>
      <c r="V61" s="342"/>
    </row>
    <row r="62" spans="17:22" x14ac:dyDescent="0.25">
      <c r="U62" s="342"/>
      <c r="V62" s="342"/>
    </row>
    <row r="63" spans="17:22" x14ac:dyDescent="0.25">
      <c r="V63" s="358"/>
    </row>
  </sheetData>
  <mergeCells count="21">
    <mergeCell ref="B28:F28"/>
    <mergeCell ref="A29:F29"/>
    <mergeCell ref="R34:S34"/>
    <mergeCell ref="B23:F23"/>
    <mergeCell ref="B24:F24"/>
    <mergeCell ref="B25:F25"/>
    <mergeCell ref="R25:S25"/>
    <mergeCell ref="B26:F26"/>
    <mergeCell ref="B27:F27"/>
    <mergeCell ref="B22:F22"/>
    <mergeCell ref="A2:H10"/>
    <mergeCell ref="I2:M2"/>
    <mergeCell ref="I4:M10"/>
    <mergeCell ref="N9:O10"/>
    <mergeCell ref="A11:F12"/>
    <mergeCell ref="H11:O12"/>
    <mergeCell ref="H13:L14"/>
    <mergeCell ref="M13:O14"/>
    <mergeCell ref="B17:F17"/>
    <mergeCell ref="B20:F20"/>
    <mergeCell ref="B21:F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09CF7-8DAE-4B11-A9E8-CA1A0C25711C}">
  <dimension ref="J3:AB24"/>
  <sheetViews>
    <sheetView workbookViewId="0">
      <selection activeCell="J6" sqref="J6"/>
    </sheetView>
  </sheetViews>
  <sheetFormatPr defaultRowHeight="15" x14ac:dyDescent="0.25"/>
  <cols>
    <col min="15" max="15" width="34.7109375" customWidth="1"/>
  </cols>
  <sheetData>
    <row r="3" spans="10:28" x14ac:dyDescent="0.25">
      <c r="O3" s="90" t="s">
        <v>436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0:28" x14ac:dyDescent="0.25">
      <c r="O4" s="68" t="s">
        <v>437</v>
      </c>
      <c r="P4" s="69" t="s">
        <v>438</v>
      </c>
      <c r="Q4" s="70" t="s">
        <v>439</v>
      </c>
      <c r="R4" s="70" t="s">
        <v>440</v>
      </c>
      <c r="S4" s="70" t="s">
        <v>441</v>
      </c>
      <c r="T4" s="70" t="s">
        <v>442</v>
      </c>
      <c r="U4" s="70" t="s">
        <v>443</v>
      </c>
      <c r="V4" s="70" t="s">
        <v>444</v>
      </c>
      <c r="W4" s="70" t="s">
        <v>445</v>
      </c>
      <c r="X4" s="70" t="s">
        <v>446</v>
      </c>
      <c r="Y4" s="70" t="s">
        <v>447</v>
      </c>
      <c r="Z4" s="70" t="s">
        <v>448</v>
      </c>
      <c r="AA4" s="70" t="s">
        <v>449</v>
      </c>
      <c r="AB4" s="70" t="s">
        <v>450</v>
      </c>
    </row>
    <row r="5" spans="10:28" x14ac:dyDescent="0.25">
      <c r="J5" t="s">
        <v>451</v>
      </c>
      <c r="O5" s="71" t="s">
        <v>452</v>
      </c>
      <c r="P5" s="72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0:28" x14ac:dyDescent="0.25">
      <c r="O6" s="91" t="s">
        <v>453</v>
      </c>
      <c r="P6" s="75">
        <v>1.3495999999999999</v>
      </c>
      <c r="Q6" s="75">
        <v>1.3858999999999999</v>
      </c>
      <c r="R6" s="75">
        <v>1.7153</v>
      </c>
      <c r="S6" s="75">
        <v>1.8267</v>
      </c>
      <c r="T6" s="75">
        <v>1.8124</v>
      </c>
      <c r="U6" s="75">
        <v>1.7758</v>
      </c>
      <c r="V6" s="75">
        <v>1.6912</v>
      </c>
      <c r="W6" s="75">
        <v>1.6815</v>
      </c>
      <c r="X6" s="75">
        <v>1.7756000000000001</v>
      </c>
      <c r="Y6" s="75">
        <v>1.8002</v>
      </c>
      <c r="Z6" s="75">
        <v>1.9714</v>
      </c>
      <c r="AA6" s="75">
        <v>2.1536</v>
      </c>
      <c r="AB6" s="75">
        <v>1.7448999999999999</v>
      </c>
    </row>
    <row r="7" spans="10:28" x14ac:dyDescent="0.25">
      <c r="O7" s="91" t="s">
        <v>454</v>
      </c>
      <c r="P7" s="75">
        <v>1.3495999999999999</v>
      </c>
      <c r="Q7" s="75">
        <v>1.3858999999999999</v>
      </c>
      <c r="R7" s="75">
        <v>1.7153</v>
      </c>
      <c r="S7" s="75">
        <v>1.8267</v>
      </c>
      <c r="T7" s="75">
        <v>1.8124</v>
      </c>
      <c r="U7" s="75">
        <v>1.7758</v>
      </c>
      <c r="V7" s="75">
        <v>1.6912</v>
      </c>
      <c r="W7" s="75">
        <v>1.6815</v>
      </c>
      <c r="X7" s="75">
        <v>1.7756000000000001</v>
      </c>
      <c r="Y7" s="75">
        <v>1.8002</v>
      </c>
      <c r="Z7" s="75">
        <v>1.9714</v>
      </c>
      <c r="AA7" s="75">
        <v>2.1536</v>
      </c>
      <c r="AB7" s="75">
        <v>1.7448999999999999</v>
      </c>
    </row>
    <row r="8" spans="10:28" x14ac:dyDescent="0.25">
      <c r="O8" s="71" t="s">
        <v>455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0:28" x14ac:dyDescent="0.25">
      <c r="O9" s="91" t="s">
        <v>454</v>
      </c>
      <c r="P9" s="75">
        <v>1.3495999999999999</v>
      </c>
      <c r="Q9" s="75">
        <v>1.3858999999999999</v>
      </c>
      <c r="R9" s="75">
        <v>1.7153</v>
      </c>
      <c r="S9" s="75">
        <v>1.8267</v>
      </c>
      <c r="T9" s="75">
        <v>1.8124</v>
      </c>
      <c r="U9" s="75">
        <v>1.7758</v>
      </c>
      <c r="V9" s="75">
        <v>1.6912</v>
      </c>
      <c r="W9" s="75">
        <v>1.6815</v>
      </c>
      <c r="X9" s="75">
        <v>1.7756000000000001</v>
      </c>
      <c r="Y9" s="75">
        <v>1.8002</v>
      </c>
      <c r="Z9" s="75">
        <v>1.9714</v>
      </c>
      <c r="AA9" s="75">
        <v>2.1536</v>
      </c>
      <c r="AB9" s="75">
        <v>1.7448999999999999</v>
      </c>
    </row>
    <row r="10" spans="10:28" x14ac:dyDescent="0.25">
      <c r="O10" s="71" t="s">
        <v>456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 spans="10:28" x14ac:dyDescent="0.25">
      <c r="O11" s="91" t="s">
        <v>453</v>
      </c>
      <c r="P11" s="75">
        <v>1.3495999999999999</v>
      </c>
      <c r="Q11" s="75">
        <v>1.3858999999999999</v>
      </c>
      <c r="R11" s="75">
        <v>1.7153</v>
      </c>
      <c r="S11" s="75">
        <v>1.8267</v>
      </c>
      <c r="T11" s="75">
        <v>1.8124</v>
      </c>
      <c r="U11" s="75">
        <v>1.7758</v>
      </c>
      <c r="V11" s="75">
        <v>1.6912</v>
      </c>
      <c r="W11" s="75">
        <v>1.6815</v>
      </c>
      <c r="X11" s="75">
        <v>1.7756000000000001</v>
      </c>
      <c r="Y11" s="75">
        <v>1.8002</v>
      </c>
      <c r="Z11" s="75">
        <v>1.9714</v>
      </c>
      <c r="AA11" s="75">
        <v>2.1536</v>
      </c>
      <c r="AB11" s="75">
        <v>1.7448999999999999</v>
      </c>
    </row>
    <row r="12" spans="10:28" x14ac:dyDescent="0.25">
      <c r="O12" s="91" t="s">
        <v>457</v>
      </c>
      <c r="P12" s="75">
        <v>1.3495999999999999</v>
      </c>
      <c r="Q12" s="75">
        <v>1.3858999999999999</v>
      </c>
      <c r="R12" s="75">
        <v>1.7153</v>
      </c>
      <c r="S12" s="75">
        <v>1.8267</v>
      </c>
      <c r="T12" s="75">
        <v>1.8124</v>
      </c>
      <c r="U12" s="75">
        <v>1.7758</v>
      </c>
      <c r="V12" s="75">
        <v>1.6912</v>
      </c>
      <c r="W12" s="75">
        <v>1.6815</v>
      </c>
      <c r="X12" s="75">
        <v>1.7756000000000001</v>
      </c>
      <c r="Y12" s="75">
        <v>1.8002</v>
      </c>
      <c r="Z12" s="75">
        <v>1.9714</v>
      </c>
      <c r="AA12" s="75">
        <v>2.1536</v>
      </c>
      <c r="AB12" s="75">
        <v>1.7448999999999999</v>
      </c>
    </row>
    <row r="13" spans="10:28" x14ac:dyDescent="0.25">
      <c r="O13" s="91" t="s">
        <v>454</v>
      </c>
      <c r="P13" s="75">
        <v>1.3495999999999999</v>
      </c>
      <c r="Q13" s="75">
        <v>1.3858999999999999</v>
      </c>
      <c r="R13" s="75">
        <v>1.7153</v>
      </c>
      <c r="S13" s="75">
        <v>1.8267</v>
      </c>
      <c r="T13" s="75">
        <v>1.8124</v>
      </c>
      <c r="U13" s="75">
        <v>1.7758</v>
      </c>
      <c r="V13" s="75">
        <v>1.6912</v>
      </c>
      <c r="W13" s="75">
        <v>1.6815</v>
      </c>
      <c r="X13" s="75">
        <v>1.7756000000000001</v>
      </c>
      <c r="Y13" s="75">
        <v>1.8002</v>
      </c>
      <c r="Z13" s="75">
        <v>1.9714</v>
      </c>
      <c r="AA13" s="75">
        <v>2.1536</v>
      </c>
      <c r="AB13" s="75">
        <v>1.7448999999999999</v>
      </c>
    </row>
    <row r="14" spans="10:28" x14ac:dyDescent="0.25">
      <c r="O14" s="71" t="s">
        <v>458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</row>
    <row r="15" spans="10:28" x14ac:dyDescent="0.25">
      <c r="O15" s="91" t="s">
        <v>453</v>
      </c>
      <c r="P15" s="75">
        <v>1.3495999999999999</v>
      </c>
      <c r="Q15" s="75">
        <v>1.3858999999999999</v>
      </c>
      <c r="R15" s="75">
        <v>1.7153</v>
      </c>
      <c r="S15" s="75">
        <v>1.8267</v>
      </c>
      <c r="T15" s="75">
        <v>1.8124</v>
      </c>
      <c r="U15" s="75">
        <v>1.7758</v>
      </c>
      <c r="V15" s="75">
        <v>1.6912</v>
      </c>
      <c r="W15" s="75">
        <v>1.6815</v>
      </c>
      <c r="X15" s="75">
        <v>1.7756000000000001</v>
      </c>
      <c r="Y15" s="75">
        <v>1.8002</v>
      </c>
      <c r="Z15" s="75">
        <v>1.9714</v>
      </c>
      <c r="AA15" s="75">
        <v>2.1536</v>
      </c>
      <c r="AB15" s="75">
        <v>1.7448999999999999</v>
      </c>
    </row>
    <row r="16" spans="10:28" x14ac:dyDescent="0.25">
      <c r="O16" s="91" t="s">
        <v>457</v>
      </c>
      <c r="P16" s="75">
        <v>1.3495999999999999</v>
      </c>
      <c r="Q16" s="75">
        <v>1.3858999999999999</v>
      </c>
      <c r="R16" s="75">
        <v>1.7153</v>
      </c>
      <c r="S16" s="75">
        <v>1.8267</v>
      </c>
      <c r="T16" s="75">
        <v>1.8124</v>
      </c>
      <c r="U16" s="75">
        <v>1.7758</v>
      </c>
      <c r="V16" s="75">
        <v>1.6912</v>
      </c>
      <c r="W16" s="75">
        <v>1.6815</v>
      </c>
      <c r="X16" s="75">
        <v>1.7756000000000001</v>
      </c>
      <c r="Y16" s="75">
        <v>1.8002</v>
      </c>
      <c r="Z16" s="75">
        <v>1.9714</v>
      </c>
      <c r="AA16" s="75">
        <v>2.1536</v>
      </c>
      <c r="AB16" s="75">
        <v>1.7448999999999999</v>
      </c>
    </row>
    <row r="17" spans="10:28" x14ac:dyDescent="0.25">
      <c r="O17" s="91" t="s">
        <v>454</v>
      </c>
      <c r="P17" s="75">
        <v>1.3495999999999999</v>
      </c>
      <c r="Q17" s="75">
        <v>1.3858999999999999</v>
      </c>
      <c r="R17" s="75">
        <v>1.7153</v>
      </c>
      <c r="S17" s="75">
        <v>1.8267</v>
      </c>
      <c r="T17" s="75">
        <v>1.8124</v>
      </c>
      <c r="U17" s="75">
        <v>1.7758</v>
      </c>
      <c r="V17" s="75">
        <v>1.6912</v>
      </c>
      <c r="W17" s="75">
        <v>1.6815</v>
      </c>
      <c r="X17" s="75">
        <v>1.7756000000000001</v>
      </c>
      <c r="Y17" s="75">
        <v>1.8002</v>
      </c>
      <c r="Z17" s="75">
        <v>1.9714</v>
      </c>
      <c r="AA17" s="75">
        <v>2.1536</v>
      </c>
      <c r="AB17" s="75">
        <v>1.7448999999999999</v>
      </c>
    </row>
    <row r="18" spans="10:28" x14ac:dyDescent="0.25">
      <c r="O18" s="92" t="s">
        <v>459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</row>
    <row r="19" spans="10:28" x14ac:dyDescent="0.25">
      <c r="O19" s="91" t="s">
        <v>454</v>
      </c>
      <c r="P19" s="75">
        <v>1.3495999999999999</v>
      </c>
      <c r="Q19" s="75">
        <v>1.3858999999999999</v>
      </c>
      <c r="R19" s="75">
        <v>1.7153</v>
      </c>
      <c r="S19" s="75">
        <v>1.8267</v>
      </c>
      <c r="T19" s="75">
        <v>1.8124</v>
      </c>
      <c r="U19" s="75">
        <v>1.7758</v>
      </c>
      <c r="V19" s="75">
        <v>1.6912</v>
      </c>
      <c r="W19" s="75">
        <v>1.6815</v>
      </c>
      <c r="X19" s="75">
        <v>1.7756000000000001</v>
      </c>
      <c r="Y19" s="75">
        <v>1.8002</v>
      </c>
      <c r="Z19" s="75">
        <v>1.9714</v>
      </c>
      <c r="AA19" s="75">
        <v>2.1536</v>
      </c>
      <c r="AB19" s="75">
        <v>1.7448999999999999</v>
      </c>
    </row>
    <row r="20" spans="10:28" x14ac:dyDescent="0.25">
      <c r="O20" s="71" t="s">
        <v>460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</row>
    <row r="21" spans="10:28" x14ac:dyDescent="0.25">
      <c r="O21" s="91" t="s">
        <v>453</v>
      </c>
      <c r="P21" s="75">
        <v>1.3495999999999999</v>
      </c>
      <c r="Q21" s="75">
        <v>1.3858999999999999</v>
      </c>
      <c r="R21" s="75">
        <v>1.7153</v>
      </c>
      <c r="S21" s="75">
        <v>1.8267</v>
      </c>
      <c r="T21" s="75">
        <v>1.8124</v>
      </c>
      <c r="U21" s="75">
        <v>1.7758</v>
      </c>
      <c r="V21" s="75">
        <v>1.6912</v>
      </c>
      <c r="W21" s="75">
        <v>1.6815</v>
      </c>
      <c r="X21" s="75">
        <v>1.7756000000000001</v>
      </c>
      <c r="Y21" s="75">
        <v>1.8002</v>
      </c>
      <c r="Z21" s="75">
        <v>1.9714</v>
      </c>
      <c r="AA21" s="75">
        <v>2.1536</v>
      </c>
      <c r="AB21" s="75">
        <v>1.7448999999999999</v>
      </c>
    </row>
    <row r="24" spans="10:28" x14ac:dyDescent="0.25">
      <c r="J24" t="s">
        <v>435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9F81-8B9D-4E2A-AEA9-BEBC58D978D5}">
  <dimension ref="A2:K64"/>
  <sheetViews>
    <sheetView topLeftCell="A38" workbookViewId="0">
      <selection activeCell="F32" sqref="F32"/>
    </sheetView>
  </sheetViews>
  <sheetFormatPr defaultRowHeight="15" x14ac:dyDescent="0.25"/>
  <sheetData>
    <row r="2" spans="2:2" x14ac:dyDescent="0.25">
      <c r="B2" s="61" t="s">
        <v>461</v>
      </c>
    </row>
    <row r="3" spans="2:2" x14ac:dyDescent="0.25">
      <c r="B3" s="61"/>
    </row>
    <row r="4" spans="2:2" x14ac:dyDescent="0.25">
      <c r="B4" s="61" t="s">
        <v>462</v>
      </c>
    </row>
    <row r="5" spans="2:2" x14ac:dyDescent="0.25">
      <c r="B5" s="61"/>
    </row>
    <row r="6" spans="2:2" x14ac:dyDescent="0.25">
      <c r="B6" s="61" t="s">
        <v>463</v>
      </c>
    </row>
    <row r="7" spans="2:2" x14ac:dyDescent="0.25">
      <c r="B7" s="61"/>
    </row>
    <row r="8" spans="2:2" x14ac:dyDescent="0.25">
      <c r="B8" s="61" t="s">
        <v>464</v>
      </c>
    </row>
    <row r="9" spans="2:2" x14ac:dyDescent="0.25">
      <c r="B9" s="61" t="s">
        <v>465</v>
      </c>
    </row>
    <row r="10" spans="2:2" x14ac:dyDescent="0.25">
      <c r="B10" s="61" t="s">
        <v>466</v>
      </c>
    </row>
    <row r="11" spans="2:2" x14ac:dyDescent="0.25">
      <c r="B11" s="61"/>
    </row>
    <row r="12" spans="2:2" x14ac:dyDescent="0.25">
      <c r="B12" s="61" t="s">
        <v>467</v>
      </c>
    </row>
    <row r="13" spans="2:2" x14ac:dyDescent="0.25">
      <c r="B13" s="61" t="s">
        <v>468</v>
      </c>
    </row>
    <row r="14" spans="2:2" x14ac:dyDescent="0.25">
      <c r="B14" s="61"/>
    </row>
    <row r="15" spans="2:2" x14ac:dyDescent="0.25">
      <c r="B15" s="61"/>
    </row>
    <row r="16" spans="2:2" x14ac:dyDescent="0.25">
      <c r="B16" s="61" t="s">
        <v>469</v>
      </c>
    </row>
    <row r="17" spans="1:2" x14ac:dyDescent="0.25">
      <c r="A17" s="62"/>
      <c r="B17" s="61"/>
    </row>
    <row r="18" spans="1:2" x14ac:dyDescent="0.25">
      <c r="B18" s="61" t="s">
        <v>470</v>
      </c>
    </row>
    <row r="19" spans="1:2" x14ac:dyDescent="0.25">
      <c r="B19" s="61" t="s">
        <v>471</v>
      </c>
    </row>
    <row r="20" spans="1:2" x14ac:dyDescent="0.25">
      <c r="B20" s="61" t="s">
        <v>472</v>
      </c>
    </row>
    <row r="21" spans="1:2" x14ac:dyDescent="0.25">
      <c r="B21" s="61"/>
    </row>
    <row r="22" spans="1:2" x14ac:dyDescent="0.25">
      <c r="B22" s="61" t="s">
        <v>473</v>
      </c>
    </row>
    <row r="23" spans="1:2" x14ac:dyDescent="0.25">
      <c r="B23" s="61" t="s">
        <v>474</v>
      </c>
    </row>
    <row r="24" spans="1:2" x14ac:dyDescent="0.25">
      <c r="B24" s="61" t="s">
        <v>475</v>
      </c>
    </row>
    <row r="25" spans="1:2" x14ac:dyDescent="0.25">
      <c r="B25" s="61" t="s">
        <v>476</v>
      </c>
    </row>
    <row r="26" spans="1:2" x14ac:dyDescent="0.25">
      <c r="B26" s="61"/>
    </row>
    <row r="27" spans="1:2" x14ac:dyDescent="0.25">
      <c r="B27" s="61" t="s">
        <v>477</v>
      </c>
    </row>
    <row r="28" spans="1:2" x14ac:dyDescent="0.25">
      <c r="B28" s="61" t="s">
        <v>478</v>
      </c>
    </row>
    <row r="29" spans="1:2" x14ac:dyDescent="0.25">
      <c r="B29" s="61"/>
    </row>
    <row r="30" spans="1:2" x14ac:dyDescent="0.25">
      <c r="B30" s="61" t="s">
        <v>479</v>
      </c>
    </row>
    <row r="31" spans="1:2" x14ac:dyDescent="0.25">
      <c r="B31" s="61" t="s">
        <v>480</v>
      </c>
    </row>
    <row r="32" spans="1:2" x14ac:dyDescent="0.25">
      <c r="B32" s="61"/>
    </row>
    <row r="33" spans="1:2" x14ac:dyDescent="0.25">
      <c r="B33" s="65" t="s">
        <v>481</v>
      </c>
    </row>
    <row r="34" spans="1:2" x14ac:dyDescent="0.25">
      <c r="B34" s="61"/>
    </row>
    <row r="35" spans="1:2" x14ac:dyDescent="0.25">
      <c r="B35" s="61" t="s">
        <v>482</v>
      </c>
    </row>
    <row r="36" spans="1:2" x14ac:dyDescent="0.25">
      <c r="A36" s="62"/>
      <c r="B36" s="61"/>
    </row>
    <row r="37" spans="1:2" x14ac:dyDescent="0.25">
      <c r="B37" s="61" t="s">
        <v>483</v>
      </c>
    </row>
    <row r="38" spans="1:2" x14ac:dyDescent="0.25">
      <c r="B38" s="61" t="s">
        <v>484</v>
      </c>
    </row>
    <row r="39" spans="1:2" x14ac:dyDescent="0.25">
      <c r="B39" s="61" t="s">
        <v>485</v>
      </c>
    </row>
    <row r="40" spans="1:2" x14ac:dyDescent="0.25">
      <c r="B40" s="61" t="s">
        <v>486</v>
      </c>
    </row>
    <row r="41" spans="1:2" x14ac:dyDescent="0.25">
      <c r="B41" s="61" t="s">
        <v>487</v>
      </c>
    </row>
    <row r="42" spans="1:2" x14ac:dyDescent="0.25">
      <c r="B42" s="61" t="s">
        <v>488</v>
      </c>
    </row>
    <row r="43" spans="1:2" x14ac:dyDescent="0.25">
      <c r="B43" s="61" t="s">
        <v>489</v>
      </c>
    </row>
    <row r="44" spans="1:2" x14ac:dyDescent="0.25">
      <c r="A44" s="62"/>
      <c r="B44" s="61"/>
    </row>
    <row r="45" spans="1:2" x14ac:dyDescent="0.25">
      <c r="B45" s="61" t="s">
        <v>490</v>
      </c>
    </row>
    <row r="46" spans="1:2" x14ac:dyDescent="0.25">
      <c r="B46" s="61"/>
    </row>
    <row r="47" spans="1:2" x14ac:dyDescent="0.25">
      <c r="B47" s="61" t="s">
        <v>491</v>
      </c>
    </row>
    <row r="48" spans="1:2" x14ac:dyDescent="0.25">
      <c r="B48" s="61" t="s">
        <v>492</v>
      </c>
    </row>
    <row r="49" spans="1:11" x14ac:dyDescent="0.25">
      <c r="K49" s="61">
        <v>-0.02</v>
      </c>
    </row>
    <row r="50" spans="1:11" x14ac:dyDescent="0.25">
      <c r="B50" s="61"/>
    </row>
    <row r="51" spans="1:11" x14ac:dyDescent="0.25">
      <c r="B51" s="61" t="s">
        <v>493</v>
      </c>
    </row>
    <row r="52" spans="1:11" x14ac:dyDescent="0.25">
      <c r="A52" s="62"/>
      <c r="B52" s="61"/>
    </row>
    <row r="53" spans="1:11" x14ac:dyDescent="0.25">
      <c r="B53" s="61" t="s">
        <v>494</v>
      </c>
    </row>
    <row r="54" spans="1:11" x14ac:dyDescent="0.25">
      <c r="H54" s="61">
        <v>-3.5000000000000003E-2</v>
      </c>
    </row>
    <row r="55" spans="1:11" x14ac:dyDescent="0.25">
      <c r="B55" s="63" t="s">
        <v>495</v>
      </c>
      <c r="C55" s="64"/>
      <c r="D55" s="64"/>
      <c r="E55" s="64"/>
      <c r="F55" s="64"/>
      <c r="G55" s="64"/>
      <c r="H55" s="64"/>
      <c r="I55" s="64"/>
      <c r="J55" s="64"/>
      <c r="K55" s="64"/>
    </row>
    <row r="56" spans="1:11" x14ac:dyDescent="0.25">
      <c r="A56" s="62"/>
      <c r="B56" s="63"/>
      <c r="C56" s="64"/>
      <c r="D56" s="64"/>
      <c r="E56" s="64"/>
      <c r="F56" s="64"/>
      <c r="G56" s="64"/>
      <c r="H56" s="64"/>
      <c r="I56" s="64"/>
      <c r="J56" s="64"/>
      <c r="K56" s="64"/>
    </row>
    <row r="57" spans="1:11" x14ac:dyDescent="0.25">
      <c r="B57" s="63" t="s">
        <v>496</v>
      </c>
      <c r="C57" s="64"/>
      <c r="D57" s="64"/>
      <c r="E57" s="64"/>
      <c r="F57" s="64"/>
      <c r="G57" s="64"/>
      <c r="H57" s="64"/>
      <c r="I57" s="64"/>
      <c r="J57" s="64"/>
      <c r="K57" s="64"/>
    </row>
    <row r="58" spans="1:11" x14ac:dyDescent="0.25">
      <c r="B58" s="63"/>
      <c r="C58" s="64"/>
      <c r="D58" s="64"/>
      <c r="E58" s="64"/>
      <c r="F58" s="64"/>
      <c r="G58" s="64"/>
      <c r="H58" s="64"/>
      <c r="I58" s="64"/>
      <c r="J58" s="64"/>
      <c r="K58" s="64"/>
    </row>
    <row r="59" spans="1:11" x14ac:dyDescent="0.25">
      <c r="B59" s="61" t="s">
        <v>497</v>
      </c>
    </row>
    <row r="60" spans="1:11" x14ac:dyDescent="0.25">
      <c r="B60" s="61" t="s">
        <v>498</v>
      </c>
    </row>
    <row r="61" spans="1:11" x14ac:dyDescent="0.25">
      <c r="F61" s="61">
        <v>-0.05</v>
      </c>
    </row>
    <row r="62" spans="1:11" x14ac:dyDescent="0.25">
      <c r="B62" s="61" t="s">
        <v>499</v>
      </c>
    </row>
    <row r="63" spans="1:11" x14ac:dyDescent="0.25">
      <c r="F63" s="61">
        <v>-0.05</v>
      </c>
    </row>
    <row r="64" spans="1:11" x14ac:dyDescent="0.25">
      <c r="B64" s="6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006EE-04D2-4123-B3D1-7A1832FE4556}">
  <dimension ref="K2:X37"/>
  <sheetViews>
    <sheetView workbookViewId="0">
      <selection activeCell="I5" sqref="I5"/>
    </sheetView>
  </sheetViews>
  <sheetFormatPr defaultRowHeight="15" x14ac:dyDescent="0.25"/>
  <cols>
    <col min="11" max="11" width="35.7109375" customWidth="1"/>
  </cols>
  <sheetData>
    <row r="2" spans="11:24" x14ac:dyDescent="0.25"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pans="11:24" x14ac:dyDescent="0.25">
      <c r="K3" s="68" t="s">
        <v>437</v>
      </c>
      <c r="L3" s="69" t="s">
        <v>438</v>
      </c>
      <c r="M3" s="70" t="s">
        <v>439</v>
      </c>
      <c r="N3" s="70" t="s">
        <v>440</v>
      </c>
      <c r="O3" s="70" t="s">
        <v>441</v>
      </c>
      <c r="P3" s="70" t="s">
        <v>442</v>
      </c>
      <c r="Q3" s="70" t="s">
        <v>443</v>
      </c>
      <c r="R3" s="70" t="s">
        <v>444</v>
      </c>
      <c r="S3" s="70" t="s">
        <v>445</v>
      </c>
      <c r="T3" s="70" t="s">
        <v>446</v>
      </c>
      <c r="U3" s="70" t="s">
        <v>447</v>
      </c>
      <c r="V3" s="70" t="s">
        <v>448</v>
      </c>
      <c r="W3" s="70" t="s">
        <v>449</v>
      </c>
      <c r="X3" s="70" t="s">
        <v>450</v>
      </c>
    </row>
    <row r="4" spans="11:24" x14ac:dyDescent="0.25">
      <c r="K4" s="71" t="s">
        <v>500</v>
      </c>
      <c r="L4" s="72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1:24" x14ac:dyDescent="0.25">
      <c r="K5" s="71" t="s">
        <v>501</v>
      </c>
      <c r="L5" s="72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1:24" x14ac:dyDescent="0.25">
      <c r="K6" s="74" t="s">
        <v>502</v>
      </c>
      <c r="L6" s="75">
        <v>1.3495999999999999</v>
      </c>
      <c r="M6" s="75">
        <v>1.3858999999999999</v>
      </c>
      <c r="N6" s="75">
        <v>1.7153</v>
      </c>
      <c r="O6" s="75">
        <v>1.8267</v>
      </c>
      <c r="P6" s="75">
        <v>1.8124</v>
      </c>
      <c r="Q6" s="75">
        <v>1.7758</v>
      </c>
      <c r="R6" s="75">
        <v>1.6912</v>
      </c>
      <c r="S6" s="75">
        <v>1.6815</v>
      </c>
      <c r="T6" s="75">
        <v>1.7756000000000001</v>
      </c>
      <c r="U6" s="75">
        <v>1.8002</v>
      </c>
      <c r="V6" s="75">
        <v>1.9714</v>
      </c>
      <c r="W6" s="75">
        <v>2.1536</v>
      </c>
      <c r="X6" s="75">
        <v>1.7448999999999999</v>
      </c>
    </row>
    <row r="7" spans="11:24" x14ac:dyDescent="0.25">
      <c r="K7" s="77" t="s">
        <v>503</v>
      </c>
      <c r="L7" s="75">
        <v>1.3495999999999999</v>
      </c>
      <c r="M7" s="75">
        <v>1.3858999999999999</v>
      </c>
      <c r="N7" s="75">
        <v>1.7153</v>
      </c>
      <c r="O7" s="75">
        <v>1.8267</v>
      </c>
      <c r="P7" s="75">
        <v>1.8124</v>
      </c>
      <c r="Q7" s="75">
        <v>1.7758</v>
      </c>
      <c r="R7" s="75">
        <v>1.6912</v>
      </c>
      <c r="S7" s="75">
        <v>1.6815</v>
      </c>
      <c r="T7" s="75">
        <v>1.7756000000000001</v>
      </c>
      <c r="U7" s="75">
        <v>1.8002</v>
      </c>
      <c r="V7" s="75">
        <v>1.9714</v>
      </c>
      <c r="W7" s="75">
        <v>2.1536</v>
      </c>
      <c r="X7" s="75">
        <v>1.7448999999999999</v>
      </c>
    </row>
    <row r="8" spans="11:24" x14ac:dyDescent="0.25">
      <c r="K8" s="74" t="s">
        <v>504</v>
      </c>
      <c r="L8" s="75">
        <v>1.3495999999999999</v>
      </c>
      <c r="M8" s="75">
        <v>1.3858999999999999</v>
      </c>
      <c r="N8" s="75">
        <v>1.7153</v>
      </c>
      <c r="O8" s="75">
        <v>1.8267</v>
      </c>
      <c r="P8" s="75">
        <v>1.8124</v>
      </c>
      <c r="Q8" s="75">
        <v>1.7758</v>
      </c>
      <c r="R8" s="75">
        <v>1.6912</v>
      </c>
      <c r="S8" s="75">
        <v>1.6815</v>
      </c>
      <c r="T8" s="75">
        <v>1.7756000000000001</v>
      </c>
      <c r="U8" s="75">
        <v>1.8002</v>
      </c>
      <c r="V8" s="75">
        <v>1.9714</v>
      </c>
      <c r="W8" s="75">
        <v>2.1536</v>
      </c>
      <c r="X8" s="75">
        <v>1.7448999999999999</v>
      </c>
    </row>
    <row r="9" spans="11:24" x14ac:dyDescent="0.25">
      <c r="K9" s="78" t="s">
        <v>505</v>
      </c>
      <c r="L9" s="75">
        <v>1.3495999999999999</v>
      </c>
      <c r="M9" s="75">
        <v>1.3858999999999999</v>
      </c>
      <c r="N9" s="75">
        <v>1.7153</v>
      </c>
      <c r="O9" s="75">
        <v>1.8267</v>
      </c>
      <c r="P9" s="75">
        <v>1.8124</v>
      </c>
      <c r="Q9" s="75">
        <v>1.7758</v>
      </c>
      <c r="R9" s="75">
        <v>1.6912</v>
      </c>
      <c r="S9" s="75">
        <v>1.6815</v>
      </c>
      <c r="T9" s="75">
        <v>1.7756000000000001</v>
      </c>
      <c r="U9" s="75">
        <v>1.8002</v>
      </c>
      <c r="V9" s="75">
        <v>1.9714</v>
      </c>
      <c r="W9" s="75">
        <v>2.1536</v>
      </c>
      <c r="X9" s="75">
        <v>1.7448999999999999</v>
      </c>
    </row>
    <row r="10" spans="11:24" x14ac:dyDescent="0.25">
      <c r="K10" s="77" t="s">
        <v>503</v>
      </c>
      <c r="L10" s="75">
        <v>1.3495999999999999</v>
      </c>
      <c r="M10" s="75">
        <v>1.3858999999999999</v>
      </c>
      <c r="N10" s="75">
        <v>1.7153</v>
      </c>
      <c r="O10" s="75">
        <v>1.8267</v>
      </c>
      <c r="P10" s="75">
        <v>1.8124</v>
      </c>
      <c r="Q10" s="75">
        <v>1.7758</v>
      </c>
      <c r="R10" s="75">
        <v>1.6912</v>
      </c>
      <c r="S10" s="75">
        <v>1.6815</v>
      </c>
      <c r="T10" s="75">
        <v>1.7756000000000001</v>
      </c>
      <c r="U10" s="75">
        <v>1.8002</v>
      </c>
      <c r="V10" s="75">
        <v>1.9714</v>
      </c>
      <c r="W10" s="75">
        <v>2.1536</v>
      </c>
      <c r="X10" s="75">
        <v>1.7448999999999999</v>
      </c>
    </row>
    <row r="11" spans="11:24" x14ac:dyDescent="0.25">
      <c r="K11" s="78" t="s">
        <v>506</v>
      </c>
      <c r="L11" s="75">
        <v>1.3495999999999999</v>
      </c>
      <c r="M11" s="75">
        <v>1.3858999999999999</v>
      </c>
      <c r="N11" s="75">
        <v>1.7153</v>
      </c>
      <c r="O11" s="75">
        <v>1.8267</v>
      </c>
      <c r="P11" s="75">
        <v>1.8124</v>
      </c>
      <c r="Q11" s="75">
        <v>1.7758</v>
      </c>
      <c r="R11" s="75">
        <v>1.6912</v>
      </c>
      <c r="S11" s="75">
        <v>1.6815</v>
      </c>
      <c r="T11" s="75">
        <v>1.7756000000000001</v>
      </c>
      <c r="U11" s="75">
        <v>1.8002</v>
      </c>
      <c r="V11" s="75">
        <v>1.9714</v>
      </c>
      <c r="W11" s="75">
        <v>2.1536</v>
      </c>
      <c r="X11" s="75">
        <v>1.7448999999999999</v>
      </c>
    </row>
    <row r="12" spans="11:24" x14ac:dyDescent="0.25">
      <c r="K12" s="71" t="s">
        <v>507</v>
      </c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80"/>
    </row>
    <row r="13" spans="11:24" x14ac:dyDescent="0.25">
      <c r="K13" s="78" t="s">
        <v>508</v>
      </c>
      <c r="L13" s="75">
        <v>1.3495999999999999</v>
      </c>
      <c r="M13" s="75">
        <v>1.3858999999999999</v>
      </c>
      <c r="N13" s="75">
        <v>1.7153</v>
      </c>
      <c r="O13" s="75">
        <v>1.8267</v>
      </c>
      <c r="P13" s="75">
        <v>1.8124</v>
      </c>
      <c r="Q13" s="75">
        <v>1.7758</v>
      </c>
      <c r="R13" s="75">
        <v>1.6912</v>
      </c>
      <c r="S13" s="75">
        <v>1.6815</v>
      </c>
      <c r="T13" s="75">
        <v>1.7756000000000001</v>
      </c>
      <c r="U13" s="75">
        <v>1.8002</v>
      </c>
      <c r="V13" s="75">
        <v>1.9714</v>
      </c>
      <c r="W13" s="75">
        <v>2.1536</v>
      </c>
      <c r="X13" s="75">
        <v>1.7448999999999999</v>
      </c>
    </row>
    <row r="14" spans="11:24" x14ac:dyDescent="0.25">
      <c r="K14" s="78" t="s">
        <v>509</v>
      </c>
      <c r="L14" s="75">
        <v>1.3495999999999999</v>
      </c>
      <c r="M14" s="75">
        <v>1.3858999999999999</v>
      </c>
      <c r="N14" s="75">
        <v>1.7153</v>
      </c>
      <c r="O14" s="75">
        <v>1.8267</v>
      </c>
      <c r="P14" s="75">
        <v>1.8124</v>
      </c>
      <c r="Q14" s="75">
        <v>1.7758</v>
      </c>
      <c r="R14" s="75">
        <v>1.6912</v>
      </c>
      <c r="S14" s="75">
        <v>1.6815</v>
      </c>
      <c r="T14" s="75">
        <v>1.7756000000000001</v>
      </c>
      <c r="U14" s="75">
        <v>1.8002</v>
      </c>
      <c r="V14" s="75">
        <v>1.9714</v>
      </c>
      <c r="W14" s="75">
        <v>2.1536</v>
      </c>
      <c r="X14" s="75">
        <v>1.7448999999999999</v>
      </c>
    </row>
    <row r="15" spans="11:24" x14ac:dyDescent="0.25">
      <c r="K15" s="77" t="s">
        <v>503</v>
      </c>
      <c r="L15" s="75">
        <v>1.3495999999999999</v>
      </c>
      <c r="M15" s="75">
        <v>1.3858999999999999</v>
      </c>
      <c r="N15" s="75">
        <v>1.7153</v>
      </c>
      <c r="O15" s="75">
        <v>1.8267</v>
      </c>
      <c r="P15" s="75">
        <v>1.8124</v>
      </c>
      <c r="Q15" s="75">
        <v>1.7758</v>
      </c>
      <c r="R15" s="75">
        <v>1.6912</v>
      </c>
      <c r="S15" s="75">
        <v>1.6815</v>
      </c>
      <c r="T15" s="75">
        <v>1.7756000000000001</v>
      </c>
      <c r="U15" s="75">
        <v>1.8002</v>
      </c>
      <c r="V15" s="75">
        <v>1.9714</v>
      </c>
      <c r="W15" s="75">
        <v>2.1536</v>
      </c>
      <c r="X15" s="75">
        <v>1.7448999999999999</v>
      </c>
    </row>
    <row r="16" spans="11:24" x14ac:dyDescent="0.25">
      <c r="K16" s="71" t="s">
        <v>510</v>
      </c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82"/>
    </row>
    <row r="17" spans="11:24" x14ac:dyDescent="0.25">
      <c r="K17" s="78" t="s">
        <v>511</v>
      </c>
      <c r="L17" s="75">
        <v>1.3495999999999999</v>
      </c>
      <c r="M17" s="75">
        <v>1.3858999999999999</v>
      </c>
      <c r="N17" s="75">
        <v>1.7153</v>
      </c>
      <c r="O17" s="75">
        <v>1.8267</v>
      </c>
      <c r="P17" s="75">
        <v>1.8124</v>
      </c>
      <c r="Q17" s="75">
        <v>1.7758</v>
      </c>
      <c r="R17" s="75">
        <v>1.6912</v>
      </c>
      <c r="S17" s="75">
        <v>1.6815</v>
      </c>
      <c r="T17" s="75">
        <v>1.7756000000000001</v>
      </c>
      <c r="U17" s="75">
        <v>1.8002</v>
      </c>
      <c r="V17" s="75">
        <v>1.9714</v>
      </c>
      <c r="W17" s="75">
        <v>2.1536</v>
      </c>
      <c r="X17" s="75">
        <v>1.7448999999999999</v>
      </c>
    </row>
    <row r="18" spans="11:24" x14ac:dyDescent="0.25">
      <c r="K18" s="71" t="s">
        <v>512</v>
      </c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80"/>
    </row>
    <row r="19" spans="11:24" x14ac:dyDescent="0.25">
      <c r="K19" s="78" t="s">
        <v>513</v>
      </c>
      <c r="L19" s="75">
        <v>1.3495999999999999</v>
      </c>
      <c r="M19" s="75">
        <v>1.3858999999999999</v>
      </c>
      <c r="N19" s="75">
        <v>1.7153</v>
      </c>
      <c r="O19" s="75">
        <v>1.8267</v>
      </c>
      <c r="P19" s="75">
        <v>1.8124</v>
      </c>
      <c r="Q19" s="75">
        <v>1.7758</v>
      </c>
      <c r="R19" s="75">
        <v>1.6912</v>
      </c>
      <c r="S19" s="75">
        <v>1.6815</v>
      </c>
      <c r="T19" s="75">
        <v>1.7756000000000001</v>
      </c>
      <c r="U19" s="75">
        <v>1.8002</v>
      </c>
      <c r="V19" s="75">
        <v>1.9714</v>
      </c>
      <c r="W19" s="75">
        <v>2.1536</v>
      </c>
      <c r="X19" s="75">
        <v>1.7448999999999999</v>
      </c>
    </row>
    <row r="20" spans="11:24" x14ac:dyDescent="0.25">
      <c r="K20" s="77" t="s">
        <v>503</v>
      </c>
      <c r="L20" s="75">
        <v>1.3495999999999999</v>
      </c>
      <c r="M20" s="75">
        <v>1.3858999999999999</v>
      </c>
      <c r="N20" s="75">
        <v>1.7153</v>
      </c>
      <c r="O20" s="75">
        <v>1.8267</v>
      </c>
      <c r="P20" s="75">
        <v>1.8124</v>
      </c>
      <c r="Q20" s="75">
        <v>1.7758</v>
      </c>
      <c r="R20" s="75">
        <v>1.6912</v>
      </c>
      <c r="S20" s="75">
        <v>1.6815</v>
      </c>
      <c r="T20" s="75">
        <v>1.7756000000000001</v>
      </c>
      <c r="U20" s="75">
        <v>1.8002</v>
      </c>
      <c r="V20" s="75">
        <v>1.9714</v>
      </c>
      <c r="W20" s="75">
        <v>2.1536</v>
      </c>
      <c r="X20" s="75">
        <v>1.7448999999999999</v>
      </c>
    </row>
    <row r="21" spans="11:24" x14ac:dyDescent="0.25">
      <c r="K21" s="78" t="s">
        <v>514</v>
      </c>
      <c r="L21" s="75">
        <v>1.3495999999999999</v>
      </c>
      <c r="M21" s="75">
        <v>1.3858999999999999</v>
      </c>
      <c r="N21" s="75">
        <v>1.7153</v>
      </c>
      <c r="O21" s="75">
        <v>1.8267</v>
      </c>
      <c r="P21" s="75">
        <v>1.8124</v>
      </c>
      <c r="Q21" s="75">
        <v>1.7758</v>
      </c>
      <c r="R21" s="75">
        <v>1.6912</v>
      </c>
      <c r="S21" s="75">
        <v>1.6815</v>
      </c>
      <c r="T21" s="75">
        <v>1.7756000000000001</v>
      </c>
      <c r="U21" s="75">
        <v>1.8002</v>
      </c>
      <c r="V21" s="75">
        <v>1.9714</v>
      </c>
      <c r="W21" s="75">
        <v>2.1536</v>
      </c>
      <c r="X21" s="75">
        <v>1.7448999999999999</v>
      </c>
    </row>
    <row r="22" spans="11:24" x14ac:dyDescent="0.25">
      <c r="K22" s="77" t="s">
        <v>503</v>
      </c>
      <c r="L22" s="75">
        <v>1.3495999999999999</v>
      </c>
      <c r="M22" s="75">
        <v>1.3858999999999999</v>
      </c>
      <c r="N22" s="75">
        <v>1.7153</v>
      </c>
      <c r="O22" s="75">
        <v>1.8267</v>
      </c>
      <c r="P22" s="75">
        <v>1.8124</v>
      </c>
      <c r="Q22" s="75">
        <v>1.7758</v>
      </c>
      <c r="R22" s="75">
        <v>1.6912</v>
      </c>
      <c r="S22" s="75">
        <v>1.6815</v>
      </c>
      <c r="T22" s="75">
        <v>1.7756000000000001</v>
      </c>
      <c r="U22" s="75">
        <v>1.8002</v>
      </c>
      <c r="V22" s="75">
        <v>1.9714</v>
      </c>
      <c r="W22" s="75">
        <v>2.1536</v>
      </c>
      <c r="X22" s="75">
        <v>1.7448999999999999</v>
      </c>
    </row>
    <row r="23" spans="11:24" x14ac:dyDescent="0.25">
      <c r="K23" s="81" t="s">
        <v>515</v>
      </c>
      <c r="L23" s="75">
        <v>1.3495999999999999</v>
      </c>
      <c r="M23" s="75">
        <v>1.3858999999999999</v>
      </c>
      <c r="N23" s="75">
        <v>1.7153</v>
      </c>
      <c r="O23" s="75">
        <v>1.8267</v>
      </c>
      <c r="P23" s="75">
        <v>1.8124</v>
      </c>
      <c r="Q23" s="75">
        <v>1.7758</v>
      </c>
      <c r="R23" s="75">
        <v>1.6912</v>
      </c>
      <c r="S23" s="75">
        <v>1.6815</v>
      </c>
      <c r="T23" s="75">
        <v>1.7756000000000001</v>
      </c>
      <c r="U23" s="75">
        <v>1.8002</v>
      </c>
      <c r="V23" s="75">
        <v>1.9714</v>
      </c>
      <c r="W23" s="75">
        <v>2.1536</v>
      </c>
      <c r="X23" s="75">
        <v>1.7448999999999999</v>
      </c>
    </row>
    <row r="24" spans="11:24" x14ac:dyDescent="0.25">
      <c r="K24" s="71" t="s">
        <v>516</v>
      </c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80"/>
    </row>
    <row r="25" spans="11:24" x14ac:dyDescent="0.25">
      <c r="K25" s="78" t="s">
        <v>517</v>
      </c>
      <c r="L25" s="75">
        <v>1.3495999999999999</v>
      </c>
      <c r="M25" s="75">
        <v>1.3858999999999999</v>
      </c>
      <c r="N25" s="75">
        <v>1.7153</v>
      </c>
      <c r="O25" s="75">
        <v>1.8267</v>
      </c>
      <c r="P25" s="75">
        <v>1.8124</v>
      </c>
      <c r="Q25" s="75">
        <v>1.7758</v>
      </c>
      <c r="R25" s="75">
        <v>1.6912</v>
      </c>
      <c r="S25" s="75">
        <v>1.6815</v>
      </c>
      <c r="T25" s="75">
        <v>1.7756000000000001</v>
      </c>
      <c r="U25" s="75">
        <v>1.8002</v>
      </c>
      <c r="V25" s="75">
        <v>1.9714</v>
      </c>
      <c r="W25" s="75">
        <v>2.1536</v>
      </c>
      <c r="X25" s="75">
        <v>1.7448999999999999</v>
      </c>
    </row>
    <row r="26" spans="11:24" x14ac:dyDescent="0.25">
      <c r="K26" s="71" t="s">
        <v>518</v>
      </c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0"/>
    </row>
    <row r="27" spans="11:24" x14ac:dyDescent="0.25">
      <c r="K27" s="78" t="s">
        <v>519</v>
      </c>
      <c r="L27" s="75">
        <v>1.3495999999999999</v>
      </c>
      <c r="M27" s="75">
        <v>1.3858999999999999</v>
      </c>
      <c r="N27" s="75">
        <v>1.7153</v>
      </c>
      <c r="O27" s="75">
        <v>1.8267</v>
      </c>
      <c r="P27" s="75">
        <v>1.8124</v>
      </c>
      <c r="Q27" s="75">
        <v>1.7758</v>
      </c>
      <c r="R27" s="75">
        <v>1.6912</v>
      </c>
      <c r="S27" s="75">
        <v>1.6815</v>
      </c>
      <c r="T27" s="75">
        <v>1.7756000000000001</v>
      </c>
      <c r="U27" s="75">
        <v>1.8002</v>
      </c>
      <c r="V27" s="75">
        <v>1.9714</v>
      </c>
      <c r="W27" s="75">
        <v>2.1536</v>
      </c>
      <c r="X27" s="75">
        <v>1.7448999999999999</v>
      </c>
    </row>
    <row r="28" spans="11:24" x14ac:dyDescent="0.25">
      <c r="K28" s="77" t="s">
        <v>503</v>
      </c>
      <c r="L28" s="75">
        <v>1.3495999999999999</v>
      </c>
      <c r="M28" s="75">
        <v>1.3858999999999999</v>
      </c>
      <c r="N28" s="75">
        <v>1.7153</v>
      </c>
      <c r="O28" s="75">
        <v>1.8267</v>
      </c>
      <c r="P28" s="75">
        <v>1.8124</v>
      </c>
      <c r="Q28" s="75">
        <v>1.7758</v>
      </c>
      <c r="R28" s="75">
        <v>1.6912</v>
      </c>
      <c r="S28" s="75">
        <v>1.6815</v>
      </c>
      <c r="T28" s="75">
        <v>1.7756000000000001</v>
      </c>
      <c r="U28" s="75">
        <v>1.8002</v>
      </c>
      <c r="V28" s="75">
        <v>1.9714</v>
      </c>
      <c r="W28" s="75">
        <v>2.1536</v>
      </c>
      <c r="X28" s="75">
        <v>1.7448999999999999</v>
      </c>
    </row>
    <row r="29" spans="11:24" x14ac:dyDescent="0.25">
      <c r="K29" s="71" t="s">
        <v>520</v>
      </c>
      <c r="L29" s="78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83"/>
    </row>
    <row r="30" spans="11:24" x14ac:dyDescent="0.25">
      <c r="K30" s="78" t="s">
        <v>521</v>
      </c>
      <c r="L30" s="75">
        <v>1.3495999999999999</v>
      </c>
      <c r="M30" s="75">
        <v>1.3858999999999999</v>
      </c>
      <c r="N30" s="75">
        <v>1.7153</v>
      </c>
      <c r="O30" s="75">
        <v>1.8267</v>
      </c>
      <c r="P30" s="75">
        <v>1.8124</v>
      </c>
      <c r="Q30" s="75">
        <v>1.7758</v>
      </c>
      <c r="R30" s="75">
        <v>1.6912</v>
      </c>
      <c r="S30" s="75">
        <v>1.6815</v>
      </c>
      <c r="T30" s="75">
        <v>1.7756000000000001</v>
      </c>
      <c r="U30" s="75">
        <v>1.8002</v>
      </c>
      <c r="V30" s="75">
        <v>1.9714</v>
      </c>
      <c r="W30" s="75">
        <v>2.1536</v>
      </c>
      <c r="X30" s="75">
        <v>1.7448999999999999</v>
      </c>
    </row>
    <row r="31" spans="11:24" x14ac:dyDescent="0.25">
      <c r="K31" s="77" t="s">
        <v>503</v>
      </c>
      <c r="L31" s="75">
        <v>1.3495999999999999</v>
      </c>
      <c r="M31" s="75">
        <v>1.3858999999999999</v>
      </c>
      <c r="N31" s="75">
        <v>1.7153</v>
      </c>
      <c r="O31" s="75">
        <v>1.8267</v>
      </c>
      <c r="P31" s="75">
        <v>1.8124</v>
      </c>
      <c r="Q31" s="75">
        <v>1.7758</v>
      </c>
      <c r="R31" s="75">
        <v>1.6912</v>
      </c>
      <c r="S31" s="75">
        <v>1.6815</v>
      </c>
      <c r="T31" s="75">
        <v>1.7756000000000001</v>
      </c>
      <c r="U31" s="75">
        <v>1.8002</v>
      </c>
      <c r="V31" s="75">
        <v>1.9714</v>
      </c>
      <c r="W31" s="75">
        <v>2.1536</v>
      </c>
      <c r="X31" s="75">
        <v>1.7448999999999999</v>
      </c>
    </row>
    <row r="32" spans="11:24" x14ac:dyDescent="0.25">
      <c r="K32" s="71" t="s">
        <v>522</v>
      </c>
      <c r="L32" s="84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6"/>
    </row>
    <row r="33" spans="11:24" x14ac:dyDescent="0.25">
      <c r="K33" s="78" t="s">
        <v>523</v>
      </c>
      <c r="L33" s="75">
        <v>1.3495999999999999</v>
      </c>
      <c r="M33" s="75">
        <v>1.3858999999999999</v>
      </c>
      <c r="N33" s="75">
        <v>1.7153</v>
      </c>
      <c r="O33" s="75">
        <v>1.8267</v>
      </c>
      <c r="P33" s="75">
        <v>1.8124</v>
      </c>
      <c r="Q33" s="75">
        <v>1.7758</v>
      </c>
      <c r="R33" s="75">
        <v>1.6912</v>
      </c>
      <c r="S33" s="75">
        <v>1.6815</v>
      </c>
      <c r="T33" s="75">
        <v>1.7756000000000001</v>
      </c>
      <c r="U33" s="75">
        <v>1.8002</v>
      </c>
      <c r="V33" s="75">
        <v>1.9714</v>
      </c>
      <c r="W33" s="75">
        <v>2.1536</v>
      </c>
      <c r="X33" s="75">
        <v>1.7448999999999999</v>
      </c>
    </row>
    <row r="34" spans="11:24" x14ac:dyDescent="0.25">
      <c r="K34" s="77" t="s">
        <v>524</v>
      </c>
      <c r="L34" s="75">
        <v>1.3495999999999999</v>
      </c>
      <c r="M34" s="75">
        <v>1.3858999999999999</v>
      </c>
      <c r="N34" s="75">
        <v>1.7153</v>
      </c>
      <c r="O34" s="75">
        <v>1.8267</v>
      </c>
      <c r="P34" s="75">
        <v>1.8124</v>
      </c>
      <c r="Q34" s="75">
        <v>1.7758</v>
      </c>
      <c r="R34" s="75">
        <v>1.6912</v>
      </c>
      <c r="S34" s="75">
        <v>1.6815</v>
      </c>
      <c r="T34" s="75">
        <v>1.7756000000000001</v>
      </c>
      <c r="U34" s="75">
        <v>1.8002</v>
      </c>
      <c r="V34" s="75">
        <v>1.9714</v>
      </c>
      <c r="W34" s="75">
        <v>2.1536</v>
      </c>
      <c r="X34" s="75">
        <v>1.7448999999999999</v>
      </c>
    </row>
    <row r="35" spans="11:24" x14ac:dyDescent="0.25"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87"/>
    </row>
    <row r="36" spans="11:24" x14ac:dyDescent="0.25"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88"/>
    </row>
    <row r="37" spans="11:24" x14ac:dyDescent="0.25">
      <c r="K37" s="76" t="s">
        <v>525</v>
      </c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</row>
  </sheetData>
  <pageMargins left="0.7" right="0.7" top="0.75" bottom="0.75" header="0.3" footer="0.3"/>
  <pageSetup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E44F6-6B75-40F9-91DD-A0CA996A553E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8DC6-FDEA-4EB5-847C-BDFF347C949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9BF27-254C-47C3-A8F4-28A9D73E0C9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65BA3-6299-40F6-BF89-2A20ABB3775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516C-D093-48DF-8B35-D62C216A88A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6BEF7-759E-4293-998E-911190DF9FF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6F68-1360-44F8-B3D7-819678B63536}">
  <sheetPr>
    <tabColor rgb="FF92D050"/>
  </sheetPr>
  <dimension ref="A2:U574"/>
  <sheetViews>
    <sheetView topLeftCell="A58" workbookViewId="0">
      <selection activeCell="H135" sqref="H135"/>
    </sheetView>
  </sheetViews>
  <sheetFormatPr defaultColWidth="8.85546875" defaultRowHeight="11.25" x14ac:dyDescent="0.2"/>
  <cols>
    <col min="1" max="1" width="20.5703125" style="2" customWidth="1"/>
    <col min="2" max="2" width="26.28515625" style="1" customWidth="1"/>
    <col min="3" max="3" width="8.5703125" style="1" customWidth="1"/>
    <col min="4" max="4" width="10.85546875" style="1" customWidth="1"/>
    <col min="5" max="5" width="55.7109375" style="1" customWidth="1"/>
    <col min="6" max="10" width="22.85546875" style="2" customWidth="1"/>
    <col min="11" max="11" width="20.7109375" style="1" customWidth="1"/>
    <col min="12" max="12" width="40.42578125" style="2" customWidth="1"/>
    <col min="13" max="13" width="29.28515625" style="2" customWidth="1"/>
    <col min="14" max="14" width="31.42578125" style="199" customWidth="1"/>
    <col min="15" max="15" width="20.7109375" style="195" customWidth="1"/>
    <col min="16" max="16" width="51.140625" style="2" customWidth="1"/>
    <col min="17" max="17" width="5.7109375" style="2" customWidth="1"/>
    <col min="18" max="19" width="50.7109375" style="2" customWidth="1"/>
    <col min="20" max="20" width="5.7109375" style="2" customWidth="1"/>
    <col min="21" max="21" width="60.7109375" style="2" customWidth="1"/>
    <col min="22" max="16384" width="8.85546875" style="2"/>
  </cols>
  <sheetData>
    <row r="2" spans="1:21" ht="32.25" customHeight="1" x14ac:dyDescent="0.3">
      <c r="F2" s="407" t="s">
        <v>56</v>
      </c>
      <c r="G2" s="407"/>
      <c r="H2" s="407"/>
      <c r="I2" s="407"/>
      <c r="J2" s="407"/>
      <c r="K2" s="407"/>
      <c r="L2" s="407"/>
    </row>
    <row r="3" spans="1:21" s="206" customFormat="1" ht="45" x14ac:dyDescent="0.25">
      <c r="A3" s="203" t="s">
        <v>57</v>
      </c>
      <c r="B3" s="204"/>
      <c r="C3" s="372"/>
      <c r="D3" s="372"/>
      <c r="E3" s="205" t="s">
        <v>58</v>
      </c>
      <c r="F3" s="299" t="s">
        <v>59</v>
      </c>
      <c r="G3" s="299" t="s">
        <v>60</v>
      </c>
      <c r="H3" s="299" t="s">
        <v>61</v>
      </c>
      <c r="I3" s="299" t="s">
        <v>62</v>
      </c>
      <c r="J3" s="299"/>
      <c r="K3" s="370" t="s">
        <v>63</v>
      </c>
      <c r="L3" s="300" t="s">
        <v>64</v>
      </c>
      <c r="M3" s="300" t="s">
        <v>65</v>
      </c>
      <c r="N3" s="242" t="s">
        <v>66</v>
      </c>
      <c r="O3" s="243" t="s">
        <v>67</v>
      </c>
      <c r="P3" s="244" t="s">
        <v>68</v>
      </c>
      <c r="Q3" s="244"/>
      <c r="R3" s="245"/>
      <c r="S3" s="245"/>
      <c r="T3" s="246"/>
      <c r="U3" s="245"/>
    </row>
    <row r="4" spans="1:21" ht="30" x14ac:dyDescent="0.2">
      <c r="A4" s="100" t="s">
        <v>69</v>
      </c>
      <c r="B4" s="101" t="s">
        <v>70</v>
      </c>
      <c r="C4" s="101" t="s">
        <v>71</v>
      </c>
      <c r="D4" s="101" t="s">
        <v>72</v>
      </c>
      <c r="E4" s="102" t="s">
        <v>73</v>
      </c>
      <c r="F4" s="103"/>
      <c r="G4" s="101"/>
      <c r="H4" s="101"/>
      <c r="I4" s="101"/>
      <c r="J4" s="101"/>
      <c r="K4" s="101"/>
      <c r="L4" s="247"/>
      <c r="M4" s="248"/>
      <c r="N4" s="249"/>
      <c r="O4" s="250"/>
      <c r="P4" s="251"/>
      <c r="Q4" s="252"/>
      <c r="R4" s="253"/>
      <c r="S4" s="254"/>
      <c r="T4" s="255"/>
      <c r="U4" s="256"/>
    </row>
    <row r="5" spans="1:21" ht="15" x14ac:dyDescent="0.2">
      <c r="A5" s="104" t="s">
        <v>74</v>
      </c>
      <c r="B5" s="105"/>
      <c r="C5" s="105"/>
      <c r="D5" s="105"/>
      <c r="E5" s="105"/>
      <c r="F5" s="104"/>
      <c r="G5" s="301"/>
      <c r="H5" s="301"/>
      <c r="I5" s="301"/>
      <c r="J5" s="301"/>
      <c r="K5" s="105"/>
      <c r="L5" s="257"/>
      <c r="M5" s="257"/>
      <c r="N5" s="258"/>
      <c r="O5" s="259"/>
      <c r="P5" s="257"/>
      <c r="Q5" s="260"/>
      <c r="R5" s="257"/>
      <c r="S5" s="261"/>
      <c r="T5" s="262"/>
      <c r="U5" s="263"/>
    </row>
    <row r="6" spans="1:21" ht="16.5" customHeight="1" x14ac:dyDescent="0.2">
      <c r="A6" s="106"/>
      <c r="B6" s="20" t="s">
        <v>75</v>
      </c>
      <c r="C6" s="108">
        <v>1599</v>
      </c>
      <c r="D6" s="108"/>
      <c r="E6" s="109" t="s">
        <v>76</v>
      </c>
      <c r="F6" s="110">
        <v>1</v>
      </c>
      <c r="G6" s="111">
        <v>0</v>
      </c>
      <c r="H6" s="111">
        <f>F6+G6</f>
        <v>1</v>
      </c>
      <c r="I6" s="111">
        <v>5</v>
      </c>
      <c r="J6" s="111"/>
      <c r="K6" s="107">
        <v>52</v>
      </c>
      <c r="L6" s="264">
        <f>I6*K6</f>
        <v>260</v>
      </c>
      <c r="M6" s="285">
        <v>8.3000000000000004E-2</v>
      </c>
      <c r="N6" s="266">
        <f>L6*M6</f>
        <v>21.580000000000002</v>
      </c>
      <c r="O6" s="304">
        <v>37.409999999999997</v>
      </c>
      <c r="P6" s="341">
        <f>N6*O6</f>
        <v>807.30780000000004</v>
      </c>
      <c r="Q6" s="268"/>
      <c r="R6" s="264"/>
      <c r="S6" s="269"/>
      <c r="T6" s="265"/>
      <c r="U6" s="270"/>
    </row>
    <row r="7" spans="1:21" ht="17.25" customHeight="1" x14ac:dyDescent="0.2">
      <c r="A7" s="113"/>
      <c r="B7" s="20" t="s">
        <v>77</v>
      </c>
      <c r="C7" s="114">
        <v>1610</v>
      </c>
      <c r="D7" s="114"/>
      <c r="E7" s="109" t="s">
        <v>78</v>
      </c>
      <c r="F7" s="110">
        <v>1</v>
      </c>
      <c r="G7" s="111">
        <v>0</v>
      </c>
      <c r="H7" s="111">
        <f t="shared" ref="H7:H10" si="0">F7+G7</f>
        <v>1</v>
      </c>
      <c r="I7" s="111">
        <v>5</v>
      </c>
      <c r="J7" s="111"/>
      <c r="K7" s="107">
        <v>52</v>
      </c>
      <c r="L7" s="264">
        <f t="shared" ref="L7:L10" si="1">I7*K7</f>
        <v>260</v>
      </c>
      <c r="M7" s="285">
        <v>8.3000000000000004E-2</v>
      </c>
      <c r="N7" s="266">
        <f t="shared" ref="N7:N10" si="2">L7*M7</f>
        <v>21.580000000000002</v>
      </c>
      <c r="O7" s="304">
        <v>37.409999999999997</v>
      </c>
      <c r="P7" s="306">
        <f>N7*O7</f>
        <v>807.30780000000004</v>
      </c>
      <c r="Q7" s="268"/>
      <c r="R7" s="264"/>
      <c r="S7" s="269"/>
      <c r="T7" s="265"/>
      <c r="U7" s="270"/>
    </row>
    <row r="8" spans="1:21" ht="20.100000000000001" customHeight="1" x14ac:dyDescent="0.2">
      <c r="A8" s="113"/>
      <c r="B8" s="20" t="s">
        <v>79</v>
      </c>
      <c r="C8" s="114">
        <v>1600</v>
      </c>
      <c r="D8" s="114"/>
      <c r="E8" s="109" t="s">
        <v>80</v>
      </c>
      <c r="F8" s="110">
        <v>1</v>
      </c>
      <c r="G8" s="111">
        <v>0</v>
      </c>
      <c r="H8" s="111">
        <f t="shared" si="0"/>
        <v>1</v>
      </c>
      <c r="I8" s="111">
        <v>5</v>
      </c>
      <c r="J8" s="111"/>
      <c r="K8" s="107">
        <v>52</v>
      </c>
      <c r="L8" s="264">
        <f t="shared" si="1"/>
        <v>260</v>
      </c>
      <c r="M8" s="285">
        <v>8.3000000000000004E-2</v>
      </c>
      <c r="N8" s="266">
        <f t="shared" si="2"/>
        <v>21.580000000000002</v>
      </c>
      <c r="O8" s="304">
        <v>37.409999999999997</v>
      </c>
      <c r="P8" s="306">
        <f t="shared" ref="P8:P10" si="3">N8*O8</f>
        <v>807.30780000000004</v>
      </c>
      <c r="Q8" s="268"/>
      <c r="R8" s="264"/>
      <c r="S8" s="269"/>
      <c r="T8" s="265"/>
      <c r="U8" s="270"/>
    </row>
    <row r="9" spans="1:21" ht="20.100000000000001" customHeight="1" x14ac:dyDescent="0.2">
      <c r="A9" s="113"/>
      <c r="B9" s="20" t="s">
        <v>81</v>
      </c>
      <c r="C9" s="114">
        <v>1601</v>
      </c>
      <c r="D9" s="114"/>
      <c r="E9" s="109" t="s">
        <v>82</v>
      </c>
      <c r="F9" s="110">
        <v>1</v>
      </c>
      <c r="G9" s="111">
        <v>0</v>
      </c>
      <c r="H9" s="111">
        <f t="shared" si="0"/>
        <v>1</v>
      </c>
      <c r="I9" s="111">
        <v>5</v>
      </c>
      <c r="J9" s="111"/>
      <c r="K9" s="107">
        <v>52</v>
      </c>
      <c r="L9" s="264">
        <f t="shared" si="1"/>
        <v>260</v>
      </c>
      <c r="M9" s="285">
        <v>8.3000000000000004E-2</v>
      </c>
      <c r="N9" s="266">
        <f t="shared" si="2"/>
        <v>21.580000000000002</v>
      </c>
      <c r="O9" s="304">
        <v>37.409999999999997</v>
      </c>
      <c r="P9" s="306">
        <f t="shared" si="3"/>
        <v>807.30780000000004</v>
      </c>
      <c r="Q9" s="268"/>
      <c r="R9" s="264"/>
      <c r="S9" s="269"/>
      <c r="T9" s="265"/>
      <c r="U9" s="270"/>
    </row>
    <row r="10" spans="1:21" ht="20.100000000000001" customHeight="1" x14ac:dyDescent="0.2">
      <c r="A10" s="113"/>
      <c r="B10" s="20" t="s">
        <v>83</v>
      </c>
      <c r="C10" s="114">
        <v>1603</v>
      </c>
      <c r="D10" s="114"/>
      <c r="E10" s="109" t="s">
        <v>84</v>
      </c>
      <c r="F10" s="110">
        <v>1</v>
      </c>
      <c r="G10" s="111">
        <v>0</v>
      </c>
      <c r="H10" s="111">
        <f t="shared" si="0"/>
        <v>1</v>
      </c>
      <c r="I10" s="111">
        <v>5</v>
      </c>
      <c r="J10" s="111"/>
      <c r="K10" s="107">
        <v>52</v>
      </c>
      <c r="L10" s="264">
        <f t="shared" si="1"/>
        <v>260</v>
      </c>
      <c r="M10" s="285">
        <v>8.3000000000000004E-2</v>
      </c>
      <c r="N10" s="266">
        <f t="shared" si="2"/>
        <v>21.580000000000002</v>
      </c>
      <c r="O10" s="304">
        <v>37.409999999999997</v>
      </c>
      <c r="P10" s="306">
        <f t="shared" si="3"/>
        <v>807.30780000000004</v>
      </c>
      <c r="Q10" s="272"/>
      <c r="R10" s="264"/>
      <c r="S10" s="269"/>
      <c r="T10" s="265"/>
      <c r="U10" s="270"/>
    </row>
    <row r="11" spans="1:21" ht="15" x14ac:dyDescent="0.2">
      <c r="A11" s="410" t="s">
        <v>187</v>
      </c>
      <c r="B11" s="411"/>
      <c r="C11" s="105"/>
      <c r="D11" s="105"/>
      <c r="E11" s="374"/>
      <c r="F11" s="373"/>
      <c r="G11" s="374"/>
      <c r="H11" s="374"/>
      <c r="I11" s="374"/>
      <c r="J11" s="374"/>
      <c r="K11" s="105"/>
      <c r="L11" s="273"/>
      <c r="M11" s="273"/>
      <c r="N11" s="258"/>
      <c r="O11" s="274"/>
      <c r="P11" s="273"/>
      <c r="Q11" s="268"/>
      <c r="R11" s="273"/>
      <c r="S11" s="275"/>
      <c r="T11" s="265"/>
      <c r="U11" s="276"/>
    </row>
    <row r="12" spans="1:21" ht="20.100000000000001" customHeight="1" x14ac:dyDescent="0.2">
      <c r="A12" s="116"/>
      <c r="B12" s="20" t="s">
        <v>85</v>
      </c>
      <c r="C12" s="114">
        <v>1090</v>
      </c>
      <c r="D12" s="107"/>
      <c r="E12" s="109" t="s">
        <v>86</v>
      </c>
      <c r="F12" s="110">
        <v>5</v>
      </c>
      <c r="G12" s="111">
        <v>8.6</v>
      </c>
      <c r="H12" s="111">
        <f>F12+G12</f>
        <v>13.6</v>
      </c>
      <c r="I12" s="111">
        <f>(H12*0.6)</f>
        <v>8.16</v>
      </c>
      <c r="J12" s="111"/>
      <c r="K12" s="107">
        <v>52</v>
      </c>
      <c r="L12" s="264">
        <f>I12*K12</f>
        <v>424.32</v>
      </c>
      <c r="M12" s="285">
        <v>8.3000000000000004E-2</v>
      </c>
      <c r="N12" s="277">
        <f>L12*M12</f>
        <v>35.218560000000004</v>
      </c>
      <c r="O12" s="304">
        <v>37.409999999999997</v>
      </c>
      <c r="P12" s="306">
        <f t="shared" ref="P12:P13" si="4">N12*O12</f>
        <v>1317.5263296000001</v>
      </c>
      <c r="Q12" s="268"/>
      <c r="R12" s="264"/>
      <c r="S12" s="269"/>
      <c r="T12" s="265"/>
      <c r="U12" s="270"/>
    </row>
    <row r="13" spans="1:21" ht="20.100000000000001" customHeight="1" x14ac:dyDescent="0.2">
      <c r="A13" s="116"/>
      <c r="B13" s="20" t="s">
        <v>87</v>
      </c>
      <c r="C13" s="114">
        <v>1084</v>
      </c>
      <c r="D13" s="107"/>
      <c r="E13" s="109" t="s">
        <v>188</v>
      </c>
      <c r="F13" s="110">
        <v>6</v>
      </c>
      <c r="G13" s="111">
        <v>8.6</v>
      </c>
      <c r="H13" s="111">
        <f t="shared" ref="H13" si="5">F13+G13</f>
        <v>14.6</v>
      </c>
      <c r="I13" s="111">
        <f t="shared" ref="I13" si="6">(H13*0.6)</f>
        <v>8.76</v>
      </c>
      <c r="J13" s="111"/>
      <c r="K13" s="107">
        <v>52</v>
      </c>
      <c r="L13" s="264">
        <f t="shared" ref="L13" si="7">I13*K13</f>
        <v>455.52</v>
      </c>
      <c r="M13" s="285">
        <v>8.3000000000000004E-2</v>
      </c>
      <c r="N13" s="277">
        <f t="shared" ref="N13" si="8">L13*M13</f>
        <v>37.808160000000001</v>
      </c>
      <c r="O13" s="304">
        <v>37.409999999999997</v>
      </c>
      <c r="P13" s="306">
        <f t="shared" si="4"/>
        <v>1414.4032655999999</v>
      </c>
      <c r="Q13" s="268"/>
      <c r="R13" s="264"/>
      <c r="S13" s="269"/>
      <c r="T13" s="265"/>
      <c r="U13" s="270"/>
    </row>
    <row r="14" spans="1:21" ht="20.100000000000001" customHeight="1" x14ac:dyDescent="0.2">
      <c r="A14" s="116"/>
      <c r="B14" s="32" t="s">
        <v>90</v>
      </c>
      <c r="C14" s="114">
        <v>1101</v>
      </c>
      <c r="D14" s="107"/>
      <c r="E14" s="120" t="s">
        <v>91</v>
      </c>
      <c r="F14" s="121">
        <v>36</v>
      </c>
      <c r="G14" s="111">
        <v>25</v>
      </c>
      <c r="H14" s="111">
        <f>F14+G14</f>
        <v>61</v>
      </c>
      <c r="I14" s="111">
        <f>(H14*0.6)</f>
        <v>36.6</v>
      </c>
      <c r="J14" s="111"/>
      <c r="K14" s="107">
        <v>52</v>
      </c>
      <c r="L14" s="264">
        <f>I14*K14</f>
        <v>1903.2</v>
      </c>
      <c r="M14" s="285">
        <v>8.3000000000000004E-2</v>
      </c>
      <c r="N14" s="277">
        <f>L14*M14</f>
        <v>157.96560000000002</v>
      </c>
      <c r="O14" s="304">
        <v>37.409999999999997</v>
      </c>
      <c r="P14" s="305">
        <f>N14*O14</f>
        <v>5909.4930960000002</v>
      </c>
      <c r="Q14" s="272"/>
      <c r="R14" s="282"/>
      <c r="S14" s="283"/>
      <c r="T14" s="265"/>
      <c r="U14" s="284"/>
    </row>
    <row r="15" spans="1:21" ht="20.100000000000001" customHeight="1" x14ac:dyDescent="0.2">
      <c r="A15" s="116"/>
    </row>
    <row r="16" spans="1:21" ht="20.100000000000001" customHeight="1" x14ac:dyDescent="0.2">
      <c r="A16" s="116"/>
    </row>
    <row r="17" spans="1:21" s="324" customFormat="1" ht="20.100000000000001" customHeight="1" x14ac:dyDescent="0.2">
      <c r="A17" s="334" t="s">
        <v>189</v>
      </c>
      <c r="B17" s="323"/>
      <c r="C17" s="323"/>
      <c r="D17" s="323"/>
      <c r="E17" s="323"/>
      <c r="K17" s="323"/>
      <c r="N17" s="325"/>
      <c r="O17" s="326"/>
    </row>
    <row r="18" spans="1:21" ht="20.100000000000001" customHeight="1" x14ac:dyDescent="0.2">
      <c r="A18" s="116"/>
      <c r="B18" s="20" t="s">
        <v>96</v>
      </c>
      <c r="C18" s="114">
        <v>1089</v>
      </c>
      <c r="D18" s="107"/>
      <c r="E18" s="109" t="s">
        <v>190</v>
      </c>
      <c r="F18" s="110">
        <v>15</v>
      </c>
      <c r="G18" s="111">
        <v>25</v>
      </c>
      <c r="H18" s="111">
        <f>F18+G18</f>
        <v>40</v>
      </c>
      <c r="I18" s="111">
        <f>(H18*0.6)</f>
        <v>24</v>
      </c>
      <c r="J18" s="111"/>
      <c r="K18" s="107">
        <v>52</v>
      </c>
      <c r="L18" s="264">
        <f>I18*K18</f>
        <v>1248</v>
      </c>
      <c r="M18" s="285">
        <v>8.3000000000000004E-2</v>
      </c>
      <c r="N18" s="277">
        <f>L18*M18</f>
        <v>103.584</v>
      </c>
      <c r="O18" s="304">
        <v>37.409999999999997</v>
      </c>
      <c r="P18" s="306">
        <f>N18*O18</f>
        <v>3875.0774399999996</v>
      </c>
      <c r="Q18" s="268"/>
      <c r="R18" s="264"/>
      <c r="S18" s="269"/>
      <c r="T18" s="265"/>
      <c r="U18" s="270"/>
    </row>
    <row r="19" spans="1:21" ht="20.100000000000001" customHeight="1" x14ac:dyDescent="0.2">
      <c r="A19" s="116"/>
      <c r="B19" s="30" t="s">
        <v>94</v>
      </c>
      <c r="C19" s="117">
        <v>1083</v>
      </c>
      <c r="D19" s="118"/>
      <c r="E19" s="123" t="s">
        <v>191</v>
      </c>
      <c r="F19" s="124">
        <v>20</v>
      </c>
      <c r="G19" s="111">
        <v>25</v>
      </c>
      <c r="H19" s="111">
        <f>F19+G19</f>
        <v>45</v>
      </c>
      <c r="I19" s="111">
        <f>(H19*1)</f>
        <v>45</v>
      </c>
      <c r="J19" s="111"/>
      <c r="K19" s="107">
        <v>52</v>
      </c>
      <c r="L19" s="264">
        <f>I19*K19</f>
        <v>2340</v>
      </c>
      <c r="M19" s="285">
        <v>8.3000000000000004E-2</v>
      </c>
      <c r="N19" s="277">
        <f>L19*M19</f>
        <v>194.22</v>
      </c>
      <c r="O19" s="304">
        <v>37.409999999999997</v>
      </c>
      <c r="P19" s="306">
        <f>N19*O19</f>
        <v>7265.770199999999</v>
      </c>
      <c r="Q19" s="272"/>
      <c r="R19" s="286"/>
      <c r="S19" s="287"/>
      <c r="T19" s="265"/>
      <c r="U19" s="288"/>
    </row>
    <row r="20" spans="1:21" ht="20.100000000000001" customHeight="1" x14ac:dyDescent="0.2">
      <c r="A20" s="116"/>
      <c r="B20" s="20" t="s">
        <v>101</v>
      </c>
      <c r="C20" s="108">
        <v>1100</v>
      </c>
      <c r="D20" s="108"/>
      <c r="E20" s="109" t="s">
        <v>102</v>
      </c>
      <c r="F20" s="110">
        <v>41</v>
      </c>
      <c r="G20" s="111">
        <v>25</v>
      </c>
      <c r="H20" s="111">
        <f>F20+G20</f>
        <v>66</v>
      </c>
      <c r="I20" s="111">
        <f>(H20*0.6)</f>
        <v>39.6</v>
      </c>
      <c r="J20" s="111"/>
      <c r="K20" s="107">
        <v>52</v>
      </c>
      <c r="L20" s="264">
        <f>I20*K20</f>
        <v>2059.2000000000003</v>
      </c>
      <c r="M20" s="285">
        <v>8.3000000000000004E-2</v>
      </c>
      <c r="N20" s="277">
        <f>L20*M20</f>
        <v>170.91360000000003</v>
      </c>
      <c r="O20" s="304">
        <v>37.409999999999997</v>
      </c>
      <c r="P20" s="306">
        <f>N20*O20</f>
        <v>6393.8777760000003</v>
      </c>
      <c r="Q20" s="268"/>
      <c r="R20" s="264"/>
      <c r="S20" s="269"/>
      <c r="T20" s="265"/>
      <c r="U20" s="270"/>
    </row>
    <row r="21" spans="1:21" ht="20.100000000000001" customHeight="1" x14ac:dyDescent="0.2">
      <c r="A21" s="116"/>
      <c r="B21" s="27"/>
      <c r="C21" s="307"/>
      <c r="D21" s="307"/>
      <c r="E21" s="109"/>
      <c r="F21" s="109"/>
      <c r="G21" s="109"/>
      <c r="H21" s="109"/>
      <c r="I21" s="109"/>
      <c r="J21" s="109"/>
      <c r="K21" s="307"/>
      <c r="L21" s="265"/>
      <c r="M21" s="265"/>
      <c r="N21" s="255"/>
      <c r="O21" s="308"/>
      <c r="P21" s="306"/>
      <c r="Q21" s="271"/>
      <c r="R21" s="265"/>
      <c r="S21" s="265"/>
      <c r="T21" s="265"/>
      <c r="U21" s="265"/>
    </row>
    <row r="22" spans="1:21" ht="20.100000000000001" customHeight="1" x14ac:dyDescent="0.2">
      <c r="A22" s="116"/>
      <c r="B22" s="27"/>
      <c r="C22" s="307"/>
      <c r="D22" s="307"/>
      <c r="E22" s="109"/>
      <c r="F22" s="109"/>
      <c r="G22" s="109"/>
      <c r="H22" s="109"/>
      <c r="I22" s="109"/>
      <c r="J22" s="109"/>
      <c r="K22" s="307"/>
      <c r="L22" s="265"/>
      <c r="M22" s="265"/>
      <c r="N22" s="255"/>
      <c r="O22" s="308"/>
      <c r="P22" s="306"/>
      <c r="Q22" s="271"/>
      <c r="R22" s="265"/>
      <c r="S22" s="265"/>
      <c r="T22" s="265"/>
      <c r="U22" s="265"/>
    </row>
    <row r="23" spans="1:21" ht="20.100000000000001" customHeight="1" x14ac:dyDescent="0.2">
      <c r="A23" s="116"/>
      <c r="B23" s="27"/>
      <c r="C23" s="307"/>
      <c r="D23" s="307"/>
      <c r="E23" s="109"/>
      <c r="F23" s="109"/>
      <c r="G23" s="109"/>
      <c r="H23" s="109"/>
      <c r="I23" s="109"/>
      <c r="J23" s="109"/>
      <c r="K23" s="307"/>
      <c r="L23" s="265"/>
      <c r="M23" s="265"/>
      <c r="N23" s="255"/>
      <c r="O23" s="308"/>
      <c r="P23" s="306"/>
      <c r="Q23" s="271"/>
      <c r="R23" s="265"/>
      <c r="S23" s="265"/>
      <c r="T23" s="265"/>
      <c r="U23" s="265"/>
    </row>
    <row r="24" spans="1:21" s="324" customFormat="1" ht="20.100000000000001" customHeight="1" x14ac:dyDescent="0.2">
      <c r="A24" s="334" t="s">
        <v>192</v>
      </c>
      <c r="B24" s="328"/>
      <c r="C24" s="329"/>
      <c r="D24" s="329"/>
      <c r="E24" s="330"/>
      <c r="F24" s="330"/>
      <c r="G24" s="330"/>
      <c r="H24" s="330"/>
      <c r="I24" s="330"/>
      <c r="J24" s="330"/>
      <c r="K24" s="329"/>
      <c r="L24" s="330"/>
      <c r="M24" s="330"/>
      <c r="N24" s="329"/>
      <c r="O24" s="331"/>
      <c r="P24" s="332"/>
      <c r="Q24" s="333"/>
      <c r="R24" s="330"/>
      <c r="S24" s="330"/>
      <c r="T24" s="330"/>
      <c r="U24" s="330"/>
    </row>
    <row r="25" spans="1:21" ht="20.100000000000001" customHeight="1" x14ac:dyDescent="0.2">
      <c r="A25" s="116"/>
      <c r="B25" s="20" t="s">
        <v>103</v>
      </c>
      <c r="C25" s="114">
        <v>1102</v>
      </c>
      <c r="D25" s="114"/>
      <c r="E25" s="109" t="s">
        <v>104</v>
      </c>
      <c r="F25" s="110">
        <v>13</v>
      </c>
      <c r="G25" s="111">
        <v>25</v>
      </c>
      <c r="H25" s="111">
        <f>F25+G25</f>
        <v>38</v>
      </c>
      <c r="I25" s="111">
        <f>(H25*0.6)</f>
        <v>22.8</v>
      </c>
      <c r="J25" s="111"/>
      <c r="K25" s="107">
        <v>52</v>
      </c>
      <c r="L25" s="264">
        <f>I25*K25</f>
        <v>1185.6000000000001</v>
      </c>
      <c r="M25" s="285">
        <v>8.3000000000000004E-2</v>
      </c>
      <c r="N25" s="277">
        <f>L25*M25</f>
        <v>98.404800000000023</v>
      </c>
      <c r="O25" s="304">
        <v>37.409999999999997</v>
      </c>
      <c r="P25" s="306">
        <f>N25*O25</f>
        <v>3681.3235680000007</v>
      </c>
      <c r="Q25" s="272"/>
      <c r="R25" s="264"/>
      <c r="S25" s="269"/>
      <c r="T25" s="265"/>
      <c r="U25" s="270"/>
    </row>
    <row r="26" spans="1:21" ht="20.100000000000001" customHeight="1" x14ac:dyDescent="0.2">
      <c r="A26" s="116"/>
      <c r="B26" s="20" t="s">
        <v>98</v>
      </c>
      <c r="C26" s="114">
        <v>1091</v>
      </c>
      <c r="D26" s="107"/>
      <c r="E26" s="109" t="s">
        <v>193</v>
      </c>
      <c r="F26" s="110">
        <v>14</v>
      </c>
      <c r="G26" s="111">
        <v>25</v>
      </c>
      <c r="H26" s="111">
        <f>F26+G26</f>
        <v>39</v>
      </c>
      <c r="I26" s="111">
        <f>(H26*0.6)</f>
        <v>23.4</v>
      </c>
      <c r="J26" s="111"/>
      <c r="K26" s="107">
        <v>52</v>
      </c>
      <c r="L26" s="264">
        <f>I26*K26</f>
        <v>1216.8</v>
      </c>
      <c r="M26" s="285">
        <v>8.3000000000000004E-2</v>
      </c>
      <c r="N26" s="277">
        <f>L26*M26</f>
        <v>100.9944</v>
      </c>
      <c r="O26" s="304">
        <v>37.409999999999997</v>
      </c>
      <c r="P26" s="306">
        <f t="shared" ref="P26" si="9">N26*O26</f>
        <v>3778.2005039999995</v>
      </c>
      <c r="Q26" s="272"/>
      <c r="R26" s="264"/>
      <c r="S26" s="269"/>
      <c r="T26" s="265"/>
      <c r="U26" s="270"/>
    </row>
    <row r="27" spans="1:21" ht="20.100000000000001" customHeight="1" x14ac:dyDescent="0.2">
      <c r="A27" s="116"/>
      <c r="B27" s="20" t="s">
        <v>99</v>
      </c>
      <c r="C27" s="114">
        <v>1085</v>
      </c>
      <c r="D27" s="107"/>
      <c r="E27" s="109" t="s">
        <v>194</v>
      </c>
      <c r="F27" s="110">
        <v>20</v>
      </c>
      <c r="G27" s="111">
        <v>25</v>
      </c>
      <c r="H27" s="111">
        <f>F27+G27</f>
        <v>45</v>
      </c>
      <c r="I27" s="111">
        <f>(H27*0.6)</f>
        <v>27</v>
      </c>
      <c r="J27" s="111"/>
      <c r="K27" s="107">
        <v>52</v>
      </c>
      <c r="L27" s="264">
        <f>I27*K27</f>
        <v>1404</v>
      </c>
      <c r="M27" s="285">
        <v>8.3000000000000004E-2</v>
      </c>
      <c r="N27" s="277">
        <f>L27*M27</f>
        <v>116.53200000000001</v>
      </c>
      <c r="O27" s="304">
        <v>37.409999999999997</v>
      </c>
      <c r="P27" s="306">
        <f>N27*O27</f>
        <v>4359.4621200000001</v>
      </c>
      <c r="Q27" s="272"/>
      <c r="R27" s="264"/>
      <c r="S27" s="269"/>
      <c r="T27" s="265"/>
      <c r="U27" s="270"/>
    </row>
    <row r="28" spans="1:21" ht="20.100000000000001" customHeight="1" x14ac:dyDescent="0.2">
      <c r="A28" s="116"/>
      <c r="B28" s="27"/>
      <c r="C28" s="307"/>
      <c r="D28" s="307"/>
      <c r="E28" s="109"/>
      <c r="F28" s="109"/>
      <c r="G28" s="109"/>
      <c r="H28" s="109"/>
      <c r="I28" s="109"/>
      <c r="J28" s="109"/>
      <c r="K28" s="307"/>
      <c r="L28" s="265"/>
      <c r="M28" s="265"/>
      <c r="N28" s="255"/>
      <c r="O28" s="308"/>
      <c r="P28" s="306"/>
      <c r="Q28" s="271"/>
      <c r="R28" s="265"/>
      <c r="S28" s="265"/>
      <c r="T28" s="265"/>
      <c r="U28" s="265"/>
    </row>
    <row r="29" spans="1:21" ht="20.100000000000001" customHeight="1" x14ac:dyDescent="0.2">
      <c r="A29" s="116"/>
    </row>
    <row r="30" spans="1:21" s="337" customFormat="1" ht="20.100000000000001" customHeight="1" x14ac:dyDescent="0.2">
      <c r="A30" s="340" t="s">
        <v>195</v>
      </c>
      <c r="B30" s="336"/>
      <c r="C30" s="336"/>
      <c r="D30" s="336"/>
      <c r="E30" s="336"/>
      <c r="K30" s="336"/>
      <c r="N30" s="338"/>
      <c r="O30" s="339"/>
    </row>
    <row r="31" spans="1:21" ht="20.100000000000001" customHeight="1" x14ac:dyDescent="0.2">
      <c r="A31" s="116"/>
      <c r="B31" s="30" t="s">
        <v>125</v>
      </c>
      <c r="C31" s="117">
        <v>1053</v>
      </c>
      <c r="D31" s="117"/>
      <c r="E31" s="127" t="s">
        <v>196</v>
      </c>
      <c r="F31" s="124">
        <v>38</v>
      </c>
      <c r="G31" s="111">
        <v>25</v>
      </c>
      <c r="H31" s="111">
        <f>F31+G31</f>
        <v>63</v>
      </c>
      <c r="I31" s="111">
        <f>(H31*0.6)</f>
        <v>37.799999999999997</v>
      </c>
      <c r="J31" s="111"/>
      <c r="K31" s="107">
        <v>52</v>
      </c>
      <c r="L31" s="264">
        <f>I31*K31</f>
        <v>1965.6</v>
      </c>
      <c r="M31" s="285">
        <v>8.3000000000000004E-2</v>
      </c>
      <c r="N31" s="277">
        <f>L31*M31</f>
        <v>163.1448</v>
      </c>
      <c r="O31" s="304">
        <v>37.409999999999997</v>
      </c>
      <c r="P31" s="306">
        <f>N31*O31</f>
        <v>6103.2469679999995</v>
      </c>
      <c r="Q31" s="272"/>
      <c r="R31" s="286"/>
      <c r="S31" s="287"/>
      <c r="T31" s="265"/>
      <c r="U31" s="288"/>
    </row>
    <row r="32" spans="1:21" ht="20.100000000000001" customHeight="1" x14ac:dyDescent="0.2">
      <c r="A32" s="116"/>
    </row>
    <row r="33" spans="1:21" ht="20.100000000000001" customHeight="1" x14ac:dyDescent="0.2">
      <c r="A33" s="116"/>
      <c r="B33" s="27"/>
      <c r="C33" s="307"/>
      <c r="D33" s="307"/>
      <c r="E33" s="109"/>
      <c r="F33" s="109"/>
      <c r="G33" s="109"/>
      <c r="H33" s="109"/>
      <c r="I33" s="109"/>
      <c r="J33" s="109"/>
      <c r="K33" s="307"/>
      <c r="L33" s="265"/>
      <c r="M33" s="265"/>
      <c r="N33" s="255"/>
      <c r="O33" s="308"/>
      <c r="P33" s="306"/>
      <c r="Q33" s="271"/>
      <c r="R33" s="265"/>
      <c r="S33" s="265"/>
      <c r="T33" s="265"/>
      <c r="U33" s="265"/>
    </row>
    <row r="34" spans="1:21" ht="20.100000000000001" customHeight="1" x14ac:dyDescent="0.2">
      <c r="A34" s="116"/>
      <c r="B34" s="27"/>
      <c r="C34" s="307"/>
      <c r="D34" s="307"/>
      <c r="E34" s="109"/>
      <c r="F34" s="109"/>
      <c r="G34" s="109"/>
      <c r="H34" s="109"/>
      <c r="I34" s="109"/>
      <c r="J34" s="109"/>
      <c r="K34" s="307"/>
      <c r="L34" s="265"/>
      <c r="M34" s="265"/>
      <c r="N34" s="255"/>
      <c r="O34" s="308"/>
      <c r="P34" s="306"/>
      <c r="Q34" s="271"/>
      <c r="R34" s="265"/>
      <c r="S34" s="265"/>
      <c r="T34" s="265"/>
      <c r="U34" s="265"/>
    </row>
    <row r="35" spans="1:21" ht="20.100000000000001" customHeight="1" x14ac:dyDescent="0.25">
      <c r="A35" s="116"/>
      <c r="B35" s="20" t="s">
        <v>92</v>
      </c>
      <c r="C35" s="114">
        <v>1095</v>
      </c>
      <c r="D35" s="107"/>
      <c r="E35" s="122" t="s">
        <v>93</v>
      </c>
      <c r="F35" s="270">
        <v>7</v>
      </c>
      <c r="G35" s="264">
        <v>0</v>
      </c>
      <c r="H35" s="111">
        <f>F35+G35</f>
        <v>7</v>
      </c>
      <c r="I35" s="111">
        <f>(I89*1)</f>
        <v>6</v>
      </c>
      <c r="J35" s="264"/>
      <c r="K35" s="107">
        <v>52</v>
      </c>
      <c r="L35" s="264">
        <f>I35*K35</f>
        <v>312</v>
      </c>
      <c r="M35" s="285">
        <v>8.3000000000000004E-2</v>
      </c>
      <c r="N35" s="277">
        <f>L35*M35</f>
        <v>25.896000000000001</v>
      </c>
      <c r="O35" s="304">
        <v>37.409999999999997</v>
      </c>
      <c r="P35" s="306">
        <f>N35*O35</f>
        <v>968.76935999999989</v>
      </c>
      <c r="Q35" s="272"/>
      <c r="R35" s="264"/>
      <c r="S35" s="269"/>
      <c r="T35" s="265"/>
      <c r="U35" s="270"/>
    </row>
    <row r="36" spans="1:21" ht="20.100000000000001" customHeight="1" x14ac:dyDescent="0.2">
      <c r="A36" s="116"/>
      <c r="B36" s="20" t="s">
        <v>88</v>
      </c>
      <c r="C36" s="117">
        <v>1092</v>
      </c>
      <c r="E36" s="109" t="s">
        <v>89</v>
      </c>
      <c r="F36" s="110">
        <v>2</v>
      </c>
      <c r="G36" s="111">
        <v>8.6</v>
      </c>
      <c r="H36" s="111">
        <f>F36+G36</f>
        <v>10.6</v>
      </c>
      <c r="I36" s="111">
        <f>(H36*0.6)</f>
        <v>6.3599999999999994</v>
      </c>
      <c r="J36" s="111"/>
      <c r="K36" s="107">
        <v>52</v>
      </c>
      <c r="L36" s="264">
        <f>I36*K36</f>
        <v>330.71999999999997</v>
      </c>
      <c r="M36" s="285">
        <v>8.3000000000000004E-2</v>
      </c>
      <c r="N36" s="277">
        <f>L36*M36</f>
        <v>27.449759999999998</v>
      </c>
      <c r="O36" s="304">
        <v>37.409999999999997</v>
      </c>
      <c r="P36" s="306">
        <f>N36*O36</f>
        <v>1026.8955215999997</v>
      </c>
      <c r="Q36" s="268"/>
      <c r="R36" s="264"/>
      <c r="S36" s="269"/>
      <c r="T36" s="265"/>
      <c r="U36" s="270"/>
    </row>
    <row r="37" spans="1:21" ht="15" x14ac:dyDescent="0.2">
      <c r="A37" s="125"/>
      <c r="B37" s="18"/>
      <c r="C37" s="105"/>
      <c r="D37" s="105"/>
      <c r="E37" s="374"/>
      <c r="F37" s="373"/>
      <c r="G37" s="374"/>
      <c r="H37" s="374"/>
      <c r="I37" s="374"/>
      <c r="J37" s="374"/>
      <c r="K37" s="105"/>
      <c r="L37" s="273"/>
      <c r="M37" s="273"/>
      <c r="N37" s="258"/>
      <c r="O37" s="274"/>
      <c r="P37" s="273"/>
      <c r="Q37" s="268"/>
      <c r="R37" s="273"/>
      <c r="S37" s="275"/>
      <c r="T37" s="265"/>
      <c r="U37" s="276"/>
    </row>
    <row r="38" spans="1:21" ht="20.100000000000001" customHeight="1" x14ac:dyDescent="0.2">
      <c r="A38" s="126"/>
    </row>
    <row r="39" spans="1:21" s="322" customFormat="1" ht="20.100000000000001" customHeight="1" x14ac:dyDescent="0.2">
      <c r="A39" s="309"/>
      <c r="B39" s="310" t="s">
        <v>123</v>
      </c>
      <c r="C39" s="311">
        <v>1052</v>
      </c>
      <c r="D39" s="311"/>
      <c r="E39" s="312" t="s">
        <v>124</v>
      </c>
      <c r="F39" s="313">
        <v>31</v>
      </c>
      <c r="G39" s="314">
        <v>25</v>
      </c>
      <c r="H39" s="314">
        <f>F39+G39</f>
        <v>56</v>
      </c>
      <c r="I39" s="314">
        <f>(H39*0.6)</f>
        <v>33.6</v>
      </c>
      <c r="J39" s="314"/>
      <c r="K39" s="315"/>
      <c r="L39" s="314">
        <f>I39*K39</f>
        <v>0</v>
      </c>
      <c r="M39" s="316">
        <v>8.3000000000000004E-2</v>
      </c>
      <c r="N39" s="317">
        <f>L39*M39</f>
        <v>0</v>
      </c>
      <c r="O39" s="318">
        <v>37.409999999999997</v>
      </c>
      <c r="P39" s="319">
        <f>N39*O39</f>
        <v>0</v>
      </c>
      <c r="Q39" s="327"/>
      <c r="R39" s="314"/>
      <c r="S39" s="321"/>
      <c r="T39" s="312"/>
      <c r="U39" s="313"/>
    </row>
    <row r="40" spans="1:21" s="322" customFormat="1" ht="20.100000000000001" customHeight="1" x14ac:dyDescent="0.2">
      <c r="A40" s="309"/>
      <c r="B40" s="310" t="s">
        <v>105</v>
      </c>
      <c r="C40" s="311">
        <v>1043</v>
      </c>
      <c r="D40" s="311"/>
      <c r="E40" s="312" t="s">
        <v>106</v>
      </c>
      <c r="F40" s="313">
        <v>9</v>
      </c>
      <c r="G40" s="335">
        <v>25</v>
      </c>
      <c r="H40" s="314">
        <f t="shared" ref="H40:H48" si="10">F40+G40</f>
        <v>34</v>
      </c>
      <c r="I40" s="314">
        <f t="shared" ref="I40:I48" si="11">(H40*0.6)</f>
        <v>20.399999999999999</v>
      </c>
      <c r="J40" s="314"/>
      <c r="K40" s="315"/>
      <c r="L40" s="314">
        <f t="shared" ref="L40:L48" si="12">I40*K40</f>
        <v>0</v>
      </c>
      <c r="M40" s="316">
        <v>8.3000000000000004E-2</v>
      </c>
      <c r="N40" s="317">
        <f t="shared" ref="N40:N48" si="13">L40*M40</f>
        <v>0</v>
      </c>
      <c r="O40" s="318">
        <v>37.409999999999997</v>
      </c>
      <c r="P40" s="319">
        <f t="shared" ref="P40:P48" si="14">N40*O40</f>
        <v>0</v>
      </c>
      <c r="Q40" s="320"/>
      <c r="R40" s="314"/>
      <c r="S40" s="321"/>
      <c r="T40" s="312"/>
      <c r="U40" s="313"/>
    </row>
    <row r="41" spans="1:21" s="322" customFormat="1" ht="20.100000000000001" customHeight="1" x14ac:dyDescent="0.2">
      <c r="A41" s="309"/>
      <c r="B41" s="310" t="s">
        <v>107</v>
      </c>
      <c r="C41" s="311">
        <v>1044</v>
      </c>
      <c r="D41" s="311"/>
      <c r="E41" s="312" t="s">
        <v>108</v>
      </c>
      <c r="F41" s="313">
        <v>13</v>
      </c>
      <c r="G41" s="314">
        <v>25</v>
      </c>
      <c r="H41" s="314">
        <f t="shared" si="10"/>
        <v>38</v>
      </c>
      <c r="I41" s="314">
        <f t="shared" si="11"/>
        <v>22.8</v>
      </c>
      <c r="J41" s="314"/>
      <c r="K41" s="315"/>
      <c r="L41" s="314">
        <f t="shared" si="12"/>
        <v>0</v>
      </c>
      <c r="M41" s="316">
        <v>8.3000000000000004E-2</v>
      </c>
      <c r="N41" s="317">
        <f t="shared" si="13"/>
        <v>0</v>
      </c>
      <c r="O41" s="318">
        <v>37.409999999999997</v>
      </c>
      <c r="P41" s="319">
        <f t="shared" si="14"/>
        <v>0</v>
      </c>
      <c r="Q41" s="320"/>
      <c r="R41" s="314"/>
      <c r="S41" s="321"/>
      <c r="T41" s="312"/>
      <c r="U41" s="313"/>
    </row>
    <row r="42" spans="1:21" s="322" customFormat="1" ht="20.100000000000001" customHeight="1" x14ac:dyDescent="0.2">
      <c r="A42" s="309"/>
      <c r="B42" s="310" t="s">
        <v>109</v>
      </c>
      <c r="C42" s="311">
        <v>1045</v>
      </c>
      <c r="D42" s="311"/>
      <c r="E42" s="312" t="s">
        <v>110</v>
      </c>
      <c r="F42" s="313">
        <v>12</v>
      </c>
      <c r="G42" s="314">
        <v>25</v>
      </c>
      <c r="H42" s="314">
        <f t="shared" si="10"/>
        <v>37</v>
      </c>
      <c r="I42" s="314">
        <f t="shared" si="11"/>
        <v>22.2</v>
      </c>
      <c r="J42" s="314"/>
      <c r="K42" s="315"/>
      <c r="L42" s="314">
        <f t="shared" si="12"/>
        <v>0</v>
      </c>
      <c r="M42" s="316">
        <v>8.3000000000000004E-2</v>
      </c>
      <c r="N42" s="317">
        <f t="shared" si="13"/>
        <v>0</v>
      </c>
      <c r="O42" s="318">
        <v>37.409999999999997</v>
      </c>
      <c r="P42" s="319">
        <f t="shared" si="14"/>
        <v>0</v>
      </c>
      <c r="Q42" s="327"/>
      <c r="R42" s="314"/>
      <c r="S42" s="321"/>
      <c r="T42" s="312"/>
      <c r="U42" s="313"/>
    </row>
    <row r="43" spans="1:21" s="322" customFormat="1" ht="20.100000000000001" customHeight="1" x14ac:dyDescent="0.2">
      <c r="A43" s="309"/>
      <c r="B43" s="310" t="s">
        <v>111</v>
      </c>
      <c r="C43" s="311">
        <v>1046</v>
      </c>
      <c r="D43" s="311"/>
      <c r="E43" s="312" t="s">
        <v>112</v>
      </c>
      <c r="F43" s="313">
        <v>12</v>
      </c>
      <c r="G43" s="314">
        <v>25</v>
      </c>
      <c r="H43" s="314">
        <f t="shared" si="10"/>
        <v>37</v>
      </c>
      <c r="I43" s="314">
        <f t="shared" si="11"/>
        <v>22.2</v>
      </c>
      <c r="J43" s="314"/>
      <c r="K43" s="315"/>
      <c r="L43" s="314">
        <f t="shared" si="12"/>
        <v>0</v>
      </c>
      <c r="M43" s="316">
        <v>8.3000000000000004E-2</v>
      </c>
      <c r="N43" s="317">
        <f t="shared" si="13"/>
        <v>0</v>
      </c>
      <c r="O43" s="318">
        <v>37.409999999999997</v>
      </c>
      <c r="P43" s="319">
        <f t="shared" si="14"/>
        <v>0</v>
      </c>
      <c r="Q43" s="320"/>
      <c r="R43" s="314"/>
      <c r="S43" s="321"/>
      <c r="T43" s="312"/>
      <c r="U43" s="313"/>
    </row>
    <row r="44" spans="1:21" s="322" customFormat="1" ht="20.100000000000001" customHeight="1" x14ac:dyDescent="0.2">
      <c r="A44" s="309"/>
      <c r="B44" s="310" t="s">
        <v>113</v>
      </c>
      <c r="C44" s="311">
        <v>1047</v>
      </c>
      <c r="D44" s="311"/>
      <c r="E44" s="312" t="s">
        <v>114</v>
      </c>
      <c r="F44" s="313">
        <v>4</v>
      </c>
      <c r="G44" s="314">
        <v>25</v>
      </c>
      <c r="H44" s="314">
        <f t="shared" si="10"/>
        <v>29</v>
      </c>
      <c r="I44" s="314">
        <f t="shared" si="11"/>
        <v>17.399999999999999</v>
      </c>
      <c r="J44" s="314"/>
      <c r="K44" s="315"/>
      <c r="L44" s="314">
        <f t="shared" si="12"/>
        <v>0</v>
      </c>
      <c r="M44" s="316">
        <v>8.3000000000000004E-2</v>
      </c>
      <c r="N44" s="317">
        <f t="shared" si="13"/>
        <v>0</v>
      </c>
      <c r="O44" s="318">
        <v>37.409999999999997</v>
      </c>
      <c r="P44" s="319">
        <f t="shared" si="14"/>
        <v>0</v>
      </c>
      <c r="Q44" s="320"/>
      <c r="R44" s="314"/>
      <c r="S44" s="321"/>
      <c r="T44" s="312"/>
      <c r="U44" s="313"/>
    </row>
    <row r="45" spans="1:21" s="322" customFormat="1" ht="20.100000000000001" customHeight="1" x14ac:dyDescent="0.2">
      <c r="A45" s="309"/>
      <c r="B45" s="310" t="s">
        <v>115</v>
      </c>
      <c r="C45" s="311">
        <v>1048</v>
      </c>
      <c r="D45" s="311"/>
      <c r="E45" s="312" t="s">
        <v>116</v>
      </c>
      <c r="F45" s="313">
        <v>11</v>
      </c>
      <c r="G45" s="314">
        <v>25</v>
      </c>
      <c r="H45" s="314">
        <f t="shared" si="10"/>
        <v>36</v>
      </c>
      <c r="I45" s="314">
        <f t="shared" si="11"/>
        <v>21.599999999999998</v>
      </c>
      <c r="J45" s="314"/>
      <c r="K45" s="315"/>
      <c r="L45" s="314">
        <f t="shared" si="12"/>
        <v>0</v>
      </c>
      <c r="M45" s="316">
        <v>8.3000000000000004E-2</v>
      </c>
      <c r="N45" s="317">
        <f t="shared" si="13"/>
        <v>0</v>
      </c>
      <c r="O45" s="318">
        <v>37.409999999999997</v>
      </c>
      <c r="P45" s="319">
        <f t="shared" si="14"/>
        <v>0</v>
      </c>
      <c r="Q45" s="320"/>
      <c r="R45" s="314"/>
      <c r="S45" s="321"/>
      <c r="T45" s="312"/>
      <c r="U45" s="313"/>
    </row>
    <row r="46" spans="1:21" s="322" customFormat="1" ht="20.100000000000001" customHeight="1" x14ac:dyDescent="0.2">
      <c r="A46" s="309"/>
      <c r="B46" s="310" t="s">
        <v>117</v>
      </c>
      <c r="C46" s="311">
        <v>1049</v>
      </c>
      <c r="D46" s="311"/>
      <c r="E46" s="312" t="s">
        <v>118</v>
      </c>
      <c r="F46" s="313">
        <v>13</v>
      </c>
      <c r="G46" s="314">
        <v>25</v>
      </c>
      <c r="H46" s="314">
        <f t="shared" si="10"/>
        <v>38</v>
      </c>
      <c r="I46" s="314">
        <f t="shared" si="11"/>
        <v>22.8</v>
      </c>
      <c r="J46" s="314"/>
      <c r="K46" s="315"/>
      <c r="L46" s="314">
        <f t="shared" si="12"/>
        <v>0</v>
      </c>
      <c r="M46" s="316">
        <v>8.3000000000000004E-2</v>
      </c>
      <c r="N46" s="317">
        <f t="shared" si="13"/>
        <v>0</v>
      </c>
      <c r="O46" s="318">
        <v>37.409999999999997</v>
      </c>
      <c r="P46" s="319">
        <f t="shared" si="14"/>
        <v>0</v>
      </c>
      <c r="Q46" s="320"/>
      <c r="R46" s="314"/>
      <c r="S46" s="321"/>
      <c r="T46" s="312"/>
      <c r="U46" s="313"/>
    </row>
    <row r="47" spans="1:21" ht="20.100000000000001" customHeight="1" x14ac:dyDescent="0.2">
      <c r="A47" s="116"/>
      <c r="B47" s="20" t="s">
        <v>119</v>
      </c>
      <c r="C47" s="114">
        <v>1050</v>
      </c>
      <c r="D47" s="114"/>
      <c r="E47" s="109" t="s">
        <v>120</v>
      </c>
      <c r="F47" s="110">
        <v>15</v>
      </c>
      <c r="G47" s="111">
        <v>25</v>
      </c>
      <c r="H47" s="111">
        <f t="shared" si="10"/>
        <v>40</v>
      </c>
      <c r="I47" s="111">
        <f t="shared" si="11"/>
        <v>24</v>
      </c>
      <c r="J47" s="111"/>
      <c r="K47" s="107">
        <v>52</v>
      </c>
      <c r="L47" s="264">
        <f t="shared" si="12"/>
        <v>1248</v>
      </c>
      <c r="M47" s="285">
        <v>8.3000000000000004E-2</v>
      </c>
      <c r="N47" s="277">
        <f t="shared" si="13"/>
        <v>103.584</v>
      </c>
      <c r="O47" s="304">
        <v>37.409999999999997</v>
      </c>
      <c r="P47" s="306">
        <f t="shared" si="14"/>
        <v>3875.0774399999996</v>
      </c>
      <c r="Q47" s="268"/>
      <c r="R47" s="264"/>
      <c r="S47" s="269"/>
      <c r="T47" s="265"/>
      <c r="U47" s="270"/>
    </row>
    <row r="48" spans="1:21" ht="20.100000000000001" customHeight="1" x14ac:dyDescent="0.2">
      <c r="A48" s="116"/>
      <c r="B48" s="20" t="s">
        <v>121</v>
      </c>
      <c r="C48" s="114">
        <v>1051</v>
      </c>
      <c r="D48" s="114"/>
      <c r="E48" s="109" t="s">
        <v>122</v>
      </c>
      <c r="F48" s="110">
        <v>3</v>
      </c>
      <c r="G48" s="111"/>
      <c r="H48" s="111">
        <f t="shared" si="10"/>
        <v>3</v>
      </c>
      <c r="I48" s="111">
        <f t="shared" si="11"/>
        <v>1.7999999999999998</v>
      </c>
      <c r="J48" s="111"/>
      <c r="K48" s="107">
        <v>52</v>
      </c>
      <c r="L48" s="264">
        <f t="shared" si="12"/>
        <v>93.6</v>
      </c>
      <c r="M48" s="285">
        <v>8.3000000000000004E-2</v>
      </c>
      <c r="N48" s="277">
        <f t="shared" si="13"/>
        <v>7.7687999999999997</v>
      </c>
      <c r="O48" s="304">
        <v>37.409999999999997</v>
      </c>
      <c r="P48" s="306">
        <f t="shared" si="14"/>
        <v>290.63080799999994</v>
      </c>
      <c r="Q48" s="272"/>
      <c r="R48" s="264"/>
      <c r="S48" s="269"/>
      <c r="T48" s="265"/>
      <c r="U48" s="270"/>
    </row>
    <row r="49" spans="1:21" ht="20.100000000000001" customHeight="1" x14ac:dyDescent="0.2">
      <c r="A49" s="116"/>
    </row>
    <row r="50" spans="1:21" ht="30.75" customHeight="1" x14ac:dyDescent="0.2">
      <c r="A50" s="116"/>
    </row>
    <row r="51" spans="1:21" ht="20.100000000000001" customHeight="1" x14ac:dyDescent="0.2">
      <c r="A51" s="116"/>
      <c r="B51" s="20" t="s">
        <v>126</v>
      </c>
      <c r="C51" s="114">
        <v>1598</v>
      </c>
      <c r="D51" s="114"/>
      <c r="E51" s="109" t="s">
        <v>127</v>
      </c>
      <c r="F51" s="110"/>
      <c r="G51" s="111"/>
      <c r="H51" s="111"/>
      <c r="I51" s="111"/>
      <c r="J51" s="111"/>
      <c r="K51" s="107"/>
      <c r="L51" s="264"/>
      <c r="M51" s="265"/>
      <c r="N51" s="277"/>
      <c r="O51" s="267"/>
      <c r="P51" s="271"/>
      <c r="Q51" s="272"/>
      <c r="R51" s="264"/>
      <c r="S51" s="269"/>
      <c r="T51" s="265"/>
      <c r="U51" s="270"/>
    </row>
    <row r="52" spans="1:21" ht="20.100000000000001" customHeight="1" x14ac:dyDescent="0.25">
      <c r="A52" s="116"/>
      <c r="B52" s="20" t="s">
        <v>126</v>
      </c>
      <c r="C52" s="371"/>
      <c r="D52" s="114">
        <v>3343</v>
      </c>
      <c r="E52" s="109"/>
      <c r="F52" s="110"/>
      <c r="G52" s="111"/>
      <c r="H52" s="111"/>
      <c r="I52" s="111"/>
      <c r="J52" s="111"/>
      <c r="K52" s="107"/>
      <c r="L52" s="264"/>
      <c r="M52" s="265"/>
      <c r="N52" s="277"/>
      <c r="O52" s="267"/>
      <c r="P52" s="265"/>
      <c r="Q52" s="268"/>
      <c r="R52" s="264"/>
      <c r="S52" s="269"/>
      <c r="T52" s="265"/>
      <c r="U52" s="270"/>
    </row>
    <row r="53" spans="1:21" ht="15" x14ac:dyDescent="0.2">
      <c r="A53" s="125" t="s">
        <v>100</v>
      </c>
      <c r="B53" s="18"/>
      <c r="C53" s="105"/>
      <c r="D53" s="105"/>
      <c r="E53" s="374"/>
      <c r="F53" s="373"/>
      <c r="G53" s="374"/>
      <c r="H53" s="374"/>
      <c r="I53" s="374"/>
      <c r="J53" s="374"/>
      <c r="K53" s="105"/>
      <c r="L53" s="273"/>
      <c r="M53" s="273"/>
      <c r="N53" s="258"/>
      <c r="O53" s="274"/>
      <c r="P53" s="273"/>
      <c r="Q53" s="268"/>
      <c r="R53" s="273"/>
      <c r="S53" s="275"/>
      <c r="T53" s="265"/>
      <c r="U53" s="276"/>
    </row>
    <row r="54" spans="1:21" ht="20.100000000000001" customHeight="1" x14ac:dyDescent="0.2">
      <c r="A54" s="178" t="s">
        <v>128</v>
      </c>
      <c r="B54" s="10"/>
      <c r="C54" s="108"/>
      <c r="D54" s="108">
        <v>3342</v>
      </c>
      <c r="E54" s="109"/>
      <c r="F54" s="110"/>
      <c r="G54" s="111"/>
      <c r="H54" s="111"/>
      <c r="I54" s="111"/>
      <c r="J54" s="111"/>
      <c r="K54" s="107">
        <v>26</v>
      </c>
      <c r="L54" s="264">
        <f t="shared" ref="L54:L67" si="15">I54*K54</f>
        <v>0</v>
      </c>
      <c r="M54" s="285">
        <v>8.3000000000000004E-2</v>
      </c>
      <c r="N54" s="277">
        <f t="shared" ref="N54:N67" si="16">L54*M54</f>
        <v>0</v>
      </c>
      <c r="O54" s="304"/>
      <c r="P54" s="265"/>
      <c r="Q54" s="268"/>
      <c r="R54" s="264"/>
      <c r="S54" s="269"/>
      <c r="T54" s="265"/>
      <c r="U54" s="270"/>
    </row>
    <row r="55" spans="1:21" ht="20.100000000000001" customHeight="1" x14ac:dyDescent="0.2">
      <c r="A55" s="116"/>
      <c r="B55" s="20" t="s">
        <v>129</v>
      </c>
      <c r="C55" s="114">
        <v>1033</v>
      </c>
      <c r="D55" s="114"/>
      <c r="E55" s="128" t="s">
        <v>130</v>
      </c>
      <c r="F55" s="129">
        <v>3</v>
      </c>
      <c r="G55" s="302">
        <v>6</v>
      </c>
      <c r="H55" s="302">
        <f>F55+G55</f>
        <v>9</v>
      </c>
      <c r="I55" s="111">
        <f t="shared" ref="I55:I64" si="17">(H55*0.6)</f>
        <v>5.3999999999999995</v>
      </c>
      <c r="J55" s="302"/>
      <c r="K55" s="107">
        <v>26</v>
      </c>
      <c r="L55" s="264">
        <f t="shared" si="15"/>
        <v>140.39999999999998</v>
      </c>
      <c r="M55" s="285">
        <v>8.3000000000000004E-2</v>
      </c>
      <c r="N55" s="277">
        <f t="shared" si="16"/>
        <v>11.653199999999998</v>
      </c>
      <c r="O55" s="304">
        <v>37.409999999999997</v>
      </c>
      <c r="P55" s="306">
        <f t="shared" ref="P55:P67" si="18">N55*O55</f>
        <v>435.94621199999989</v>
      </c>
      <c r="Q55" s="268"/>
      <c r="R55" s="264"/>
      <c r="S55" s="269"/>
      <c r="T55" s="265"/>
      <c r="U55" s="289"/>
    </row>
    <row r="56" spans="1:21" ht="20.100000000000001" customHeight="1" x14ac:dyDescent="0.25">
      <c r="A56" s="116"/>
      <c r="B56" s="20" t="s">
        <v>131</v>
      </c>
      <c r="C56" s="114">
        <v>1098</v>
      </c>
      <c r="D56" s="114"/>
      <c r="E56" s="109" t="s">
        <v>132</v>
      </c>
      <c r="F56" s="110">
        <v>3</v>
      </c>
      <c r="G56" s="302">
        <v>6</v>
      </c>
      <c r="H56" s="302">
        <f t="shared" ref="H56:H67" si="19">F56+G56</f>
        <v>9</v>
      </c>
      <c r="I56" s="111">
        <f t="shared" si="17"/>
        <v>5.3999999999999995</v>
      </c>
      <c r="J56" s="111"/>
      <c r="K56" s="107">
        <v>26</v>
      </c>
      <c r="L56" s="264">
        <f t="shared" si="15"/>
        <v>140.39999999999998</v>
      </c>
      <c r="M56" s="285">
        <v>8.3000000000000004E-2</v>
      </c>
      <c r="N56" s="277">
        <f t="shared" si="16"/>
        <v>11.653199999999998</v>
      </c>
      <c r="O56" s="304">
        <v>37.409999999999997</v>
      </c>
      <c r="P56" s="306">
        <f t="shared" si="18"/>
        <v>435.94621199999989</v>
      </c>
      <c r="Q56" s="268"/>
      <c r="R56" s="264"/>
      <c r="S56" s="269"/>
      <c r="T56" s="265"/>
      <c r="U56" s="290"/>
    </row>
    <row r="57" spans="1:21" ht="20.100000000000001" customHeight="1" x14ac:dyDescent="0.2">
      <c r="A57" s="116"/>
      <c r="B57" s="20" t="s">
        <v>133</v>
      </c>
      <c r="C57" s="114">
        <v>1034</v>
      </c>
      <c r="D57" s="114"/>
      <c r="E57" s="109" t="s">
        <v>134</v>
      </c>
      <c r="F57" s="110">
        <v>3</v>
      </c>
      <c r="G57" s="302">
        <v>6</v>
      </c>
      <c r="H57" s="302">
        <f t="shared" si="19"/>
        <v>9</v>
      </c>
      <c r="I57" s="111">
        <f t="shared" si="17"/>
        <v>5.3999999999999995</v>
      </c>
      <c r="J57" s="111"/>
      <c r="K57" s="107">
        <v>26</v>
      </c>
      <c r="L57" s="264">
        <f t="shared" si="15"/>
        <v>140.39999999999998</v>
      </c>
      <c r="M57" s="285">
        <v>8.3000000000000004E-2</v>
      </c>
      <c r="N57" s="277">
        <f t="shared" si="16"/>
        <v>11.653199999999998</v>
      </c>
      <c r="O57" s="304">
        <v>37.409999999999997</v>
      </c>
      <c r="P57" s="306">
        <f t="shared" si="18"/>
        <v>435.94621199999989</v>
      </c>
      <c r="Q57" s="272"/>
      <c r="R57" s="264"/>
      <c r="S57" s="269"/>
      <c r="T57" s="265"/>
      <c r="U57" s="270"/>
    </row>
    <row r="58" spans="1:21" ht="20.100000000000001" customHeight="1" x14ac:dyDescent="0.2">
      <c r="A58" s="116"/>
      <c r="B58" s="20" t="s">
        <v>135</v>
      </c>
      <c r="C58" s="114">
        <v>1035</v>
      </c>
      <c r="D58" s="114"/>
      <c r="E58" s="109" t="s">
        <v>136</v>
      </c>
      <c r="F58" s="110">
        <v>3</v>
      </c>
      <c r="G58" s="302">
        <v>6</v>
      </c>
      <c r="H58" s="302">
        <f t="shared" si="19"/>
        <v>9</v>
      </c>
      <c r="I58" s="111">
        <f t="shared" si="17"/>
        <v>5.3999999999999995</v>
      </c>
      <c r="J58" s="111"/>
      <c r="K58" s="107">
        <v>26</v>
      </c>
      <c r="L58" s="264">
        <f t="shared" si="15"/>
        <v>140.39999999999998</v>
      </c>
      <c r="M58" s="285">
        <v>8.3000000000000004E-2</v>
      </c>
      <c r="N58" s="277">
        <f t="shared" si="16"/>
        <v>11.653199999999998</v>
      </c>
      <c r="O58" s="304">
        <v>37.409999999999997</v>
      </c>
      <c r="P58" s="306">
        <f t="shared" si="18"/>
        <v>435.94621199999989</v>
      </c>
      <c r="Q58" s="268"/>
      <c r="R58" s="264"/>
      <c r="S58" s="269"/>
      <c r="T58" s="265"/>
      <c r="U58" s="270"/>
    </row>
    <row r="59" spans="1:21" ht="20.100000000000001" customHeight="1" x14ac:dyDescent="0.2">
      <c r="A59" s="116"/>
      <c r="B59" s="20" t="s">
        <v>137</v>
      </c>
      <c r="C59" s="114">
        <v>1036</v>
      </c>
      <c r="D59" s="114"/>
      <c r="E59" s="109" t="s">
        <v>138</v>
      </c>
      <c r="F59" s="110">
        <v>3</v>
      </c>
      <c r="G59" s="302">
        <v>6</v>
      </c>
      <c r="H59" s="302">
        <f t="shared" si="19"/>
        <v>9</v>
      </c>
      <c r="I59" s="111">
        <f t="shared" si="17"/>
        <v>5.3999999999999995</v>
      </c>
      <c r="J59" s="111"/>
      <c r="K59" s="107">
        <v>26</v>
      </c>
      <c r="L59" s="264">
        <f t="shared" si="15"/>
        <v>140.39999999999998</v>
      </c>
      <c r="M59" s="285">
        <v>8.3000000000000004E-2</v>
      </c>
      <c r="N59" s="277">
        <f t="shared" si="16"/>
        <v>11.653199999999998</v>
      </c>
      <c r="O59" s="304">
        <v>37.409999999999997</v>
      </c>
      <c r="P59" s="306">
        <f t="shared" si="18"/>
        <v>435.94621199999989</v>
      </c>
      <c r="Q59" s="268"/>
      <c r="R59" s="264"/>
      <c r="S59" s="269"/>
      <c r="T59" s="265"/>
      <c r="U59" s="270"/>
    </row>
    <row r="60" spans="1:21" ht="20.100000000000001" customHeight="1" x14ac:dyDescent="0.2">
      <c r="A60" s="116"/>
      <c r="B60" s="20" t="s">
        <v>139</v>
      </c>
      <c r="C60" s="114">
        <v>1037</v>
      </c>
      <c r="D60" s="114"/>
      <c r="E60" s="128" t="s">
        <v>140</v>
      </c>
      <c r="F60" s="110">
        <v>5</v>
      </c>
      <c r="G60" s="111">
        <v>2</v>
      </c>
      <c r="H60" s="111">
        <f t="shared" si="19"/>
        <v>7</v>
      </c>
      <c r="I60" s="111">
        <f t="shared" si="17"/>
        <v>4.2</v>
      </c>
      <c r="J60" s="111"/>
      <c r="K60" s="107">
        <v>26</v>
      </c>
      <c r="L60" s="264">
        <f t="shared" si="15"/>
        <v>109.2</v>
      </c>
      <c r="M60" s="285">
        <v>8.3000000000000004E-2</v>
      </c>
      <c r="N60" s="277">
        <f t="shared" si="16"/>
        <v>9.063600000000001</v>
      </c>
      <c r="O60" s="304">
        <v>37.409999999999997</v>
      </c>
      <c r="P60" s="306">
        <f t="shared" si="18"/>
        <v>339.069276</v>
      </c>
      <c r="Q60" s="268"/>
      <c r="R60" s="264"/>
      <c r="S60" s="269"/>
      <c r="T60" s="265"/>
      <c r="U60" s="270"/>
    </row>
    <row r="61" spans="1:21" ht="20.100000000000001" customHeight="1" x14ac:dyDescent="0.2">
      <c r="A61" s="116"/>
      <c r="B61" s="20" t="s">
        <v>141</v>
      </c>
      <c r="C61" s="114">
        <v>1099</v>
      </c>
      <c r="D61" s="114"/>
      <c r="E61" s="109" t="s">
        <v>142</v>
      </c>
      <c r="F61" s="110">
        <v>5</v>
      </c>
      <c r="G61" s="111">
        <v>2</v>
      </c>
      <c r="H61" s="111">
        <f t="shared" si="19"/>
        <v>7</v>
      </c>
      <c r="I61" s="111">
        <f t="shared" si="17"/>
        <v>4.2</v>
      </c>
      <c r="J61" s="111"/>
      <c r="K61" s="107">
        <v>26</v>
      </c>
      <c r="L61" s="264">
        <f t="shared" si="15"/>
        <v>109.2</v>
      </c>
      <c r="M61" s="285">
        <v>8.3000000000000004E-2</v>
      </c>
      <c r="N61" s="277">
        <f t="shared" si="16"/>
        <v>9.063600000000001</v>
      </c>
      <c r="O61" s="304">
        <v>37.409999999999997</v>
      </c>
      <c r="P61" s="306">
        <f t="shared" si="18"/>
        <v>339.069276</v>
      </c>
      <c r="Q61" s="291"/>
      <c r="R61" s="264"/>
      <c r="S61" s="269"/>
      <c r="T61" s="265"/>
      <c r="U61" s="270"/>
    </row>
    <row r="62" spans="1:21" ht="20.100000000000001" customHeight="1" x14ac:dyDescent="0.2">
      <c r="A62" s="116"/>
      <c r="B62" s="20" t="s">
        <v>143</v>
      </c>
      <c r="C62" s="114">
        <v>1038</v>
      </c>
      <c r="D62" s="114"/>
      <c r="E62" s="109" t="s">
        <v>144</v>
      </c>
      <c r="F62" s="110">
        <v>5</v>
      </c>
      <c r="G62" s="111">
        <v>2</v>
      </c>
      <c r="H62" s="111">
        <f t="shared" si="19"/>
        <v>7</v>
      </c>
      <c r="I62" s="111">
        <f t="shared" si="17"/>
        <v>4.2</v>
      </c>
      <c r="J62" s="111"/>
      <c r="K62" s="107">
        <v>26</v>
      </c>
      <c r="L62" s="264">
        <f t="shared" si="15"/>
        <v>109.2</v>
      </c>
      <c r="M62" s="285">
        <v>8.3000000000000004E-2</v>
      </c>
      <c r="N62" s="277">
        <f t="shared" si="16"/>
        <v>9.063600000000001</v>
      </c>
      <c r="O62" s="304">
        <v>37.409999999999997</v>
      </c>
      <c r="P62" s="306">
        <f t="shared" si="18"/>
        <v>339.069276</v>
      </c>
      <c r="Q62" s="268"/>
      <c r="R62" s="264"/>
      <c r="S62" s="269"/>
      <c r="T62" s="265"/>
      <c r="U62" s="270"/>
    </row>
    <row r="63" spans="1:21" ht="20.100000000000001" customHeight="1" x14ac:dyDescent="0.2">
      <c r="A63" s="116"/>
      <c r="B63" s="20" t="s">
        <v>145</v>
      </c>
      <c r="C63" s="114">
        <v>1039</v>
      </c>
      <c r="D63" s="114"/>
      <c r="E63" s="109" t="s">
        <v>146</v>
      </c>
      <c r="F63" s="110">
        <v>5</v>
      </c>
      <c r="G63" s="111">
        <v>2</v>
      </c>
      <c r="H63" s="111">
        <f t="shared" si="19"/>
        <v>7</v>
      </c>
      <c r="I63" s="111">
        <f t="shared" si="17"/>
        <v>4.2</v>
      </c>
      <c r="J63" s="111"/>
      <c r="K63" s="107">
        <v>26</v>
      </c>
      <c r="L63" s="264">
        <f t="shared" si="15"/>
        <v>109.2</v>
      </c>
      <c r="M63" s="285">
        <v>8.3000000000000004E-2</v>
      </c>
      <c r="N63" s="277">
        <f t="shared" si="16"/>
        <v>9.063600000000001</v>
      </c>
      <c r="O63" s="304">
        <v>37.409999999999997</v>
      </c>
      <c r="P63" s="306">
        <f t="shared" si="18"/>
        <v>339.069276</v>
      </c>
      <c r="Q63" s="268"/>
      <c r="R63" s="264"/>
      <c r="S63" s="269"/>
      <c r="T63" s="265"/>
      <c r="U63" s="270"/>
    </row>
    <row r="64" spans="1:21" ht="20.100000000000001" customHeight="1" x14ac:dyDescent="0.2">
      <c r="A64" s="116"/>
      <c r="B64" s="20" t="s">
        <v>147</v>
      </c>
      <c r="C64" s="114">
        <v>1082</v>
      </c>
      <c r="D64" s="114"/>
      <c r="E64" s="109" t="s">
        <v>148</v>
      </c>
      <c r="F64" s="110">
        <v>5</v>
      </c>
      <c r="G64" s="111">
        <v>2</v>
      </c>
      <c r="H64" s="111">
        <f t="shared" si="19"/>
        <v>7</v>
      </c>
      <c r="I64" s="111">
        <f t="shared" si="17"/>
        <v>4.2</v>
      </c>
      <c r="J64" s="111"/>
      <c r="K64" s="107">
        <v>26</v>
      </c>
      <c r="L64" s="264">
        <f t="shared" si="15"/>
        <v>109.2</v>
      </c>
      <c r="M64" s="285">
        <v>8.3000000000000004E-2</v>
      </c>
      <c r="N64" s="277">
        <f t="shared" si="16"/>
        <v>9.063600000000001</v>
      </c>
      <c r="O64" s="304">
        <v>37.409999999999997</v>
      </c>
      <c r="P64" s="306">
        <f t="shared" si="18"/>
        <v>339.069276</v>
      </c>
      <c r="Q64" s="268"/>
      <c r="R64" s="264"/>
      <c r="S64" s="269"/>
      <c r="T64" s="265"/>
      <c r="U64" s="270"/>
    </row>
    <row r="65" spans="1:21" ht="20.100000000000001" customHeight="1" x14ac:dyDescent="0.2">
      <c r="A65" s="116"/>
      <c r="B65" s="20" t="s">
        <v>149</v>
      </c>
      <c r="C65" s="114">
        <v>1040</v>
      </c>
      <c r="D65" s="114"/>
      <c r="E65" s="109" t="s">
        <v>150</v>
      </c>
      <c r="F65" s="110">
        <v>5</v>
      </c>
      <c r="G65" s="111">
        <v>2</v>
      </c>
      <c r="H65" s="111">
        <f t="shared" si="19"/>
        <v>7</v>
      </c>
      <c r="I65" s="111">
        <f>H65*0.6</f>
        <v>4.2</v>
      </c>
      <c r="J65" s="111"/>
      <c r="K65" s="107">
        <v>26</v>
      </c>
      <c r="L65" s="264">
        <f t="shared" si="15"/>
        <v>109.2</v>
      </c>
      <c r="M65" s="285">
        <v>8.3000000000000004E-2</v>
      </c>
      <c r="N65" s="277">
        <f t="shared" si="16"/>
        <v>9.063600000000001</v>
      </c>
      <c r="O65" s="304">
        <v>37.409999999999997</v>
      </c>
      <c r="P65" s="306">
        <f t="shared" si="18"/>
        <v>339.069276</v>
      </c>
      <c r="Q65" s="268"/>
      <c r="R65" s="264"/>
      <c r="S65" s="269"/>
      <c r="T65" s="265"/>
      <c r="U65" s="270"/>
    </row>
    <row r="66" spans="1:21" ht="20.100000000000001" customHeight="1" x14ac:dyDescent="0.2">
      <c r="A66" s="116"/>
      <c r="B66" s="20" t="s">
        <v>151</v>
      </c>
      <c r="C66" s="114">
        <v>1041</v>
      </c>
      <c r="D66" s="114"/>
      <c r="E66" s="109" t="s">
        <v>152</v>
      </c>
      <c r="F66" s="110">
        <v>5</v>
      </c>
      <c r="G66" s="111">
        <v>2</v>
      </c>
      <c r="H66" s="111">
        <f t="shared" si="19"/>
        <v>7</v>
      </c>
      <c r="I66" s="111">
        <f>H66*0.6</f>
        <v>4.2</v>
      </c>
      <c r="J66" s="111"/>
      <c r="K66" s="107">
        <v>26</v>
      </c>
      <c r="L66" s="264">
        <f t="shared" si="15"/>
        <v>109.2</v>
      </c>
      <c r="M66" s="285">
        <v>8.3000000000000004E-2</v>
      </c>
      <c r="N66" s="277">
        <f t="shared" si="16"/>
        <v>9.063600000000001</v>
      </c>
      <c r="O66" s="304">
        <v>37.409999999999997</v>
      </c>
      <c r="P66" s="306">
        <f t="shared" si="18"/>
        <v>339.069276</v>
      </c>
      <c r="Q66" s="268"/>
      <c r="R66" s="264"/>
      <c r="S66" s="269"/>
      <c r="T66" s="265"/>
      <c r="U66" s="270"/>
    </row>
    <row r="67" spans="1:21" ht="20.100000000000001" customHeight="1" x14ac:dyDescent="0.2">
      <c r="A67" s="116"/>
      <c r="B67" s="20" t="s">
        <v>153</v>
      </c>
      <c r="C67" s="114">
        <v>1042</v>
      </c>
      <c r="D67" s="114"/>
      <c r="E67" s="109" t="s">
        <v>154</v>
      </c>
      <c r="F67" s="110">
        <v>5</v>
      </c>
      <c r="G67" s="111">
        <v>2</v>
      </c>
      <c r="H67" s="111">
        <f t="shared" si="19"/>
        <v>7</v>
      </c>
      <c r="I67" s="111">
        <f>H67*0.6</f>
        <v>4.2</v>
      </c>
      <c r="J67" s="111"/>
      <c r="K67" s="107">
        <v>26</v>
      </c>
      <c r="L67" s="264">
        <f t="shared" si="15"/>
        <v>109.2</v>
      </c>
      <c r="M67" s="285">
        <v>8.3000000000000004E-2</v>
      </c>
      <c r="N67" s="277">
        <f t="shared" si="16"/>
        <v>9.063600000000001</v>
      </c>
      <c r="O67" s="304">
        <v>37.409999999999997</v>
      </c>
      <c r="P67" s="306">
        <f t="shared" si="18"/>
        <v>339.069276</v>
      </c>
      <c r="Q67" s="268"/>
      <c r="R67" s="264"/>
      <c r="S67" s="269"/>
      <c r="T67" s="265"/>
      <c r="U67" s="270"/>
    </row>
    <row r="68" spans="1:21" ht="30" customHeight="1" x14ac:dyDescent="0.2">
      <c r="A68" s="116"/>
      <c r="B68" s="32" t="s">
        <v>155</v>
      </c>
      <c r="C68" s="108">
        <v>1591</v>
      </c>
      <c r="D68" s="108"/>
      <c r="E68" s="120" t="s">
        <v>156</v>
      </c>
      <c r="F68" s="121"/>
      <c r="G68" s="158"/>
      <c r="H68" s="158"/>
      <c r="I68" s="158"/>
      <c r="J68" s="158"/>
      <c r="K68" s="108"/>
      <c r="L68" s="278"/>
      <c r="M68" s="279"/>
      <c r="N68" s="280"/>
      <c r="O68" s="281"/>
      <c r="P68" s="292"/>
      <c r="Q68" s="268"/>
      <c r="R68" s="282"/>
      <c r="S68" s="283"/>
      <c r="T68" s="265"/>
      <c r="U68" s="284"/>
    </row>
    <row r="69" spans="1:21" ht="30" customHeight="1" x14ac:dyDescent="0.25">
      <c r="A69" s="116"/>
      <c r="B69" s="20" t="s">
        <v>155</v>
      </c>
      <c r="C69" s="371"/>
      <c r="D69" s="114">
        <v>3344</v>
      </c>
      <c r="E69" s="131"/>
      <c r="F69" s="110"/>
      <c r="G69" s="111"/>
      <c r="H69" s="111"/>
      <c r="I69" s="111"/>
      <c r="J69" s="111"/>
      <c r="K69" s="114"/>
      <c r="L69" s="264"/>
      <c r="M69" s="265"/>
      <c r="N69" s="277"/>
      <c r="O69" s="293"/>
      <c r="P69" s="265"/>
      <c r="Q69" s="268"/>
      <c r="R69" s="264"/>
      <c r="S69" s="269"/>
      <c r="T69" s="265"/>
      <c r="U69" s="270"/>
    </row>
    <row r="70" spans="1:21" ht="20.100000000000001" customHeight="1" x14ac:dyDescent="0.2">
      <c r="A70" s="116"/>
      <c r="B70" s="36"/>
      <c r="C70" s="114"/>
      <c r="D70" s="114">
        <v>1620</v>
      </c>
      <c r="E70" s="127" t="s">
        <v>157</v>
      </c>
      <c r="F70" s="132"/>
      <c r="G70" s="303"/>
      <c r="H70" s="303"/>
      <c r="I70" s="303"/>
      <c r="J70" s="303"/>
      <c r="K70" s="168"/>
      <c r="L70" s="294"/>
      <c r="M70" s="294"/>
      <c r="N70" s="266"/>
      <c r="O70" s="295"/>
      <c r="P70" s="294"/>
      <c r="Q70" s="296"/>
      <c r="R70" s="294"/>
      <c r="S70" s="297"/>
      <c r="T70" s="294"/>
      <c r="U70" s="270"/>
    </row>
    <row r="71" spans="1:21" ht="20.100000000000001" customHeight="1" x14ac:dyDescent="0.2">
      <c r="A71" s="408" t="s">
        <v>158</v>
      </c>
      <c r="B71" s="409"/>
      <c r="C71" s="409"/>
      <c r="D71" s="105"/>
      <c r="E71" s="374"/>
      <c r="F71" s="373"/>
      <c r="G71" s="374"/>
      <c r="H71" s="374"/>
      <c r="I71" s="374"/>
      <c r="J71" s="374"/>
      <c r="K71" s="105"/>
      <c r="L71" s="273"/>
      <c r="M71" s="298"/>
      <c r="N71" s="258"/>
      <c r="O71" s="274"/>
      <c r="P71" s="273"/>
      <c r="Q71" s="268"/>
      <c r="R71" s="273"/>
      <c r="S71" s="275"/>
      <c r="T71" s="265"/>
      <c r="U71" s="276"/>
    </row>
    <row r="72" spans="1:21" ht="20.100000000000001" customHeight="1" x14ac:dyDescent="0.2">
      <c r="A72" s="178"/>
      <c r="B72" s="10"/>
      <c r="C72" s="108"/>
      <c r="D72" s="108">
        <v>2997</v>
      </c>
      <c r="E72" s="109"/>
      <c r="F72" s="110"/>
      <c r="G72" s="111"/>
      <c r="H72" s="111"/>
      <c r="I72" s="111"/>
      <c r="J72" s="111"/>
      <c r="K72" s="107"/>
      <c r="L72" s="298"/>
      <c r="M72" s="265"/>
      <c r="N72" s="277"/>
      <c r="O72" s="267"/>
      <c r="P72" s="265"/>
      <c r="Q72" s="268"/>
      <c r="R72" s="264"/>
      <c r="S72" s="269"/>
      <c r="T72" s="265"/>
      <c r="U72" s="270"/>
    </row>
    <row r="73" spans="1:21" ht="20.100000000000001" customHeight="1" x14ac:dyDescent="0.2">
      <c r="A73" s="116"/>
      <c r="B73" s="20" t="s">
        <v>159</v>
      </c>
      <c r="C73" s="114">
        <v>1592</v>
      </c>
      <c r="D73" s="114"/>
      <c r="E73" s="109" t="s">
        <v>160</v>
      </c>
      <c r="F73" s="110">
        <v>9</v>
      </c>
      <c r="G73" s="111">
        <v>0</v>
      </c>
      <c r="H73" s="111">
        <f t="shared" ref="H73:H75" si="20">F73+G73</f>
        <v>9</v>
      </c>
      <c r="I73" s="111">
        <f t="shared" ref="I73:I75" si="21">(H73*0.6)</f>
        <v>5.3999999999999995</v>
      </c>
      <c r="J73" s="111"/>
      <c r="K73" s="107">
        <v>26</v>
      </c>
      <c r="L73" s="264">
        <f t="shared" ref="L73:L75" si="22">I73*K73</f>
        <v>140.39999999999998</v>
      </c>
      <c r="M73" s="285">
        <v>8.3000000000000004E-2</v>
      </c>
      <c r="N73" s="277">
        <f t="shared" ref="N73:N75" si="23">L73*M73</f>
        <v>11.653199999999998</v>
      </c>
      <c r="O73" s="304">
        <v>37.409999999999997</v>
      </c>
      <c r="P73" s="306">
        <f t="shared" ref="P73:P75" si="24">N73*O73</f>
        <v>435.94621199999989</v>
      </c>
      <c r="Q73" s="207"/>
      <c r="R73" s="111"/>
      <c r="S73" s="112"/>
      <c r="T73" s="109"/>
      <c r="U73" s="110"/>
    </row>
    <row r="74" spans="1:21" ht="20.100000000000001" customHeight="1" x14ac:dyDescent="0.2">
      <c r="A74" s="116"/>
      <c r="B74" s="20" t="s">
        <v>161</v>
      </c>
      <c r="C74" s="114">
        <v>1593</v>
      </c>
      <c r="D74" s="114"/>
      <c r="E74" s="109" t="s">
        <v>162</v>
      </c>
      <c r="F74" s="110">
        <v>3</v>
      </c>
      <c r="G74" s="111">
        <v>0</v>
      </c>
      <c r="H74" s="111">
        <f t="shared" si="20"/>
        <v>3</v>
      </c>
      <c r="I74" s="111">
        <f t="shared" si="21"/>
        <v>1.7999999999999998</v>
      </c>
      <c r="J74" s="111"/>
      <c r="K74" s="107">
        <v>26</v>
      </c>
      <c r="L74" s="264">
        <f t="shared" si="22"/>
        <v>46.8</v>
      </c>
      <c r="M74" s="285">
        <v>8.3000000000000004E-2</v>
      </c>
      <c r="N74" s="277">
        <f t="shared" si="23"/>
        <v>3.8843999999999999</v>
      </c>
      <c r="O74" s="304">
        <v>37.409999999999997</v>
      </c>
      <c r="P74" s="306">
        <f t="shared" si="24"/>
        <v>145.31540399999997</v>
      </c>
      <c r="Q74" s="207"/>
      <c r="R74" s="111"/>
      <c r="S74" s="112"/>
      <c r="T74" s="109"/>
      <c r="U74" s="110"/>
    </row>
    <row r="75" spans="1:21" ht="20.100000000000001" customHeight="1" x14ac:dyDescent="0.2">
      <c r="A75" s="135"/>
      <c r="B75" s="29" t="s">
        <v>163</v>
      </c>
      <c r="C75" s="117">
        <v>1594</v>
      </c>
      <c r="D75" s="117"/>
      <c r="E75" s="123" t="s">
        <v>164</v>
      </c>
      <c r="F75" s="124">
        <v>6</v>
      </c>
      <c r="G75" s="136">
        <v>0</v>
      </c>
      <c r="H75" s="111">
        <f t="shared" si="20"/>
        <v>6</v>
      </c>
      <c r="I75" s="111">
        <f t="shared" si="21"/>
        <v>3.5999999999999996</v>
      </c>
      <c r="J75" s="136"/>
      <c r="K75" s="118">
        <v>26</v>
      </c>
      <c r="L75" s="264">
        <f t="shared" si="22"/>
        <v>93.6</v>
      </c>
      <c r="M75" s="285">
        <v>8.3000000000000004E-2</v>
      </c>
      <c r="N75" s="277">
        <f t="shared" si="23"/>
        <v>7.7687999999999997</v>
      </c>
      <c r="O75" s="304">
        <v>37.409999999999997</v>
      </c>
      <c r="P75" s="306">
        <f t="shared" si="24"/>
        <v>290.63080799999994</v>
      </c>
      <c r="Q75" s="207"/>
      <c r="R75" s="136"/>
      <c r="S75" s="137"/>
      <c r="T75" s="109"/>
      <c r="U75" s="124"/>
    </row>
    <row r="76" spans="1:21" ht="20.100000000000001" customHeight="1" x14ac:dyDescent="0.2">
      <c r="A76" s="408" t="s">
        <v>165</v>
      </c>
      <c r="B76" s="409"/>
      <c r="C76" s="409"/>
      <c r="D76" s="105"/>
      <c r="E76" s="374"/>
      <c r="F76" s="373"/>
      <c r="G76" s="374"/>
      <c r="H76" s="374"/>
      <c r="I76" s="374"/>
      <c r="J76" s="374"/>
      <c r="K76" s="105"/>
      <c r="L76" s="374"/>
      <c r="M76" s="374"/>
      <c r="N76" s="191"/>
      <c r="O76" s="183"/>
      <c r="P76" s="374"/>
      <c r="Q76" s="207"/>
      <c r="R76" s="374"/>
      <c r="S76" s="115"/>
      <c r="T76" s="109"/>
      <c r="U76" s="373"/>
    </row>
    <row r="77" spans="1:21" ht="20.100000000000001" customHeight="1" x14ac:dyDescent="0.2">
      <c r="A77" s="126"/>
      <c r="B77" s="10"/>
      <c r="C77" s="108"/>
      <c r="D77" s="107">
        <v>2995</v>
      </c>
      <c r="E77" s="109"/>
      <c r="F77" s="110"/>
      <c r="G77" s="111"/>
      <c r="H77" s="111"/>
      <c r="I77" s="111"/>
      <c r="J77" s="111"/>
      <c r="K77" s="107"/>
      <c r="L77" s="179"/>
      <c r="M77" s="179"/>
      <c r="N77" s="181"/>
      <c r="O77" s="184"/>
      <c r="P77" s="109"/>
      <c r="Q77" s="207"/>
      <c r="R77" s="111"/>
      <c r="S77" s="112"/>
      <c r="T77" s="109"/>
      <c r="U77" s="110"/>
    </row>
    <row r="78" spans="1:21" ht="20.100000000000001" customHeight="1" x14ac:dyDescent="0.2">
      <c r="A78" s="116"/>
      <c r="B78" s="20" t="s">
        <v>166</v>
      </c>
      <c r="C78" s="114">
        <v>1060</v>
      </c>
      <c r="D78" s="107"/>
      <c r="E78" s="109" t="s">
        <v>167</v>
      </c>
      <c r="F78" s="110"/>
      <c r="G78" s="111"/>
      <c r="H78" s="111"/>
      <c r="I78" s="111"/>
      <c r="J78" s="111"/>
      <c r="K78" s="107"/>
      <c r="L78" s="264"/>
      <c r="M78" s="265"/>
      <c r="N78" s="181"/>
      <c r="O78" s="182"/>
      <c r="P78" s="109"/>
      <c r="Q78" s="207"/>
      <c r="R78" s="111"/>
      <c r="S78" s="112"/>
      <c r="T78" s="109"/>
      <c r="U78" s="110"/>
    </row>
    <row r="79" spans="1:21" ht="20.100000000000001" customHeight="1" x14ac:dyDescent="0.2">
      <c r="A79" s="116"/>
      <c r="B79" s="20" t="s">
        <v>168</v>
      </c>
      <c r="C79" s="114">
        <v>1059</v>
      </c>
      <c r="D79" s="107"/>
      <c r="E79" s="109" t="s">
        <v>169</v>
      </c>
      <c r="F79" s="110"/>
      <c r="G79" s="111"/>
      <c r="H79" s="111"/>
      <c r="I79" s="111"/>
      <c r="J79" s="111"/>
      <c r="K79" s="107"/>
      <c r="L79" s="264"/>
      <c r="M79" s="265"/>
      <c r="N79" s="181"/>
      <c r="O79" s="182"/>
      <c r="P79" s="109"/>
      <c r="Q79" s="207"/>
      <c r="R79" s="111"/>
      <c r="S79" s="112"/>
      <c r="T79" s="109"/>
      <c r="U79" s="110"/>
    </row>
    <row r="80" spans="1:21" ht="20.100000000000001" customHeight="1" x14ac:dyDescent="0.2">
      <c r="A80" s="116"/>
      <c r="B80" s="20" t="s">
        <v>170</v>
      </c>
      <c r="C80" s="114">
        <v>1054</v>
      </c>
      <c r="D80" s="107"/>
      <c r="E80" s="109" t="s">
        <v>171</v>
      </c>
      <c r="F80" s="110"/>
      <c r="G80" s="111"/>
      <c r="H80" s="111"/>
      <c r="I80" s="111"/>
      <c r="J80" s="111"/>
      <c r="K80" s="107"/>
      <c r="L80" s="264"/>
      <c r="M80" s="265"/>
      <c r="N80" s="181"/>
      <c r="O80" s="182"/>
      <c r="P80" s="109"/>
      <c r="Q80" s="207"/>
      <c r="R80" s="111"/>
      <c r="S80" s="112"/>
      <c r="T80" s="109"/>
      <c r="U80" s="110"/>
    </row>
    <row r="81" spans="1:21" ht="20.100000000000001" customHeight="1" x14ac:dyDescent="0.2">
      <c r="A81" s="116"/>
      <c r="B81" s="20" t="s">
        <v>172</v>
      </c>
      <c r="C81" s="114">
        <v>1602</v>
      </c>
      <c r="D81" s="107"/>
      <c r="E81" s="109" t="s">
        <v>173</v>
      </c>
      <c r="F81" s="110">
        <v>1</v>
      </c>
      <c r="G81" s="111">
        <v>0</v>
      </c>
      <c r="H81" s="111">
        <f>F81+G81</f>
        <v>1</v>
      </c>
      <c r="I81" s="111">
        <f>H81*1</f>
        <v>1</v>
      </c>
      <c r="J81" s="111"/>
      <c r="K81" s="107">
        <v>52</v>
      </c>
      <c r="L81" s="264">
        <f>I81*K81</f>
        <v>52</v>
      </c>
      <c r="M81" s="265">
        <v>0.83</v>
      </c>
      <c r="N81" s="181">
        <f>L81*M81</f>
        <v>43.16</v>
      </c>
      <c r="O81" s="304">
        <v>37.409999999999997</v>
      </c>
      <c r="P81" s="306">
        <f>N81*O81</f>
        <v>1614.6155999999996</v>
      </c>
      <c r="Q81" s="207"/>
      <c r="R81" s="111"/>
      <c r="S81" s="112"/>
      <c r="T81" s="109"/>
      <c r="U81" s="110"/>
    </row>
    <row r="82" spans="1:21" ht="20.100000000000001" customHeight="1" x14ac:dyDescent="0.2">
      <c r="A82" s="116"/>
      <c r="B82" s="38"/>
      <c r="C82" s="114"/>
      <c r="D82" s="107">
        <v>2972</v>
      </c>
      <c r="E82" s="109"/>
      <c r="F82" s="110"/>
      <c r="G82" s="111"/>
      <c r="H82" s="111"/>
      <c r="I82" s="111"/>
      <c r="J82" s="111"/>
      <c r="K82" s="107"/>
      <c r="L82" s="111"/>
      <c r="M82" s="109"/>
      <c r="N82" s="181"/>
      <c r="O82" s="182"/>
      <c r="P82" s="109"/>
      <c r="Q82" s="207"/>
      <c r="R82" s="111"/>
      <c r="S82" s="112"/>
      <c r="T82" s="109"/>
      <c r="U82" s="110"/>
    </row>
    <row r="83" spans="1:21" ht="20.100000000000001" customHeight="1" x14ac:dyDescent="0.2">
      <c r="A83" s="116"/>
      <c r="B83" s="38"/>
      <c r="C83" s="114"/>
      <c r="D83" s="107">
        <v>2973</v>
      </c>
      <c r="E83" s="109"/>
      <c r="F83" s="110"/>
      <c r="G83" s="111"/>
      <c r="H83" s="111"/>
      <c r="I83" s="111"/>
      <c r="J83" s="111"/>
      <c r="K83" s="107"/>
      <c r="L83" s="111"/>
      <c r="M83" s="109"/>
      <c r="N83" s="181"/>
      <c r="O83" s="182"/>
      <c r="P83" s="109"/>
      <c r="Q83" s="207"/>
      <c r="R83" s="111"/>
      <c r="S83" s="112"/>
      <c r="T83" s="109"/>
      <c r="U83" s="110"/>
    </row>
    <row r="84" spans="1:21" ht="20.100000000000001" customHeight="1" x14ac:dyDescent="0.2">
      <c r="A84" s="116"/>
      <c r="B84" s="38"/>
      <c r="C84" s="114"/>
      <c r="D84" s="107">
        <v>2974</v>
      </c>
      <c r="E84" s="109"/>
      <c r="F84" s="110"/>
      <c r="G84" s="111"/>
      <c r="H84" s="111"/>
      <c r="I84" s="111"/>
      <c r="J84" s="111"/>
      <c r="K84" s="107"/>
      <c r="L84" s="111"/>
      <c r="M84" s="109"/>
      <c r="N84" s="181"/>
      <c r="O84" s="182"/>
      <c r="P84" s="109"/>
      <c r="Q84" s="207"/>
      <c r="R84" s="111"/>
      <c r="S84" s="112"/>
      <c r="T84" s="109"/>
      <c r="U84" s="110"/>
    </row>
    <row r="85" spans="1:21" ht="20.100000000000001" customHeight="1" x14ac:dyDescent="0.2">
      <c r="A85" s="116"/>
      <c r="B85" s="38"/>
      <c r="C85" s="114"/>
      <c r="D85" s="107">
        <v>2998</v>
      </c>
      <c r="E85" s="109"/>
      <c r="F85" s="110"/>
      <c r="G85" s="111"/>
      <c r="H85" s="111"/>
      <c r="I85" s="111"/>
      <c r="J85" s="111"/>
      <c r="K85" s="107"/>
      <c r="L85" s="179"/>
      <c r="M85" s="179"/>
      <c r="N85" s="181"/>
      <c r="O85" s="184"/>
      <c r="P85" s="109"/>
      <c r="Q85" s="207"/>
      <c r="R85" s="111"/>
      <c r="S85" s="112"/>
      <c r="T85" s="109"/>
      <c r="U85" s="110"/>
    </row>
    <row r="86" spans="1:21" ht="20.100000000000001" customHeight="1" x14ac:dyDescent="0.2">
      <c r="A86" s="408" t="s">
        <v>174</v>
      </c>
      <c r="B86" s="409"/>
      <c r="C86" s="409"/>
      <c r="D86" s="105"/>
      <c r="E86" s="374"/>
      <c r="F86" s="373"/>
      <c r="G86" s="374"/>
      <c r="H86" s="374"/>
      <c r="I86" s="374"/>
      <c r="J86" s="374"/>
      <c r="K86" s="105"/>
      <c r="L86" s="374"/>
      <c r="M86" s="374"/>
      <c r="N86" s="191"/>
      <c r="O86" s="183"/>
      <c r="P86" s="374"/>
      <c r="Q86" s="207"/>
      <c r="R86" s="374"/>
      <c r="S86" s="115"/>
      <c r="T86" s="109"/>
      <c r="U86" s="373"/>
    </row>
    <row r="87" spans="1:21" ht="20.100000000000001" customHeight="1" x14ac:dyDescent="0.2">
      <c r="A87" s="135"/>
      <c r="B87" s="30" t="s">
        <v>175</v>
      </c>
      <c r="C87" s="118"/>
      <c r="D87" s="118">
        <v>2966</v>
      </c>
      <c r="E87" s="123" t="s">
        <v>176</v>
      </c>
      <c r="F87" s="124">
        <v>16</v>
      </c>
      <c r="G87" s="136">
        <v>0</v>
      </c>
      <c r="H87" s="111">
        <f t="shared" ref="H87" si="25">F87+G87</f>
        <v>16</v>
      </c>
      <c r="I87" s="111">
        <f t="shared" ref="I87" si="26">(H87*0.6)</f>
        <v>9.6</v>
      </c>
      <c r="J87" s="136"/>
      <c r="K87" s="118">
        <v>8</v>
      </c>
      <c r="L87" s="264">
        <f>I87*K87</f>
        <v>76.8</v>
      </c>
      <c r="M87" s="285">
        <v>8.3000000000000004E-2</v>
      </c>
      <c r="N87" s="277">
        <f t="shared" ref="N87" si="27">L87*M87</f>
        <v>6.3744000000000005</v>
      </c>
      <c r="O87" s="304">
        <v>37.409999999999997</v>
      </c>
      <c r="P87" s="306">
        <f>N87*O87</f>
        <v>238.46630400000001</v>
      </c>
      <c r="Q87" s="208"/>
      <c r="R87" s="136"/>
      <c r="S87" s="137"/>
      <c r="T87" s="109"/>
      <c r="U87" s="124"/>
    </row>
    <row r="88" spans="1:21" ht="20.100000000000001" customHeight="1" x14ac:dyDescent="0.2">
      <c r="A88" s="408" t="s">
        <v>177</v>
      </c>
      <c r="B88" s="409"/>
      <c r="C88" s="409"/>
      <c r="D88" s="409"/>
      <c r="E88" s="374"/>
      <c r="F88" s="373"/>
      <c r="G88" s="374"/>
      <c r="H88" s="374"/>
      <c r="I88" s="374"/>
      <c r="J88" s="374"/>
      <c r="K88" s="105"/>
      <c r="L88" s="374"/>
      <c r="M88" s="374"/>
      <c r="N88" s="193"/>
      <c r="O88" s="183"/>
      <c r="P88" s="374"/>
      <c r="Q88" s="207"/>
      <c r="R88" s="374"/>
      <c r="S88" s="115"/>
      <c r="T88" s="109"/>
      <c r="U88" s="373"/>
    </row>
    <row r="89" spans="1:21" ht="20.100000000000001" customHeight="1" x14ac:dyDescent="0.2">
      <c r="A89" s="135"/>
      <c r="B89" s="30" t="s">
        <v>178</v>
      </c>
      <c r="C89" s="118">
        <v>1612</v>
      </c>
      <c r="D89" s="118"/>
      <c r="E89" s="123" t="s">
        <v>179</v>
      </c>
      <c r="F89" s="124">
        <v>6</v>
      </c>
      <c r="G89" s="136">
        <v>0</v>
      </c>
      <c r="H89" s="136">
        <f>F89+G89</f>
        <v>6</v>
      </c>
      <c r="I89" s="136">
        <f>H89*1</f>
        <v>6</v>
      </c>
      <c r="J89" s="136"/>
      <c r="K89" s="118">
        <v>12</v>
      </c>
      <c r="L89" s="136">
        <f>I89*K89</f>
        <v>72</v>
      </c>
      <c r="M89" s="180">
        <v>8.3000000000000004E-2</v>
      </c>
      <c r="N89" s="199">
        <f>L89*M89</f>
        <v>5.976</v>
      </c>
      <c r="O89" s="304">
        <v>37.409999999999997</v>
      </c>
      <c r="P89" s="306">
        <f>N89*O89</f>
        <v>223.56215999999998</v>
      </c>
      <c r="Q89" s="208"/>
      <c r="R89" s="136"/>
      <c r="S89" s="137"/>
      <c r="T89" s="109"/>
      <c r="U89" s="124"/>
    </row>
    <row r="90" spans="1:21" ht="15" x14ac:dyDescent="0.25">
      <c r="A90" s="138" t="s">
        <v>180</v>
      </c>
      <c r="B90" s="175"/>
      <c r="C90" s="139"/>
      <c r="D90" s="139"/>
      <c r="E90" s="140"/>
      <c r="F90" s="141"/>
      <c r="G90" s="140"/>
      <c r="H90" s="140"/>
      <c r="I90" s="140"/>
      <c r="J90" s="140"/>
      <c r="K90" s="169"/>
      <c r="L90" s="140"/>
      <c r="M90" s="140"/>
      <c r="N90" s="197"/>
      <c r="O90" s="186"/>
      <c r="P90" s="140"/>
      <c r="Q90" s="209"/>
      <c r="R90" s="140"/>
      <c r="S90" s="142"/>
      <c r="T90" s="133"/>
      <c r="U90" s="141"/>
    </row>
    <row r="91" spans="1:21" ht="20.100000000000001" customHeight="1" x14ac:dyDescent="0.2">
      <c r="A91" s="143" t="s">
        <v>181</v>
      </c>
      <c r="B91" s="25"/>
      <c r="C91" s="144">
        <v>1623</v>
      </c>
      <c r="D91" s="144"/>
      <c r="E91" s="145"/>
      <c r="F91" s="146"/>
      <c r="G91" s="161"/>
      <c r="H91" s="161"/>
      <c r="I91" s="161"/>
      <c r="J91" s="161"/>
      <c r="K91" s="144"/>
      <c r="L91" s="147"/>
      <c r="M91" s="179"/>
      <c r="N91" s="194"/>
      <c r="O91" s="187"/>
      <c r="P91" s="160"/>
      <c r="Q91" s="207"/>
      <c r="R91" s="161"/>
      <c r="S91" s="148"/>
      <c r="T91" s="109"/>
      <c r="U91" s="146"/>
    </row>
    <row r="92" spans="1:21" ht="15" customHeight="1" x14ac:dyDescent="0.25">
      <c r="A92" s="149"/>
      <c r="B92" s="10"/>
      <c r="C92" s="371"/>
      <c r="D92" s="371"/>
      <c r="E92" s="133"/>
      <c r="F92" s="150"/>
      <c r="G92" s="133"/>
      <c r="H92" s="133"/>
      <c r="I92" s="133"/>
      <c r="J92" s="133"/>
      <c r="K92" s="170"/>
      <c r="L92" s="133"/>
      <c r="M92" s="133"/>
      <c r="N92" s="196"/>
      <c r="O92" s="185"/>
      <c r="P92" s="133"/>
      <c r="Q92" s="209"/>
      <c r="R92" s="133"/>
      <c r="S92" s="134"/>
      <c r="T92" s="133"/>
      <c r="U92" s="150"/>
    </row>
    <row r="93" spans="1:21" ht="15" customHeight="1" x14ac:dyDescent="0.2">
      <c r="A93" s="104" t="s">
        <v>182</v>
      </c>
      <c r="B93" s="18"/>
      <c r="C93" s="105"/>
      <c r="D93" s="105"/>
      <c r="E93" s="374"/>
      <c r="F93" s="373"/>
      <c r="G93" s="374"/>
      <c r="H93" s="374"/>
      <c r="I93" s="374"/>
      <c r="J93" s="374"/>
      <c r="K93" s="105"/>
      <c r="L93" s="374"/>
      <c r="M93" s="374"/>
      <c r="N93" s="191"/>
      <c r="O93" s="183"/>
      <c r="P93" s="374"/>
      <c r="Q93" s="207"/>
      <c r="R93" s="374"/>
      <c r="S93" s="115"/>
      <c r="T93" s="109"/>
      <c r="U93" s="373"/>
    </row>
    <row r="94" spans="1:21" ht="15" customHeight="1" x14ac:dyDescent="0.2">
      <c r="A94" s="151"/>
      <c r="B94" s="25"/>
      <c r="C94" s="144"/>
      <c r="D94" s="144" t="s">
        <v>183</v>
      </c>
      <c r="E94" s="145" t="s">
        <v>184</v>
      </c>
      <c r="F94" s="146">
        <v>1</v>
      </c>
      <c r="G94" s="161">
        <v>0</v>
      </c>
      <c r="H94" s="161">
        <v>1</v>
      </c>
      <c r="I94" s="161">
        <f>H94*1</f>
        <v>1</v>
      </c>
      <c r="J94" s="161"/>
      <c r="K94" s="144">
        <v>26</v>
      </c>
      <c r="L94" s="147">
        <f>I94*K94</f>
        <v>26</v>
      </c>
      <c r="M94" s="179">
        <v>8.3000000000000004E-2</v>
      </c>
      <c r="N94" s="194">
        <f>L94*M94</f>
        <v>2.1579999999999999</v>
      </c>
      <c r="O94" s="304">
        <v>37.409999999999997</v>
      </c>
      <c r="P94" s="306">
        <f>N94*O94</f>
        <v>80.730779999999996</v>
      </c>
      <c r="Q94" s="207"/>
      <c r="R94" s="161"/>
      <c r="S94" s="148"/>
      <c r="T94" s="109"/>
      <c r="U94" s="146"/>
    </row>
    <row r="95" spans="1:21" ht="15" customHeight="1" x14ac:dyDescent="0.25">
      <c r="A95" s="152" t="s">
        <v>185</v>
      </c>
      <c r="B95" s="176"/>
      <c r="C95" s="153"/>
      <c r="D95" s="153"/>
      <c r="E95" s="154"/>
      <c r="F95" s="155"/>
      <c r="G95" s="154"/>
      <c r="H95" s="154"/>
      <c r="I95" s="154"/>
      <c r="J95" s="154"/>
      <c r="K95" s="171"/>
      <c r="L95" s="154"/>
      <c r="M95" s="154"/>
      <c r="N95" s="198"/>
      <c r="O95" s="188"/>
      <c r="P95" s="154"/>
      <c r="Q95" s="209"/>
      <c r="R95" s="154"/>
      <c r="S95" s="156"/>
      <c r="T95" s="133"/>
      <c r="U95" s="155"/>
    </row>
    <row r="96" spans="1:21" ht="15" customHeight="1" x14ac:dyDescent="0.2">
      <c r="A96" s="116"/>
      <c r="B96" s="20"/>
      <c r="C96" s="107"/>
      <c r="D96" s="107"/>
      <c r="E96" s="109"/>
      <c r="F96" s="110"/>
      <c r="G96" s="111"/>
      <c r="H96" s="111"/>
      <c r="I96" s="111"/>
      <c r="J96" s="111"/>
      <c r="K96" s="107"/>
      <c r="L96" s="111">
        <f>SUM(L12:L95)</f>
        <v>18269.760000000009</v>
      </c>
      <c r="M96" s="109"/>
      <c r="N96" s="181"/>
      <c r="O96" s="184"/>
      <c r="P96" s="109"/>
      <c r="Q96" s="207"/>
      <c r="R96" s="111"/>
      <c r="S96" s="112"/>
      <c r="T96" s="109"/>
      <c r="U96" s="110"/>
    </row>
    <row r="97" spans="1:21" ht="15" customHeight="1" x14ac:dyDescent="0.2">
      <c r="A97" s="116"/>
      <c r="B97" s="20"/>
      <c r="C97" s="107"/>
      <c r="D97" s="107"/>
      <c r="E97" s="109"/>
      <c r="F97" s="110"/>
      <c r="G97" s="111"/>
      <c r="H97" s="111"/>
      <c r="I97" s="111"/>
      <c r="J97" s="111"/>
      <c r="K97" s="107"/>
      <c r="L97" s="111"/>
      <c r="M97" s="109"/>
      <c r="N97" s="181"/>
      <c r="O97" s="184"/>
      <c r="P97" s="109"/>
      <c r="Q97" s="207"/>
      <c r="R97" s="111"/>
      <c r="S97" s="112"/>
      <c r="T97" s="109"/>
      <c r="U97" s="110"/>
    </row>
    <row r="98" spans="1:21" ht="15" customHeight="1" x14ac:dyDescent="0.2">
      <c r="A98" s="116"/>
      <c r="B98" s="20"/>
      <c r="C98" s="107"/>
      <c r="D98" s="107"/>
      <c r="E98" s="109"/>
      <c r="F98" s="110"/>
      <c r="G98" s="111"/>
      <c r="H98" s="111"/>
      <c r="I98" s="111"/>
      <c r="J98" s="111"/>
      <c r="K98" s="107"/>
      <c r="L98" s="179"/>
      <c r="M98" s="109"/>
      <c r="N98" s="181"/>
      <c r="O98" s="184"/>
      <c r="P98" s="109"/>
      <c r="Q98" s="207"/>
      <c r="R98" s="111"/>
      <c r="S98" s="112"/>
      <c r="T98" s="109"/>
      <c r="U98" s="110"/>
    </row>
    <row r="99" spans="1:21" ht="15" customHeight="1" x14ac:dyDescent="0.2">
      <c r="A99" s="116"/>
      <c r="B99" s="20"/>
      <c r="C99" s="107"/>
      <c r="D99" s="107"/>
      <c r="E99" s="109"/>
      <c r="F99" s="110"/>
      <c r="G99" s="111"/>
      <c r="H99" s="111"/>
      <c r="I99" s="111"/>
      <c r="J99" s="111"/>
      <c r="K99" s="107"/>
      <c r="L99" s="111"/>
      <c r="M99" s="109"/>
      <c r="N99" s="181"/>
      <c r="O99" s="184"/>
      <c r="P99" s="109"/>
      <c r="Q99" s="207"/>
      <c r="R99" s="111"/>
      <c r="S99" s="112"/>
      <c r="T99" s="109"/>
      <c r="U99" s="110"/>
    </row>
    <row r="100" spans="1:21" ht="15" customHeight="1" x14ac:dyDescent="0.2">
      <c r="A100" s="116"/>
      <c r="B100" s="20"/>
      <c r="C100" s="107"/>
      <c r="D100" s="107"/>
      <c r="E100" s="109"/>
      <c r="F100" s="110"/>
      <c r="G100" s="111"/>
      <c r="H100" s="111"/>
      <c r="I100" s="111"/>
      <c r="J100" s="111"/>
      <c r="K100" s="107"/>
      <c r="L100" s="111"/>
      <c r="M100" s="109"/>
      <c r="N100" s="181"/>
      <c r="O100" s="184"/>
      <c r="P100" s="109"/>
      <c r="Q100" s="207"/>
      <c r="R100" s="111"/>
      <c r="S100" s="112"/>
      <c r="T100" s="109"/>
      <c r="U100" s="110"/>
    </row>
    <row r="101" spans="1:21" ht="15" customHeight="1" x14ac:dyDescent="0.2">
      <c r="A101" s="116"/>
      <c r="B101" s="20"/>
      <c r="C101" s="107"/>
      <c r="D101" s="107"/>
      <c r="E101" s="109"/>
      <c r="F101" s="110"/>
      <c r="G101" s="111"/>
      <c r="H101" s="111"/>
      <c r="I101" s="111"/>
      <c r="J101" s="111"/>
      <c r="K101" s="107"/>
      <c r="L101" s="111"/>
      <c r="M101" s="109"/>
      <c r="N101" s="181"/>
      <c r="O101" s="184"/>
      <c r="P101" s="109"/>
      <c r="Q101" s="207"/>
      <c r="R101" s="111"/>
      <c r="S101" s="112"/>
      <c r="T101" s="109"/>
      <c r="U101" s="110"/>
    </row>
    <row r="102" spans="1:21" ht="15" customHeight="1" x14ac:dyDescent="0.2">
      <c r="A102" s="116"/>
      <c r="B102" s="20"/>
      <c r="C102" s="107"/>
      <c r="D102" s="107"/>
      <c r="E102" s="109"/>
      <c r="F102" s="110"/>
      <c r="G102" s="111"/>
      <c r="H102" s="111"/>
      <c r="I102" s="111"/>
      <c r="J102" s="111"/>
      <c r="K102" s="107"/>
      <c r="L102" s="111"/>
      <c r="M102" s="109"/>
      <c r="N102" s="181"/>
      <c r="O102" s="184"/>
      <c r="P102" s="109"/>
      <c r="Q102" s="207"/>
      <c r="R102" s="111"/>
      <c r="S102" s="112"/>
      <c r="T102" s="109"/>
      <c r="U102" s="110"/>
    </row>
    <row r="103" spans="1:21" ht="15" customHeight="1" x14ac:dyDescent="0.2">
      <c r="A103" s="135"/>
      <c r="B103" s="30"/>
      <c r="C103" s="118"/>
      <c r="D103" s="118"/>
      <c r="E103" s="123"/>
      <c r="F103" s="124"/>
      <c r="G103" s="136"/>
      <c r="H103" s="136"/>
      <c r="I103" s="136"/>
      <c r="J103" s="136"/>
      <c r="K103" s="118"/>
      <c r="L103" s="136"/>
      <c r="M103" s="123"/>
      <c r="N103" s="193"/>
      <c r="O103" s="189"/>
      <c r="P103" s="123"/>
      <c r="Q103" s="207"/>
      <c r="R103" s="136"/>
      <c r="S103" s="137"/>
      <c r="T103" s="109"/>
      <c r="U103" s="124"/>
    </row>
    <row r="104" spans="1:21" ht="15" customHeight="1" x14ac:dyDescent="0.2">
      <c r="A104" s="126"/>
      <c r="B104" s="32"/>
      <c r="C104" s="119"/>
      <c r="D104" s="119"/>
      <c r="E104" s="157"/>
      <c r="F104" s="121"/>
      <c r="G104" s="158"/>
      <c r="H104" s="158"/>
      <c r="I104" s="158"/>
      <c r="J104" s="158"/>
      <c r="K104" s="119"/>
      <c r="L104" s="158"/>
      <c r="M104" s="157"/>
      <c r="N104" s="192"/>
      <c r="O104" s="190"/>
      <c r="P104" s="157"/>
      <c r="Q104" s="207"/>
      <c r="R104" s="158"/>
      <c r="S104" s="130"/>
      <c r="T104" s="109"/>
      <c r="U104" s="121"/>
    </row>
    <row r="105" spans="1:21" ht="15" customHeight="1" x14ac:dyDescent="0.2">
      <c r="A105" s="116"/>
      <c r="B105" s="20"/>
      <c r="C105" s="107"/>
      <c r="D105" s="107"/>
      <c r="E105" s="109"/>
      <c r="F105" s="110"/>
      <c r="G105" s="2" t="s">
        <v>197</v>
      </c>
      <c r="K105" s="107"/>
      <c r="L105" s="111"/>
      <c r="M105" s="109"/>
      <c r="N105" s="181"/>
      <c r="O105" s="184"/>
      <c r="P105" s="109"/>
      <c r="Q105" s="207"/>
      <c r="R105" s="111"/>
      <c r="S105" s="112"/>
      <c r="T105" s="109"/>
      <c r="U105" s="110"/>
    </row>
    <row r="106" spans="1:21" ht="15" customHeight="1" x14ac:dyDescent="0.2">
      <c r="A106" s="116"/>
      <c r="B106" s="20"/>
      <c r="C106" s="107"/>
      <c r="D106" s="107"/>
      <c r="E106" s="109"/>
      <c r="F106" s="110"/>
      <c r="K106" s="107"/>
      <c r="L106" s="111"/>
      <c r="M106" s="109"/>
      <c r="N106" s="181"/>
      <c r="O106" s="184"/>
      <c r="P106" s="109"/>
      <c r="Q106" s="207"/>
      <c r="R106" s="111"/>
      <c r="S106" s="112"/>
      <c r="T106" s="109"/>
      <c r="U106" s="110"/>
    </row>
    <row r="107" spans="1:21" ht="15" customHeight="1" x14ac:dyDescent="0.2">
      <c r="A107" s="116"/>
      <c r="B107" s="20"/>
      <c r="C107" s="107"/>
      <c r="D107" s="107"/>
      <c r="E107" s="109"/>
      <c r="F107" s="110"/>
      <c r="G107" s="111"/>
      <c r="H107" s="111"/>
      <c r="I107" s="111"/>
      <c r="J107" s="111"/>
      <c r="K107" s="107"/>
      <c r="L107" s="111"/>
      <c r="M107" s="109"/>
      <c r="N107" s="181"/>
      <c r="O107" s="184"/>
      <c r="P107" s="109"/>
      <c r="Q107" s="207"/>
      <c r="R107" s="111"/>
      <c r="S107" s="112"/>
      <c r="T107" s="109"/>
      <c r="U107" s="110"/>
    </row>
    <row r="108" spans="1:21" ht="15" customHeight="1" x14ac:dyDescent="0.2">
      <c r="A108" s="116"/>
      <c r="B108" s="20"/>
      <c r="C108" s="107"/>
      <c r="D108" s="107"/>
      <c r="E108" s="109"/>
      <c r="F108" s="110"/>
      <c r="G108" s="111"/>
      <c r="H108" s="111"/>
      <c r="I108" s="111"/>
      <c r="J108" s="111"/>
      <c r="K108" s="107"/>
      <c r="L108" s="111"/>
      <c r="M108" s="109"/>
      <c r="N108" s="181"/>
      <c r="O108" s="184"/>
      <c r="P108" s="109"/>
      <c r="Q108" s="207"/>
      <c r="R108" s="111"/>
      <c r="S108" s="112"/>
      <c r="T108" s="109"/>
      <c r="U108" s="110"/>
    </row>
    <row r="109" spans="1:21" ht="15" customHeight="1" x14ac:dyDescent="0.2">
      <c r="A109" s="116"/>
      <c r="B109" s="20"/>
      <c r="C109" s="107"/>
      <c r="D109" s="107"/>
      <c r="E109" s="109"/>
      <c r="F109" s="110"/>
      <c r="G109" s="111"/>
      <c r="H109" s="111"/>
      <c r="I109" s="111"/>
      <c r="J109" s="111"/>
      <c r="K109" s="107"/>
      <c r="L109" s="111"/>
      <c r="M109" s="109"/>
      <c r="N109" s="181"/>
      <c r="O109" s="184"/>
      <c r="P109" s="109"/>
      <c r="Q109" s="207"/>
      <c r="R109" s="111"/>
      <c r="S109" s="112"/>
      <c r="T109" s="109"/>
      <c r="U109" s="110"/>
    </row>
    <row r="110" spans="1:21" ht="15" customHeight="1" x14ac:dyDescent="0.2">
      <c r="A110" s="116"/>
      <c r="B110" s="20"/>
      <c r="C110" s="107"/>
      <c r="D110" s="107"/>
      <c r="E110" s="109"/>
      <c r="F110" s="110"/>
      <c r="G110" s="111"/>
      <c r="H110" s="111"/>
      <c r="I110" s="111"/>
      <c r="J110" s="111"/>
      <c r="K110" s="107"/>
      <c r="L110" s="111"/>
      <c r="M110" s="109"/>
      <c r="N110" s="181"/>
      <c r="O110" s="184"/>
      <c r="P110" s="109"/>
      <c r="Q110" s="207"/>
      <c r="R110" s="111"/>
      <c r="S110" s="112"/>
      <c r="T110" s="109"/>
      <c r="U110" s="110"/>
    </row>
    <row r="111" spans="1:21" ht="15" customHeight="1" x14ac:dyDescent="0.2">
      <c r="A111" s="135"/>
      <c r="B111" s="30"/>
      <c r="C111" s="118"/>
      <c r="D111" s="118"/>
      <c r="E111" s="123"/>
      <c r="F111" s="124"/>
      <c r="G111" s="136"/>
      <c r="H111" s="136"/>
      <c r="I111" s="136"/>
      <c r="J111" s="136"/>
      <c r="K111" s="118"/>
      <c r="L111" s="136"/>
      <c r="M111" s="109"/>
      <c r="N111" s="193"/>
      <c r="O111" s="189"/>
      <c r="P111" s="123"/>
      <c r="Q111" s="207"/>
      <c r="R111" s="136"/>
      <c r="S111" s="137"/>
      <c r="T111" s="109"/>
      <c r="U111" s="124"/>
    </row>
    <row r="112" spans="1:21" ht="15" customHeight="1" x14ac:dyDescent="0.2">
      <c r="A112" s="126"/>
      <c r="B112" s="32"/>
      <c r="C112" s="119"/>
      <c r="D112" s="119"/>
      <c r="E112" s="157"/>
      <c r="F112" s="121"/>
      <c r="G112" s="158"/>
      <c r="H112" s="158"/>
      <c r="I112" s="158"/>
      <c r="J112" s="158"/>
      <c r="K112" s="119"/>
      <c r="L112" s="158"/>
      <c r="M112" s="157"/>
      <c r="N112" s="192"/>
      <c r="O112" s="190"/>
      <c r="P112" s="157"/>
      <c r="Q112" s="207"/>
      <c r="R112" s="158"/>
      <c r="S112" s="130"/>
      <c r="T112" s="109"/>
      <c r="U112" s="121"/>
    </row>
    <row r="113" spans="1:21" ht="15" customHeight="1" x14ac:dyDescent="0.2">
      <c r="A113" s="135"/>
      <c r="B113" s="30"/>
      <c r="C113" s="118"/>
      <c r="D113" s="118"/>
      <c r="E113" s="123"/>
      <c r="F113" s="124"/>
      <c r="G113" s="136"/>
      <c r="H113" s="136"/>
      <c r="I113" s="136"/>
      <c r="J113" s="136"/>
      <c r="K113" s="118"/>
      <c r="L113" s="136"/>
      <c r="M113" s="123"/>
      <c r="N113" s="193"/>
      <c r="O113" s="189"/>
      <c r="P113" s="123"/>
      <c r="Q113" s="207"/>
      <c r="R113" s="136"/>
      <c r="S113" s="137"/>
      <c r="T113" s="109"/>
      <c r="U113" s="124"/>
    </row>
    <row r="114" spans="1:21" ht="15" customHeight="1" x14ac:dyDescent="0.2">
      <c r="A114" s="143"/>
      <c r="B114" s="15"/>
      <c r="C114" s="159"/>
      <c r="D114" s="159"/>
      <c r="E114" s="160"/>
      <c r="F114" s="146"/>
      <c r="G114" s="161"/>
      <c r="H114" s="161"/>
      <c r="I114" s="161"/>
      <c r="J114" s="161"/>
      <c r="K114" s="159"/>
      <c r="L114" s="161"/>
      <c r="M114" s="179"/>
      <c r="N114" s="194"/>
      <c r="O114" s="187"/>
      <c r="P114" s="160"/>
      <c r="Q114" s="207"/>
      <c r="R114" s="161"/>
      <c r="S114" s="162"/>
      <c r="T114" s="109"/>
      <c r="U114" s="146"/>
    </row>
    <row r="115" spans="1:21" ht="15" customHeight="1" x14ac:dyDescent="0.2">
      <c r="A115" s="143"/>
      <c r="B115" s="15"/>
      <c r="C115" s="159"/>
      <c r="D115" s="159"/>
      <c r="E115" s="160"/>
      <c r="F115" s="146"/>
      <c r="G115" s="161"/>
      <c r="H115" s="161"/>
      <c r="I115" s="161"/>
      <c r="J115" s="161"/>
      <c r="K115" s="159"/>
      <c r="L115" s="161"/>
      <c r="M115" s="179"/>
      <c r="N115" s="194"/>
      <c r="O115" s="187"/>
      <c r="P115" s="160"/>
      <c r="Q115" s="207"/>
      <c r="R115" s="161"/>
      <c r="S115" s="162"/>
      <c r="T115" s="109"/>
      <c r="U115" s="146"/>
    </row>
    <row r="116" spans="1:21" ht="15" customHeight="1" x14ac:dyDescent="0.2">
      <c r="A116" s="143"/>
      <c r="B116" s="15"/>
      <c r="C116" s="159"/>
      <c r="D116" s="159"/>
      <c r="E116" s="160"/>
      <c r="F116" s="146"/>
      <c r="G116" s="161"/>
      <c r="H116" s="161"/>
      <c r="I116" s="161"/>
      <c r="J116" s="161"/>
      <c r="K116" s="159"/>
      <c r="L116" s="179"/>
      <c r="M116" s="160"/>
      <c r="N116" s="194"/>
      <c r="O116" s="187"/>
      <c r="P116" s="160"/>
      <c r="Q116" s="207"/>
      <c r="R116" s="161"/>
      <c r="S116" s="162"/>
      <c r="T116" s="109"/>
      <c r="U116" s="146"/>
    </row>
    <row r="117" spans="1:21" ht="15" x14ac:dyDescent="0.25">
      <c r="A117" s="163"/>
      <c r="B117" s="177"/>
      <c r="C117" s="164"/>
      <c r="D117" s="164"/>
      <c r="E117" s="165"/>
      <c r="F117" s="166"/>
      <c r="G117" s="165"/>
      <c r="H117" s="165"/>
      <c r="I117" s="165"/>
      <c r="J117" s="165"/>
      <c r="K117" s="172"/>
      <c r="L117" s="165"/>
      <c r="M117" s="165"/>
      <c r="N117" s="197">
        <f>SUM(N6:N116)</f>
        <v>1663.1340799999996</v>
      </c>
      <c r="O117" s="186"/>
      <c r="P117" s="165">
        <f>SUM(P6:P116)</f>
        <v>62217.845932800039</v>
      </c>
      <c r="Q117" s="209"/>
      <c r="R117" s="165"/>
      <c r="S117" s="167"/>
      <c r="T117" s="133"/>
      <c r="U117" s="166"/>
    </row>
    <row r="118" spans="1:21" ht="15" x14ac:dyDescent="0.25">
      <c r="F118" s="99"/>
      <c r="G118" s="99"/>
      <c r="H118" s="99"/>
      <c r="I118" s="99"/>
      <c r="J118" s="99"/>
      <c r="K118" s="173"/>
      <c r="L118" s="99"/>
      <c r="M118" s="99"/>
      <c r="N118" s="200"/>
      <c r="O118" s="99"/>
      <c r="P118" s="99"/>
      <c r="Q118" s="99"/>
      <c r="R118" s="99"/>
      <c r="S118" s="99"/>
      <c r="T118" s="99"/>
      <c r="U118" s="99"/>
    </row>
    <row r="119" spans="1:21" ht="15" x14ac:dyDescent="0.25">
      <c r="F119" s="98"/>
      <c r="G119" s="98"/>
      <c r="H119" s="98"/>
      <c r="I119" s="98"/>
      <c r="J119" s="98"/>
      <c r="K119" s="174"/>
      <c r="L119" s="98"/>
      <c r="M119" s="98"/>
      <c r="N119" s="201"/>
      <c r="O119" s="98"/>
      <c r="P119" s="98"/>
      <c r="Q119" s="98"/>
      <c r="R119" s="98"/>
      <c r="S119" s="98"/>
      <c r="T119" s="98"/>
      <c r="U119" s="98"/>
    </row>
    <row r="120" spans="1:21" x14ac:dyDescent="0.2">
      <c r="N120" s="202"/>
      <c r="O120" s="2"/>
    </row>
    <row r="121" spans="1:21" x14ac:dyDescent="0.2">
      <c r="N121" s="202"/>
      <c r="O121" s="2"/>
    </row>
    <row r="122" spans="1:21" x14ac:dyDescent="0.2">
      <c r="N122" s="202"/>
      <c r="O122" s="2"/>
    </row>
    <row r="123" spans="1:21" x14ac:dyDescent="0.2">
      <c r="N123" s="202"/>
      <c r="O123" s="2"/>
    </row>
    <row r="124" spans="1:21" x14ac:dyDescent="0.2">
      <c r="N124" s="202"/>
      <c r="O124" s="2"/>
    </row>
    <row r="125" spans="1:21" x14ac:dyDescent="0.2">
      <c r="G125" s="2" t="s">
        <v>186</v>
      </c>
      <c r="K125" s="1" t="s">
        <v>198</v>
      </c>
      <c r="N125" s="202"/>
      <c r="O125" s="2"/>
    </row>
    <row r="126" spans="1:21" x14ac:dyDescent="0.2">
      <c r="K126" s="1" t="s">
        <v>199</v>
      </c>
      <c r="L126" s="2">
        <v>33</v>
      </c>
      <c r="N126" s="202"/>
      <c r="O126" s="2"/>
    </row>
    <row r="127" spans="1:21" x14ac:dyDescent="0.2">
      <c r="K127" s="1" t="s">
        <v>200</v>
      </c>
      <c r="L127" s="2">
        <v>46</v>
      </c>
      <c r="N127" s="202"/>
      <c r="O127" s="2"/>
    </row>
    <row r="128" spans="1:21" x14ac:dyDescent="0.2">
      <c r="K128" s="1" t="s">
        <v>201</v>
      </c>
      <c r="L128" s="2">
        <v>38</v>
      </c>
      <c r="N128" s="202"/>
      <c r="O128" s="2"/>
    </row>
    <row r="129" spans="11:15" x14ac:dyDescent="0.2">
      <c r="K129" s="1" t="s">
        <v>202</v>
      </c>
      <c r="L129" s="2">
        <v>24</v>
      </c>
      <c r="N129" s="202"/>
      <c r="O129" s="2"/>
    </row>
    <row r="130" spans="11:15" x14ac:dyDescent="0.2">
      <c r="N130" s="202"/>
      <c r="O130" s="2"/>
    </row>
    <row r="131" spans="11:15" x14ac:dyDescent="0.2">
      <c r="N131" s="202"/>
      <c r="O131" s="2"/>
    </row>
    <row r="132" spans="11:15" x14ac:dyDescent="0.2">
      <c r="N132" s="202"/>
      <c r="O132" s="2"/>
    </row>
    <row r="133" spans="11:15" x14ac:dyDescent="0.2">
      <c r="N133" s="202"/>
      <c r="O133" s="2"/>
    </row>
    <row r="134" spans="11:15" x14ac:dyDescent="0.2">
      <c r="N134" s="202"/>
      <c r="O134" s="2"/>
    </row>
    <row r="135" spans="11:15" x14ac:dyDescent="0.2">
      <c r="N135" s="202"/>
      <c r="O135" s="2"/>
    </row>
    <row r="136" spans="11:15" x14ac:dyDescent="0.2">
      <c r="N136" s="202"/>
      <c r="O136" s="2"/>
    </row>
    <row r="137" spans="11:15" x14ac:dyDescent="0.2">
      <c r="N137" s="202"/>
      <c r="O137" s="2"/>
    </row>
    <row r="138" spans="11:15" x14ac:dyDescent="0.2">
      <c r="N138" s="202"/>
      <c r="O138" s="2"/>
    </row>
    <row r="139" spans="11:15" x14ac:dyDescent="0.2">
      <c r="N139" s="202"/>
      <c r="O139" s="2"/>
    </row>
    <row r="140" spans="11:15" x14ac:dyDescent="0.2">
      <c r="N140" s="202"/>
      <c r="O140" s="2"/>
    </row>
    <row r="141" spans="11:15" x14ac:dyDescent="0.2">
      <c r="N141" s="202"/>
      <c r="O141" s="2"/>
    </row>
    <row r="142" spans="11:15" x14ac:dyDescent="0.2">
      <c r="N142" s="202"/>
      <c r="O142" s="2"/>
    </row>
    <row r="143" spans="11:15" x14ac:dyDescent="0.2">
      <c r="N143" s="202"/>
      <c r="O143" s="2"/>
    </row>
    <row r="144" spans="11:15" x14ac:dyDescent="0.2">
      <c r="N144" s="202"/>
      <c r="O144" s="2"/>
    </row>
    <row r="145" spans="14:15" x14ac:dyDescent="0.2">
      <c r="N145" s="202"/>
      <c r="O145" s="2"/>
    </row>
    <row r="146" spans="14:15" x14ac:dyDescent="0.2">
      <c r="N146" s="202"/>
      <c r="O146" s="2"/>
    </row>
    <row r="147" spans="14:15" x14ac:dyDescent="0.2">
      <c r="N147" s="202"/>
      <c r="O147" s="2"/>
    </row>
    <row r="148" spans="14:15" x14ac:dyDescent="0.2">
      <c r="N148" s="202"/>
      <c r="O148" s="2"/>
    </row>
    <row r="149" spans="14:15" x14ac:dyDescent="0.2">
      <c r="N149" s="202"/>
      <c r="O149" s="2"/>
    </row>
    <row r="150" spans="14:15" x14ac:dyDescent="0.2">
      <c r="N150" s="202"/>
      <c r="O150" s="2"/>
    </row>
    <row r="151" spans="14:15" x14ac:dyDescent="0.2">
      <c r="N151" s="202"/>
      <c r="O151" s="2"/>
    </row>
    <row r="152" spans="14:15" x14ac:dyDescent="0.2">
      <c r="N152" s="202"/>
      <c r="O152" s="2"/>
    </row>
    <row r="153" spans="14:15" x14ac:dyDescent="0.2">
      <c r="N153" s="202"/>
      <c r="O153" s="2"/>
    </row>
    <row r="154" spans="14:15" x14ac:dyDescent="0.2">
      <c r="N154" s="202"/>
      <c r="O154" s="2"/>
    </row>
    <row r="155" spans="14:15" x14ac:dyDescent="0.2">
      <c r="N155" s="202"/>
      <c r="O155" s="2"/>
    </row>
    <row r="156" spans="14:15" x14ac:dyDescent="0.2">
      <c r="N156" s="202"/>
      <c r="O156" s="2"/>
    </row>
    <row r="157" spans="14:15" x14ac:dyDescent="0.2">
      <c r="N157" s="202"/>
      <c r="O157" s="2"/>
    </row>
    <row r="158" spans="14:15" x14ac:dyDescent="0.2">
      <c r="N158" s="202"/>
      <c r="O158" s="2"/>
    </row>
    <row r="159" spans="14:15" x14ac:dyDescent="0.2">
      <c r="N159" s="202"/>
      <c r="O159" s="2"/>
    </row>
    <row r="160" spans="14:15" x14ac:dyDescent="0.2">
      <c r="N160" s="202"/>
      <c r="O160" s="2"/>
    </row>
    <row r="161" spans="14:15" x14ac:dyDescent="0.2">
      <c r="N161" s="202"/>
      <c r="O161" s="2"/>
    </row>
    <row r="162" spans="14:15" x14ac:dyDescent="0.2">
      <c r="N162" s="202"/>
      <c r="O162" s="2"/>
    </row>
    <row r="163" spans="14:15" x14ac:dyDescent="0.2">
      <c r="N163" s="202"/>
      <c r="O163" s="2"/>
    </row>
    <row r="164" spans="14:15" x14ac:dyDescent="0.2">
      <c r="N164" s="202"/>
      <c r="O164" s="2"/>
    </row>
    <row r="165" spans="14:15" x14ac:dyDescent="0.2">
      <c r="N165" s="202"/>
      <c r="O165" s="2"/>
    </row>
    <row r="166" spans="14:15" x14ac:dyDescent="0.2">
      <c r="N166" s="202"/>
      <c r="O166" s="2"/>
    </row>
    <row r="167" spans="14:15" x14ac:dyDescent="0.2">
      <c r="N167" s="202"/>
      <c r="O167" s="2"/>
    </row>
    <row r="168" spans="14:15" x14ac:dyDescent="0.2">
      <c r="N168" s="202"/>
      <c r="O168" s="2"/>
    </row>
    <row r="169" spans="14:15" x14ac:dyDescent="0.2">
      <c r="N169" s="202"/>
      <c r="O169" s="2"/>
    </row>
    <row r="170" spans="14:15" x14ac:dyDescent="0.2">
      <c r="N170" s="202"/>
      <c r="O170" s="2"/>
    </row>
    <row r="171" spans="14:15" x14ac:dyDescent="0.2">
      <c r="N171" s="202"/>
      <c r="O171" s="2"/>
    </row>
    <row r="172" spans="14:15" x14ac:dyDescent="0.2">
      <c r="N172" s="202"/>
      <c r="O172" s="2"/>
    </row>
    <row r="173" spans="14:15" x14ac:dyDescent="0.2">
      <c r="N173" s="202"/>
      <c r="O173" s="2"/>
    </row>
    <row r="174" spans="14:15" x14ac:dyDescent="0.2">
      <c r="N174" s="202"/>
      <c r="O174" s="2"/>
    </row>
    <row r="175" spans="14:15" x14ac:dyDescent="0.2">
      <c r="N175" s="202"/>
      <c r="O175" s="2"/>
    </row>
    <row r="176" spans="14:15" x14ac:dyDescent="0.2">
      <c r="N176" s="202"/>
      <c r="O176" s="2"/>
    </row>
    <row r="177" spans="14:15" x14ac:dyDescent="0.2">
      <c r="N177" s="202"/>
      <c r="O177" s="2"/>
    </row>
    <row r="178" spans="14:15" x14ac:dyDescent="0.2">
      <c r="N178" s="202"/>
      <c r="O178" s="2"/>
    </row>
    <row r="179" spans="14:15" x14ac:dyDescent="0.2">
      <c r="N179" s="202"/>
      <c r="O179" s="2"/>
    </row>
    <row r="180" spans="14:15" x14ac:dyDescent="0.2">
      <c r="N180" s="202"/>
      <c r="O180" s="2"/>
    </row>
    <row r="181" spans="14:15" x14ac:dyDescent="0.2">
      <c r="N181" s="202"/>
      <c r="O181" s="2"/>
    </row>
    <row r="182" spans="14:15" x14ac:dyDescent="0.2">
      <c r="N182" s="202"/>
      <c r="O182" s="2"/>
    </row>
    <row r="183" spans="14:15" x14ac:dyDescent="0.2">
      <c r="N183" s="202"/>
      <c r="O183" s="2"/>
    </row>
    <row r="184" spans="14:15" x14ac:dyDescent="0.2">
      <c r="N184" s="202"/>
      <c r="O184" s="2"/>
    </row>
    <row r="185" spans="14:15" x14ac:dyDescent="0.2">
      <c r="N185" s="202"/>
      <c r="O185" s="2"/>
    </row>
    <row r="186" spans="14:15" x14ac:dyDescent="0.2">
      <c r="N186" s="202"/>
      <c r="O186" s="2"/>
    </row>
    <row r="187" spans="14:15" x14ac:dyDescent="0.2">
      <c r="N187" s="202"/>
      <c r="O187" s="2"/>
    </row>
    <row r="188" spans="14:15" x14ac:dyDescent="0.2">
      <c r="N188" s="202"/>
      <c r="O188" s="2"/>
    </row>
    <row r="189" spans="14:15" x14ac:dyDescent="0.2">
      <c r="N189" s="202"/>
      <c r="O189" s="2"/>
    </row>
    <row r="190" spans="14:15" x14ac:dyDescent="0.2">
      <c r="N190" s="202"/>
      <c r="O190" s="2"/>
    </row>
    <row r="191" spans="14:15" x14ac:dyDescent="0.2">
      <c r="N191" s="202"/>
      <c r="O191" s="2"/>
    </row>
    <row r="192" spans="14:15" x14ac:dyDescent="0.2">
      <c r="N192" s="202"/>
      <c r="O192" s="2"/>
    </row>
    <row r="193" spans="14:15" x14ac:dyDescent="0.2">
      <c r="N193" s="202"/>
      <c r="O193" s="2"/>
    </row>
    <row r="194" spans="14:15" x14ac:dyDescent="0.2">
      <c r="N194" s="202"/>
      <c r="O194" s="2"/>
    </row>
    <row r="195" spans="14:15" x14ac:dyDescent="0.2">
      <c r="N195" s="202"/>
      <c r="O195" s="2"/>
    </row>
    <row r="196" spans="14:15" x14ac:dyDescent="0.2">
      <c r="N196" s="202"/>
      <c r="O196" s="2"/>
    </row>
    <row r="197" spans="14:15" x14ac:dyDescent="0.2">
      <c r="N197" s="202"/>
      <c r="O197" s="2"/>
    </row>
    <row r="198" spans="14:15" x14ac:dyDescent="0.2">
      <c r="N198" s="202"/>
      <c r="O198" s="2"/>
    </row>
    <row r="199" spans="14:15" x14ac:dyDescent="0.2">
      <c r="N199" s="202"/>
      <c r="O199" s="2"/>
    </row>
    <row r="200" spans="14:15" x14ac:dyDescent="0.2">
      <c r="N200" s="202"/>
      <c r="O200" s="2"/>
    </row>
    <row r="201" spans="14:15" x14ac:dyDescent="0.2">
      <c r="N201" s="202"/>
      <c r="O201" s="2"/>
    </row>
    <row r="202" spans="14:15" x14ac:dyDescent="0.2">
      <c r="N202" s="202"/>
      <c r="O202" s="2"/>
    </row>
    <row r="203" spans="14:15" x14ac:dyDescent="0.2">
      <c r="N203" s="202"/>
      <c r="O203" s="2"/>
    </row>
    <row r="204" spans="14:15" x14ac:dyDescent="0.2">
      <c r="N204" s="202"/>
      <c r="O204" s="2"/>
    </row>
    <row r="205" spans="14:15" x14ac:dyDescent="0.2">
      <c r="N205" s="202"/>
      <c r="O205" s="2"/>
    </row>
    <row r="206" spans="14:15" x14ac:dyDescent="0.2">
      <c r="N206" s="202"/>
      <c r="O206" s="2"/>
    </row>
    <row r="207" spans="14:15" x14ac:dyDescent="0.2">
      <c r="N207" s="202"/>
      <c r="O207" s="2"/>
    </row>
    <row r="208" spans="14:15" x14ac:dyDescent="0.2">
      <c r="N208" s="202"/>
      <c r="O208" s="2"/>
    </row>
    <row r="209" spans="14:15" x14ac:dyDescent="0.2">
      <c r="N209" s="202"/>
      <c r="O209" s="2"/>
    </row>
    <row r="210" spans="14:15" x14ac:dyDescent="0.2">
      <c r="N210" s="202"/>
      <c r="O210" s="2"/>
    </row>
    <row r="211" spans="14:15" x14ac:dyDescent="0.2">
      <c r="N211" s="202"/>
      <c r="O211" s="2"/>
    </row>
    <row r="212" spans="14:15" x14ac:dyDescent="0.2">
      <c r="N212" s="202"/>
      <c r="O212" s="2"/>
    </row>
    <row r="213" spans="14:15" x14ac:dyDescent="0.2">
      <c r="N213" s="202"/>
      <c r="O213" s="2"/>
    </row>
    <row r="214" spans="14:15" x14ac:dyDescent="0.2">
      <c r="N214" s="202"/>
      <c r="O214" s="2"/>
    </row>
    <row r="215" spans="14:15" x14ac:dyDescent="0.2">
      <c r="N215" s="202"/>
      <c r="O215" s="2"/>
    </row>
    <row r="216" spans="14:15" x14ac:dyDescent="0.2">
      <c r="N216" s="202"/>
      <c r="O216" s="2"/>
    </row>
    <row r="217" spans="14:15" x14ac:dyDescent="0.2">
      <c r="N217" s="202"/>
      <c r="O217" s="2"/>
    </row>
    <row r="218" spans="14:15" x14ac:dyDescent="0.2">
      <c r="N218" s="202"/>
      <c r="O218" s="2"/>
    </row>
    <row r="219" spans="14:15" x14ac:dyDescent="0.2">
      <c r="N219" s="202"/>
      <c r="O219" s="2"/>
    </row>
    <row r="220" spans="14:15" x14ac:dyDescent="0.2">
      <c r="N220" s="202"/>
      <c r="O220" s="2"/>
    </row>
    <row r="221" spans="14:15" x14ac:dyDescent="0.2">
      <c r="N221" s="202"/>
      <c r="O221" s="2"/>
    </row>
    <row r="222" spans="14:15" x14ac:dyDescent="0.2">
      <c r="N222" s="202"/>
      <c r="O222" s="2"/>
    </row>
    <row r="223" spans="14:15" x14ac:dyDescent="0.2">
      <c r="N223" s="202"/>
      <c r="O223" s="2"/>
    </row>
    <row r="224" spans="14:15" x14ac:dyDescent="0.2">
      <c r="N224" s="202"/>
      <c r="O224" s="2"/>
    </row>
    <row r="225" spans="14:15" x14ac:dyDescent="0.2">
      <c r="N225" s="202"/>
      <c r="O225" s="2"/>
    </row>
    <row r="226" spans="14:15" x14ac:dyDescent="0.2">
      <c r="N226" s="202"/>
      <c r="O226" s="2"/>
    </row>
    <row r="227" spans="14:15" x14ac:dyDescent="0.2">
      <c r="N227" s="202"/>
      <c r="O227" s="2"/>
    </row>
    <row r="228" spans="14:15" x14ac:dyDescent="0.2">
      <c r="N228" s="202"/>
      <c r="O228" s="2"/>
    </row>
    <row r="229" spans="14:15" x14ac:dyDescent="0.2">
      <c r="N229" s="202"/>
      <c r="O229" s="2"/>
    </row>
    <row r="230" spans="14:15" x14ac:dyDescent="0.2">
      <c r="N230" s="202"/>
      <c r="O230" s="2"/>
    </row>
    <row r="231" spans="14:15" x14ac:dyDescent="0.2">
      <c r="N231" s="202"/>
      <c r="O231" s="2"/>
    </row>
    <row r="232" spans="14:15" x14ac:dyDescent="0.2">
      <c r="N232" s="202"/>
      <c r="O232" s="2"/>
    </row>
    <row r="233" spans="14:15" x14ac:dyDescent="0.2">
      <c r="N233" s="202"/>
      <c r="O233" s="2"/>
    </row>
    <row r="234" spans="14:15" x14ac:dyDescent="0.2">
      <c r="N234" s="202"/>
      <c r="O234" s="2"/>
    </row>
    <row r="235" spans="14:15" x14ac:dyDescent="0.2">
      <c r="N235" s="202"/>
      <c r="O235" s="2"/>
    </row>
    <row r="236" spans="14:15" x14ac:dyDescent="0.2">
      <c r="N236" s="202"/>
      <c r="O236" s="2"/>
    </row>
    <row r="237" spans="14:15" x14ac:dyDescent="0.2">
      <c r="N237" s="202"/>
      <c r="O237" s="2"/>
    </row>
    <row r="238" spans="14:15" x14ac:dyDescent="0.2">
      <c r="N238" s="202"/>
      <c r="O238" s="2"/>
    </row>
    <row r="239" spans="14:15" x14ac:dyDescent="0.2">
      <c r="N239" s="202"/>
      <c r="O239" s="2"/>
    </row>
    <row r="240" spans="14:15" x14ac:dyDescent="0.2">
      <c r="N240" s="202"/>
      <c r="O240" s="2"/>
    </row>
    <row r="241" spans="14:15" x14ac:dyDescent="0.2">
      <c r="N241" s="202"/>
      <c r="O241" s="2"/>
    </row>
    <row r="242" spans="14:15" x14ac:dyDescent="0.2">
      <c r="N242" s="202"/>
      <c r="O242" s="2"/>
    </row>
    <row r="243" spans="14:15" x14ac:dyDescent="0.2">
      <c r="N243" s="202"/>
      <c r="O243" s="2"/>
    </row>
    <row r="244" spans="14:15" x14ac:dyDescent="0.2">
      <c r="N244" s="202"/>
      <c r="O244" s="2"/>
    </row>
    <row r="245" spans="14:15" x14ac:dyDescent="0.2">
      <c r="N245" s="202"/>
      <c r="O245" s="2"/>
    </row>
    <row r="246" spans="14:15" x14ac:dyDescent="0.2">
      <c r="N246" s="202"/>
      <c r="O246" s="2"/>
    </row>
    <row r="247" spans="14:15" x14ac:dyDescent="0.2">
      <c r="N247" s="202"/>
      <c r="O247" s="2"/>
    </row>
    <row r="248" spans="14:15" x14ac:dyDescent="0.2">
      <c r="N248" s="202"/>
      <c r="O248" s="2"/>
    </row>
    <row r="249" spans="14:15" x14ac:dyDescent="0.2">
      <c r="N249" s="202"/>
      <c r="O249" s="2"/>
    </row>
    <row r="250" spans="14:15" x14ac:dyDescent="0.2">
      <c r="N250" s="202"/>
      <c r="O250" s="2"/>
    </row>
    <row r="251" spans="14:15" x14ac:dyDescent="0.2">
      <c r="N251" s="202"/>
      <c r="O251" s="2"/>
    </row>
    <row r="252" spans="14:15" x14ac:dyDescent="0.2">
      <c r="N252" s="202"/>
      <c r="O252" s="2"/>
    </row>
    <row r="253" spans="14:15" x14ac:dyDescent="0.2">
      <c r="N253" s="202"/>
      <c r="O253" s="2"/>
    </row>
    <row r="254" spans="14:15" x14ac:dyDescent="0.2">
      <c r="N254" s="202"/>
      <c r="O254" s="2"/>
    </row>
    <row r="255" spans="14:15" x14ac:dyDescent="0.2">
      <c r="N255" s="202"/>
      <c r="O255" s="2"/>
    </row>
    <row r="256" spans="14:15" x14ac:dyDescent="0.2">
      <c r="N256" s="202"/>
      <c r="O256" s="2"/>
    </row>
    <row r="257" spans="14:15" x14ac:dyDescent="0.2">
      <c r="N257" s="202"/>
      <c r="O257" s="2"/>
    </row>
    <row r="258" spans="14:15" x14ac:dyDescent="0.2">
      <c r="N258" s="202"/>
      <c r="O258" s="2"/>
    </row>
    <row r="259" spans="14:15" x14ac:dyDescent="0.2">
      <c r="N259" s="202"/>
      <c r="O259" s="2"/>
    </row>
    <row r="260" spans="14:15" x14ac:dyDescent="0.2">
      <c r="N260" s="202"/>
      <c r="O260" s="2"/>
    </row>
    <row r="261" spans="14:15" x14ac:dyDescent="0.2">
      <c r="N261" s="202"/>
      <c r="O261" s="2"/>
    </row>
    <row r="262" spans="14:15" x14ac:dyDescent="0.2">
      <c r="N262" s="202"/>
      <c r="O262" s="2"/>
    </row>
    <row r="263" spans="14:15" x14ac:dyDescent="0.2">
      <c r="N263" s="202"/>
      <c r="O263" s="2"/>
    </row>
    <row r="264" spans="14:15" x14ac:dyDescent="0.2">
      <c r="N264" s="202"/>
      <c r="O264" s="2"/>
    </row>
    <row r="265" spans="14:15" x14ac:dyDescent="0.2">
      <c r="N265" s="202"/>
      <c r="O265" s="2"/>
    </row>
    <row r="266" spans="14:15" x14ac:dyDescent="0.2">
      <c r="N266" s="202"/>
      <c r="O266" s="2"/>
    </row>
    <row r="267" spans="14:15" x14ac:dyDescent="0.2">
      <c r="N267" s="202"/>
      <c r="O267" s="2"/>
    </row>
    <row r="268" spans="14:15" x14ac:dyDescent="0.2">
      <c r="N268" s="202"/>
      <c r="O268" s="2"/>
    </row>
    <row r="269" spans="14:15" x14ac:dyDescent="0.2">
      <c r="N269" s="202"/>
      <c r="O269" s="2"/>
    </row>
    <row r="270" spans="14:15" x14ac:dyDescent="0.2">
      <c r="N270" s="202"/>
      <c r="O270" s="2"/>
    </row>
    <row r="271" spans="14:15" x14ac:dyDescent="0.2">
      <c r="N271" s="202"/>
      <c r="O271" s="2"/>
    </row>
    <row r="272" spans="14:15" x14ac:dyDescent="0.2">
      <c r="N272" s="202"/>
      <c r="O272" s="2"/>
    </row>
    <row r="273" spans="14:15" x14ac:dyDescent="0.2">
      <c r="N273" s="202"/>
      <c r="O273" s="2"/>
    </row>
    <row r="274" spans="14:15" x14ac:dyDescent="0.2">
      <c r="N274" s="202"/>
      <c r="O274" s="2"/>
    </row>
    <row r="275" spans="14:15" x14ac:dyDescent="0.2">
      <c r="N275" s="202"/>
      <c r="O275" s="2"/>
    </row>
    <row r="276" spans="14:15" x14ac:dyDescent="0.2">
      <c r="N276" s="202"/>
      <c r="O276" s="2"/>
    </row>
    <row r="277" spans="14:15" x14ac:dyDescent="0.2">
      <c r="N277" s="202"/>
      <c r="O277" s="2"/>
    </row>
    <row r="278" spans="14:15" x14ac:dyDescent="0.2">
      <c r="N278" s="202"/>
      <c r="O278" s="2"/>
    </row>
    <row r="279" spans="14:15" x14ac:dyDescent="0.2">
      <c r="N279" s="202"/>
      <c r="O279" s="2"/>
    </row>
    <row r="280" spans="14:15" x14ac:dyDescent="0.2">
      <c r="N280" s="202"/>
      <c r="O280" s="2"/>
    </row>
    <row r="281" spans="14:15" x14ac:dyDescent="0.2">
      <c r="N281" s="202"/>
      <c r="O281" s="2"/>
    </row>
    <row r="282" spans="14:15" x14ac:dyDescent="0.2">
      <c r="N282" s="202"/>
      <c r="O282" s="2"/>
    </row>
    <row r="283" spans="14:15" x14ac:dyDescent="0.2">
      <c r="N283" s="202"/>
      <c r="O283" s="2"/>
    </row>
    <row r="284" spans="14:15" x14ac:dyDescent="0.2">
      <c r="N284" s="202"/>
      <c r="O284" s="2"/>
    </row>
    <row r="285" spans="14:15" x14ac:dyDescent="0.2">
      <c r="N285" s="202"/>
      <c r="O285" s="2"/>
    </row>
    <row r="286" spans="14:15" x14ac:dyDescent="0.2">
      <c r="N286" s="202"/>
      <c r="O286" s="2"/>
    </row>
    <row r="287" spans="14:15" x14ac:dyDescent="0.2">
      <c r="N287" s="202"/>
      <c r="O287" s="2"/>
    </row>
    <row r="288" spans="14:15" x14ac:dyDescent="0.2">
      <c r="N288" s="202"/>
      <c r="O288" s="2"/>
    </row>
    <row r="289" spans="14:15" x14ac:dyDescent="0.2">
      <c r="N289" s="202"/>
      <c r="O289" s="2"/>
    </row>
    <row r="290" spans="14:15" x14ac:dyDescent="0.2">
      <c r="N290" s="202"/>
      <c r="O290" s="2"/>
    </row>
    <row r="291" spans="14:15" x14ac:dyDescent="0.2">
      <c r="N291" s="202"/>
      <c r="O291" s="2"/>
    </row>
    <row r="292" spans="14:15" x14ac:dyDescent="0.2">
      <c r="N292" s="202"/>
      <c r="O292" s="2"/>
    </row>
    <row r="293" spans="14:15" x14ac:dyDescent="0.2">
      <c r="N293" s="202"/>
      <c r="O293" s="2"/>
    </row>
    <row r="294" spans="14:15" x14ac:dyDescent="0.2">
      <c r="N294" s="202"/>
      <c r="O294" s="2"/>
    </row>
    <row r="295" spans="14:15" x14ac:dyDescent="0.2">
      <c r="N295" s="202"/>
      <c r="O295" s="2"/>
    </row>
    <row r="296" spans="14:15" x14ac:dyDescent="0.2">
      <c r="N296" s="202"/>
      <c r="O296" s="2"/>
    </row>
    <row r="297" spans="14:15" x14ac:dyDescent="0.2">
      <c r="N297" s="202"/>
      <c r="O297" s="2"/>
    </row>
    <row r="298" spans="14:15" x14ac:dyDescent="0.2">
      <c r="N298" s="202"/>
      <c r="O298" s="2"/>
    </row>
    <row r="299" spans="14:15" x14ac:dyDescent="0.2">
      <c r="N299" s="202"/>
      <c r="O299" s="2"/>
    </row>
    <row r="300" spans="14:15" x14ac:dyDescent="0.2">
      <c r="N300" s="202"/>
      <c r="O300" s="2"/>
    </row>
    <row r="301" spans="14:15" x14ac:dyDescent="0.2">
      <c r="N301" s="202"/>
      <c r="O301" s="2"/>
    </row>
    <row r="302" spans="14:15" x14ac:dyDescent="0.2">
      <c r="N302" s="202"/>
      <c r="O302" s="2"/>
    </row>
    <row r="303" spans="14:15" x14ac:dyDescent="0.2">
      <c r="N303" s="202"/>
      <c r="O303" s="2"/>
    </row>
    <row r="304" spans="14:15" x14ac:dyDescent="0.2">
      <c r="N304" s="202"/>
      <c r="O304" s="2"/>
    </row>
    <row r="305" spans="14:15" x14ac:dyDescent="0.2">
      <c r="N305" s="202"/>
      <c r="O305" s="2"/>
    </row>
    <row r="306" spans="14:15" x14ac:dyDescent="0.2">
      <c r="N306" s="202"/>
      <c r="O306" s="2"/>
    </row>
    <row r="307" spans="14:15" x14ac:dyDescent="0.2">
      <c r="N307" s="202"/>
      <c r="O307" s="2"/>
    </row>
    <row r="308" spans="14:15" x14ac:dyDescent="0.2">
      <c r="N308" s="202"/>
      <c r="O308" s="2"/>
    </row>
    <row r="309" spans="14:15" x14ac:dyDescent="0.2">
      <c r="N309" s="202"/>
      <c r="O309" s="2"/>
    </row>
    <row r="310" spans="14:15" x14ac:dyDescent="0.2">
      <c r="N310" s="202"/>
      <c r="O310" s="2"/>
    </row>
    <row r="311" spans="14:15" x14ac:dyDescent="0.2">
      <c r="N311" s="202"/>
      <c r="O311" s="2"/>
    </row>
    <row r="312" spans="14:15" x14ac:dyDescent="0.2">
      <c r="N312" s="202"/>
      <c r="O312" s="2"/>
    </row>
    <row r="313" spans="14:15" x14ac:dyDescent="0.2">
      <c r="N313" s="202"/>
      <c r="O313" s="2"/>
    </row>
    <row r="314" spans="14:15" x14ac:dyDescent="0.2">
      <c r="N314" s="202"/>
      <c r="O314" s="2"/>
    </row>
    <row r="315" spans="14:15" x14ac:dyDescent="0.2">
      <c r="N315" s="202"/>
      <c r="O315" s="2"/>
    </row>
    <row r="316" spans="14:15" x14ac:dyDescent="0.2">
      <c r="N316" s="202"/>
      <c r="O316" s="2"/>
    </row>
    <row r="317" spans="14:15" x14ac:dyDescent="0.2">
      <c r="N317" s="202"/>
      <c r="O317" s="2"/>
    </row>
    <row r="318" spans="14:15" x14ac:dyDescent="0.2">
      <c r="N318" s="202"/>
      <c r="O318" s="2"/>
    </row>
    <row r="319" spans="14:15" x14ac:dyDescent="0.2">
      <c r="N319" s="202"/>
      <c r="O319" s="2"/>
    </row>
    <row r="320" spans="14:15" x14ac:dyDescent="0.2">
      <c r="N320" s="202"/>
      <c r="O320" s="2"/>
    </row>
    <row r="321" spans="14:15" x14ac:dyDescent="0.2">
      <c r="N321" s="202"/>
      <c r="O321" s="2"/>
    </row>
    <row r="322" spans="14:15" x14ac:dyDescent="0.2">
      <c r="N322" s="202"/>
      <c r="O322" s="2"/>
    </row>
    <row r="323" spans="14:15" x14ac:dyDescent="0.2">
      <c r="N323" s="202"/>
      <c r="O323" s="2"/>
    </row>
    <row r="324" spans="14:15" x14ac:dyDescent="0.2">
      <c r="N324" s="202"/>
      <c r="O324" s="2"/>
    </row>
    <row r="325" spans="14:15" x14ac:dyDescent="0.2">
      <c r="N325" s="202"/>
      <c r="O325" s="2"/>
    </row>
    <row r="326" spans="14:15" x14ac:dyDescent="0.2">
      <c r="N326" s="202"/>
      <c r="O326" s="2"/>
    </row>
    <row r="327" spans="14:15" x14ac:dyDescent="0.2">
      <c r="N327" s="202"/>
      <c r="O327" s="2"/>
    </row>
    <row r="328" spans="14:15" x14ac:dyDescent="0.2">
      <c r="N328" s="202"/>
      <c r="O328" s="2"/>
    </row>
    <row r="329" spans="14:15" x14ac:dyDescent="0.2">
      <c r="N329" s="202"/>
      <c r="O329" s="2"/>
    </row>
    <row r="330" spans="14:15" x14ac:dyDescent="0.2">
      <c r="N330" s="202"/>
      <c r="O330" s="2"/>
    </row>
    <row r="331" spans="14:15" x14ac:dyDescent="0.2">
      <c r="N331" s="202"/>
      <c r="O331" s="2"/>
    </row>
    <row r="332" spans="14:15" x14ac:dyDescent="0.2">
      <c r="N332" s="202"/>
      <c r="O332" s="2"/>
    </row>
    <row r="333" spans="14:15" x14ac:dyDescent="0.2">
      <c r="N333" s="202"/>
      <c r="O333" s="2"/>
    </row>
    <row r="334" spans="14:15" x14ac:dyDescent="0.2">
      <c r="N334" s="202"/>
      <c r="O334" s="2"/>
    </row>
    <row r="335" spans="14:15" x14ac:dyDescent="0.2">
      <c r="N335" s="202"/>
      <c r="O335" s="2"/>
    </row>
    <row r="336" spans="14:15" x14ac:dyDescent="0.2">
      <c r="N336" s="202"/>
      <c r="O336" s="2"/>
    </row>
    <row r="337" spans="14:15" x14ac:dyDescent="0.2">
      <c r="N337" s="202"/>
      <c r="O337" s="2"/>
    </row>
    <row r="338" spans="14:15" x14ac:dyDescent="0.2">
      <c r="N338" s="202"/>
      <c r="O338" s="2"/>
    </row>
    <row r="339" spans="14:15" x14ac:dyDescent="0.2">
      <c r="N339" s="202"/>
      <c r="O339" s="2"/>
    </row>
    <row r="340" spans="14:15" x14ac:dyDescent="0.2">
      <c r="N340" s="202"/>
      <c r="O340" s="2"/>
    </row>
    <row r="341" spans="14:15" x14ac:dyDescent="0.2">
      <c r="N341" s="202"/>
      <c r="O341" s="2"/>
    </row>
    <row r="342" spans="14:15" x14ac:dyDescent="0.2">
      <c r="N342" s="202"/>
      <c r="O342" s="2"/>
    </row>
    <row r="343" spans="14:15" x14ac:dyDescent="0.2">
      <c r="N343" s="202"/>
      <c r="O343" s="2"/>
    </row>
    <row r="344" spans="14:15" x14ac:dyDescent="0.2">
      <c r="N344" s="202"/>
      <c r="O344" s="2"/>
    </row>
    <row r="345" spans="14:15" x14ac:dyDescent="0.2">
      <c r="N345" s="202"/>
      <c r="O345" s="2"/>
    </row>
    <row r="346" spans="14:15" x14ac:dyDescent="0.2">
      <c r="N346" s="202"/>
      <c r="O346" s="2"/>
    </row>
    <row r="347" spans="14:15" x14ac:dyDescent="0.2">
      <c r="N347" s="202"/>
      <c r="O347" s="2"/>
    </row>
    <row r="348" spans="14:15" x14ac:dyDescent="0.2">
      <c r="N348" s="202"/>
      <c r="O348" s="2"/>
    </row>
    <row r="349" spans="14:15" x14ac:dyDescent="0.2">
      <c r="N349" s="202"/>
      <c r="O349" s="2"/>
    </row>
    <row r="350" spans="14:15" x14ac:dyDescent="0.2">
      <c r="N350" s="202"/>
      <c r="O350" s="2"/>
    </row>
    <row r="351" spans="14:15" x14ac:dyDescent="0.2">
      <c r="N351" s="202"/>
      <c r="O351" s="2"/>
    </row>
    <row r="352" spans="14:15" x14ac:dyDescent="0.2">
      <c r="N352" s="202"/>
      <c r="O352" s="2"/>
    </row>
    <row r="353" spans="14:15" x14ac:dyDescent="0.2">
      <c r="N353" s="202"/>
      <c r="O353" s="2"/>
    </row>
    <row r="354" spans="14:15" x14ac:dyDescent="0.2">
      <c r="N354" s="202"/>
      <c r="O354" s="2"/>
    </row>
    <row r="355" spans="14:15" x14ac:dyDescent="0.2">
      <c r="N355" s="202"/>
      <c r="O355" s="2"/>
    </row>
    <row r="356" spans="14:15" x14ac:dyDescent="0.2">
      <c r="N356" s="202"/>
      <c r="O356" s="2"/>
    </row>
    <row r="357" spans="14:15" x14ac:dyDescent="0.2">
      <c r="N357" s="202"/>
      <c r="O357" s="2"/>
    </row>
    <row r="358" spans="14:15" x14ac:dyDescent="0.2">
      <c r="N358" s="202"/>
      <c r="O358" s="2"/>
    </row>
    <row r="359" spans="14:15" x14ac:dyDescent="0.2">
      <c r="N359" s="202"/>
      <c r="O359" s="2"/>
    </row>
    <row r="360" spans="14:15" x14ac:dyDescent="0.2">
      <c r="N360" s="202"/>
      <c r="O360" s="2"/>
    </row>
    <row r="361" spans="14:15" x14ac:dyDescent="0.2">
      <c r="N361" s="202"/>
      <c r="O361" s="2"/>
    </row>
    <row r="362" spans="14:15" x14ac:dyDescent="0.2">
      <c r="N362" s="202"/>
      <c r="O362" s="2"/>
    </row>
    <row r="363" spans="14:15" x14ac:dyDescent="0.2">
      <c r="N363" s="202"/>
      <c r="O363" s="2"/>
    </row>
    <row r="364" spans="14:15" x14ac:dyDescent="0.2">
      <c r="N364" s="202"/>
      <c r="O364" s="2"/>
    </row>
    <row r="365" spans="14:15" x14ac:dyDescent="0.2">
      <c r="N365" s="202"/>
      <c r="O365" s="2"/>
    </row>
    <row r="366" spans="14:15" x14ac:dyDescent="0.2">
      <c r="N366" s="202"/>
      <c r="O366" s="2"/>
    </row>
    <row r="367" spans="14:15" x14ac:dyDescent="0.2">
      <c r="N367" s="202"/>
      <c r="O367" s="2"/>
    </row>
    <row r="368" spans="14:15" x14ac:dyDescent="0.2">
      <c r="N368" s="202"/>
      <c r="O368" s="2"/>
    </row>
    <row r="369" spans="14:15" x14ac:dyDescent="0.2">
      <c r="N369" s="202"/>
      <c r="O369" s="2"/>
    </row>
    <row r="370" spans="14:15" x14ac:dyDescent="0.2">
      <c r="N370" s="202"/>
      <c r="O370" s="2"/>
    </row>
    <row r="371" spans="14:15" x14ac:dyDescent="0.2">
      <c r="N371" s="202"/>
      <c r="O371" s="2"/>
    </row>
    <row r="372" spans="14:15" x14ac:dyDescent="0.2">
      <c r="N372" s="202"/>
      <c r="O372" s="2"/>
    </row>
    <row r="373" spans="14:15" x14ac:dyDescent="0.2">
      <c r="N373" s="202"/>
      <c r="O373" s="2"/>
    </row>
    <row r="374" spans="14:15" x14ac:dyDescent="0.2">
      <c r="N374" s="202"/>
      <c r="O374" s="2"/>
    </row>
    <row r="375" spans="14:15" x14ac:dyDescent="0.2">
      <c r="N375" s="202"/>
      <c r="O375" s="2"/>
    </row>
    <row r="376" spans="14:15" x14ac:dyDescent="0.2">
      <c r="N376" s="202"/>
      <c r="O376" s="2"/>
    </row>
    <row r="377" spans="14:15" x14ac:dyDescent="0.2">
      <c r="N377" s="202"/>
      <c r="O377" s="2"/>
    </row>
    <row r="378" spans="14:15" x14ac:dyDescent="0.2">
      <c r="N378" s="202"/>
      <c r="O378" s="2"/>
    </row>
    <row r="379" spans="14:15" x14ac:dyDescent="0.2">
      <c r="N379" s="202"/>
      <c r="O379" s="2"/>
    </row>
    <row r="380" spans="14:15" x14ac:dyDescent="0.2">
      <c r="N380" s="202"/>
      <c r="O380" s="2"/>
    </row>
    <row r="381" spans="14:15" x14ac:dyDescent="0.2">
      <c r="N381" s="202"/>
      <c r="O381" s="2"/>
    </row>
    <row r="382" spans="14:15" x14ac:dyDescent="0.2">
      <c r="N382" s="202"/>
      <c r="O382" s="2"/>
    </row>
    <row r="383" spans="14:15" x14ac:dyDescent="0.2">
      <c r="N383" s="202"/>
      <c r="O383" s="2"/>
    </row>
    <row r="384" spans="14:15" x14ac:dyDescent="0.2">
      <c r="N384" s="202"/>
      <c r="O384" s="2"/>
    </row>
    <row r="385" spans="14:15" x14ac:dyDescent="0.2">
      <c r="N385" s="202"/>
      <c r="O385" s="2"/>
    </row>
    <row r="386" spans="14:15" x14ac:dyDescent="0.2">
      <c r="N386" s="202"/>
      <c r="O386" s="2"/>
    </row>
    <row r="387" spans="14:15" x14ac:dyDescent="0.2">
      <c r="N387" s="202"/>
      <c r="O387" s="2"/>
    </row>
    <row r="388" spans="14:15" x14ac:dyDescent="0.2">
      <c r="N388" s="202"/>
      <c r="O388" s="2"/>
    </row>
    <row r="389" spans="14:15" x14ac:dyDescent="0.2">
      <c r="N389" s="202"/>
      <c r="O389" s="2"/>
    </row>
    <row r="390" spans="14:15" x14ac:dyDescent="0.2">
      <c r="N390" s="202"/>
      <c r="O390" s="2"/>
    </row>
    <row r="391" spans="14:15" x14ac:dyDescent="0.2">
      <c r="N391" s="202"/>
      <c r="O391" s="2"/>
    </row>
    <row r="392" spans="14:15" x14ac:dyDescent="0.2">
      <c r="N392" s="202"/>
      <c r="O392" s="2"/>
    </row>
    <row r="393" spans="14:15" x14ac:dyDescent="0.2">
      <c r="N393" s="202"/>
      <c r="O393" s="2"/>
    </row>
    <row r="394" spans="14:15" x14ac:dyDescent="0.2">
      <c r="N394" s="202"/>
      <c r="O394" s="2"/>
    </row>
    <row r="395" spans="14:15" x14ac:dyDescent="0.2">
      <c r="N395" s="202"/>
      <c r="O395" s="2"/>
    </row>
    <row r="396" spans="14:15" x14ac:dyDescent="0.2">
      <c r="N396" s="202"/>
      <c r="O396" s="2"/>
    </row>
    <row r="397" spans="14:15" x14ac:dyDescent="0.2">
      <c r="N397" s="202"/>
      <c r="O397" s="2"/>
    </row>
    <row r="398" spans="14:15" x14ac:dyDescent="0.2">
      <c r="N398" s="202"/>
      <c r="O398" s="2"/>
    </row>
    <row r="399" spans="14:15" x14ac:dyDescent="0.2">
      <c r="N399" s="202"/>
      <c r="O399" s="2"/>
    </row>
    <row r="400" spans="14:15" x14ac:dyDescent="0.2">
      <c r="N400" s="202"/>
      <c r="O400" s="2"/>
    </row>
    <row r="401" spans="14:15" x14ac:dyDescent="0.2">
      <c r="N401" s="202"/>
      <c r="O401" s="2"/>
    </row>
    <row r="402" spans="14:15" x14ac:dyDescent="0.2">
      <c r="N402" s="202"/>
      <c r="O402" s="2"/>
    </row>
    <row r="403" spans="14:15" x14ac:dyDescent="0.2">
      <c r="N403" s="202"/>
      <c r="O403" s="2"/>
    </row>
    <row r="404" spans="14:15" x14ac:dyDescent="0.2">
      <c r="N404" s="202"/>
      <c r="O404" s="2"/>
    </row>
    <row r="405" spans="14:15" x14ac:dyDescent="0.2">
      <c r="N405" s="202"/>
      <c r="O405" s="2"/>
    </row>
    <row r="406" spans="14:15" x14ac:dyDescent="0.2">
      <c r="N406" s="202"/>
      <c r="O406" s="2"/>
    </row>
    <row r="407" spans="14:15" x14ac:dyDescent="0.2">
      <c r="N407" s="202"/>
      <c r="O407" s="2"/>
    </row>
    <row r="408" spans="14:15" x14ac:dyDescent="0.2">
      <c r="N408" s="202"/>
      <c r="O408" s="2"/>
    </row>
    <row r="409" spans="14:15" x14ac:dyDescent="0.2">
      <c r="N409" s="202"/>
      <c r="O409" s="2"/>
    </row>
    <row r="410" spans="14:15" x14ac:dyDescent="0.2">
      <c r="N410" s="202"/>
      <c r="O410" s="2"/>
    </row>
    <row r="411" spans="14:15" x14ac:dyDescent="0.2">
      <c r="N411" s="202"/>
      <c r="O411" s="2"/>
    </row>
    <row r="412" spans="14:15" x14ac:dyDescent="0.2">
      <c r="N412" s="202"/>
      <c r="O412" s="2"/>
    </row>
    <row r="413" spans="14:15" x14ac:dyDescent="0.2">
      <c r="N413" s="202"/>
      <c r="O413" s="2"/>
    </row>
    <row r="414" spans="14:15" x14ac:dyDescent="0.2">
      <c r="N414" s="202"/>
      <c r="O414" s="2"/>
    </row>
    <row r="415" spans="14:15" x14ac:dyDescent="0.2">
      <c r="N415" s="202"/>
      <c r="O415" s="2"/>
    </row>
    <row r="416" spans="14:15" x14ac:dyDescent="0.2">
      <c r="N416" s="202"/>
      <c r="O416" s="2"/>
    </row>
    <row r="417" spans="14:15" x14ac:dyDescent="0.2">
      <c r="N417" s="202"/>
      <c r="O417" s="2"/>
    </row>
    <row r="418" spans="14:15" x14ac:dyDescent="0.2">
      <c r="N418" s="202"/>
      <c r="O418" s="2"/>
    </row>
    <row r="419" spans="14:15" x14ac:dyDescent="0.2">
      <c r="N419" s="202"/>
      <c r="O419" s="2"/>
    </row>
    <row r="420" spans="14:15" x14ac:dyDescent="0.2">
      <c r="N420" s="202"/>
      <c r="O420" s="2"/>
    </row>
    <row r="421" spans="14:15" x14ac:dyDescent="0.2">
      <c r="N421" s="202"/>
      <c r="O421" s="2"/>
    </row>
    <row r="422" spans="14:15" x14ac:dyDescent="0.2">
      <c r="N422" s="202"/>
      <c r="O422" s="2"/>
    </row>
    <row r="423" spans="14:15" x14ac:dyDescent="0.2">
      <c r="N423" s="202"/>
      <c r="O423" s="2"/>
    </row>
    <row r="424" spans="14:15" x14ac:dyDescent="0.2">
      <c r="N424" s="202"/>
      <c r="O424" s="2"/>
    </row>
    <row r="425" spans="14:15" x14ac:dyDescent="0.2">
      <c r="N425" s="202"/>
      <c r="O425" s="2"/>
    </row>
    <row r="426" spans="14:15" x14ac:dyDescent="0.2">
      <c r="N426" s="202"/>
      <c r="O426" s="2"/>
    </row>
    <row r="427" spans="14:15" x14ac:dyDescent="0.2">
      <c r="N427" s="202"/>
      <c r="O427" s="2"/>
    </row>
    <row r="428" spans="14:15" x14ac:dyDescent="0.2">
      <c r="N428" s="202"/>
      <c r="O428" s="2"/>
    </row>
    <row r="429" spans="14:15" x14ac:dyDescent="0.2">
      <c r="N429" s="202"/>
      <c r="O429" s="2"/>
    </row>
    <row r="430" spans="14:15" x14ac:dyDescent="0.2">
      <c r="N430" s="202"/>
      <c r="O430" s="2"/>
    </row>
    <row r="431" spans="14:15" x14ac:dyDescent="0.2">
      <c r="N431" s="202"/>
      <c r="O431" s="2"/>
    </row>
    <row r="432" spans="14:15" x14ac:dyDescent="0.2">
      <c r="N432" s="202"/>
      <c r="O432" s="2"/>
    </row>
    <row r="433" spans="14:15" x14ac:dyDescent="0.2">
      <c r="N433" s="202"/>
      <c r="O433" s="2"/>
    </row>
    <row r="434" spans="14:15" x14ac:dyDescent="0.2">
      <c r="N434" s="202"/>
      <c r="O434" s="2"/>
    </row>
    <row r="435" spans="14:15" x14ac:dyDescent="0.2">
      <c r="N435" s="202"/>
      <c r="O435" s="2"/>
    </row>
    <row r="436" spans="14:15" x14ac:dyDescent="0.2">
      <c r="N436" s="202"/>
      <c r="O436" s="2"/>
    </row>
    <row r="437" spans="14:15" x14ac:dyDescent="0.2">
      <c r="N437" s="202"/>
      <c r="O437" s="2"/>
    </row>
    <row r="438" spans="14:15" x14ac:dyDescent="0.2">
      <c r="N438" s="202"/>
      <c r="O438" s="2"/>
    </row>
    <row r="439" spans="14:15" x14ac:dyDescent="0.2">
      <c r="N439" s="202"/>
      <c r="O439" s="2"/>
    </row>
    <row r="440" spans="14:15" x14ac:dyDescent="0.2">
      <c r="N440" s="202"/>
      <c r="O440" s="2"/>
    </row>
    <row r="441" spans="14:15" x14ac:dyDescent="0.2">
      <c r="N441" s="202"/>
      <c r="O441" s="2"/>
    </row>
    <row r="442" spans="14:15" x14ac:dyDescent="0.2">
      <c r="N442" s="202"/>
      <c r="O442" s="2"/>
    </row>
    <row r="443" spans="14:15" x14ac:dyDescent="0.2">
      <c r="N443" s="202"/>
      <c r="O443" s="2"/>
    </row>
    <row r="444" spans="14:15" x14ac:dyDescent="0.2">
      <c r="N444" s="202"/>
      <c r="O444" s="2"/>
    </row>
    <row r="445" spans="14:15" x14ac:dyDescent="0.2">
      <c r="N445" s="202"/>
      <c r="O445" s="2"/>
    </row>
    <row r="446" spans="14:15" x14ac:dyDescent="0.2">
      <c r="N446" s="202"/>
      <c r="O446" s="2"/>
    </row>
    <row r="447" spans="14:15" x14ac:dyDescent="0.2">
      <c r="N447" s="202"/>
      <c r="O447" s="2"/>
    </row>
    <row r="448" spans="14:15" x14ac:dyDescent="0.2">
      <c r="N448" s="202"/>
      <c r="O448" s="2"/>
    </row>
    <row r="449" spans="14:15" x14ac:dyDescent="0.2">
      <c r="N449" s="202"/>
      <c r="O449" s="2"/>
    </row>
    <row r="450" spans="14:15" x14ac:dyDescent="0.2">
      <c r="N450" s="202"/>
      <c r="O450" s="2"/>
    </row>
    <row r="451" spans="14:15" x14ac:dyDescent="0.2">
      <c r="N451" s="202"/>
      <c r="O451" s="2"/>
    </row>
    <row r="452" spans="14:15" x14ac:dyDescent="0.2">
      <c r="N452" s="202"/>
      <c r="O452" s="2"/>
    </row>
    <row r="453" spans="14:15" x14ac:dyDescent="0.2">
      <c r="N453" s="202"/>
      <c r="O453" s="2"/>
    </row>
    <row r="454" spans="14:15" x14ac:dyDescent="0.2">
      <c r="N454" s="202"/>
      <c r="O454" s="2"/>
    </row>
    <row r="455" spans="14:15" x14ac:dyDescent="0.2">
      <c r="N455" s="202"/>
      <c r="O455" s="2"/>
    </row>
    <row r="456" spans="14:15" x14ac:dyDescent="0.2">
      <c r="N456" s="202"/>
      <c r="O456" s="2"/>
    </row>
    <row r="457" spans="14:15" x14ac:dyDescent="0.2">
      <c r="N457" s="202"/>
      <c r="O457" s="2"/>
    </row>
    <row r="458" spans="14:15" x14ac:dyDescent="0.2">
      <c r="N458" s="202"/>
      <c r="O458" s="2"/>
    </row>
    <row r="459" spans="14:15" x14ac:dyDescent="0.2">
      <c r="N459" s="202"/>
      <c r="O459" s="2"/>
    </row>
    <row r="460" spans="14:15" x14ac:dyDescent="0.2">
      <c r="N460" s="202"/>
      <c r="O460" s="2"/>
    </row>
    <row r="461" spans="14:15" x14ac:dyDescent="0.2">
      <c r="N461" s="202"/>
      <c r="O461" s="2"/>
    </row>
    <row r="462" spans="14:15" x14ac:dyDescent="0.2">
      <c r="N462" s="202"/>
      <c r="O462" s="2"/>
    </row>
    <row r="463" spans="14:15" x14ac:dyDescent="0.2">
      <c r="N463" s="202"/>
      <c r="O463" s="2"/>
    </row>
    <row r="464" spans="14:15" x14ac:dyDescent="0.2">
      <c r="N464" s="202"/>
      <c r="O464" s="2"/>
    </row>
    <row r="465" spans="14:15" x14ac:dyDescent="0.2">
      <c r="N465" s="202"/>
      <c r="O465" s="2"/>
    </row>
    <row r="466" spans="14:15" x14ac:dyDescent="0.2">
      <c r="N466" s="202"/>
      <c r="O466" s="2"/>
    </row>
    <row r="467" spans="14:15" x14ac:dyDescent="0.2">
      <c r="N467" s="202"/>
      <c r="O467" s="2"/>
    </row>
    <row r="468" spans="14:15" x14ac:dyDescent="0.2">
      <c r="N468" s="202"/>
      <c r="O468" s="2"/>
    </row>
    <row r="469" spans="14:15" x14ac:dyDescent="0.2">
      <c r="N469" s="202"/>
      <c r="O469" s="2"/>
    </row>
    <row r="470" spans="14:15" x14ac:dyDescent="0.2">
      <c r="N470" s="202"/>
      <c r="O470" s="2"/>
    </row>
    <row r="471" spans="14:15" x14ac:dyDescent="0.2">
      <c r="N471" s="202"/>
      <c r="O471" s="2"/>
    </row>
    <row r="472" spans="14:15" x14ac:dyDescent="0.2">
      <c r="N472" s="202"/>
      <c r="O472" s="2"/>
    </row>
    <row r="473" spans="14:15" x14ac:dyDescent="0.2">
      <c r="N473" s="202"/>
      <c r="O473" s="2"/>
    </row>
    <row r="474" spans="14:15" x14ac:dyDescent="0.2">
      <c r="N474" s="202"/>
      <c r="O474" s="2"/>
    </row>
    <row r="475" spans="14:15" x14ac:dyDescent="0.2">
      <c r="N475" s="202"/>
      <c r="O475" s="2"/>
    </row>
    <row r="476" spans="14:15" x14ac:dyDescent="0.2">
      <c r="N476" s="202"/>
      <c r="O476" s="2"/>
    </row>
    <row r="477" spans="14:15" x14ac:dyDescent="0.2">
      <c r="N477" s="202"/>
      <c r="O477" s="2"/>
    </row>
    <row r="478" spans="14:15" x14ac:dyDescent="0.2">
      <c r="N478" s="202"/>
      <c r="O478" s="2"/>
    </row>
    <row r="479" spans="14:15" x14ac:dyDescent="0.2">
      <c r="N479" s="202"/>
      <c r="O479" s="2"/>
    </row>
    <row r="480" spans="14:15" x14ac:dyDescent="0.2">
      <c r="N480" s="202"/>
      <c r="O480" s="2"/>
    </row>
    <row r="481" spans="14:15" x14ac:dyDescent="0.2">
      <c r="N481" s="202"/>
      <c r="O481" s="2"/>
    </row>
    <row r="482" spans="14:15" x14ac:dyDescent="0.2">
      <c r="N482" s="202"/>
      <c r="O482" s="2"/>
    </row>
    <row r="483" spans="14:15" x14ac:dyDescent="0.2">
      <c r="N483" s="202"/>
      <c r="O483" s="2"/>
    </row>
    <row r="484" spans="14:15" x14ac:dyDescent="0.2">
      <c r="N484" s="202"/>
      <c r="O484" s="2"/>
    </row>
    <row r="485" spans="14:15" x14ac:dyDescent="0.2">
      <c r="N485" s="202"/>
      <c r="O485" s="2"/>
    </row>
    <row r="486" spans="14:15" x14ac:dyDescent="0.2">
      <c r="N486" s="202"/>
      <c r="O486" s="2"/>
    </row>
    <row r="487" spans="14:15" x14ac:dyDescent="0.2">
      <c r="N487" s="202"/>
      <c r="O487" s="2"/>
    </row>
    <row r="488" spans="14:15" x14ac:dyDescent="0.2">
      <c r="N488" s="202"/>
      <c r="O488" s="2"/>
    </row>
    <row r="489" spans="14:15" x14ac:dyDescent="0.2">
      <c r="N489" s="202"/>
      <c r="O489" s="2"/>
    </row>
    <row r="490" spans="14:15" x14ac:dyDescent="0.2">
      <c r="N490" s="202"/>
      <c r="O490" s="2"/>
    </row>
    <row r="491" spans="14:15" x14ac:dyDescent="0.2">
      <c r="N491" s="202"/>
      <c r="O491" s="2"/>
    </row>
    <row r="492" spans="14:15" x14ac:dyDescent="0.2">
      <c r="N492" s="202"/>
      <c r="O492" s="2"/>
    </row>
    <row r="493" spans="14:15" x14ac:dyDescent="0.2">
      <c r="N493" s="202"/>
      <c r="O493" s="2"/>
    </row>
    <row r="494" spans="14:15" x14ac:dyDescent="0.2">
      <c r="N494" s="202"/>
      <c r="O494" s="2"/>
    </row>
    <row r="495" spans="14:15" x14ac:dyDescent="0.2">
      <c r="N495" s="202"/>
      <c r="O495" s="2"/>
    </row>
    <row r="496" spans="14:15" x14ac:dyDescent="0.2">
      <c r="N496" s="202"/>
      <c r="O496" s="2"/>
    </row>
    <row r="497" spans="14:15" x14ac:dyDescent="0.2">
      <c r="N497" s="202"/>
      <c r="O497" s="2"/>
    </row>
    <row r="498" spans="14:15" x14ac:dyDescent="0.2">
      <c r="N498" s="202"/>
      <c r="O498" s="2"/>
    </row>
    <row r="499" spans="14:15" x14ac:dyDescent="0.2">
      <c r="N499" s="202"/>
      <c r="O499" s="2"/>
    </row>
    <row r="500" spans="14:15" x14ac:dyDescent="0.2">
      <c r="N500" s="202"/>
      <c r="O500" s="2"/>
    </row>
    <row r="501" spans="14:15" x14ac:dyDescent="0.2">
      <c r="N501" s="202"/>
      <c r="O501" s="2"/>
    </row>
    <row r="502" spans="14:15" x14ac:dyDescent="0.2">
      <c r="N502" s="202"/>
      <c r="O502" s="2"/>
    </row>
    <row r="503" spans="14:15" x14ac:dyDescent="0.2">
      <c r="N503" s="202"/>
      <c r="O503" s="2"/>
    </row>
    <row r="504" spans="14:15" x14ac:dyDescent="0.2">
      <c r="N504" s="202"/>
      <c r="O504" s="2"/>
    </row>
    <row r="505" spans="14:15" x14ac:dyDescent="0.2">
      <c r="N505" s="202"/>
      <c r="O505" s="2"/>
    </row>
    <row r="506" spans="14:15" x14ac:dyDescent="0.2">
      <c r="N506" s="202"/>
      <c r="O506" s="2"/>
    </row>
    <row r="507" spans="14:15" x14ac:dyDescent="0.2">
      <c r="N507" s="202"/>
      <c r="O507" s="2"/>
    </row>
    <row r="508" spans="14:15" x14ac:dyDescent="0.2">
      <c r="N508" s="202"/>
      <c r="O508" s="2"/>
    </row>
    <row r="509" spans="14:15" x14ac:dyDescent="0.2">
      <c r="N509" s="202"/>
      <c r="O509" s="2"/>
    </row>
    <row r="510" spans="14:15" x14ac:dyDescent="0.2">
      <c r="N510" s="202"/>
      <c r="O510" s="2"/>
    </row>
    <row r="511" spans="14:15" x14ac:dyDescent="0.2">
      <c r="N511" s="202"/>
      <c r="O511" s="2"/>
    </row>
    <row r="512" spans="14:15" x14ac:dyDescent="0.2">
      <c r="N512" s="202"/>
      <c r="O512" s="2"/>
    </row>
    <row r="513" spans="14:15" x14ac:dyDescent="0.2">
      <c r="N513" s="202"/>
      <c r="O513" s="2"/>
    </row>
    <row r="514" spans="14:15" x14ac:dyDescent="0.2">
      <c r="N514" s="202"/>
      <c r="O514" s="2"/>
    </row>
    <row r="515" spans="14:15" x14ac:dyDescent="0.2">
      <c r="N515" s="202"/>
      <c r="O515" s="2"/>
    </row>
    <row r="516" spans="14:15" x14ac:dyDescent="0.2">
      <c r="N516" s="202"/>
      <c r="O516" s="2"/>
    </row>
    <row r="517" spans="14:15" x14ac:dyDescent="0.2">
      <c r="N517" s="202"/>
      <c r="O517" s="2"/>
    </row>
    <row r="518" spans="14:15" x14ac:dyDescent="0.2">
      <c r="N518" s="202"/>
      <c r="O518" s="2"/>
    </row>
    <row r="519" spans="14:15" x14ac:dyDescent="0.2">
      <c r="N519" s="202"/>
      <c r="O519" s="2"/>
    </row>
    <row r="520" spans="14:15" x14ac:dyDescent="0.2">
      <c r="N520" s="202"/>
      <c r="O520" s="2"/>
    </row>
    <row r="521" spans="14:15" x14ac:dyDescent="0.2">
      <c r="N521" s="202"/>
      <c r="O521" s="2"/>
    </row>
    <row r="522" spans="14:15" x14ac:dyDescent="0.2">
      <c r="N522" s="202"/>
      <c r="O522" s="2"/>
    </row>
    <row r="523" spans="14:15" x14ac:dyDescent="0.2">
      <c r="N523" s="202"/>
      <c r="O523" s="2"/>
    </row>
    <row r="524" spans="14:15" x14ac:dyDescent="0.2">
      <c r="N524" s="202"/>
      <c r="O524" s="2"/>
    </row>
    <row r="525" spans="14:15" x14ac:dyDescent="0.2">
      <c r="N525" s="202"/>
      <c r="O525" s="2"/>
    </row>
    <row r="526" spans="14:15" x14ac:dyDescent="0.2">
      <c r="N526" s="202"/>
      <c r="O526" s="2"/>
    </row>
    <row r="527" spans="14:15" x14ac:dyDescent="0.2">
      <c r="N527" s="202"/>
      <c r="O527" s="2"/>
    </row>
    <row r="528" spans="14:15" x14ac:dyDescent="0.2">
      <c r="N528" s="202"/>
      <c r="O528" s="2"/>
    </row>
    <row r="529" spans="14:15" x14ac:dyDescent="0.2">
      <c r="N529" s="202"/>
      <c r="O529" s="2"/>
    </row>
    <row r="530" spans="14:15" x14ac:dyDescent="0.2">
      <c r="N530" s="202"/>
      <c r="O530" s="2"/>
    </row>
    <row r="531" spans="14:15" x14ac:dyDescent="0.2">
      <c r="N531" s="202"/>
      <c r="O531" s="2"/>
    </row>
    <row r="532" spans="14:15" x14ac:dyDescent="0.2">
      <c r="N532" s="202"/>
      <c r="O532" s="2"/>
    </row>
    <row r="533" spans="14:15" x14ac:dyDescent="0.2">
      <c r="N533" s="202"/>
      <c r="O533" s="2"/>
    </row>
    <row r="534" spans="14:15" x14ac:dyDescent="0.2">
      <c r="N534" s="202"/>
      <c r="O534" s="2"/>
    </row>
    <row r="535" spans="14:15" x14ac:dyDescent="0.2">
      <c r="N535" s="202"/>
      <c r="O535" s="2"/>
    </row>
    <row r="536" spans="14:15" x14ac:dyDescent="0.2">
      <c r="N536" s="202"/>
      <c r="O536" s="2"/>
    </row>
    <row r="537" spans="14:15" x14ac:dyDescent="0.2">
      <c r="N537" s="202"/>
      <c r="O537" s="2"/>
    </row>
    <row r="538" spans="14:15" x14ac:dyDescent="0.2">
      <c r="N538" s="202"/>
      <c r="O538" s="2"/>
    </row>
    <row r="539" spans="14:15" x14ac:dyDescent="0.2">
      <c r="N539" s="202"/>
      <c r="O539" s="2"/>
    </row>
    <row r="540" spans="14:15" x14ac:dyDescent="0.2">
      <c r="N540" s="202"/>
      <c r="O540" s="2"/>
    </row>
    <row r="541" spans="14:15" x14ac:dyDescent="0.2">
      <c r="N541" s="202"/>
      <c r="O541" s="2"/>
    </row>
    <row r="542" spans="14:15" x14ac:dyDescent="0.2">
      <c r="N542" s="202"/>
      <c r="O542" s="2"/>
    </row>
    <row r="543" spans="14:15" x14ac:dyDescent="0.2">
      <c r="N543" s="202"/>
      <c r="O543" s="2"/>
    </row>
    <row r="544" spans="14:15" x14ac:dyDescent="0.2">
      <c r="N544" s="202"/>
      <c r="O544" s="2"/>
    </row>
    <row r="545" spans="14:15" x14ac:dyDescent="0.2">
      <c r="N545" s="202"/>
      <c r="O545" s="2"/>
    </row>
    <row r="546" spans="14:15" x14ac:dyDescent="0.2">
      <c r="N546" s="202"/>
      <c r="O546" s="2"/>
    </row>
    <row r="547" spans="14:15" x14ac:dyDescent="0.2">
      <c r="N547" s="202"/>
      <c r="O547" s="2"/>
    </row>
    <row r="548" spans="14:15" x14ac:dyDescent="0.2">
      <c r="N548" s="202"/>
      <c r="O548" s="2"/>
    </row>
    <row r="549" spans="14:15" x14ac:dyDescent="0.2">
      <c r="N549" s="202"/>
      <c r="O549" s="2"/>
    </row>
    <row r="550" spans="14:15" x14ac:dyDescent="0.2">
      <c r="N550" s="202"/>
      <c r="O550" s="2"/>
    </row>
    <row r="551" spans="14:15" x14ac:dyDescent="0.2">
      <c r="N551" s="202"/>
      <c r="O551" s="2"/>
    </row>
    <row r="552" spans="14:15" x14ac:dyDescent="0.2">
      <c r="N552" s="202"/>
      <c r="O552" s="2"/>
    </row>
    <row r="553" spans="14:15" x14ac:dyDescent="0.2">
      <c r="N553" s="202"/>
      <c r="O553" s="2"/>
    </row>
    <row r="554" spans="14:15" x14ac:dyDescent="0.2">
      <c r="N554" s="202"/>
      <c r="O554" s="2"/>
    </row>
    <row r="555" spans="14:15" x14ac:dyDescent="0.2">
      <c r="N555" s="202"/>
      <c r="O555" s="2"/>
    </row>
    <row r="556" spans="14:15" x14ac:dyDescent="0.2">
      <c r="N556" s="202"/>
      <c r="O556" s="2"/>
    </row>
    <row r="557" spans="14:15" x14ac:dyDescent="0.2">
      <c r="N557" s="202"/>
      <c r="O557" s="2"/>
    </row>
    <row r="558" spans="14:15" x14ac:dyDescent="0.2">
      <c r="N558" s="202"/>
      <c r="O558" s="2"/>
    </row>
    <row r="559" spans="14:15" x14ac:dyDescent="0.2">
      <c r="N559" s="202"/>
      <c r="O559" s="2"/>
    </row>
    <row r="560" spans="14:15" x14ac:dyDescent="0.2">
      <c r="N560" s="202"/>
      <c r="O560" s="2"/>
    </row>
    <row r="561" spans="14:15" x14ac:dyDescent="0.2">
      <c r="N561" s="202"/>
      <c r="O561" s="2"/>
    </row>
    <row r="562" spans="14:15" x14ac:dyDescent="0.2">
      <c r="N562" s="202"/>
      <c r="O562" s="2"/>
    </row>
    <row r="563" spans="14:15" x14ac:dyDescent="0.2">
      <c r="N563" s="202"/>
      <c r="O563" s="2"/>
    </row>
    <row r="564" spans="14:15" x14ac:dyDescent="0.2">
      <c r="N564" s="202"/>
      <c r="O564" s="2"/>
    </row>
    <row r="565" spans="14:15" x14ac:dyDescent="0.2">
      <c r="N565" s="202"/>
      <c r="O565" s="2"/>
    </row>
    <row r="566" spans="14:15" x14ac:dyDescent="0.2">
      <c r="N566" s="202"/>
      <c r="O566" s="2"/>
    </row>
    <row r="567" spans="14:15" x14ac:dyDescent="0.2">
      <c r="N567" s="202"/>
      <c r="O567" s="2"/>
    </row>
    <row r="568" spans="14:15" x14ac:dyDescent="0.2">
      <c r="N568" s="202"/>
      <c r="O568" s="2"/>
    </row>
    <row r="569" spans="14:15" x14ac:dyDescent="0.2">
      <c r="N569" s="202"/>
      <c r="O569" s="2"/>
    </row>
    <row r="570" spans="14:15" x14ac:dyDescent="0.2">
      <c r="N570" s="202"/>
      <c r="O570" s="2"/>
    </row>
    <row r="571" spans="14:15" x14ac:dyDescent="0.2">
      <c r="N571" s="202"/>
      <c r="O571" s="2"/>
    </row>
    <row r="572" spans="14:15" x14ac:dyDescent="0.2">
      <c r="N572" s="202"/>
      <c r="O572" s="2"/>
    </row>
    <row r="573" spans="14:15" x14ac:dyDescent="0.2">
      <c r="N573" s="202"/>
      <c r="O573" s="2"/>
    </row>
    <row r="574" spans="14:15" x14ac:dyDescent="0.2">
      <c r="N574" s="202"/>
      <c r="O574" s="2"/>
    </row>
  </sheetData>
  <mergeCells count="6">
    <mergeCell ref="A88:D88"/>
    <mergeCell ref="F2:L2"/>
    <mergeCell ref="A11:B11"/>
    <mergeCell ref="A71:C71"/>
    <mergeCell ref="A76:C76"/>
    <mergeCell ref="A86:C8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0FD6-FB83-45DB-AE05-BF7FC258AB54}">
  <sheetPr>
    <pageSetUpPr fitToPage="1"/>
  </sheetPr>
  <dimension ref="A1:N86"/>
  <sheetViews>
    <sheetView view="pageLayout" zoomScale="175" zoomScaleNormal="100" zoomScalePageLayoutView="175" workbookViewId="0">
      <selection activeCell="A29" sqref="A29"/>
    </sheetView>
  </sheetViews>
  <sheetFormatPr defaultColWidth="8.85546875" defaultRowHeight="11.25" x14ac:dyDescent="0.2"/>
  <cols>
    <col min="1" max="1" width="35.7109375" style="1" customWidth="1"/>
    <col min="2" max="2" width="40.7109375" style="2" hidden="1" customWidth="1"/>
    <col min="3" max="3" width="35.7109375" style="2" customWidth="1"/>
    <col min="4" max="4" width="10.7109375" style="1" customWidth="1"/>
    <col min="5" max="5" width="8.5703125" style="1" customWidth="1"/>
    <col min="6" max="6" width="50.7109375" style="1" hidden="1" customWidth="1"/>
    <col min="7" max="7" width="10.5703125" style="1" hidden="1" customWidth="1"/>
    <col min="8" max="9" width="35.7109375" style="1" customWidth="1"/>
    <col min="10" max="11" width="15.7109375" style="1" customWidth="1"/>
    <col min="12" max="13" width="35.7109375" style="1" customWidth="1"/>
    <col min="14" max="14" width="8.85546875" style="2" customWidth="1"/>
    <col min="15" max="16384" width="8.85546875" style="2"/>
  </cols>
  <sheetData>
    <row r="1" spans="1:13" ht="13.5" thickBot="1" x14ac:dyDescent="0.25">
      <c r="A1" s="13" t="s">
        <v>203</v>
      </c>
      <c r="B1" s="14" t="s">
        <v>204</v>
      </c>
      <c r="C1" s="14" t="s">
        <v>205</v>
      </c>
      <c r="D1" s="15" t="s">
        <v>70</v>
      </c>
      <c r="E1" s="15" t="s">
        <v>71</v>
      </c>
      <c r="F1" s="13" t="s">
        <v>206</v>
      </c>
      <c r="G1" s="15" t="s">
        <v>72</v>
      </c>
      <c r="H1" s="13" t="s">
        <v>207</v>
      </c>
      <c r="I1" s="13" t="s">
        <v>208</v>
      </c>
      <c r="J1" s="13" t="s">
        <v>209</v>
      </c>
      <c r="K1" s="13" t="s">
        <v>210</v>
      </c>
      <c r="L1" s="13" t="s">
        <v>211</v>
      </c>
      <c r="M1" s="13" t="s">
        <v>212</v>
      </c>
    </row>
    <row r="2" spans="1:13" ht="13.5" thickBot="1" x14ac:dyDescent="0.25">
      <c r="A2" s="16"/>
      <c r="B2" s="17"/>
      <c r="C2" s="17"/>
      <c r="D2" s="18"/>
      <c r="E2" s="18"/>
      <c r="F2" s="16"/>
      <c r="G2" s="18"/>
      <c r="H2" s="16"/>
      <c r="I2" s="16"/>
      <c r="J2" s="16"/>
      <c r="K2" s="16"/>
      <c r="L2" s="16"/>
      <c r="M2" s="16"/>
    </row>
    <row r="3" spans="1:13" ht="15" x14ac:dyDescent="0.25">
      <c r="A3" s="6"/>
      <c r="B3" s="19" t="s">
        <v>213</v>
      </c>
      <c r="C3" s="19" t="s">
        <v>214</v>
      </c>
      <c r="D3" s="20" t="s">
        <v>75</v>
      </c>
      <c r="E3" s="21">
        <v>1599</v>
      </c>
      <c r="F3" s="95" t="s">
        <v>215</v>
      </c>
      <c r="G3" s="21"/>
      <c r="H3" s="11" t="s">
        <v>76</v>
      </c>
      <c r="I3" s="11" t="s">
        <v>76</v>
      </c>
      <c r="J3" s="6"/>
      <c r="K3" s="6"/>
      <c r="L3" s="11"/>
      <c r="M3" s="11" t="s">
        <v>216</v>
      </c>
    </row>
    <row r="4" spans="1:13" ht="12.75" x14ac:dyDescent="0.2">
      <c r="A4" s="6"/>
      <c r="B4" s="19" t="s">
        <v>217</v>
      </c>
      <c r="C4" s="19" t="s">
        <v>78</v>
      </c>
      <c r="D4" s="20" t="s">
        <v>77</v>
      </c>
      <c r="E4" s="22">
        <v>1610</v>
      </c>
      <c r="F4" s="11" t="s">
        <v>218</v>
      </c>
      <c r="G4" s="22"/>
      <c r="H4" s="11" t="s">
        <v>78</v>
      </c>
      <c r="I4" s="11" t="s">
        <v>78</v>
      </c>
      <c r="J4" s="6"/>
      <c r="K4" s="6"/>
      <c r="L4" s="11"/>
      <c r="M4" s="11" t="s">
        <v>219</v>
      </c>
    </row>
    <row r="5" spans="1:13" ht="12.75" x14ac:dyDescent="0.2">
      <c r="A5" s="6"/>
      <c r="B5" s="19" t="s">
        <v>220</v>
      </c>
      <c r="C5" s="19" t="s">
        <v>221</v>
      </c>
      <c r="D5" s="20" t="s">
        <v>79</v>
      </c>
      <c r="E5" s="22">
        <v>1600</v>
      </c>
      <c r="F5" s="11" t="s">
        <v>222</v>
      </c>
      <c r="G5" s="22"/>
      <c r="H5" s="11" t="s">
        <v>80</v>
      </c>
      <c r="I5" s="11" t="s">
        <v>80</v>
      </c>
      <c r="J5" s="6"/>
      <c r="K5" s="6"/>
      <c r="L5" s="11"/>
      <c r="M5" s="11" t="s">
        <v>223</v>
      </c>
    </row>
    <row r="6" spans="1:13" ht="12.75" x14ac:dyDescent="0.2">
      <c r="A6" s="6"/>
      <c r="B6" s="19" t="s">
        <v>224</v>
      </c>
      <c r="C6" s="19" t="s">
        <v>82</v>
      </c>
      <c r="D6" s="20" t="s">
        <v>81</v>
      </c>
      <c r="E6" s="22">
        <v>1601</v>
      </c>
      <c r="F6" s="11" t="s">
        <v>225</v>
      </c>
      <c r="G6" s="22"/>
      <c r="H6" s="11" t="s">
        <v>226</v>
      </c>
      <c r="I6" s="11" t="s">
        <v>82</v>
      </c>
      <c r="J6" s="6"/>
      <c r="K6" s="6"/>
      <c r="L6" s="11"/>
      <c r="M6" s="11" t="s">
        <v>227</v>
      </c>
    </row>
    <row r="7" spans="1:13" ht="12.75" x14ac:dyDescent="0.2">
      <c r="A7" s="6"/>
      <c r="B7" s="19" t="s">
        <v>228</v>
      </c>
      <c r="C7" s="19" t="s">
        <v>229</v>
      </c>
      <c r="D7" s="20" t="s">
        <v>83</v>
      </c>
      <c r="E7" s="22">
        <v>1603</v>
      </c>
      <c r="F7" s="60" t="s">
        <v>230</v>
      </c>
      <c r="G7" s="22"/>
      <c r="H7" s="60" t="s">
        <v>231</v>
      </c>
      <c r="I7" s="60" t="s">
        <v>231</v>
      </c>
      <c r="J7" s="6"/>
      <c r="K7" s="6"/>
      <c r="L7" s="11"/>
      <c r="M7" s="11"/>
    </row>
    <row r="8" spans="1:13" ht="13.5" thickBot="1" x14ac:dyDescent="0.25">
      <c r="A8" s="6"/>
      <c r="B8" s="19"/>
      <c r="C8" s="19"/>
      <c r="D8" s="20"/>
      <c r="E8" s="22"/>
      <c r="F8" s="11"/>
      <c r="G8" s="20"/>
      <c r="H8" s="11"/>
      <c r="I8" s="11"/>
      <c r="J8" s="6"/>
      <c r="K8" s="6"/>
      <c r="L8" s="11"/>
      <c r="M8" s="11"/>
    </row>
    <row r="9" spans="1:13" ht="13.5" thickBot="1" x14ac:dyDescent="0.25">
      <c r="A9" s="23"/>
      <c r="B9" s="17"/>
      <c r="C9" s="17"/>
      <c r="D9" s="18"/>
      <c r="E9" s="18"/>
      <c r="F9" s="42"/>
      <c r="G9" s="18"/>
      <c r="H9" s="42"/>
      <c r="I9" s="42"/>
      <c r="J9" s="23"/>
      <c r="K9" s="23"/>
      <c r="L9" s="42"/>
      <c r="M9" s="42"/>
    </row>
    <row r="10" spans="1:13" ht="13.5" thickBot="1" x14ac:dyDescent="0.25">
      <c r="A10" s="7"/>
      <c r="B10" s="24" t="s">
        <v>232</v>
      </c>
      <c r="C10" s="24"/>
      <c r="D10" s="25"/>
      <c r="E10" s="25"/>
      <c r="F10" s="43"/>
      <c r="G10" s="25" t="s">
        <v>183</v>
      </c>
      <c r="H10" s="43"/>
      <c r="I10" s="43"/>
      <c r="J10" s="7"/>
      <c r="K10" s="7"/>
      <c r="L10" s="43"/>
      <c r="M10" s="43"/>
    </row>
    <row r="11" spans="1:13" ht="13.5" thickBot="1" x14ac:dyDescent="0.25">
      <c r="A11" s="6"/>
      <c r="B11" s="26"/>
      <c r="C11" s="26"/>
      <c r="D11" s="27"/>
      <c r="E11" s="27"/>
      <c r="F11" s="11"/>
      <c r="G11" s="27"/>
      <c r="H11" s="11"/>
      <c r="I11" s="11"/>
      <c r="J11" s="6"/>
      <c r="K11" s="6"/>
      <c r="L11" s="11"/>
      <c r="M11" s="11"/>
    </row>
    <row r="12" spans="1:13" ht="13.5" thickBot="1" x14ac:dyDescent="0.25">
      <c r="A12" s="23"/>
      <c r="B12" s="17"/>
      <c r="C12" s="17"/>
      <c r="D12" s="18"/>
      <c r="E12" s="18"/>
      <c r="F12" s="42"/>
      <c r="G12" s="18"/>
      <c r="H12" s="42"/>
      <c r="I12" s="42"/>
      <c r="J12" s="23"/>
      <c r="K12" s="23"/>
      <c r="L12" s="42"/>
      <c r="M12" s="42"/>
    </row>
    <row r="13" spans="1:13" ht="12.75" x14ac:dyDescent="0.2">
      <c r="A13" s="6"/>
      <c r="B13" s="28" t="s">
        <v>233</v>
      </c>
      <c r="C13" s="28" t="s">
        <v>234</v>
      </c>
      <c r="D13" s="20" t="s">
        <v>85</v>
      </c>
      <c r="E13" s="22">
        <v>1090</v>
      </c>
      <c r="F13" s="11" t="s">
        <v>235</v>
      </c>
      <c r="G13" s="20"/>
      <c r="H13" s="11" t="s">
        <v>236</v>
      </c>
      <c r="I13" s="11" t="s">
        <v>236</v>
      </c>
      <c r="J13" s="8" t="s">
        <v>237</v>
      </c>
      <c r="K13" s="6"/>
      <c r="L13" s="11"/>
      <c r="M13" s="11"/>
    </row>
    <row r="14" spans="1:13" ht="12.75" x14ac:dyDescent="0.2">
      <c r="A14" s="6"/>
      <c r="B14" s="28" t="s">
        <v>238</v>
      </c>
      <c r="C14" s="28" t="s">
        <v>239</v>
      </c>
      <c r="D14" s="20"/>
      <c r="E14" s="22">
        <v>1084</v>
      </c>
      <c r="F14" s="11" t="s">
        <v>240</v>
      </c>
      <c r="G14" s="20"/>
      <c r="H14" s="11" t="s">
        <v>239</v>
      </c>
      <c r="I14" s="11" t="s">
        <v>239</v>
      </c>
      <c r="J14" s="6" t="s">
        <v>237</v>
      </c>
      <c r="K14" s="6"/>
      <c r="L14" s="11"/>
      <c r="M14" s="11"/>
    </row>
    <row r="15" spans="1:13" ht="13.5" thickBot="1" x14ac:dyDescent="0.25">
      <c r="A15" s="6"/>
      <c r="B15" s="28" t="s">
        <v>241</v>
      </c>
      <c r="C15" s="28" t="s">
        <v>89</v>
      </c>
      <c r="D15" s="20" t="s">
        <v>88</v>
      </c>
      <c r="E15" s="29">
        <v>1092</v>
      </c>
      <c r="F15" s="11" t="s">
        <v>242</v>
      </c>
      <c r="G15" s="30"/>
      <c r="H15" s="11" t="s">
        <v>89</v>
      </c>
      <c r="I15" s="11" t="s">
        <v>89</v>
      </c>
      <c r="J15" s="6" t="s">
        <v>243</v>
      </c>
      <c r="K15" s="6"/>
      <c r="L15" s="11"/>
      <c r="M15" s="11"/>
    </row>
    <row r="16" spans="1:13" ht="15" x14ac:dyDescent="0.25">
      <c r="A16" s="44" t="s">
        <v>244</v>
      </c>
      <c r="B16" s="31" t="s">
        <v>245</v>
      </c>
      <c r="C16" s="56" t="s">
        <v>246</v>
      </c>
      <c r="D16" s="32" t="s">
        <v>90</v>
      </c>
      <c r="E16" s="22">
        <v>1101</v>
      </c>
      <c r="F16" s="94" t="s">
        <v>247</v>
      </c>
      <c r="G16" s="20"/>
      <c r="H16" s="44" t="s">
        <v>244</v>
      </c>
      <c r="I16" s="50" t="s">
        <v>248</v>
      </c>
      <c r="J16" s="8" t="s">
        <v>237</v>
      </c>
      <c r="K16" s="8"/>
      <c r="L16" s="44"/>
      <c r="M16" s="44" t="s">
        <v>249</v>
      </c>
    </row>
    <row r="17" spans="1:14" ht="12.75" x14ac:dyDescent="0.2">
      <c r="A17" s="11" t="s">
        <v>93</v>
      </c>
      <c r="B17" s="28" t="s">
        <v>250</v>
      </c>
      <c r="C17" s="28" t="s">
        <v>93</v>
      </c>
      <c r="D17" s="20" t="s">
        <v>92</v>
      </c>
      <c r="E17" s="22">
        <v>1095</v>
      </c>
      <c r="F17" s="11" t="s">
        <v>251</v>
      </c>
      <c r="G17" s="20"/>
      <c r="H17" s="12" t="s">
        <v>252</v>
      </c>
      <c r="I17" s="12" t="s">
        <v>252</v>
      </c>
      <c r="J17" s="6" t="s">
        <v>243</v>
      </c>
      <c r="K17" s="6"/>
      <c r="L17" s="11"/>
      <c r="M17" s="11"/>
    </row>
    <row r="18" spans="1:14" ht="13.5" thickBot="1" x14ac:dyDescent="0.25">
      <c r="A18" s="45" t="s">
        <v>95</v>
      </c>
      <c r="B18" s="33" t="s">
        <v>253</v>
      </c>
      <c r="C18" s="57" t="s">
        <v>254</v>
      </c>
      <c r="D18" s="30" t="s">
        <v>94</v>
      </c>
      <c r="E18" s="29">
        <v>1083</v>
      </c>
      <c r="F18" s="45" t="s">
        <v>255</v>
      </c>
      <c r="G18" s="30"/>
      <c r="H18" s="51" t="s">
        <v>254</v>
      </c>
      <c r="I18" s="51" t="s">
        <v>254</v>
      </c>
      <c r="J18" s="9" t="s">
        <v>256</v>
      </c>
      <c r="K18" s="9"/>
      <c r="L18" s="45"/>
      <c r="M18" s="45"/>
    </row>
    <row r="19" spans="1:14" ht="12.75" x14ac:dyDescent="0.2">
      <c r="A19" s="6"/>
      <c r="B19" s="28" t="s">
        <v>257</v>
      </c>
      <c r="C19" s="28" t="s">
        <v>258</v>
      </c>
      <c r="D19" s="20" t="s">
        <v>96</v>
      </c>
      <c r="E19" s="22">
        <v>1089</v>
      </c>
      <c r="F19" s="11" t="s">
        <v>259</v>
      </c>
      <c r="G19" s="20"/>
      <c r="H19" s="11" t="s">
        <v>97</v>
      </c>
      <c r="I19" s="11" t="s">
        <v>97</v>
      </c>
      <c r="J19" s="6" t="s">
        <v>260</v>
      </c>
      <c r="K19" s="6"/>
      <c r="L19" s="11"/>
      <c r="M19" s="11"/>
    </row>
    <row r="20" spans="1:14" ht="12.75" x14ac:dyDescent="0.2">
      <c r="A20" s="6"/>
      <c r="B20" s="28" t="s">
        <v>261</v>
      </c>
      <c r="C20" s="28" t="s">
        <v>262</v>
      </c>
      <c r="D20" s="20" t="s">
        <v>98</v>
      </c>
      <c r="E20" s="22">
        <v>1091</v>
      </c>
      <c r="F20" s="11" t="s">
        <v>263</v>
      </c>
      <c r="G20" s="20"/>
      <c r="H20" s="11" t="s">
        <v>264</v>
      </c>
      <c r="I20" s="11" t="s">
        <v>264</v>
      </c>
      <c r="J20" s="6" t="s">
        <v>265</v>
      </c>
      <c r="K20" s="6"/>
      <c r="L20" s="11"/>
      <c r="M20" s="11"/>
    </row>
    <row r="21" spans="1:14" ht="12.75" x14ac:dyDescent="0.2">
      <c r="A21" s="6"/>
      <c r="B21" s="28" t="s">
        <v>266</v>
      </c>
      <c r="C21" s="28" t="s">
        <v>267</v>
      </c>
      <c r="D21" s="20" t="s">
        <v>99</v>
      </c>
      <c r="E21" s="22">
        <v>1085</v>
      </c>
      <c r="F21" s="11" t="s">
        <v>268</v>
      </c>
      <c r="G21" s="20"/>
      <c r="H21" s="11" t="s">
        <v>267</v>
      </c>
      <c r="I21" s="11" t="s">
        <v>267</v>
      </c>
      <c r="J21" s="6" t="s">
        <v>269</v>
      </c>
      <c r="K21" s="6"/>
      <c r="L21" s="11"/>
      <c r="M21" s="11"/>
    </row>
    <row r="22" spans="1:14" ht="13.5" thickBot="1" x14ac:dyDescent="0.25">
      <c r="A22" s="6"/>
      <c r="B22" s="3"/>
      <c r="C22" s="3"/>
      <c r="D22" s="9"/>
      <c r="E22" s="9"/>
      <c r="F22" s="11"/>
      <c r="G22" s="9"/>
      <c r="H22" s="11"/>
      <c r="I22" s="11"/>
      <c r="J22" s="6"/>
      <c r="K22" s="6"/>
      <c r="L22" s="11"/>
      <c r="M22" s="11"/>
    </row>
    <row r="23" spans="1:14" ht="13.5" thickBot="1" x14ac:dyDescent="0.25">
      <c r="A23" s="23"/>
      <c r="B23" s="34"/>
      <c r="C23" s="34"/>
      <c r="D23" s="18"/>
      <c r="E23" s="18"/>
      <c r="F23" s="42"/>
      <c r="G23" s="18"/>
      <c r="H23" s="42"/>
      <c r="I23" s="42"/>
      <c r="J23" s="23"/>
      <c r="K23" s="23"/>
      <c r="L23" s="42"/>
      <c r="M23" s="42"/>
    </row>
    <row r="24" spans="1:14" ht="12.75" x14ac:dyDescent="0.2">
      <c r="A24" s="11" t="s">
        <v>102</v>
      </c>
      <c r="B24" s="28" t="s">
        <v>270</v>
      </c>
      <c r="C24" s="54" t="s">
        <v>271</v>
      </c>
      <c r="D24" s="20" t="s">
        <v>101</v>
      </c>
      <c r="E24" s="21">
        <v>1100</v>
      </c>
      <c r="F24" s="11" t="s">
        <v>272</v>
      </c>
      <c r="G24" s="21"/>
      <c r="H24" s="11" t="s">
        <v>102</v>
      </c>
      <c r="I24" s="11" t="s">
        <v>102</v>
      </c>
      <c r="J24" s="6" t="s">
        <v>260</v>
      </c>
      <c r="K24" s="6"/>
      <c r="L24" s="11"/>
      <c r="M24" s="11"/>
    </row>
    <row r="25" spans="1:14" ht="12.75" x14ac:dyDescent="0.2">
      <c r="A25" s="6"/>
      <c r="B25" s="28" t="s">
        <v>273</v>
      </c>
      <c r="C25" s="28" t="s">
        <v>274</v>
      </c>
      <c r="D25" s="20" t="s">
        <v>103</v>
      </c>
      <c r="E25" s="22">
        <v>1102</v>
      </c>
      <c r="F25" s="11" t="s">
        <v>275</v>
      </c>
      <c r="G25" s="22"/>
      <c r="H25" s="11" t="s">
        <v>276</v>
      </c>
      <c r="I25" s="11" t="s">
        <v>276</v>
      </c>
      <c r="J25" s="6" t="s">
        <v>277</v>
      </c>
      <c r="K25" s="6"/>
      <c r="L25" s="11"/>
      <c r="M25" s="11"/>
    </row>
    <row r="26" spans="1:14" ht="12.75" x14ac:dyDescent="0.2">
      <c r="A26" s="11" t="s">
        <v>278</v>
      </c>
      <c r="B26" s="28" t="s">
        <v>279</v>
      </c>
      <c r="C26" s="54" t="s">
        <v>280</v>
      </c>
      <c r="D26" s="20" t="s">
        <v>105</v>
      </c>
      <c r="E26" s="22">
        <v>1043</v>
      </c>
      <c r="F26" s="11" t="s">
        <v>281</v>
      </c>
      <c r="G26" s="22"/>
      <c r="H26" s="12" t="s">
        <v>282</v>
      </c>
      <c r="I26" s="12" t="s">
        <v>282</v>
      </c>
      <c r="J26" s="6" t="s">
        <v>260</v>
      </c>
      <c r="K26" s="6"/>
      <c r="L26" s="12" t="s">
        <v>283</v>
      </c>
      <c r="M26" s="12" t="s">
        <v>284</v>
      </c>
    </row>
    <row r="27" spans="1:14" ht="12.75" x14ac:dyDescent="0.2">
      <c r="A27" s="11" t="s">
        <v>285</v>
      </c>
      <c r="B27" s="28" t="s">
        <v>286</v>
      </c>
      <c r="C27" s="54" t="s">
        <v>287</v>
      </c>
      <c r="D27" s="20" t="s">
        <v>107</v>
      </c>
      <c r="E27" s="22">
        <v>1044</v>
      </c>
      <c r="F27" s="11" t="s">
        <v>288</v>
      </c>
      <c r="G27" s="22"/>
      <c r="H27" s="12" t="s">
        <v>289</v>
      </c>
      <c r="I27" s="12" t="s">
        <v>289</v>
      </c>
      <c r="J27" s="6" t="s">
        <v>290</v>
      </c>
      <c r="K27" s="6"/>
      <c r="L27" s="12" t="s">
        <v>291</v>
      </c>
      <c r="M27" s="12" t="s">
        <v>292</v>
      </c>
    </row>
    <row r="28" spans="1:14" ht="12.75" x14ac:dyDescent="0.2">
      <c r="A28" s="48" t="s">
        <v>110</v>
      </c>
      <c r="B28" s="28" t="s">
        <v>293</v>
      </c>
      <c r="C28" s="54" t="s">
        <v>294</v>
      </c>
      <c r="D28" s="20" t="s">
        <v>109</v>
      </c>
      <c r="E28" s="22">
        <v>1045</v>
      </c>
      <c r="F28" s="11" t="s">
        <v>295</v>
      </c>
      <c r="G28" s="22"/>
      <c r="H28" s="11" t="s">
        <v>110</v>
      </c>
      <c r="I28" s="12" t="s">
        <v>294</v>
      </c>
      <c r="J28" s="6" t="s">
        <v>256</v>
      </c>
      <c r="K28" s="6"/>
      <c r="L28" s="12" t="s">
        <v>296</v>
      </c>
      <c r="M28" s="12" t="s">
        <v>297</v>
      </c>
      <c r="N28" s="2" t="s">
        <v>298</v>
      </c>
    </row>
    <row r="29" spans="1:14" ht="12.75" x14ac:dyDescent="0.2">
      <c r="A29" s="48" t="s">
        <v>299</v>
      </c>
      <c r="B29" s="28"/>
      <c r="C29" s="28"/>
      <c r="D29" s="20"/>
      <c r="E29" s="22"/>
      <c r="F29" s="11"/>
      <c r="G29" s="22"/>
      <c r="H29" s="11"/>
      <c r="I29" s="11"/>
      <c r="J29" s="6"/>
      <c r="K29" s="6"/>
      <c r="L29" s="12" t="s">
        <v>300</v>
      </c>
      <c r="M29" s="12" t="s">
        <v>301</v>
      </c>
    </row>
    <row r="30" spans="1:14" ht="12.75" x14ac:dyDescent="0.2">
      <c r="A30" s="48" t="s">
        <v>302</v>
      </c>
      <c r="B30" s="28" t="s">
        <v>303</v>
      </c>
      <c r="C30" s="28" t="s">
        <v>302</v>
      </c>
      <c r="D30" s="20" t="s">
        <v>111</v>
      </c>
      <c r="E30" s="22">
        <v>1046</v>
      </c>
      <c r="F30" s="11" t="s">
        <v>304</v>
      </c>
      <c r="G30" s="22"/>
      <c r="H30" s="11" t="s">
        <v>302</v>
      </c>
      <c r="I30" s="11" t="s">
        <v>302</v>
      </c>
      <c r="J30" s="6" t="s">
        <v>305</v>
      </c>
      <c r="K30" s="6"/>
      <c r="L30" s="12" t="s">
        <v>306</v>
      </c>
      <c r="M30" s="12" t="s">
        <v>307</v>
      </c>
      <c r="N30" s="2" t="s">
        <v>298</v>
      </c>
    </row>
    <row r="31" spans="1:14" ht="12.75" x14ac:dyDescent="0.2">
      <c r="A31" s="48" t="s">
        <v>308</v>
      </c>
      <c r="B31" s="28" t="s">
        <v>309</v>
      </c>
      <c r="C31" s="28" t="s">
        <v>308</v>
      </c>
      <c r="D31" s="20" t="s">
        <v>113</v>
      </c>
      <c r="E31" s="22">
        <v>1047</v>
      </c>
      <c r="F31" s="11" t="s">
        <v>310</v>
      </c>
      <c r="G31" s="22"/>
      <c r="H31" s="11" t="s">
        <v>308</v>
      </c>
      <c r="I31" s="11" t="s">
        <v>308</v>
      </c>
      <c r="J31" s="6"/>
      <c r="K31" s="6"/>
      <c r="L31" s="12" t="s">
        <v>311</v>
      </c>
      <c r="M31" s="12" t="s">
        <v>312</v>
      </c>
      <c r="N31" s="2" t="s">
        <v>298</v>
      </c>
    </row>
    <row r="32" spans="1:14" ht="12.75" x14ac:dyDescent="0.2">
      <c r="A32" s="97" t="s">
        <v>313</v>
      </c>
      <c r="B32" s="28" t="s">
        <v>314</v>
      </c>
      <c r="C32" s="28" t="s">
        <v>313</v>
      </c>
      <c r="D32" s="20" t="s">
        <v>115</v>
      </c>
      <c r="E32" s="22">
        <v>1048</v>
      </c>
      <c r="F32" s="11" t="s">
        <v>315</v>
      </c>
      <c r="G32" s="22"/>
      <c r="H32" s="11" t="s">
        <v>313</v>
      </c>
      <c r="I32" s="11" t="s">
        <v>313</v>
      </c>
      <c r="J32" s="6" t="s">
        <v>243</v>
      </c>
      <c r="K32" s="6"/>
      <c r="L32" s="12" t="s">
        <v>316</v>
      </c>
      <c r="M32" s="12" t="s">
        <v>317</v>
      </c>
    </row>
    <row r="33" spans="1:13" ht="12.75" x14ac:dyDescent="0.2">
      <c r="A33" s="11" t="s">
        <v>318</v>
      </c>
      <c r="B33" s="28" t="s">
        <v>319</v>
      </c>
      <c r="C33" s="28" t="s">
        <v>320</v>
      </c>
      <c r="D33" s="20" t="s">
        <v>117</v>
      </c>
      <c r="E33" s="22">
        <v>1049</v>
      </c>
      <c r="F33" s="11" t="s">
        <v>321</v>
      </c>
      <c r="G33" s="22"/>
      <c r="H33" s="11" t="s">
        <v>318</v>
      </c>
      <c r="I33" s="11" t="s">
        <v>318</v>
      </c>
      <c r="J33" s="6" t="s">
        <v>290</v>
      </c>
      <c r="K33" s="6"/>
      <c r="L33" s="12" t="s">
        <v>322</v>
      </c>
      <c r="M33" s="12" t="s">
        <v>323</v>
      </c>
    </row>
    <row r="34" spans="1:13" ht="12.75" x14ac:dyDescent="0.2">
      <c r="A34" s="11" t="s">
        <v>120</v>
      </c>
      <c r="B34" s="28" t="s">
        <v>324</v>
      </c>
      <c r="C34" s="28" t="s">
        <v>120</v>
      </c>
      <c r="D34" s="20" t="s">
        <v>119</v>
      </c>
      <c r="E34" s="22">
        <v>1050</v>
      </c>
      <c r="F34" s="11" t="s">
        <v>325</v>
      </c>
      <c r="G34" s="22"/>
      <c r="H34" s="11" t="s">
        <v>120</v>
      </c>
      <c r="I34" s="11" t="s">
        <v>120</v>
      </c>
      <c r="J34" s="6" t="s">
        <v>256</v>
      </c>
      <c r="K34" s="6"/>
      <c r="L34" s="12" t="s">
        <v>326</v>
      </c>
      <c r="M34" s="11" t="s">
        <v>327</v>
      </c>
    </row>
    <row r="35" spans="1:13" ht="12.75" x14ac:dyDescent="0.2">
      <c r="A35" s="11" t="s">
        <v>328</v>
      </c>
      <c r="B35" s="28" t="s">
        <v>329</v>
      </c>
      <c r="C35" s="28" t="s">
        <v>330</v>
      </c>
      <c r="D35" s="20" t="s">
        <v>121</v>
      </c>
      <c r="E35" s="22">
        <v>1051</v>
      </c>
      <c r="F35" s="11" t="s">
        <v>331</v>
      </c>
      <c r="G35" s="22"/>
      <c r="H35" s="49" t="s">
        <v>332</v>
      </c>
      <c r="I35" s="49" t="s">
        <v>330</v>
      </c>
      <c r="J35" s="6" t="s">
        <v>243</v>
      </c>
      <c r="K35" s="6"/>
      <c r="L35" s="11" t="s">
        <v>333</v>
      </c>
      <c r="M35" s="11" t="s">
        <v>333</v>
      </c>
    </row>
    <row r="36" spans="1:13" ht="12.75" x14ac:dyDescent="0.2">
      <c r="A36" s="11" t="s">
        <v>334</v>
      </c>
      <c r="B36" s="28" t="s">
        <v>335</v>
      </c>
      <c r="C36" s="28" t="s">
        <v>334</v>
      </c>
      <c r="D36" s="20" t="s">
        <v>123</v>
      </c>
      <c r="E36" s="22">
        <v>1052</v>
      </c>
      <c r="F36" s="11" t="s">
        <v>336</v>
      </c>
      <c r="G36" s="22"/>
      <c r="H36" s="11" t="s">
        <v>334</v>
      </c>
      <c r="I36" s="11" t="s">
        <v>334</v>
      </c>
      <c r="J36" s="6" t="s">
        <v>243</v>
      </c>
      <c r="K36" s="6"/>
      <c r="L36" s="12" t="s">
        <v>337</v>
      </c>
      <c r="M36" s="12" t="s">
        <v>338</v>
      </c>
    </row>
    <row r="37" spans="1:13" ht="26.25" thickBot="1" x14ac:dyDescent="0.25">
      <c r="A37" s="58" t="s">
        <v>339</v>
      </c>
      <c r="B37" s="33" t="s">
        <v>340</v>
      </c>
      <c r="C37" s="57" t="s">
        <v>341</v>
      </c>
      <c r="D37" s="30" t="s">
        <v>125</v>
      </c>
      <c r="E37" s="29">
        <v>1053</v>
      </c>
      <c r="F37" s="58" t="s">
        <v>342</v>
      </c>
      <c r="G37" s="29"/>
      <c r="H37" s="59" t="s">
        <v>341</v>
      </c>
      <c r="I37" s="59" t="s">
        <v>341</v>
      </c>
      <c r="J37" s="9" t="s">
        <v>243</v>
      </c>
      <c r="K37" s="9"/>
      <c r="L37" s="59" t="s">
        <v>343</v>
      </c>
      <c r="M37" s="59" t="s">
        <v>344</v>
      </c>
    </row>
    <row r="38" spans="1:13" ht="12.75" x14ac:dyDescent="0.2">
      <c r="A38" s="8"/>
      <c r="B38" s="28" t="s">
        <v>345</v>
      </c>
      <c r="C38" s="28" t="s">
        <v>346</v>
      </c>
      <c r="D38" s="20" t="s">
        <v>126</v>
      </c>
      <c r="E38" s="22">
        <v>1598</v>
      </c>
      <c r="F38" s="44" t="s">
        <v>347</v>
      </c>
      <c r="G38" s="22"/>
      <c r="H38" s="44" t="s">
        <v>346</v>
      </c>
      <c r="I38" s="44" t="s">
        <v>346</v>
      </c>
      <c r="J38" s="8"/>
      <c r="K38" s="8"/>
      <c r="L38" s="44"/>
      <c r="M38" s="44"/>
    </row>
    <row r="39" spans="1:13" ht="10.35" customHeight="1" x14ac:dyDescent="0.2">
      <c r="A39" s="6"/>
      <c r="B39" s="28" t="s">
        <v>348</v>
      </c>
      <c r="C39" s="28" t="s">
        <v>346</v>
      </c>
      <c r="D39" s="20" t="s">
        <v>126</v>
      </c>
      <c r="E39" s="10"/>
      <c r="F39" s="11"/>
      <c r="G39" s="22">
        <v>3343</v>
      </c>
      <c r="H39" s="11"/>
      <c r="I39" s="11"/>
      <c r="J39" s="6"/>
      <c r="K39" s="6"/>
      <c r="L39" s="11"/>
      <c r="M39" s="11"/>
    </row>
    <row r="40" spans="1:13" ht="12.75" x14ac:dyDescent="0.2">
      <c r="A40" s="6"/>
      <c r="D40" s="10"/>
      <c r="E40" s="10"/>
      <c r="F40" s="11"/>
      <c r="G40" s="10"/>
      <c r="H40" s="11"/>
      <c r="I40" s="11"/>
      <c r="J40" s="6"/>
      <c r="K40" s="6"/>
      <c r="L40" s="11"/>
      <c r="M40" s="11"/>
    </row>
    <row r="41" spans="1:13" ht="13.5" thickBot="1" x14ac:dyDescent="0.25">
      <c r="A41" s="6"/>
      <c r="D41" s="10"/>
      <c r="E41" s="10"/>
      <c r="F41" s="11"/>
      <c r="G41" s="10"/>
      <c r="H41" s="11"/>
      <c r="I41" s="11"/>
      <c r="J41" s="6"/>
      <c r="K41" s="6"/>
      <c r="L41" s="11"/>
      <c r="M41" s="11"/>
    </row>
    <row r="42" spans="1:13" ht="13.5" thickBot="1" x14ac:dyDescent="0.25">
      <c r="A42" s="23"/>
      <c r="B42" s="17"/>
      <c r="C42" s="17"/>
      <c r="D42" s="18"/>
      <c r="E42" s="18"/>
      <c r="F42" s="42"/>
      <c r="G42" s="18"/>
      <c r="H42" s="42"/>
      <c r="I42" s="42"/>
      <c r="J42" s="23"/>
      <c r="K42" s="23"/>
      <c r="L42" s="42"/>
      <c r="M42" s="42"/>
    </row>
    <row r="43" spans="1:13" ht="12.75" x14ac:dyDescent="0.2">
      <c r="A43" s="6"/>
      <c r="B43" s="28" t="s">
        <v>349</v>
      </c>
      <c r="C43" s="53"/>
      <c r="D43" s="10"/>
      <c r="E43" s="21"/>
      <c r="F43" s="11"/>
      <c r="G43" s="21">
        <v>3342</v>
      </c>
      <c r="H43" s="11"/>
      <c r="I43" s="11"/>
      <c r="J43" s="6"/>
      <c r="K43" s="6"/>
      <c r="L43" s="11"/>
      <c r="M43" s="11"/>
    </row>
    <row r="44" spans="1:13" ht="12.75" x14ac:dyDescent="0.2">
      <c r="A44" s="35" t="s">
        <v>350</v>
      </c>
      <c r="B44" s="28" t="s">
        <v>351</v>
      </c>
      <c r="C44" s="54" t="s">
        <v>130</v>
      </c>
      <c r="D44" s="20" t="s">
        <v>129</v>
      </c>
      <c r="E44" s="22">
        <v>1033</v>
      </c>
      <c r="F44" s="93" t="s">
        <v>352</v>
      </c>
      <c r="G44" s="22"/>
      <c r="H44" s="93" t="s">
        <v>130</v>
      </c>
      <c r="I44" s="93" t="s">
        <v>130</v>
      </c>
      <c r="J44" s="6"/>
      <c r="K44" s="6"/>
      <c r="L44" s="11"/>
      <c r="M44" s="11"/>
    </row>
    <row r="45" spans="1:13" ht="12.75" x14ac:dyDescent="0.2">
      <c r="A45" s="35" t="s">
        <v>132</v>
      </c>
      <c r="B45" s="28" t="s">
        <v>353</v>
      </c>
      <c r="C45" s="28" t="s">
        <v>354</v>
      </c>
      <c r="D45" s="20" t="s">
        <v>131</v>
      </c>
      <c r="E45" s="22">
        <v>1098</v>
      </c>
      <c r="F45" s="93" t="s">
        <v>355</v>
      </c>
      <c r="G45" s="22"/>
      <c r="H45" s="93" t="s">
        <v>132</v>
      </c>
      <c r="I45" s="93" t="s">
        <v>132</v>
      </c>
      <c r="J45" s="6" t="s">
        <v>243</v>
      </c>
      <c r="K45" s="6"/>
      <c r="L45" s="11" t="s">
        <v>354</v>
      </c>
      <c r="M45" s="11" t="s">
        <v>354</v>
      </c>
    </row>
    <row r="46" spans="1:13" ht="12.75" x14ac:dyDescent="0.2">
      <c r="A46" s="11" t="s">
        <v>134</v>
      </c>
      <c r="B46" s="28" t="s">
        <v>356</v>
      </c>
      <c r="C46" s="54" t="s">
        <v>357</v>
      </c>
      <c r="D46" s="20" t="s">
        <v>133</v>
      </c>
      <c r="E46" s="22">
        <v>1034</v>
      </c>
      <c r="F46" s="11" t="s">
        <v>358</v>
      </c>
      <c r="G46" s="22"/>
      <c r="H46" s="11" t="s">
        <v>359</v>
      </c>
      <c r="I46" s="12" t="s">
        <v>360</v>
      </c>
      <c r="J46" s="6" t="s">
        <v>243</v>
      </c>
      <c r="K46" s="6"/>
      <c r="L46" s="12" t="s">
        <v>361</v>
      </c>
      <c r="M46" s="12" t="s">
        <v>361</v>
      </c>
    </row>
    <row r="47" spans="1:13" ht="12.75" x14ac:dyDescent="0.2">
      <c r="A47" s="11" t="s">
        <v>136</v>
      </c>
      <c r="B47" s="28" t="s">
        <v>362</v>
      </c>
      <c r="C47" s="28" t="s">
        <v>363</v>
      </c>
      <c r="D47" s="20" t="s">
        <v>135</v>
      </c>
      <c r="E47" s="22">
        <v>1035</v>
      </c>
      <c r="F47" s="11" t="s">
        <v>364</v>
      </c>
      <c r="G47" s="22"/>
      <c r="H47" s="96" t="s">
        <v>136</v>
      </c>
      <c r="I47" s="11" t="s">
        <v>136</v>
      </c>
      <c r="J47" s="6" t="s">
        <v>243</v>
      </c>
      <c r="K47" s="6"/>
      <c r="L47" s="12" t="s">
        <v>136</v>
      </c>
      <c r="M47" s="11" t="s">
        <v>365</v>
      </c>
    </row>
    <row r="48" spans="1:13" ht="12.75" x14ac:dyDescent="0.2">
      <c r="A48" s="11" t="s">
        <v>138</v>
      </c>
      <c r="B48" s="28" t="s">
        <v>366</v>
      </c>
      <c r="C48" s="28" t="s">
        <v>367</v>
      </c>
      <c r="D48" s="20" t="s">
        <v>137</v>
      </c>
      <c r="E48" s="22">
        <v>1036</v>
      </c>
      <c r="F48" s="11" t="s">
        <v>368</v>
      </c>
      <c r="G48" s="22"/>
      <c r="H48" s="11" t="s">
        <v>138</v>
      </c>
      <c r="I48" s="11" t="s">
        <v>138</v>
      </c>
      <c r="J48" s="6" t="s">
        <v>243</v>
      </c>
      <c r="K48" s="6"/>
      <c r="L48" s="12" t="s">
        <v>138</v>
      </c>
      <c r="M48" s="11" t="s">
        <v>369</v>
      </c>
    </row>
    <row r="49" spans="1:13" ht="12.75" x14ac:dyDescent="0.2">
      <c r="A49" s="35" t="s">
        <v>370</v>
      </c>
      <c r="B49" s="28" t="s">
        <v>371</v>
      </c>
      <c r="C49" s="54" t="s">
        <v>140</v>
      </c>
      <c r="D49" s="20" t="s">
        <v>139</v>
      </c>
      <c r="E49" s="22">
        <v>1037</v>
      </c>
      <c r="F49" s="11" t="s">
        <v>372</v>
      </c>
      <c r="G49" s="22"/>
      <c r="H49" s="12" t="s">
        <v>140</v>
      </c>
      <c r="I49" s="12" t="s">
        <v>140</v>
      </c>
      <c r="J49" s="6"/>
      <c r="K49" s="6"/>
      <c r="L49" s="11"/>
      <c r="M49" s="11"/>
    </row>
    <row r="50" spans="1:13" ht="12.75" x14ac:dyDescent="0.2">
      <c r="A50" s="11" t="s">
        <v>142</v>
      </c>
      <c r="B50" s="28" t="s">
        <v>373</v>
      </c>
      <c r="C50" s="28" t="s">
        <v>142</v>
      </c>
      <c r="D50" s="20" t="s">
        <v>141</v>
      </c>
      <c r="E50" s="22">
        <v>1099</v>
      </c>
      <c r="F50" s="11" t="s">
        <v>374</v>
      </c>
      <c r="G50" s="22"/>
      <c r="H50" s="12" t="s">
        <v>375</v>
      </c>
      <c r="I50" s="11" t="s">
        <v>142</v>
      </c>
      <c r="J50" s="6"/>
      <c r="K50" s="6"/>
      <c r="L50" s="11" t="s">
        <v>142</v>
      </c>
      <c r="M50" s="11" t="s">
        <v>142</v>
      </c>
    </row>
    <row r="51" spans="1:13" ht="12.75" x14ac:dyDescent="0.2">
      <c r="A51" s="6"/>
      <c r="B51" s="28" t="s">
        <v>376</v>
      </c>
      <c r="C51" s="28" t="s">
        <v>144</v>
      </c>
      <c r="D51" s="20" t="s">
        <v>143</v>
      </c>
      <c r="E51" s="22">
        <v>1038</v>
      </c>
      <c r="F51" s="11" t="s">
        <v>377</v>
      </c>
      <c r="G51" s="22"/>
      <c r="H51" s="11" t="s">
        <v>144</v>
      </c>
      <c r="I51" s="11" t="s">
        <v>144</v>
      </c>
      <c r="J51" s="6" t="s">
        <v>243</v>
      </c>
      <c r="K51" s="6"/>
      <c r="L51" s="11" t="s">
        <v>144</v>
      </c>
      <c r="M51" s="11" t="s">
        <v>144</v>
      </c>
    </row>
    <row r="52" spans="1:13" ht="12.75" x14ac:dyDescent="0.2">
      <c r="A52" s="6"/>
      <c r="B52" s="28" t="s">
        <v>378</v>
      </c>
      <c r="C52" s="28" t="s">
        <v>146</v>
      </c>
      <c r="D52" s="20" t="s">
        <v>145</v>
      </c>
      <c r="E52" s="22">
        <v>1039</v>
      </c>
      <c r="F52" s="11" t="s">
        <v>379</v>
      </c>
      <c r="G52" s="22"/>
      <c r="H52" s="11" t="s">
        <v>146</v>
      </c>
      <c r="I52" s="11" t="s">
        <v>146</v>
      </c>
      <c r="J52" s="6" t="s">
        <v>243</v>
      </c>
      <c r="K52" s="6"/>
      <c r="L52" s="11" t="s">
        <v>146</v>
      </c>
      <c r="M52" s="11" t="s">
        <v>146</v>
      </c>
    </row>
    <row r="53" spans="1:13" ht="12.75" x14ac:dyDescent="0.2">
      <c r="A53" s="11" t="s">
        <v>148</v>
      </c>
      <c r="B53" s="28" t="s">
        <v>380</v>
      </c>
      <c r="C53" s="55" t="s">
        <v>148</v>
      </c>
      <c r="D53" s="20" t="s">
        <v>147</v>
      </c>
      <c r="E53" s="22">
        <v>1082</v>
      </c>
      <c r="F53" s="11" t="s">
        <v>381</v>
      </c>
      <c r="G53" s="22"/>
      <c r="H53" s="49" t="s">
        <v>148</v>
      </c>
      <c r="I53" s="49" t="s">
        <v>148</v>
      </c>
      <c r="J53" s="6"/>
      <c r="K53" s="6"/>
      <c r="L53" s="11" t="s">
        <v>382</v>
      </c>
      <c r="M53" s="11" t="s">
        <v>382</v>
      </c>
    </row>
    <row r="54" spans="1:13" ht="12.75" x14ac:dyDescent="0.2">
      <c r="A54" s="35" t="s">
        <v>383</v>
      </c>
      <c r="B54" s="28" t="s">
        <v>384</v>
      </c>
      <c r="C54" s="54" t="s">
        <v>150</v>
      </c>
      <c r="D54" s="20" t="s">
        <v>149</v>
      </c>
      <c r="E54" s="22">
        <v>1040</v>
      </c>
      <c r="F54" s="11" t="s">
        <v>385</v>
      </c>
      <c r="G54" s="22"/>
      <c r="H54" s="12" t="s">
        <v>386</v>
      </c>
      <c r="I54" s="12" t="s">
        <v>150</v>
      </c>
      <c r="J54" s="6"/>
      <c r="K54" s="6"/>
      <c r="L54" s="11"/>
      <c r="M54" s="11"/>
    </row>
    <row r="55" spans="1:13" ht="12.75" x14ac:dyDescent="0.2">
      <c r="A55" s="6"/>
      <c r="B55" s="28" t="s">
        <v>387</v>
      </c>
      <c r="C55" s="28" t="s">
        <v>388</v>
      </c>
      <c r="D55" s="20" t="s">
        <v>151</v>
      </c>
      <c r="E55" s="22">
        <v>1041</v>
      </c>
      <c r="F55" s="11" t="s">
        <v>389</v>
      </c>
      <c r="G55" s="22"/>
      <c r="H55" s="11" t="s">
        <v>152</v>
      </c>
      <c r="I55" s="11" t="s">
        <v>152</v>
      </c>
      <c r="J55" s="6" t="s">
        <v>243</v>
      </c>
      <c r="K55" s="6"/>
      <c r="L55" s="11" t="s">
        <v>152</v>
      </c>
      <c r="M55" s="11" t="s">
        <v>152</v>
      </c>
    </row>
    <row r="56" spans="1:13" ht="13.5" thickBot="1" x14ac:dyDescent="0.25">
      <c r="A56" s="9"/>
      <c r="B56" s="28" t="s">
        <v>390</v>
      </c>
      <c r="C56" s="28" t="s">
        <v>391</v>
      </c>
      <c r="D56" s="20" t="s">
        <v>153</v>
      </c>
      <c r="E56" s="22">
        <v>1042</v>
      </c>
      <c r="F56" s="45" t="s">
        <v>392</v>
      </c>
      <c r="G56" s="22"/>
      <c r="H56" s="45" t="s">
        <v>154</v>
      </c>
      <c r="I56" s="45" t="s">
        <v>154</v>
      </c>
      <c r="J56" s="9" t="s">
        <v>243</v>
      </c>
      <c r="K56" s="9"/>
      <c r="L56" s="45" t="s">
        <v>154</v>
      </c>
      <c r="M56" s="45" t="s">
        <v>154</v>
      </c>
    </row>
    <row r="57" spans="1:13" ht="10.35" customHeight="1" x14ac:dyDescent="0.2">
      <c r="A57" s="8"/>
      <c r="B57" s="31" t="s">
        <v>393</v>
      </c>
      <c r="C57" s="52" t="s">
        <v>156</v>
      </c>
      <c r="D57" s="32" t="s">
        <v>155</v>
      </c>
      <c r="E57" s="21">
        <v>1591</v>
      </c>
      <c r="F57" s="44" t="s">
        <v>394</v>
      </c>
      <c r="G57" s="21"/>
      <c r="H57" s="44" t="s">
        <v>395</v>
      </c>
      <c r="I57" s="44" t="s">
        <v>156</v>
      </c>
      <c r="J57" s="8"/>
      <c r="K57" s="8"/>
      <c r="L57" s="44"/>
      <c r="M57" s="44"/>
    </row>
    <row r="58" spans="1:13" ht="10.35" customHeight="1" x14ac:dyDescent="0.2">
      <c r="A58" s="6"/>
      <c r="B58" s="28" t="s">
        <v>396</v>
      </c>
      <c r="C58" s="28" t="s">
        <v>156</v>
      </c>
      <c r="D58" s="20" t="s">
        <v>155</v>
      </c>
      <c r="E58" s="10"/>
      <c r="F58" s="11"/>
      <c r="G58" s="22">
        <v>3344</v>
      </c>
      <c r="H58" s="11"/>
      <c r="I58" s="11"/>
      <c r="J58" s="6"/>
      <c r="K58" s="6"/>
      <c r="L58" s="11"/>
      <c r="M58" s="11"/>
    </row>
    <row r="59" spans="1:13" ht="12.75" x14ac:dyDescent="0.2">
      <c r="A59" s="6"/>
      <c r="B59" s="2" t="s">
        <v>397</v>
      </c>
      <c r="D59" s="36"/>
      <c r="E59" s="22"/>
      <c r="F59" s="11"/>
      <c r="G59" s="22">
        <v>1620</v>
      </c>
      <c r="H59" s="11"/>
      <c r="I59" s="11"/>
      <c r="J59" s="6"/>
      <c r="K59" s="6"/>
      <c r="L59" s="11"/>
      <c r="M59" s="11"/>
    </row>
    <row r="60" spans="1:13" ht="13.5" thickBot="1" x14ac:dyDescent="0.25">
      <c r="A60" s="6"/>
      <c r="B60" s="37"/>
      <c r="C60" s="37"/>
      <c r="D60" s="30"/>
      <c r="E60" s="30"/>
      <c r="F60" s="11"/>
      <c r="G60" s="30"/>
      <c r="H60" s="11"/>
      <c r="I60" s="11"/>
      <c r="J60" s="6"/>
      <c r="K60" s="6"/>
      <c r="L60" s="11"/>
      <c r="M60" s="11"/>
    </row>
    <row r="61" spans="1:13" ht="13.5" thickBot="1" x14ac:dyDescent="0.25">
      <c r="A61" s="23"/>
      <c r="B61" s="34"/>
      <c r="C61" s="34"/>
      <c r="D61" s="18"/>
      <c r="E61" s="18"/>
      <c r="F61" s="42"/>
      <c r="G61" s="18"/>
      <c r="H61" s="42"/>
      <c r="I61" s="42"/>
      <c r="J61" s="23"/>
      <c r="K61" s="23"/>
      <c r="L61" s="42"/>
      <c r="M61" s="42"/>
    </row>
    <row r="62" spans="1:13" ht="12.75" x14ac:dyDescent="0.2">
      <c r="A62" s="6"/>
      <c r="B62" s="28" t="s">
        <v>398</v>
      </c>
      <c r="C62" s="53"/>
      <c r="D62" s="10"/>
      <c r="E62" s="21"/>
      <c r="F62" s="11"/>
      <c r="G62" s="20">
        <v>2995</v>
      </c>
      <c r="H62" s="11"/>
      <c r="I62" s="11"/>
      <c r="J62" s="6"/>
      <c r="K62" s="6"/>
      <c r="L62" s="11"/>
      <c r="M62" s="11"/>
    </row>
    <row r="63" spans="1:13" ht="12.75" x14ac:dyDescent="0.2">
      <c r="A63" s="6"/>
      <c r="B63" s="28" t="s">
        <v>399</v>
      </c>
      <c r="C63" s="28" t="s">
        <v>167</v>
      </c>
      <c r="D63" s="20" t="s">
        <v>166</v>
      </c>
      <c r="E63" s="22">
        <v>1060</v>
      </c>
      <c r="F63" s="11" t="s">
        <v>400</v>
      </c>
      <c r="G63" s="20"/>
      <c r="H63" s="11" t="s">
        <v>167</v>
      </c>
      <c r="I63" s="11" t="s">
        <v>167</v>
      </c>
      <c r="J63" s="6" t="s">
        <v>265</v>
      </c>
      <c r="K63" s="6"/>
      <c r="L63" s="11"/>
      <c r="M63" s="11"/>
    </row>
    <row r="64" spans="1:13" ht="12.75" x14ac:dyDescent="0.2">
      <c r="A64" s="6"/>
      <c r="B64" s="28" t="s">
        <v>401</v>
      </c>
      <c r="C64" s="28" t="s">
        <v>169</v>
      </c>
      <c r="D64" s="20" t="s">
        <v>168</v>
      </c>
      <c r="E64" s="22">
        <v>1059</v>
      </c>
      <c r="F64" s="11" t="s">
        <v>402</v>
      </c>
      <c r="G64" s="20"/>
      <c r="H64" s="11" t="s">
        <v>169</v>
      </c>
      <c r="I64" s="11" t="s">
        <v>169</v>
      </c>
      <c r="J64" s="6"/>
      <c r="K64" s="6"/>
      <c r="L64" s="11"/>
      <c r="M64" s="11"/>
    </row>
    <row r="65" spans="1:13" ht="12.75" x14ac:dyDescent="0.2">
      <c r="A65" s="6"/>
      <c r="B65" s="28" t="s">
        <v>403</v>
      </c>
      <c r="C65" s="28" t="s">
        <v>404</v>
      </c>
      <c r="D65" s="20" t="s">
        <v>170</v>
      </c>
      <c r="E65" s="22">
        <v>1054</v>
      </c>
      <c r="F65" s="11" t="s">
        <v>405</v>
      </c>
      <c r="G65" s="20"/>
      <c r="H65" s="11" t="s">
        <v>171</v>
      </c>
      <c r="I65" s="11" t="s">
        <v>171</v>
      </c>
      <c r="J65" s="6"/>
      <c r="K65" s="6"/>
      <c r="L65" s="11"/>
      <c r="M65" s="11"/>
    </row>
    <row r="66" spans="1:13" ht="12.75" x14ac:dyDescent="0.2">
      <c r="A66" s="6"/>
      <c r="B66" s="28" t="s">
        <v>406</v>
      </c>
      <c r="C66" s="28" t="s">
        <v>407</v>
      </c>
      <c r="D66" s="20" t="s">
        <v>172</v>
      </c>
      <c r="E66" s="22">
        <v>1602</v>
      </c>
      <c r="F66" s="11" t="s">
        <v>408</v>
      </c>
      <c r="G66" s="20"/>
      <c r="H66" s="11" t="s">
        <v>409</v>
      </c>
      <c r="I66" s="11" t="s">
        <v>409</v>
      </c>
      <c r="J66" s="6"/>
      <c r="K66" s="6"/>
      <c r="L66" s="11"/>
      <c r="M66" s="11"/>
    </row>
    <row r="67" spans="1:13" ht="12.75" x14ac:dyDescent="0.2">
      <c r="A67" s="6"/>
      <c r="B67" s="28" t="s">
        <v>410</v>
      </c>
      <c r="C67" s="28"/>
      <c r="D67" s="38"/>
      <c r="E67" s="22"/>
      <c r="F67" s="11"/>
      <c r="G67" s="20">
        <v>2972</v>
      </c>
      <c r="H67" s="11"/>
      <c r="I67" s="11"/>
      <c r="J67" s="6"/>
      <c r="K67" s="6"/>
      <c r="L67" s="11"/>
      <c r="M67" s="11"/>
    </row>
    <row r="68" spans="1:13" ht="12.75" x14ac:dyDescent="0.2">
      <c r="A68" s="6"/>
      <c r="B68" s="28" t="s">
        <v>411</v>
      </c>
      <c r="C68" s="28"/>
      <c r="D68" s="38" t="s">
        <v>412</v>
      </c>
      <c r="E68" s="22">
        <v>2995</v>
      </c>
      <c r="F68" s="11" t="s">
        <v>413</v>
      </c>
      <c r="G68" s="20">
        <v>2973</v>
      </c>
      <c r="H68" s="11"/>
      <c r="I68" s="28" t="s">
        <v>414</v>
      </c>
      <c r="J68" s="6"/>
      <c r="K68" s="6"/>
      <c r="L68" s="11"/>
      <c r="M68" s="11"/>
    </row>
    <row r="69" spans="1:13" ht="25.5" x14ac:dyDescent="0.2">
      <c r="A69" s="6"/>
      <c r="B69" s="28" t="s">
        <v>415</v>
      </c>
      <c r="C69" s="28"/>
      <c r="D69" s="38" t="s">
        <v>416</v>
      </c>
      <c r="E69" s="22">
        <v>2998</v>
      </c>
      <c r="F69" s="11" t="s">
        <v>417</v>
      </c>
      <c r="G69" s="20">
        <v>2974</v>
      </c>
      <c r="H69" s="11"/>
      <c r="I69" s="28" t="s">
        <v>418</v>
      </c>
      <c r="J69" s="6"/>
      <c r="K69" s="6"/>
      <c r="L69" s="11"/>
      <c r="M69" s="11"/>
    </row>
    <row r="70" spans="1:13" ht="12.75" x14ac:dyDescent="0.2">
      <c r="A70" s="6"/>
      <c r="B70" s="28" t="s">
        <v>419</v>
      </c>
      <c r="C70" s="28"/>
      <c r="D70" s="38"/>
      <c r="E70" s="22"/>
      <c r="F70" s="11"/>
      <c r="G70" s="20">
        <v>2998</v>
      </c>
      <c r="H70" s="11"/>
      <c r="I70" s="11"/>
      <c r="J70" s="6"/>
      <c r="K70" s="6"/>
      <c r="L70" s="11"/>
      <c r="M70" s="11"/>
    </row>
    <row r="71" spans="1:13" ht="13.5" thickBot="1" x14ac:dyDescent="0.25">
      <c r="A71" s="6"/>
      <c r="B71" s="37"/>
      <c r="C71" s="37"/>
      <c r="D71" s="30"/>
      <c r="E71" s="30"/>
      <c r="F71" s="11"/>
      <c r="G71" s="30"/>
      <c r="H71" s="11"/>
      <c r="I71" s="11"/>
      <c r="J71" s="6"/>
      <c r="K71" s="6"/>
      <c r="L71" s="11"/>
      <c r="M71" s="11"/>
    </row>
    <row r="72" spans="1:13" ht="13.5" thickBot="1" x14ac:dyDescent="0.25">
      <c r="A72" s="23"/>
      <c r="B72" s="17"/>
      <c r="C72" s="17"/>
      <c r="D72" s="18"/>
      <c r="E72" s="18"/>
      <c r="F72" s="42"/>
      <c r="G72" s="18"/>
      <c r="H72" s="42"/>
      <c r="I72" s="42"/>
      <c r="J72" s="23"/>
      <c r="K72" s="23"/>
      <c r="L72" s="42"/>
      <c r="M72" s="42"/>
    </row>
    <row r="73" spans="1:13" ht="12.75" x14ac:dyDescent="0.2">
      <c r="A73" s="6"/>
      <c r="B73" s="28" t="s">
        <v>420</v>
      </c>
      <c r="C73" s="53"/>
      <c r="D73" s="10"/>
      <c r="E73" s="21"/>
      <c r="F73" s="11"/>
      <c r="G73" s="21">
        <v>2997</v>
      </c>
      <c r="H73" s="11"/>
      <c r="I73" s="11"/>
      <c r="J73" s="6"/>
      <c r="K73" s="6"/>
      <c r="L73" s="11"/>
      <c r="M73" s="11"/>
    </row>
    <row r="74" spans="1:13" ht="15" x14ac:dyDescent="0.25">
      <c r="A74" s="6"/>
      <c r="B74" s="28" t="s">
        <v>421</v>
      </c>
      <c r="C74" s="28" t="s">
        <v>160</v>
      </c>
      <c r="D74" s="20" t="s">
        <v>159</v>
      </c>
      <c r="E74" s="22">
        <v>1592</v>
      </c>
      <c r="F74" s="95" t="s">
        <v>422</v>
      </c>
      <c r="G74" s="22"/>
      <c r="H74" s="11" t="s">
        <v>160</v>
      </c>
      <c r="I74" s="11" t="s">
        <v>160</v>
      </c>
      <c r="J74" s="6" t="s">
        <v>237</v>
      </c>
      <c r="K74" s="6"/>
      <c r="L74" s="11"/>
      <c r="M74" s="11"/>
    </row>
    <row r="75" spans="1:13" ht="12.75" x14ac:dyDescent="0.2">
      <c r="A75" s="6"/>
      <c r="B75" s="28" t="s">
        <v>423</v>
      </c>
      <c r="C75" s="28" t="s">
        <v>162</v>
      </c>
      <c r="D75" s="20" t="s">
        <v>161</v>
      </c>
      <c r="E75" s="22">
        <v>1593</v>
      </c>
      <c r="F75" s="11" t="s">
        <v>424</v>
      </c>
      <c r="G75" s="22"/>
      <c r="H75" s="11" t="s">
        <v>162</v>
      </c>
      <c r="I75" s="11" t="s">
        <v>162</v>
      </c>
      <c r="J75" s="6" t="s">
        <v>237</v>
      </c>
      <c r="K75" s="6"/>
      <c r="L75" s="11"/>
      <c r="M75" s="11"/>
    </row>
    <row r="76" spans="1:13" ht="13.5" thickBot="1" x14ac:dyDescent="0.25">
      <c r="A76" s="6"/>
      <c r="B76" s="37" t="s">
        <v>425</v>
      </c>
      <c r="C76" s="37" t="s">
        <v>164</v>
      </c>
      <c r="D76" s="29" t="s">
        <v>163</v>
      </c>
      <c r="E76" s="29">
        <v>1594</v>
      </c>
      <c r="F76" s="11" t="s">
        <v>426</v>
      </c>
      <c r="G76" s="29"/>
      <c r="H76" s="11" t="s">
        <v>164</v>
      </c>
      <c r="I76" s="11" t="s">
        <v>164</v>
      </c>
      <c r="J76" s="6" t="s">
        <v>237</v>
      </c>
      <c r="K76" s="6"/>
      <c r="L76" s="11"/>
      <c r="M76" s="11"/>
    </row>
    <row r="77" spans="1:13" ht="13.5" thickBot="1" x14ac:dyDescent="0.25">
      <c r="A77" s="6"/>
      <c r="B77" s="37"/>
      <c r="C77" s="37"/>
      <c r="D77" s="30"/>
      <c r="E77" s="30"/>
      <c r="F77" s="11"/>
      <c r="G77" s="30"/>
      <c r="H77" s="11"/>
      <c r="I77" s="11"/>
      <c r="J77" s="6"/>
      <c r="K77" s="6"/>
      <c r="L77" s="11"/>
      <c r="M77" s="11"/>
    </row>
    <row r="78" spans="1:13" ht="13.5" thickBot="1" x14ac:dyDescent="0.25">
      <c r="A78" s="16"/>
      <c r="B78" s="34"/>
      <c r="C78" s="34"/>
      <c r="D78" s="18"/>
      <c r="E78" s="18"/>
      <c r="F78" s="46"/>
      <c r="G78" s="18"/>
      <c r="H78" s="46"/>
      <c r="I78" s="46"/>
      <c r="J78" s="16"/>
      <c r="K78" s="16"/>
      <c r="L78" s="46"/>
      <c r="M78" s="46"/>
    </row>
    <row r="79" spans="1:13" ht="13.5" thickBot="1" x14ac:dyDescent="0.25">
      <c r="A79" s="6"/>
      <c r="B79" s="37" t="s">
        <v>427</v>
      </c>
      <c r="C79" s="37" t="s">
        <v>428</v>
      </c>
      <c r="D79" s="30" t="s">
        <v>175</v>
      </c>
      <c r="E79" s="30">
        <v>1611</v>
      </c>
      <c r="F79" s="11" t="s">
        <v>429</v>
      </c>
      <c r="G79" s="30">
        <v>2966</v>
      </c>
      <c r="H79" s="11" t="s">
        <v>430</v>
      </c>
      <c r="I79" s="11" t="s">
        <v>431</v>
      </c>
      <c r="J79" s="6"/>
      <c r="K79" s="6"/>
      <c r="L79" s="11"/>
      <c r="M79" s="11"/>
    </row>
    <row r="80" spans="1:13" ht="13.5" thickBot="1" x14ac:dyDescent="0.25">
      <c r="A80" s="6"/>
      <c r="B80" s="37"/>
      <c r="C80" s="37"/>
      <c r="D80" s="30"/>
      <c r="E80" s="30"/>
      <c r="F80" s="11"/>
      <c r="G80" s="30"/>
      <c r="H80" s="11"/>
      <c r="I80" s="11"/>
      <c r="J80" s="6"/>
      <c r="K80" s="6"/>
      <c r="L80" s="11"/>
      <c r="M80" s="11"/>
    </row>
    <row r="81" spans="1:13" ht="13.5" thickBot="1" x14ac:dyDescent="0.25">
      <c r="A81" s="39"/>
      <c r="B81" s="34"/>
      <c r="C81" s="34"/>
      <c r="D81" s="18"/>
      <c r="E81" s="18"/>
      <c r="F81" s="47"/>
      <c r="G81" s="18"/>
      <c r="H81" s="47"/>
      <c r="I81" s="47"/>
      <c r="J81" s="39"/>
      <c r="K81" s="39"/>
      <c r="L81" s="47"/>
      <c r="M81" s="47"/>
    </row>
    <row r="82" spans="1:13" ht="13.5" thickBot="1" x14ac:dyDescent="0.25">
      <c r="A82" s="6"/>
      <c r="B82" s="37" t="s">
        <v>432</v>
      </c>
      <c r="C82" s="37" t="s">
        <v>179</v>
      </c>
      <c r="D82" s="30" t="s">
        <v>178</v>
      </c>
      <c r="E82" s="30">
        <v>1612</v>
      </c>
      <c r="F82" s="60" t="s">
        <v>433</v>
      </c>
      <c r="G82" s="30"/>
      <c r="H82" s="60" t="s">
        <v>179</v>
      </c>
      <c r="I82" s="60" t="s">
        <v>179</v>
      </c>
      <c r="J82" s="6"/>
      <c r="K82" s="6"/>
      <c r="L82" s="11"/>
      <c r="M82" s="11"/>
    </row>
    <row r="83" spans="1:13" ht="13.5" thickBot="1" x14ac:dyDescent="0.25">
      <c r="A83" s="6"/>
      <c r="B83" s="40"/>
      <c r="C83" s="40"/>
      <c r="D83" s="41"/>
      <c r="E83" s="41"/>
      <c r="F83" s="11"/>
      <c r="G83" s="41"/>
      <c r="H83" s="11"/>
      <c r="I83" s="11"/>
      <c r="J83" s="6"/>
      <c r="K83" s="6"/>
      <c r="L83" s="11"/>
      <c r="M83" s="11"/>
    </row>
    <row r="84" spans="1:13" ht="12.75" x14ac:dyDescent="0.2">
      <c r="A84" s="4"/>
      <c r="F84" s="4"/>
      <c r="H84" s="4"/>
      <c r="I84" s="4"/>
      <c r="J84" s="4"/>
      <c r="K84" s="4"/>
      <c r="L84" s="4"/>
      <c r="M84" s="4"/>
    </row>
    <row r="85" spans="1:13" ht="12.75" x14ac:dyDescent="0.2">
      <c r="A85" s="4"/>
      <c r="F85" s="4"/>
      <c r="H85" s="4"/>
      <c r="I85" s="4"/>
      <c r="J85" s="4"/>
      <c r="K85" s="4"/>
      <c r="L85" s="4"/>
      <c r="M85" s="4"/>
    </row>
    <row r="86" spans="1:13" ht="12.75" x14ac:dyDescent="0.2">
      <c r="A86" s="5"/>
      <c r="F86" s="5"/>
      <c r="H86" s="5"/>
      <c r="I86" s="5"/>
      <c r="J86" s="5"/>
      <c r="K86" s="5"/>
      <c r="L86" s="5"/>
      <c r="M86" s="5"/>
    </row>
  </sheetData>
  <hyperlinks>
    <hyperlink ref="F16" r:id="rId1" xr:uid="{15A629BA-24D4-4EED-9811-EBA653D1EF2D}"/>
    <hyperlink ref="F3" r:id="rId2" xr:uid="{26DF7F66-982E-499C-9EAE-2FA78A4CCDEC}"/>
    <hyperlink ref="F74" r:id="rId3" xr:uid="{375154E2-21A6-40BF-B327-827D0407F856}"/>
  </hyperlinks>
  <pageMargins left="0.25" right="0.25" top="0.75" bottom="0.75" header="0.3" footer="0.3"/>
  <pageSetup scale="47" fitToHeight="0" orientation="landscape" verticalDpi="1200" r:id="rId4"/>
  <headerFoot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FD216-846B-46F6-A9E5-D44BF2EF09A7}">
  <dimension ref="K22:K29"/>
  <sheetViews>
    <sheetView topLeftCell="A41" workbookViewId="0">
      <selection activeCell="K29" sqref="K29"/>
    </sheetView>
  </sheetViews>
  <sheetFormatPr defaultRowHeight="15" x14ac:dyDescent="0.25"/>
  <sheetData>
    <row r="22" spans="11:11" x14ac:dyDescent="0.25">
      <c r="K22" t="s">
        <v>434</v>
      </c>
    </row>
    <row r="28" spans="11:11" x14ac:dyDescent="0.25">
      <c r="K28" t="s">
        <v>434</v>
      </c>
    </row>
    <row r="29" spans="11:11" x14ac:dyDescent="0.25">
      <c r="K29" t="s">
        <v>435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DC3B6FB2D1274C9EB4E6496FA05600" ma:contentTypeVersion="6" ma:contentTypeDescription="Create a new document." ma:contentTypeScope="" ma:versionID="444b320996ced6ebf8f66e57abccc015">
  <xsd:schema xmlns:xsd="http://www.w3.org/2001/XMLSchema" xmlns:xs="http://www.w3.org/2001/XMLSchema" xmlns:p="http://schemas.microsoft.com/office/2006/metadata/properties" xmlns:ns2="773d482f-0ab2-44af-8caf-467add9dc8ff" xmlns:ns3="2eaeca8f-5286-4643-8abf-d9a2d59e091d" targetNamespace="http://schemas.microsoft.com/office/2006/metadata/properties" ma:root="true" ma:fieldsID="5c162655916357b91caa15b0ab20c923" ns2:_="" ns3:_="">
    <xsd:import namespace="773d482f-0ab2-44af-8caf-467add9dc8ff"/>
    <xsd:import namespace="2eaeca8f-5286-4643-8abf-d9a2d59e09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d482f-0ab2-44af-8caf-467add9dc8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eca8f-5286-4643-8abf-d9a2d59e09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1C16EB-26BB-4DD5-8F15-82666B214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3d482f-0ab2-44af-8caf-467add9dc8ff"/>
    <ds:schemaRef ds:uri="2eaeca8f-5286-4643-8abf-d9a2d59e09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E5CD06-BB37-477A-A4F8-0DEB896D48B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2eaeca8f-5286-4643-8abf-d9a2d59e091d"/>
    <ds:schemaRef ds:uri="773d482f-0ab2-44af-8caf-467add9dc8f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0D4275C-60C8-4EB7-9D82-A2CDF8427C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 1</vt:lpstr>
      <vt:lpstr>Sheet1</vt:lpstr>
      <vt:lpstr>Sheet2</vt:lpstr>
      <vt:lpstr>Sheet3</vt:lpstr>
      <vt:lpstr>Sheet4</vt:lpstr>
      <vt:lpstr>Sheet5</vt:lpstr>
      <vt:lpstr>DMN modified reports list v 2</vt:lpstr>
      <vt:lpstr>Report Titles Cross Reference</vt:lpstr>
      <vt:lpstr>199</vt:lpstr>
      <vt:lpstr>Monthly Ave Int</vt:lpstr>
      <vt:lpstr>599</vt:lpstr>
      <vt:lpstr>Monthly Ave Dom Page 2</vt:lpstr>
      <vt:lpstr>Monthly Ave Dom Page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Bandli, Michael - AMS</dc:creator>
  <cp:keywords/>
  <dc:description/>
  <cp:lastModifiedBy>Dreisonstok, Sandi - MRP-AMS</cp:lastModifiedBy>
  <cp:revision/>
  <dcterms:created xsi:type="dcterms:W3CDTF">2022-03-18T17:03:45Z</dcterms:created>
  <dcterms:modified xsi:type="dcterms:W3CDTF">2024-12-06T16:10:48Z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0x010100B2DC3B6FB2D1274C9EB4E6496FA05600</vt:lpwstr>
  </property>
</Properties>
</file>