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usnrc.sharepoint.com/teams/OCIO-Information-Collections-Site/Shared Documents/EDO reviews/Part 73/"/>
    </mc:Choice>
  </mc:AlternateContent>
  <xr:revisionPtr revIDLastSave="13" documentId="8_{B504D357-1298-4D61-AF60-961D93626C57}" xr6:coauthVersionLast="47" xr6:coauthVersionMax="47" xr10:uidLastSave="{991B3A78-7890-43E3-80C2-C44C2A15297B}"/>
  <bookViews>
    <workbookView xWindow="-110" yWindow="-110" windowWidth="19420" windowHeight="10300" tabRatio="839" activeTab="3" xr2:uid="{00000000-000D-0000-FFFF-FFFF00000000}"/>
  </bookViews>
  <sheets>
    <sheet name="Annual Reporting" sheetId="1" r:id="rId1"/>
    <sheet name="Annual Recordkeeping" sheetId="3" r:id="rId2"/>
    <sheet name="Annual 3rd Party" sheetId="5" r:id="rId3"/>
    <sheet name="TOTALS" sheetId="9" r:id="rId4"/>
  </sheets>
  <definedNames>
    <definedName name="_ftn1" localSheetId="1">'Annual Recordkeeping'!$A$144</definedName>
    <definedName name="_ftnref1" localSheetId="1">'Annual Recordkeeping'!$A$11</definedName>
    <definedName name="_xlnm.Print_Area" localSheetId="2">'Annual 3rd Party'!$A$1:$G$48</definedName>
    <definedName name="_xlnm.Print_Area" localSheetId="1">'Annual Recordkeeping'!$A$1:$F$98</definedName>
    <definedName name="_xlnm.Print_Area" localSheetId="0">'Annual Reporting'!$A$1:$G$50</definedName>
    <definedName name="_xlnm.Print_Area" localSheetId="3">TOTALS!$A$1:$G$20</definedName>
    <definedName name="_xlnm.Print_Titles" localSheetId="2">'Annual 3rd Party'!$1:$2</definedName>
    <definedName name="_xlnm.Print_Titles" localSheetId="1">'Annual Recordkeeping'!$1:$2</definedName>
    <definedName name="_xlnm.Print_Titles" localSheetId="0">'Annual Reporting'!$1:$2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9" l="1"/>
  <c r="B3" i="9"/>
  <c r="D4" i="9"/>
  <c r="D5" i="9"/>
  <c r="D6" i="9"/>
  <c r="B12" i="9"/>
  <c r="E10" i="3" l="1"/>
  <c r="E13" i="1"/>
  <c r="G13" i="1" s="1"/>
  <c r="D7" i="5" l="1"/>
  <c r="E48" i="3"/>
  <c r="E87" i="3"/>
  <c r="C20" i="9" l="1"/>
  <c r="B20" i="9"/>
  <c r="E46" i="5" l="1"/>
  <c r="G46" i="5" s="1"/>
  <c r="E47" i="5"/>
  <c r="G47" i="5" s="1"/>
  <c r="E45" i="5"/>
  <c r="G45" i="5" s="1"/>
  <c r="E6" i="5"/>
  <c r="G6" i="5" s="1"/>
  <c r="E5" i="5"/>
  <c r="G5" i="5" s="1"/>
  <c r="E4" i="5"/>
  <c r="G4" i="5"/>
  <c r="E3" i="5"/>
  <c r="G3" i="5" s="1"/>
  <c r="E86" i="3"/>
  <c r="E4" i="3"/>
  <c r="E8" i="3"/>
  <c r="E5" i="3"/>
  <c r="E6" i="3"/>
  <c r="E7" i="3"/>
  <c r="E3" i="3"/>
  <c r="E43" i="1" l="1"/>
  <c r="G43" i="1" s="1"/>
  <c r="E44" i="1"/>
  <c r="G44" i="1" s="1"/>
  <c r="E45" i="1"/>
  <c r="G45" i="1" s="1"/>
  <c r="E46" i="1"/>
  <c r="G46" i="1" s="1"/>
  <c r="E47" i="1"/>
  <c r="G47" i="1" s="1"/>
  <c r="E48" i="1"/>
  <c r="G48" i="1" s="1"/>
  <c r="E49" i="1"/>
  <c r="G49" i="1" s="1"/>
  <c r="E7" i="1"/>
  <c r="G7" i="1" s="1"/>
  <c r="E8" i="1"/>
  <c r="G8" i="1" s="1"/>
  <c r="E9" i="1"/>
  <c r="G9" i="1" s="1"/>
  <c r="E10" i="1"/>
  <c r="G10" i="1" s="1"/>
  <c r="E11" i="1"/>
  <c r="G11" i="1" s="1"/>
  <c r="E12" i="1"/>
  <c r="G12" i="1" s="1"/>
  <c r="E5" i="1"/>
  <c r="G5" i="1" s="1"/>
  <c r="E6" i="1"/>
  <c r="G6" i="1" s="1"/>
  <c r="E4" i="1"/>
  <c r="G4" i="1" s="1"/>
  <c r="E37" i="1" l="1"/>
  <c r="E18" i="5" l="1"/>
  <c r="G18" i="5" s="1"/>
  <c r="E31" i="3"/>
  <c r="E23" i="5" l="1"/>
  <c r="E18" i="3"/>
  <c r="E17" i="3"/>
  <c r="E16" i="3"/>
  <c r="E15" i="3"/>
  <c r="E14" i="3"/>
  <c r="E13" i="3"/>
  <c r="E32" i="1"/>
  <c r="G32" i="1" s="1"/>
  <c r="E18" i="1"/>
  <c r="G18" i="1" s="1"/>
  <c r="E16" i="1"/>
  <c r="G16" i="1" s="1"/>
  <c r="E15" i="1"/>
  <c r="G15" i="1" s="1"/>
  <c r="E36" i="1" l="1"/>
  <c r="G36" i="1" s="1"/>
  <c r="E35" i="1"/>
  <c r="G35" i="1" s="1"/>
  <c r="E34" i="1"/>
  <c r="G34" i="1" s="1"/>
  <c r="E26" i="3" l="1"/>
  <c r="E66" i="3" l="1"/>
  <c r="C9" i="3" l="1"/>
  <c r="E9" i="3" s="1"/>
  <c r="E18" i="9" l="1"/>
  <c r="E42" i="1" l="1"/>
  <c r="G42" i="1" s="1"/>
  <c r="E84" i="3"/>
  <c r="E8" i="5" l="1"/>
  <c r="G8" i="5" s="1"/>
  <c r="E14" i="1" l="1"/>
  <c r="E33" i="1" l="1"/>
  <c r="E74" i="3"/>
  <c r="E22" i="1" l="1"/>
  <c r="G22" i="1" s="1"/>
  <c r="E25" i="1"/>
  <c r="G25" i="1" s="1"/>
  <c r="E33" i="3"/>
  <c r="E24" i="3"/>
  <c r="E20" i="5"/>
  <c r="E12" i="5"/>
  <c r="G12" i="5" s="1"/>
  <c r="E41" i="1" l="1"/>
  <c r="G41" i="1" s="1"/>
  <c r="E40" i="1"/>
  <c r="G40" i="1" s="1"/>
  <c r="E39" i="1"/>
  <c r="G39" i="1" s="1"/>
  <c r="E85" i="3"/>
  <c r="E93" i="3" l="1"/>
  <c r="E92" i="3"/>
  <c r="E90" i="3"/>
  <c r="E91" i="3"/>
  <c r="E89" i="3"/>
  <c r="E88" i="3"/>
  <c r="E80" i="3"/>
  <c r="E81" i="3"/>
  <c r="E82" i="3"/>
  <c r="E83" i="3"/>
  <c r="E79" i="3"/>
  <c r="E78" i="3"/>
  <c r="E77" i="3"/>
  <c r="E76" i="3"/>
  <c r="E52" i="3"/>
  <c r="E75" i="3"/>
  <c r="E73" i="3"/>
  <c r="E72" i="3"/>
  <c r="E71" i="3"/>
  <c r="E65" i="3"/>
  <c r="E67" i="3"/>
  <c r="E68" i="3"/>
  <c r="E69" i="3"/>
  <c r="E70" i="3"/>
  <c r="E64" i="3"/>
  <c r="E63" i="3"/>
  <c r="E62" i="3"/>
  <c r="E61" i="3"/>
  <c r="E60" i="3"/>
  <c r="E56" i="3"/>
  <c r="E57" i="3"/>
  <c r="E58" i="3"/>
  <c r="E59" i="3"/>
  <c r="E55" i="3"/>
  <c r="E54" i="3"/>
  <c r="E51" i="3"/>
  <c r="E53" i="3"/>
  <c r="E50" i="3"/>
  <c r="E49" i="3"/>
  <c r="E40" i="3"/>
  <c r="E41" i="3"/>
  <c r="E42" i="3"/>
  <c r="E43" i="3"/>
  <c r="E44" i="3"/>
  <c r="E45" i="3"/>
  <c r="E46" i="3"/>
  <c r="E47" i="3"/>
  <c r="E39" i="3"/>
  <c r="E25" i="3"/>
  <c r="E27" i="3"/>
  <c r="E28" i="3"/>
  <c r="E29" i="3"/>
  <c r="E30" i="3"/>
  <c r="E32" i="3"/>
  <c r="E34" i="3"/>
  <c r="E35" i="3"/>
  <c r="E36" i="3"/>
  <c r="E37" i="3"/>
  <c r="E38" i="3"/>
  <c r="E23" i="3"/>
  <c r="E20" i="3"/>
  <c r="E21" i="3"/>
  <c r="E22" i="3"/>
  <c r="E19" i="3"/>
  <c r="E11" i="3"/>
  <c r="E12" i="3"/>
  <c r="E19" i="1"/>
  <c r="G18" i="9"/>
  <c r="E94" i="3" l="1"/>
  <c r="E21" i="5"/>
  <c r="G21" i="5" s="1"/>
  <c r="C4" i="9" l="1"/>
  <c r="B8" i="9" s="1"/>
  <c r="E28" i="5"/>
  <c r="G28" i="5" s="1"/>
  <c r="E30" i="5"/>
  <c r="G31" i="5"/>
  <c r="G32" i="5"/>
  <c r="E33" i="5"/>
  <c r="G33" i="5" s="1"/>
  <c r="E34" i="5"/>
  <c r="G34" i="5" s="1"/>
  <c r="G35" i="5"/>
  <c r="E36" i="5"/>
  <c r="G36" i="5" s="1"/>
  <c r="G37" i="5"/>
  <c r="E38" i="5"/>
  <c r="G38" i="5" s="1"/>
  <c r="E39" i="5"/>
  <c r="G39" i="5" s="1"/>
  <c r="E40" i="5"/>
  <c r="G40" i="5" s="1"/>
  <c r="E41" i="5"/>
  <c r="G41" i="5" s="1"/>
  <c r="E42" i="5"/>
  <c r="G42" i="5" s="1"/>
  <c r="E43" i="5"/>
  <c r="G43" i="5" s="1"/>
  <c r="G44" i="5"/>
  <c r="E24" i="5"/>
  <c r="G24" i="5" s="1"/>
  <c r="E25" i="5"/>
  <c r="G25" i="5" s="1"/>
  <c r="E26" i="5"/>
  <c r="G26" i="5" s="1"/>
  <c r="E22" i="5"/>
  <c r="G22" i="5" s="1"/>
  <c r="E19" i="5"/>
  <c r="G19" i="5" s="1"/>
  <c r="G33" i="1"/>
  <c r="E20" i="1"/>
  <c r="G20" i="1" s="1"/>
  <c r="G19" i="1"/>
  <c r="D18" i="9" l="1"/>
  <c r="F18" i="9" s="1"/>
  <c r="B10" i="9"/>
  <c r="G30" i="5"/>
  <c r="G29" i="5"/>
  <c r="E11" i="5" l="1"/>
  <c r="E13" i="5"/>
  <c r="G13" i="5" s="1"/>
  <c r="E14" i="5"/>
  <c r="G14" i="5" s="1"/>
  <c r="E15" i="5"/>
  <c r="G15" i="5" s="1"/>
  <c r="E16" i="5"/>
  <c r="G16" i="5" s="1"/>
  <c r="E17" i="5"/>
  <c r="G17" i="5" s="1"/>
  <c r="E27" i="5"/>
  <c r="G27" i="5" s="1"/>
  <c r="E10" i="5"/>
  <c r="E48" i="5" l="1"/>
  <c r="G11" i="5"/>
  <c r="G10" i="5"/>
  <c r="E19" i="9" l="1"/>
  <c r="G19" i="9" s="1"/>
  <c r="E31" i="1" l="1"/>
  <c r="G31" i="1" s="1"/>
  <c r="E28" i="1"/>
  <c r="G28" i="1" s="1"/>
  <c r="E38" i="1"/>
  <c r="G38" i="1" s="1"/>
  <c r="E29" i="1"/>
  <c r="G29" i="1" s="1"/>
  <c r="G30" i="1"/>
  <c r="E27" i="1"/>
  <c r="G27" i="1" s="1"/>
  <c r="E23" i="1"/>
  <c r="G23" i="1" s="1"/>
  <c r="E26" i="1"/>
  <c r="G26" i="1" s="1"/>
  <c r="G14" i="1"/>
  <c r="E17" i="1"/>
  <c r="G17" i="1" s="1"/>
  <c r="E21" i="1"/>
  <c r="G21" i="1" s="1"/>
  <c r="E3" i="1"/>
  <c r="E50" i="1" l="1"/>
  <c r="B6" i="9" s="1"/>
  <c r="G3" i="1"/>
  <c r="G50" i="1" s="1"/>
  <c r="C3" i="9" s="1"/>
  <c r="D3" i="9" l="1"/>
  <c r="E17" i="9"/>
  <c r="G17" i="9" l="1"/>
  <c r="G20" i="9" s="1"/>
  <c r="E20" i="9"/>
  <c r="D17" i="9"/>
  <c r="F17" i="9" l="1"/>
  <c r="G7" i="5"/>
  <c r="G48" i="5" s="1"/>
  <c r="C5" i="9" s="1"/>
  <c r="C6" i="9" l="1"/>
  <c r="D19" i="9"/>
  <c r="F19" i="9" l="1"/>
  <c r="F20" i="9" s="1"/>
  <c r="D20" i="9"/>
</calcChain>
</file>

<file path=xl/sharedStrings.xml><?xml version="1.0" encoding="utf-8"?>
<sst xmlns="http://schemas.openxmlformats.org/spreadsheetml/2006/main" count="456" uniqueCount="400">
  <si>
    <t>Table 1
10 CFR Part 73 Annual Reporting Burden</t>
  </si>
  <si>
    <t>Section</t>
  </si>
  <si>
    <t>Description of requirement</t>
  </si>
  <si>
    <t>No. of Respondents</t>
  </si>
  <si>
    <t xml:space="preserve"> Responses per Respondent</t>
  </si>
  <si>
    <t xml:space="preserve">Number of Responses </t>
  </si>
  <si>
    <t>Burden Hours per Response</t>
  </si>
  <si>
    <t>Total Annual Burden Hours</t>
  </si>
  <si>
    <t xml:space="preserve">The Commission may grant exemptions from the requirements of the regulations in Part 73 under specified conditions, upon the application of any interested person or on its own initiative.  </t>
  </si>
  <si>
    <t>73.15(d)</t>
  </si>
  <si>
    <t>Application for § 161A stand-alone preemption
authority</t>
  </si>
  <si>
    <t xml:space="preserve">73.15(e) </t>
  </si>
  <si>
    <t>Application for § 161A combined preemption authority and enhanced weapons authority</t>
  </si>
  <si>
    <t>73.15(f)</t>
  </si>
  <si>
    <t xml:space="preserve">Additional info for enhanced weps application:
Updated physical security plan, training and qualification plan, safeguards contingency plan, and weapons safety assessment </t>
  </si>
  <si>
    <t>73.15(k)&amp;(p), 73.1200(m)&amp;(n)</t>
  </si>
  <si>
    <t>Notification of lost or stolen enhanced weapon, notification of receipt of an adverse inspection, enforcement action, or other adverse notice from the ATF</t>
  </si>
  <si>
    <t>73.15(r)(1)</t>
  </si>
  <si>
    <t>Applications to terminate § 161A authorities</t>
  </si>
  <si>
    <t>73.15(r)(2)</t>
  </si>
  <si>
    <t>Applications to modify § 161A enhanced weapons authority</t>
  </si>
  <si>
    <t>73.15(r)(4)</t>
  </si>
  <si>
    <t>Re-applications for Section 161A preemption authority after termination, suspension or revocation.</t>
  </si>
  <si>
    <t>Re-applications for Section 161A enhanced weps authority after termination, suspension or revocation.</t>
  </si>
  <si>
    <t>73.17(g)</t>
  </si>
  <si>
    <t>notify within 72 hours after removing security personnel from duties requiring access to covered weapons due to the identification or occurrence of any Federal or State disqualifying status condition or disqualifying event that would prohibit them from possessing, receiving, or using firearms or ammunition.</t>
  </si>
  <si>
    <t>NUREG/BR 0531</t>
  </si>
  <si>
    <t>Application to access NRC SGI</t>
  </si>
  <si>
    <t>73.26(b)(3)</t>
  </si>
  <si>
    <t xml:space="preserve">Prior to each shipment, licensees shall provide information to NRC concerning the identity of the shipper, consignee, carriers, transfer points, modes of shipment, and security arrangements for the shipment.  </t>
  </si>
  <si>
    <t>73.26(i)(6)</t>
  </si>
  <si>
    <t>Road Shipmewnts: Calls to the movement control center shall be made at least every half hour to convey the status and position of the shipment. In the event no call is received in accordance with these requirements, the licensee or his agent shall immediately notify the law enforcement authorities and the Director, DPCP and Incident Response and initiate the appropriate contingency plan.</t>
  </si>
  <si>
    <t>73.26(k)(4)</t>
  </si>
  <si>
    <t>Rail Shipmewnts: Calls to the movement control center shall be made at least every half hour to convey the status and position of the shipment. In the event no call is received in accordance with these requirements, the licensee or his agent shall immediately notify the law enforcement authorities and NRC Regional Office and initiate the appropriate contingency plan.</t>
  </si>
  <si>
    <t>73.27(b)</t>
  </si>
  <si>
    <t>Each licensee who receives a shipment of formula quantities of SSNM shall immediately notify the person who delivered the material to a carrier for transport and the Director DPCP of the arrival of the shipment at its destination. In the event such a shipment fails to arrive at its destination at the estimated time, or in the case of an export shipment, the licensee who exported the shipment, shall immediately notify Director, DPCP and the licensee or other person who delivered the material to a carrier for transport. The licensee who made the physical protection arrangements shall also immediately notify Director, DPCP of the action being taken to trace the shipment.</t>
  </si>
  <si>
    <t>73.27(c)</t>
  </si>
  <si>
    <t>Each licensee who makes arrangements for physical protection of a shipment of formula quantities SSNM as required by §§ 73.25 and 73.26 shall immediately conduct a trace investigation of any shipment that is lost or unaccounted for after the estimated arrival time and file a report with the Commission as specified in § 73.71.</t>
  </si>
  <si>
    <t>73.37(b)(1)(vi)</t>
  </si>
  <si>
    <t>Preplan and coordinate with the NRC to obtain advance approval of the routes used for road and rail shipments of spent nuclear fuel</t>
  </si>
  <si>
    <t>73.38(d)</t>
  </si>
  <si>
    <t>Conduct fingerprints and an FBI investigation and criminal history records check in accordance with Section 73.57.    Conduct background investigations before allowing an individual to act as an armed escort or have unescorted access to spent reactor fuel in transit.  Requires the licensee to transmit the fingerprints to the NRC.</t>
  </si>
  <si>
    <t>73.46(b)(9)</t>
  </si>
  <si>
    <t xml:space="preserve">Notify NRC at least 60 days in advance of a scheduled training exercise for the security force which is required to be observed by NRC.  </t>
  </si>
  <si>
    <t xml:space="preserve">73.46(b)(12) &amp; 73.46(b)(12)(i) </t>
  </si>
  <si>
    <t>Develop and submit to the NRC for approval site specific, content-based, physical fitness performance tests</t>
  </si>
  <si>
    <t>73.55(l)(7)</t>
  </si>
  <si>
    <t>Requests for use of MOX fuel assemblies containing greater than 20 weight percent PuO2 be reviewed and approved by the Commission before receipt of MOX fuel assemblies.</t>
  </si>
  <si>
    <t>73.55(p)(3) &amp; 73.1200(e)(4)</t>
  </si>
  <si>
    <t>Suspension of security measures reported</t>
  </si>
  <si>
    <t xml:space="preserve">73.55(r) </t>
  </si>
  <si>
    <t>Submission of alternative measures for protection against radiological sabotage</t>
  </si>
  <si>
    <t>73.56(d)</t>
  </si>
  <si>
    <t xml:space="preserve">Background Investigation for unescorted access to the protected area or vital area of a nuclear power plant </t>
  </si>
  <si>
    <t>73.57(a), (b)(1), (b)(6), (d), (d)(1), (d)(2), (g)(1), &amp; (g)(2)</t>
  </si>
  <si>
    <t>Submit a fingerprint card for individuals who have access to Safeguards Information and nuclear power plant licensees shall fingerprint each individual who has or will have access to Safeguards Information or who will require unescorted access to the nuclear power facility or non-power reactor facility.</t>
  </si>
  <si>
    <t>73.67(e)(3) &amp; 73.71(b) &amp; 73.1200(c)(1)(i)(A)</t>
  </si>
  <si>
    <t>Notify the NRC Operations Center within 1 hour after the discovery of the theft or attempted theft or unlawful diversion of SNM</t>
  </si>
  <si>
    <t>73.67(e)(7)(i)</t>
  </si>
  <si>
    <t>Upon request by the NRC, a shipper provide additional information regarding a planned shipment as the Commission considers pertinent to the decision on whether to delay such shipment</t>
  </si>
  <si>
    <t xml:space="preserve">73.67(e)(7)(ii) </t>
  </si>
  <si>
    <t xml:space="preserve">The receiver, or the shipper if the receiver is not a licensee, notify the NRC by telephone within 24 hours after the arrival of the shipment at its final destination, or after the shipment has left the United States as an export.  </t>
  </si>
  <si>
    <t xml:space="preserve">73.67(g)(3)(iii), 73.1200(c)(1)(i)(A), &amp; 73.27(c) </t>
  </si>
  <si>
    <t>Report of lost SSNM</t>
  </si>
  <si>
    <t>73.70(g)</t>
  </si>
  <si>
    <t>Information to record prior to and during shipping of SSNM.</t>
  </si>
  <si>
    <t xml:space="preserve">73.72 - Advance Notice Telephonic </t>
  </si>
  <si>
    <t>Notify NRC Headquarters Operations Center about the shipment status by telephone</t>
  </si>
  <si>
    <t>73.72(a)(1)</t>
  </si>
  <si>
    <t>Provide written advance notification to NRC of Cat. I, Cat II and SNF shipments.</t>
  </si>
  <si>
    <t>73.72(a)(4)</t>
  </si>
  <si>
    <t>Provide 2 hr advance notification to NRC of Cat. I, Cat II and SNF shipments.</t>
  </si>
  <si>
    <t>73.72(a)(5)</t>
  </si>
  <si>
    <t>Notify NRC of scheduled changes &gt; 6 hrs for Cat. I, Cat II and SNF shipments.</t>
  </si>
  <si>
    <t>73.73 - Advance Notice</t>
  </si>
  <si>
    <t xml:space="preserve">Licensees exporting SNM of low strategic significance to provide advance written notification to the NRC at least 10 days prior to shipment, along with shipment details and itinerary, and may notify the NRC by telephone of any changes to the shipment details or itinerary.  </t>
  </si>
  <si>
    <t xml:space="preserve">Requires that licensees importing SNM of low strategic significance from a country not a party to the Convention on the Physical Protection of Nuclear Material must provide advance written notification to NRC at least 10 days prior to shipment, along with shipment details and itinerary, and may notify the NRC by telephone of any changes to the shipment details or itinerary.  </t>
  </si>
  <si>
    <t>73.77(a)(1)</t>
  </si>
  <si>
    <t>1 hour cyber security event notification</t>
  </si>
  <si>
    <t>73.77(a)(2)</t>
  </si>
  <si>
    <t>4 hour cyber security event notification</t>
  </si>
  <si>
    <t>73.77(a)(3)</t>
  </si>
  <si>
    <t>8 hour cyber security event notification</t>
  </si>
  <si>
    <t>73.77(d)</t>
  </si>
  <si>
    <t>Follow-up written report for 73.77(a)(1), (a)(2)(i), and (a)(2)(iii) event notifications</t>
  </si>
  <si>
    <t>73.1200(a) &amp;(b)</t>
  </si>
  <si>
    <t>Notification of an imminent or actual hostile action (Rx &amp; SSNM facilities and shipments of SNF, HLW, or SSNM)</t>
  </si>
  <si>
    <t>73.1200(c) thru (h)</t>
  </si>
  <si>
    <t>Notifications of 1-hr, 4-hr, or 8-hr [facility and transportation events]</t>
  </si>
  <si>
    <t>73.1200(q)</t>
  </si>
  <si>
    <t>Telephonic retraction of previous security event report</t>
  </si>
  <si>
    <t>Submission of written report following security event notification (includes retracted events greater than 60 days under 73.1200(q)).  Renumbering of existing requirement  - burden covered under current Part 73 clearance.</t>
  </si>
  <si>
    <t>73.1215(d)</t>
  </si>
  <si>
    <t>Notification of suspicious activities related to facilities and materials</t>
  </si>
  <si>
    <t xml:space="preserve">73.1215(e) </t>
  </si>
  <si>
    <t>Notification of suspicious activities related to shipment of SSNM, SNF, and HLW</t>
  </si>
  <si>
    <t>73.1215(f)</t>
  </si>
  <si>
    <t>Notification of suspicious activities related to RD info at enrichment facilities</t>
  </si>
  <si>
    <t>Totals</t>
  </si>
  <si>
    <t>Table 2
10 CFR Part 73 Annual Recordkeeping Burden</t>
  </si>
  <si>
    <t>No. of Recordkeepers</t>
  </si>
  <si>
    <t xml:space="preserve">Hours per recordkeeper </t>
  </si>
  <si>
    <t>Retention period</t>
  </si>
  <si>
    <t>73.15(h), 73.17(j), 73.17(p)</t>
  </si>
  <si>
    <t>Develop training modules for Section 161A background check process, disqualifying events and conditions, and personnel notification requirements</t>
  </si>
  <si>
    <t>73.15(o)</t>
  </si>
  <si>
    <t>Periodic inventories of enhanced weapons and logs of tamper indicating devices</t>
  </si>
  <si>
    <t xml:space="preserve">73.15(s)(3), &amp; 73.17(r)(3) </t>
  </si>
  <si>
    <t>Updating procedures and instruction material to transition from requirements under the order to the requirements of § 73.15</t>
  </si>
  <si>
    <t>73.17(b)(1)</t>
  </si>
  <si>
    <t>Develop Firearms Background Check Plan</t>
  </si>
  <si>
    <t>73.17(k)(3)</t>
  </si>
  <si>
    <t>Establish procedures for quality finger print card submission</t>
  </si>
  <si>
    <t>73.15(q) &amp;(m)(9)</t>
  </si>
  <si>
    <t>Records of receipt, transfer, transportation of enhanced weapon; and lost or stolen enhanced weapons</t>
  </si>
  <si>
    <t>73.20(c), 73.25(b),(c), &amp;(d); 73.26(d)(3); 73.26(e)(1); 73.26(h)(5); 73.26(i)(5); 73.26(j)(6); 73.26(k)(2); 73.37(a); 73.37(b)(2); 73.40; 73.45; 73.46(d)(3); 73.46(g)(5); 73.46(h)(1)&amp;(3); 73.50(a)(3), 73.50(g)(1); 73.50(h);  73.51(d)(5),(6),&amp; (10); 73.60(e); 73.67(a)&amp;(c); 73.67(d)(11); 73.67(f)(4); 73.67(g)(3)(i); Appendix B Section VI H.1; Appendix C</t>
  </si>
  <si>
    <t xml:space="preserve">Establish and maintain NRC-approved physical protection, training &amp; qualification and safeguards contingency plans </t>
  </si>
  <si>
    <t>(L, P+3, S+3)</t>
  </si>
  <si>
    <t>73.21(a)(i)&amp;(ii)</t>
  </si>
  <si>
    <t>Establish, implement, and maintain an information protection system that includes the applicable measures for Safeguards Information specified in § 73.22 related to: Power reactors; a formula quantity of strategic special nuclear material; transportation of or delivery to a carrier for transportation of a formula quantity of strategic special nuclear material or more than 100 grams of irradiated reactor fuel; uranium hexafluoride production or conversion facilities; fuel fabrication facilities; uranium enrichment facilities; independent spent fuel storage installations; and geologic repository operations areas. Establish, implement, and maintain an information protection system that includes the applicable measures for Safeguards Information specified in § 73.23 related to: Research and test reactors that possess special nuclear material of moderate strategic significance or special nuclear material of low strategic significance.</t>
  </si>
  <si>
    <t xml:space="preserve">73.22(b) </t>
  </si>
  <si>
    <t>Condition for access to Safeguards Information</t>
  </si>
  <si>
    <t>A+1; A+10</t>
  </si>
  <si>
    <t>73.24(b)(1)</t>
  </si>
  <si>
    <t>Maintain written log of the arrival at the final destination of each individual shipment of SSNM</t>
  </si>
  <si>
    <t>73.26(c)(1)(ii)</t>
  </si>
  <si>
    <t>Retain SSNM records.</t>
  </si>
  <si>
    <t>73.26(c)(2)</t>
  </si>
  <si>
    <t>73.26(d)(3)</t>
  </si>
  <si>
    <t>Retain a record of current management system.</t>
  </si>
  <si>
    <t>73.26(d)(4)</t>
  </si>
  <si>
    <t>Retain a record of training and qualification of escort personnel (initial and requals).</t>
  </si>
  <si>
    <t>73.26(e)(1)</t>
  </si>
  <si>
    <t>Retain a record of the contingency response plan.</t>
  </si>
  <si>
    <t>73.26(h)(6)</t>
  </si>
  <si>
    <t>Maintain audit report program records and documented in a report,</t>
  </si>
  <si>
    <t xml:space="preserve">73.26(d)(4) </t>
  </si>
  <si>
    <t xml:space="preserve">Requalification training records for all individuals asssigned to act as an escort or other security member organization. </t>
  </si>
  <si>
    <t>(E,Q,R+3)</t>
  </si>
  <si>
    <t>73.26(g)(1)</t>
  </si>
  <si>
    <t>A numbered picture badge identification procedure shall be used to identify all individuals who will have custody of a shipment.</t>
  </si>
  <si>
    <t>Annual transportation security program Review</t>
  </si>
  <si>
    <t>73.26(i)(1)</t>
  </si>
  <si>
    <t>Transportation Route Plan</t>
  </si>
  <si>
    <t>S</t>
  </si>
  <si>
    <t>73.37(b)(2)(vi)</t>
  </si>
  <si>
    <t>Retain a copy of the preplanning and coordination activities, advance notification, and any revision or cancellation notice as a record</t>
  </si>
  <si>
    <t>73.37(b)(3)(iv)</t>
  </si>
  <si>
    <t>Maintain a written log for each spent nuclear fuel shipment</t>
  </si>
  <si>
    <t>73.37(b)(3)(v), (vi), &amp; (vii) 73.37(b)(4)(iii), 73.37(g)(iii)</t>
  </si>
  <si>
    <t xml:space="preserve">Maintain, revise and implement written transportation physical protection and contingency and response procedures </t>
  </si>
  <si>
    <t>73.37(f)</t>
  </si>
  <si>
    <t>Investigations of lost unaccounted for after designated no-later-than arrival time.</t>
  </si>
  <si>
    <t>73.38(a)(2)</t>
  </si>
  <si>
    <t xml:space="preserve">Establish, implement, and maintain its access authorization program </t>
  </si>
  <si>
    <t>L</t>
  </si>
  <si>
    <t>73.38(c)(2)(v)</t>
  </si>
  <si>
    <t xml:space="preserve">Written confirmation from the agency/employer that granted the Federal security clearance or reviewed the criminal history records check must be provided to the licensee. </t>
  </si>
  <si>
    <t>E+3</t>
  </si>
  <si>
    <t>73.38(d)(5)(iv)(A)</t>
  </si>
  <si>
    <t>Document individual's refusal or unwillingness to provide information for access authorization invesitgation</t>
  </si>
  <si>
    <t>E+5</t>
  </si>
  <si>
    <t>73.38(d)(5)(vi)</t>
  </si>
  <si>
    <t>Make a record of the contents of the telephone call and shall retain that record, and any documents or electronic files obtained electronically, under paragraph (l) of this section</t>
  </si>
  <si>
    <t>73.38(f)(1)-(4)</t>
  </si>
  <si>
    <t>procedures for protection of the criminal history record and the personal information from unauthorized disclosure</t>
  </si>
  <si>
    <t>A</t>
  </si>
  <si>
    <t>73.38(f)(5)</t>
  </si>
  <si>
    <t>Retain all fingerprint and criminal history records received from the FBI, or a copy if the file has been transferred, on an individual (including data indicating no record)</t>
  </si>
  <si>
    <t>73.38(j)</t>
  </si>
  <si>
    <t>Develop, implement, and maintain written procedures for conducting background investigations for persons who are applying for unescorted access or access authorization for spent nuclear fuel in transit.</t>
  </si>
  <si>
    <t>73.38(l)</t>
  </si>
  <si>
    <t xml:space="preserve">Retain documentation regarding the trustworthiness and reliability of individual employees </t>
  </si>
  <si>
    <t>73.46(b)(1)&amp;(3)</t>
  </si>
  <si>
    <t>Security implementing procedures</t>
  </si>
  <si>
    <t>L + 2 years for superceded records</t>
  </si>
  <si>
    <t xml:space="preserve">73.46(b)(4),(7),(8) &amp; 73.46(b)(11)(i) </t>
  </si>
  <si>
    <t>Documentation of qualification and requalification of Tactical Response Team members, armed response person, guard, or other members of the security organization</t>
  </si>
  <si>
    <t xml:space="preserve"> Q/R+3</t>
  </si>
  <si>
    <t xml:space="preserve">73.46(b)(9)  </t>
  </si>
  <si>
    <t>Document the results of all training exercises for the security force.</t>
  </si>
  <si>
    <t xml:space="preserve">73.46(b)(10)(iii) &amp; 73.46(b)(11)(iii) </t>
  </si>
  <si>
    <t xml:space="preserve">Records of medical examination for Tactical Response Team members, armed response personnel, and guards </t>
  </si>
  <si>
    <t xml:space="preserve">73.46(b)(12)(ii) </t>
  </si>
  <si>
    <t xml:space="preserve">Annual medical examination including a determination and written certification by a licensed physician </t>
  </si>
  <si>
    <t>73.46(d)(10)</t>
  </si>
  <si>
    <t>Records of containers that are containers of contaminated wastes must be drum scanned and tamper sealed</t>
  </si>
  <si>
    <t>73.46(d)(11)</t>
  </si>
  <si>
    <t>Verify and certify the content of each shipping container through the witnessing of gross weight measurements and nondestructive assay, and through the inspection of tamper seal integrity and associated seal records</t>
  </si>
  <si>
    <t>73.46(d)(13)</t>
  </si>
  <si>
    <t xml:space="preserve">Maintain a log of individuals escorted in the protected area (include name, date, time, purpose of visit and employment affiliation, citizenship, and name of the individual to be visited). </t>
  </si>
  <si>
    <t>73.46(g)(6)</t>
  </si>
  <si>
    <t>Annual security program review at Category I fuel cycle facilities</t>
  </si>
  <si>
    <t>73.46(h)(2)</t>
  </si>
  <si>
    <t>Establish and document response arrangements that have been made with local law enforcement authorities.</t>
  </si>
  <si>
    <t>L+3 years  for supersceded</t>
  </si>
  <si>
    <t>73.50(a)(4)</t>
  </si>
  <si>
    <t>Documentation of qualification and requalification of armed response person, guard, or other members of the security organization</t>
  </si>
  <si>
    <t>73.50(c)(5)</t>
  </si>
  <si>
    <t>73.50(g)(2)</t>
  </si>
  <si>
    <t>73.51(d)(12)</t>
  </si>
  <si>
    <t>Physical protection program review must include an evaluation of the effectiveness of the physical protection system and a verification of the liaison established with the designated response force or LLEA.</t>
  </si>
  <si>
    <t xml:space="preserve">73.54(b)(1); 73.54(e) &amp; (f); 73.55(b)(8); 73.55(c)(6); </t>
  </si>
  <si>
    <t>Establish and maintain a cyber security plan</t>
  </si>
  <si>
    <t>L+3 years for superceded records</t>
  </si>
  <si>
    <t>75.55(b)(7); 73.55(c)(1)&amp;(3); 73.55(e)(1)&amp;(2); 73.55(e)(8)(iv); 73.55(k)(5)&amp;(6); 73.55(l)(3); 73.55(n)(1); 73.55(o)</t>
  </si>
  <si>
    <t>Physical Security Plan</t>
  </si>
  <si>
    <t xml:space="preserve">73.55(b)(6); 73.55(c)(4);  </t>
  </si>
  <si>
    <t>Training and Qualification Plan</t>
  </si>
  <si>
    <t>73.55(b)(11)&amp; 73.58(b)</t>
  </si>
  <si>
    <t>Assess and manage the potential for adverse effects on safety and security, including the site emergency plan, before implementing changes to plant configurations, facility conditions, or security</t>
  </si>
  <si>
    <t>73.55(c)(5)</t>
  </si>
  <si>
    <t>Safeguards Contingency Plan</t>
  </si>
  <si>
    <t>73.55(c)(7); 73.55(f); 73.55(k)(8); 73.55(l)(3); 73.55(n)(1), 73.56(l); 73.56(m)(4)</t>
  </si>
  <si>
    <t>73.55(g)(6)(i)(B)</t>
  </si>
  <si>
    <t>Maintain a record, to include name and affiliation, of all individuals to whom access control devices have been issued</t>
  </si>
  <si>
    <t>Annually</t>
  </si>
  <si>
    <t>73.55(g)(6)(ii)(C)</t>
  </si>
  <si>
    <t>Maintain a record, to include the name and areas to which unescorted access is granted, of all individuals to whom photo identification badges have been issued</t>
  </si>
  <si>
    <t>73.55(g)(6)(iii)</t>
  </si>
  <si>
    <t xml:space="preserve">Access authorization program personnel shall be issued passwords and combinations to perform their assigned duties </t>
  </si>
  <si>
    <t>73.55(g)(7)(i)(C)</t>
  </si>
  <si>
    <t>Maintain a visitor control register in which all visitors shall register their name, date, time, purpose of visit, employment affiliation, citizenship, and name of the individual to be visited before being escorted into any protected or vital area</t>
  </si>
  <si>
    <t>73.55(i)(4)(ii)(H)</t>
  </si>
  <si>
    <t>Maintain a record of all alarm annunciations, the cause of each alarm, and the disposition of each alarm</t>
  </si>
  <si>
    <t>73.55(k)(9)</t>
  </si>
  <si>
    <t>Document and maintain current agreements with applicable law enforcement agencies to include estimated response times and capabilities.</t>
  </si>
  <si>
    <t>73.55(b)(10); 73.55(m); 73.55(q)(4)</t>
  </si>
  <si>
    <t xml:space="preserve">Security program reviews.  </t>
  </si>
  <si>
    <t>73.55(p)(1)&amp;(3)</t>
  </si>
  <si>
    <r>
      <t xml:space="preserve">The suspension of security measures must be reported and documented in accordance with the provisions of § 73.1200(e)(4) and </t>
    </r>
    <r>
      <rPr>
        <sz val="10"/>
        <rFont val="Arial"/>
        <family val="2"/>
      </rPr>
      <t>73.1205</t>
    </r>
  </si>
  <si>
    <t>73.55(q)(3)</t>
  </si>
  <si>
    <t xml:space="preserve"> If a contracted security force is used to implement the onsite physical protection program, the licensee’s written agreement with the contractor must be retained by the licensee as a record for the duration of the contract</t>
  </si>
  <si>
    <t>73.56(a)(4)</t>
  </si>
  <si>
    <t>Licensees and applicants shall certify individuals' unescorted access authorization and are responsible to maintain, deny, terminate, or withdraw unescorted access authorization</t>
  </si>
  <si>
    <t>Backgroung investigation - multiple parts</t>
  </si>
  <si>
    <t>A+5</t>
  </si>
  <si>
    <t>73.56(e)</t>
  </si>
  <si>
    <t xml:space="preserve"> Psychological assessment to assist in verifying trustworthiness and reliability</t>
  </si>
  <si>
    <t>73.56(f)</t>
  </si>
  <si>
    <t>Behavioral observation training and testing</t>
  </si>
  <si>
    <t>73.56(i)</t>
  </si>
  <si>
    <t>Annual Supervisory Review to assist in verifying trustworthiness and reliability</t>
  </si>
  <si>
    <t>73.56(j)</t>
  </si>
  <si>
    <t>List of individuals who are authorized to have unescorted access to specific nuclear power plant vital areas during non-emergency conditions</t>
  </si>
  <si>
    <t>73.56(k)</t>
  </si>
  <si>
    <t>Trustworthiness and reliability of background screeners and access authorization program personnel</t>
  </si>
  <si>
    <t>73.56(m)</t>
  </si>
  <si>
    <t>Establish and maintain a system of files and procedures to ensure personal information is not disclosed to unauthorized persons</t>
  </si>
  <si>
    <t>73.56(m)(1)</t>
  </si>
  <si>
    <t>Signed consent from the subject individual that authorizes the disclosure of any information collected</t>
  </si>
  <si>
    <t>73.56(n)(1),(2), &amp;(6)</t>
  </si>
  <si>
    <t>Access Authorization Program Audits</t>
  </si>
  <si>
    <t>73.57(e)(1)</t>
  </si>
  <si>
    <t>Prior to any final adverse determination, the licensee shall make available to the individual the contents of records obtained from the FBI for the purpose of assuring correct and complete information. Confirmation of receipt by the individual of this notification must be maintained.</t>
  </si>
  <si>
    <t>E+1</t>
  </si>
  <si>
    <t>73.57(f)</t>
  </si>
  <si>
    <t>Procedures for protection of the criminal history record and the personal information from unauthorized disclosure</t>
  </si>
  <si>
    <t>73.67(e)(3)(iv)</t>
  </si>
  <si>
    <t>Establish and maintain written response procedures for dealing with threats of thefts or thefts of this material.</t>
  </si>
  <si>
    <t>L+3 and superceded  +3</t>
  </si>
  <si>
    <t xml:space="preserve">73.70(a) </t>
  </si>
  <si>
    <t xml:space="preserve">Record of currently designated authorized individuals </t>
  </si>
  <si>
    <t>73.70(b)</t>
  </si>
  <si>
    <t>Names, addresses, and badge numbers of all individuals authorized to have access to vital equipment or special nuclear material, and the vital areas and material access areas to which authorization is granted</t>
  </si>
  <si>
    <t>PER+3 and superceded+3</t>
  </si>
  <si>
    <t xml:space="preserve">73.70(d) </t>
  </si>
  <si>
    <t>Log indicating name, badge number, time of entry, and time of exit of all individuals granted access to a vital area except those individuals entering or exiting the reactor control room</t>
  </si>
  <si>
    <t>PER+3</t>
  </si>
  <si>
    <t xml:space="preserve">73.70(e)  </t>
  </si>
  <si>
    <t>Documentation of all routine security tours and inspections, and of all tests, inspections, and maintenance performed on physical barriers, intrusion alarms, communications equipment, and other security related equipment used pursuant to the requirements of this part</t>
  </si>
  <si>
    <t xml:space="preserve">73.70(f) </t>
  </si>
  <si>
    <t xml:space="preserve">A record at each onsite alarm annunciation location of each alarm, false alarm, alarm check, and tamper indication that identifies the type of alarm, location, alarm circuit, date, and time. </t>
  </si>
  <si>
    <t>Shipments of special nuclear material subject to the requirements of this part, including names of carriers, major roads to be used, flight numbers in the case of air shipments, dates and expected times of departure and arrival of shipments, vertification of communication equipment on board the transfer vehicle, names of individuals who are to communicate with the transport vehicle, container seal descriptions and identification, and any other information to confirm the means utilized to comply with §§ 73.25, 73.26, and 73.27.</t>
  </si>
  <si>
    <t>73.70(h)</t>
  </si>
  <si>
    <t xml:space="preserve">Procedures for controlling access to protected areas and for controlling access to keys for locks used to protect special nuclear material. </t>
  </si>
  <si>
    <t xml:space="preserve"> L and superceded +3</t>
  </si>
  <si>
    <t>73.77(b)</t>
  </si>
  <si>
    <t>24 hour cyber security recordable event</t>
  </si>
  <si>
    <t>73.77(d)(12)</t>
  </si>
  <si>
    <t>Maintain a copy of the written security follow-up report of a cyber security event notifiation</t>
  </si>
  <si>
    <t>PER+3 or L</t>
  </si>
  <si>
    <t xml:space="preserve">Records of written follow-up reports.   </t>
  </si>
  <si>
    <t>73.1210(b)*</t>
  </si>
  <si>
    <t xml:space="preserve">Record events in a Safeguards Event Log.  </t>
  </si>
  <si>
    <t>Appendix B Section VI B.4.a.1.</t>
  </si>
  <si>
    <t>Obtain and retain a written certification from the licensed physician that no medical conditions were disclosed by the medical examination that would preclude the individual’s ability to participate in the physical fitness tests</t>
  </si>
  <si>
    <t>PER</t>
  </si>
  <si>
    <t xml:space="preserve">Appendix B Section VI B.4.b.4. </t>
  </si>
  <si>
    <t>Physical fitness qualification of each armed member of the security organization must be documented by a qualified training instructor and attested to by a security supervisor</t>
  </si>
  <si>
    <t>Appendix B Section VI C.2.(b).</t>
  </si>
  <si>
    <t>On-the-job training must be documented by a qualified training instructor and attested to by a security supervisor (Hours per recordkeeper is based on a min of 40 hours of OJT)</t>
  </si>
  <si>
    <t xml:space="preserve">Appendix B Section VI C.3.g; Appendix B, Section VI.C.3.h; Appendix B, Section VI.C.3.i; Appendix B, Section VI.C.3.m; </t>
  </si>
  <si>
    <t>Performance Evaluation Program Documentation</t>
  </si>
  <si>
    <t>Appendix B Section VI E.1.(b).</t>
  </si>
  <si>
    <t>Each armed member of the security organization shall be trained and qualified by a certified firearms instructor for the use and maintenance of each assigned weapon</t>
  </si>
  <si>
    <t>Appendix B Section VI F.1.b; Appendix B Section VI F.5.a</t>
  </si>
  <si>
    <t>Results of weapons qualification and requalification must be documented and retained as a record</t>
  </si>
  <si>
    <t xml:space="preserve">Retention Period Column Key: "A" = Annual // "E" = Term of Employment // "L" = Life of License // "P" = Physical Protection Plan (PPP) // "PER" = Period Requiring Record // "Q" = Qualification // "R" = Requalification // "S" = Safeguards Contingency Plan (SCP) // "+" = The added number of years for retention after the record is made (e.g., P+3 years, S+3 years, A+1 year) </t>
  </si>
  <si>
    <t>Table 3
10 CFR Part 73, Annual Third Party Disclosure Burden</t>
  </si>
  <si>
    <t>Responses per respondent</t>
  </si>
  <si>
    <t>Responses</t>
  </si>
  <si>
    <t>Burden per response</t>
  </si>
  <si>
    <t>Total burden hours</t>
  </si>
  <si>
    <t xml:space="preserve"> 73.15(g)(1)  </t>
  </si>
  <si>
    <t>Copy of NRC authorization to FFL to receive enhanced weapons</t>
  </si>
  <si>
    <t>Training of employees (training on disqualifying events, training on process for delayed or denied NICS responses)</t>
  </si>
  <si>
    <t>73.15(p), 73.1200(m)(1)(iii)</t>
  </si>
  <si>
    <t>Notification of LLEA of lost or stolen enhanced weapons</t>
  </si>
  <si>
    <t>73.17(h)</t>
  </si>
  <si>
    <t>Employee Notification to licensee of disqualifying events or status</t>
  </si>
  <si>
    <t>73.17(n)(3)</t>
  </si>
  <si>
    <t>Provide results of NICS check to employees
(New checks + periodic checks + break in service checks
430 + 120 = 550)</t>
  </si>
  <si>
    <t>73.22(d) and (f)</t>
  </si>
  <si>
    <t>Marking Safeguards Information and Preparing document for external transmission</t>
  </si>
  <si>
    <t>73.23(d) and (f)</t>
  </si>
  <si>
    <t>Marking SGI-M and Preparing document for external transmission</t>
  </si>
  <si>
    <t>73.26(e)(2)</t>
  </si>
  <si>
    <t>Inform local law enforcement agencies of abnormal presence or activity of persons or vehicles</t>
  </si>
  <si>
    <t>73.26(f)(2)</t>
  </si>
  <si>
    <t>the personnel in the remote location shall request assistance from the law enforcement authorities, notify the shipment movement control center and initiate the appropriate contingency plans.</t>
  </si>
  <si>
    <t>73.26(i)(6) and (k)(4) -  (No notifications anticipated in the next 3 years)</t>
  </si>
  <si>
    <t>In the event that no communication is received from the shipment or escort personnel at a designated call-in time, the licensee must notify law enforcement authorities immediately and initiate appropriate contingency plans.  Applies to both road and rail shipments.</t>
  </si>
  <si>
    <t>73.27(a)(1)</t>
  </si>
  <si>
    <t>notify the consignee of the time of departure of the shipment</t>
  </si>
  <si>
    <t>73.27(a)(2)</t>
  </si>
  <si>
    <t>written certification from the licensee who is to take delivery of the shipment</t>
  </si>
  <si>
    <t>73.27(a)(3)</t>
  </si>
  <si>
    <t>notify the consignee of the arrival of the shipment</t>
  </si>
  <si>
    <t>notify the person who delivered the material to a carrier for transport of the arrival of the shipment</t>
  </si>
  <si>
    <t>73.37(b)(1)(ii)&amp;(vi)</t>
  </si>
  <si>
    <t>Preplan and coordinate shipment itineraries with the reciever. Must obtain approval from the NRC for the routes to be used.</t>
  </si>
  <si>
    <t>73.37(b)(1)(v)</t>
  </si>
  <si>
    <t>Arrange with local law enforcement for response for route used.</t>
  </si>
  <si>
    <t>73.37(b)(1)(iv)</t>
  </si>
  <si>
    <t>Preplan and coordinate shipment information no later than 2 weeks prior to the shipment or prior to the first shipment of a series of shipments with the governor of a State</t>
  </si>
  <si>
    <t>73.37(b)(2)(i-iii)</t>
  </si>
  <si>
    <t xml:space="preserve">Advanced notification of shipment. Notify the NRC and State(s) prior to the shipment of SNF within or through a State. notify the Tribal official or Tribal official’s designee of each participating Tribe referenced in 10 CFR 71.97(c)(3) prior to the transport of spent fuel within or across the Tribal reservation.  </t>
  </si>
  <si>
    <t xml:space="preserve">73.37(b)(2)(iv) </t>
  </si>
  <si>
    <r>
      <t>Revision notice. Licensee shall notify by telephone a responsible individual in the office of the governor</t>
    </r>
    <r>
      <rPr>
        <sz val="10"/>
        <rFont val="Arial"/>
        <family val="2"/>
      </rPr>
      <t xml:space="preserve"> and the office of the Tribal official</t>
    </r>
    <r>
      <rPr>
        <sz val="10"/>
        <color theme="1"/>
        <rFont val="Arial"/>
        <family val="2"/>
      </rPr>
      <t xml:space="preserve"> of any schedule change that differs by more than 6 hour</t>
    </r>
  </si>
  <si>
    <t>73.37(b)(2)(v)</t>
  </si>
  <si>
    <t>Each licensee who cancels a shipment for which advance notification has been sent shall send a cancellation notice to: the governor or to the governor's designee of each State previously notified, each Tribal official or the Tribal official's designee previously notified and the NRC</t>
  </si>
  <si>
    <t>73.38(d)(1)</t>
  </si>
  <si>
    <t>Licensees shall not initiate any element of a background investigation without the informed and signed consent of the subject individual.</t>
  </si>
  <si>
    <t>73.38(d)(2)</t>
  </si>
  <si>
    <t>Any individual who is required to have a background investigation under this section shall disclose the personal history information that is required by the licensee's access authorization program for the reviewing official to make a determination of the individual's trustworthiness and reliability.</t>
  </si>
  <si>
    <t>73.38(i)</t>
  </si>
  <si>
    <t>Any individual who has applied for or is maintaining access authorization shall promptly report any legal action(s) taken by a law enforcement authority or court of law that could result in incarceration or a court order or that requires a court appearance.  The licensee shall inform the individual of this obligation, in writing, prior to granting unescorted access or certifying access authorization</t>
  </si>
  <si>
    <t>73.46(h)(4)(iii)(B)</t>
  </si>
  <si>
    <t>Upon detection of abnormal presence or activity of persons or vehicles within an isolation zone, a protected area, a material access area, or a vital area, licensee shall inform local law enforcement agencies of the threat and request assistance</t>
  </si>
  <si>
    <r>
      <t>73.50(g)(3)(iii)(B)</t>
    </r>
    <r>
      <rPr>
        <b/>
        <sz val="10"/>
        <color rgb="FF000000"/>
        <rFont val="Arial"/>
        <family val="2"/>
      </rPr>
      <t xml:space="preserve"> </t>
    </r>
    <r>
      <rPr>
        <sz val="10"/>
        <color rgb="FF000000"/>
        <rFont val="Arial"/>
        <family val="2"/>
      </rPr>
      <t>(Emergency notification - never used)</t>
    </r>
  </si>
  <si>
    <t>73.55(g)(7)(i)(c)</t>
  </si>
  <si>
    <t>Maintain a visitor control register before being escorted into any protected or vital area</t>
  </si>
  <si>
    <r>
      <t>73.55(k)(8)(iii)</t>
    </r>
    <r>
      <rPr>
        <b/>
        <sz val="10"/>
        <color rgb="FF000000"/>
        <rFont val="Arial"/>
        <family val="2"/>
      </rPr>
      <t xml:space="preserve"> </t>
    </r>
  </si>
  <si>
    <t>Upon receipt of an alarm or other indication of a threat, the licensee shall notify law enforcement agencies.</t>
  </si>
  <si>
    <t>73.55(p)(1)</t>
  </si>
  <si>
    <t>The suspension of security measures must be reported and documented in accordance with the provisions of § 73.1200</t>
  </si>
  <si>
    <t>Licensees, applicants, and contractors or vendors shall not initiate any element of a background investigation without the informed and signed consent of the subject individual.</t>
  </si>
  <si>
    <t>ensure that a psychological assessment has been completed before the individual is granted unescorted access or certified unescorted access authorization.</t>
  </si>
  <si>
    <t>each person subject to the behavior observation program to report any concerns arising from behavioral observation.</t>
  </si>
  <si>
    <t>73.56(g)</t>
  </si>
  <si>
    <t>Any individual who has applied for or is maintaining unescorted access shall promptly report any legal action(s) taken by a law enforcement authority or court of law that could result in incarceration or a court order or that requires a court appearance.  The licensee shall inform the individual of this obligation, in writing, prior to granting unescorted access or certifying access authorization</t>
  </si>
  <si>
    <t>73.56(m)(2)</t>
  </si>
  <si>
    <t xml:space="preserve">All information pertaining to a denial or unfavorable termination of the individual's unescorted access or unescorted access authorization shall be promptly provided, upon receipt of a written request by the subject individual or his or her designated representative as designated in writing. </t>
  </si>
  <si>
    <t>73.57(b)(3)</t>
  </si>
  <si>
    <t>licensee shall notify each affected individual that the fingerprints will be used to secure a review of his/her criminal history record, and inform the individual of proper procedures for revising the record or including explanation in the record</t>
  </si>
  <si>
    <t>73.57(e)</t>
  </si>
  <si>
    <t>licensee shall make available to the individual the contents of records obtained from the FBI for the purpose of assuring correct and complete information</t>
  </si>
  <si>
    <t>73.58(d)</t>
  </si>
  <si>
    <t>Where potential conflicts are identified, the licensee shall communicate them to appropriate licensee personnel and take compensatory and/or mitigative actions to maintain safety and security under applicable Commission regulations, requirements, and license conditions</t>
  </si>
  <si>
    <t>73.67(e)(1)(i)</t>
  </si>
  <si>
    <t>Provide advance notification to the receiver of any planned shipments specifying the mode of transport, estimated time of arrival, location of the nuclear material transfer point, name of carrier and transport identification</t>
  </si>
  <si>
    <t>73.67(e)(6)(ii)</t>
  </si>
  <si>
    <t>Notify the exporter who delivered the material to a carrier for transport of the arrival of such material</t>
  </si>
  <si>
    <t>73.67(g)(1) and(2)</t>
  </si>
  <si>
    <t>Provide advance notification to the receiver of any planned shipments specifying the mode of transport, estimated time of arrival, location of the nuclear material transfer point, name of carrier and transport identification;  Notify the shipper of receipt of the material</t>
  </si>
  <si>
    <t>73.67(g)(3)(ii)</t>
  </si>
  <si>
    <t>Make arrangements to be notified immediately of the arrival of the shipment at its destination, or of any such shipment that is lost or unaccounted for after the estimated time of arrival at its destination</t>
  </si>
  <si>
    <t>73.67(g)(5)(ii)</t>
  </si>
  <si>
    <t>Notify the person who delivered the material to a carrier for transport of the arrival of such material</t>
  </si>
  <si>
    <t>Notification of FBI field office and LLEA for suspicious activity events, facilities and materials</t>
  </si>
  <si>
    <t>73.1215(e)</t>
  </si>
  <si>
    <t>Notification of FBI field office and LLEA for suspicious activity events, shipping activities</t>
  </si>
  <si>
    <t>Notification of FBI field office and LLEA for suspicious activity events, enrichment facilities</t>
  </si>
  <si>
    <t>TOTAL</t>
  </si>
  <si>
    <t>2025 BURDEN TOTALS</t>
  </si>
  <si>
    <t>Hours</t>
  </si>
  <si>
    <t>Reporting</t>
  </si>
  <si>
    <t>Recordkeeping</t>
  </si>
  <si>
    <t>Third Party Disclosure</t>
  </si>
  <si>
    <t>Total</t>
  </si>
  <si>
    <t>Recordkeeping costs</t>
  </si>
  <si>
    <t>Fingerprint submission</t>
  </si>
  <si>
    <t>Total other costs</t>
  </si>
  <si>
    <t>Costs to the government</t>
  </si>
  <si>
    <t>BURDEN CHANGE</t>
  </si>
  <si>
    <t>Current burden in ROCIS</t>
  </si>
  <si>
    <t>2025 estimates</t>
  </si>
  <si>
    <t>Change</t>
  </si>
  <si>
    <t>Cost at $317/hr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</si>
</sst>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0.0"/>
    <numFmt numFmtId="166" formatCode="_(* #,##0.0_);_(* \(#,##0.0\);_(* &quot;-&quot;??_);_(@_)"/>
    <numFmt numFmtId="167" formatCode="_(* #,##0.0_);_(* \(#,##0.0\);_(* &quot;-&quot;?_);_(@_)"/>
    <numFmt numFmtId="168" formatCode="_(&quot;$&quot;* #,##0_);_(&quot;$&quot;* \(#,##0\);_(&quot;$&quot;* &quot;-&quot;??_);_(@_)"/>
    <numFmt numFmtId="169" formatCode="_(* #,##0_);_(* \(#,##0\);_(* &quot;-&quot;??_);_(@_)"/>
    <numFmt numFmtId="170" formatCode="#,##0.00\ [$€-1];[Red]\-#,##0.00\ [$€-1]"/>
  </numFmts>
  <fonts count="22" x14ac:knownFonts="1">
    <font>
      <sz val="11"/>
      <color theme="1"/>
      <name val="Calibri"/>
      <family val="2"/>
      <scheme val="minor"/>
    </font>
    <font>
      <sz val="11"/>
      <color theme="1"/>
      <name val="Arial"/>
      <family val="2"/>
    </font>
    <font>
      <sz val="11"/>
      <color theme="1"/>
      <name val="Arial"/>
      <family val="2"/>
    </font>
    <font>
      <sz val="9"/>
      <color theme="1"/>
      <name val="Arial"/>
      <family val="2"/>
    </font>
    <font>
      <sz val="10"/>
      <color theme="1"/>
      <name val="Arial"/>
      <family val="2"/>
    </font>
    <font>
      <sz val="10"/>
      <color rgb="FF000000"/>
      <name val="Arial"/>
      <family val="2"/>
    </font>
    <font>
      <b/>
      <sz val="10"/>
      <color theme="1"/>
      <name val="Arial"/>
      <family val="2"/>
    </font>
    <font>
      <b/>
      <sz val="9"/>
      <color theme="1"/>
      <name val="Arial"/>
      <family val="2"/>
    </font>
    <font>
      <b/>
      <sz val="11"/>
      <color theme="1"/>
      <name val="Arial"/>
      <family val="2"/>
    </font>
    <font>
      <sz val="11"/>
      <color theme="1"/>
      <name val="Calibri"/>
      <family val="2"/>
      <scheme val="minor"/>
    </font>
    <font>
      <sz val="11"/>
      <color rgb="FFFF0000"/>
      <name val="Arial"/>
      <family val="2"/>
    </font>
    <font>
      <b/>
      <sz val="10"/>
      <color rgb="FF000000"/>
      <name val="Arial"/>
      <family val="2"/>
    </font>
    <font>
      <sz val="10"/>
      <color rgb="FFFF0000"/>
      <name val="Arial"/>
      <family val="2"/>
    </font>
    <font>
      <b/>
      <sz val="9"/>
      <color rgb="FFFF0000"/>
      <name val="Arial"/>
      <family val="2"/>
    </font>
    <font>
      <sz val="9"/>
      <name val="Arial"/>
      <family val="2"/>
    </font>
    <font>
      <sz val="10"/>
      <name val="Arial"/>
      <family val="2"/>
    </font>
    <font>
      <b/>
      <sz val="9"/>
      <name val="Arial"/>
      <family val="2"/>
    </font>
    <font>
      <sz val="9"/>
      <color rgb="FFFF0000"/>
      <name val="Arial"/>
      <family val="2"/>
    </font>
    <font>
      <sz val="9"/>
      <color rgb="FF000000"/>
      <name val="Arial"/>
      <family val="2"/>
    </font>
    <font>
      <b/>
      <sz val="8"/>
      <color theme="3"/>
      <name val="Arial"/>
      <family val="2"/>
    </font>
    <font>
      <sz val="12"/>
      <color rgb="FFFF0000"/>
      <name val="Arial"/>
      <family val="2"/>
    </font>
    <font>
      <sz val="14"/>
      <color rgb="FFFF000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43" fontId="9" fillId="0" borderId="0" applyFont="0" applyFill="0" applyBorder="0" applyAlignment="0" applyProtection="0"/>
    <xf numFmtId="44" fontId="9"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2" fillId="0" borderId="0" xfId="0" applyFont="1"/>
    <xf numFmtId="0" fontId="10" fillId="0" borderId="0" xfId="0" applyFont="1"/>
    <xf numFmtId="0" fontId="8" fillId="0" borderId="1" xfId="0" applyFont="1" applyBorder="1"/>
    <xf numFmtId="0" fontId="8" fillId="0" borderId="0" xfId="0" applyFont="1"/>
    <xf numFmtId="43" fontId="10" fillId="0" borderId="0" xfId="0" applyNumberFormat="1" applyFont="1"/>
    <xf numFmtId="0" fontId="19" fillId="0" borderId="0" xfId="0" applyFont="1" applyAlignment="1">
      <alignment wrapText="1"/>
    </xf>
    <xf numFmtId="0" fontId="1" fillId="0" borderId="0" xfId="0" applyFont="1"/>
    <xf numFmtId="166" fontId="1" fillId="0" borderId="1" xfId="1" applyNumberFormat="1" applyFont="1" applyBorder="1"/>
    <xf numFmtId="168" fontId="1" fillId="0" borderId="1" xfId="2" applyNumberFormat="1" applyFont="1" applyBorder="1"/>
    <xf numFmtId="166" fontId="1" fillId="0" borderId="1" xfId="1" applyNumberFormat="1" applyFont="1" applyFill="1" applyBorder="1"/>
    <xf numFmtId="166" fontId="1" fillId="0" borderId="0" xfId="1" applyNumberFormat="1" applyFont="1" applyBorder="1"/>
    <xf numFmtId="168" fontId="1" fillId="0" borderId="0" xfId="2" applyNumberFormat="1" applyFont="1"/>
    <xf numFmtId="169" fontId="1" fillId="0" borderId="1" xfId="1" applyNumberFormat="1" applyFont="1" applyFill="1" applyBorder="1"/>
    <xf numFmtId="167" fontId="1" fillId="0" borderId="0" xfId="0" applyNumberFormat="1" applyFont="1"/>
    <xf numFmtId="0" fontId="3" fillId="0" borderId="1" xfId="0" applyFont="1" applyBorder="1" applyAlignment="1">
      <alignment horizontal="left" vertical="top" wrapText="1"/>
    </xf>
    <xf numFmtId="2" fontId="3" fillId="0" borderId="1" xfId="0" applyNumberFormat="1" applyFont="1" applyBorder="1" applyAlignment="1">
      <alignment horizontal="right" vertical="top"/>
    </xf>
    <xf numFmtId="2"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3" fillId="0" borderId="0" xfId="0" applyFont="1" applyAlignment="1">
      <alignment vertical="top"/>
    </xf>
    <xf numFmtId="2" fontId="16" fillId="0" borderId="1" xfId="0" applyNumberFormat="1" applyFont="1" applyBorder="1" applyAlignment="1">
      <alignment horizontal="right" vertical="top" wrapText="1"/>
    </xf>
    <xf numFmtId="0" fontId="3" fillId="0" borderId="3" xfId="0" applyFont="1" applyBorder="1" applyAlignment="1">
      <alignment horizontal="left" vertical="top" wrapText="1"/>
    </xf>
    <xf numFmtId="0" fontId="18" fillId="0" borderId="1" xfId="3" applyFont="1" applyBorder="1" applyAlignment="1">
      <alignment horizontal="right" vertical="top" wrapText="1"/>
    </xf>
    <xf numFmtId="2" fontId="3" fillId="0" borderId="3" xfId="0" applyNumberFormat="1" applyFont="1" applyBorder="1" applyAlignment="1">
      <alignment horizontal="right" vertical="top" wrapText="1"/>
    </xf>
    <xf numFmtId="0" fontId="18" fillId="0" borderId="1" xfId="3" applyFont="1" applyBorder="1" applyAlignment="1">
      <alignment horizontal="right" vertical="top"/>
    </xf>
    <xf numFmtId="0" fontId="3" fillId="0" borderId="0" xfId="0" applyFont="1" applyAlignment="1">
      <alignment horizontal="right" vertical="top"/>
    </xf>
    <xf numFmtId="0" fontId="3" fillId="0" borderId="0" xfId="0" applyFont="1" applyAlignment="1">
      <alignment horizontal="left" vertical="top"/>
    </xf>
    <xf numFmtId="0" fontId="13" fillId="0" borderId="0" xfId="0" applyFont="1" applyAlignment="1">
      <alignment horizontal="left" vertical="top"/>
    </xf>
    <xf numFmtId="1" fontId="18" fillId="0" borderId="1" xfId="3" applyNumberFormat="1" applyFont="1" applyBorder="1" applyAlignment="1">
      <alignment horizontal="right" vertical="top" wrapText="1"/>
    </xf>
    <xf numFmtId="2" fontId="18" fillId="0" borderId="1" xfId="3" applyNumberFormat="1" applyFont="1" applyBorder="1" applyAlignment="1">
      <alignment horizontal="right" vertical="top" wrapText="1"/>
    </xf>
    <xf numFmtId="170" fontId="18" fillId="0" borderId="1" xfId="3" applyNumberFormat="1" applyFont="1" applyBorder="1" applyAlignment="1">
      <alignment horizontal="right" vertical="top" wrapText="1"/>
    </xf>
    <xf numFmtId="0" fontId="3" fillId="0" borderId="1" xfId="0" applyFont="1" applyBorder="1" applyAlignment="1">
      <alignment horizontal="right" vertical="top" wrapText="1"/>
    </xf>
    <xf numFmtId="0" fontId="6" fillId="0" borderId="1" xfId="0" applyFont="1" applyBorder="1" applyAlignment="1">
      <alignment horizontal="right" vertical="top"/>
    </xf>
    <xf numFmtId="0" fontId="15" fillId="0" borderId="1" xfId="0" applyFont="1" applyBorder="1" applyAlignment="1">
      <alignment vertical="top" wrapText="1"/>
    </xf>
    <xf numFmtId="0" fontId="4" fillId="0" borderId="0" xfId="0" applyFont="1" applyAlignment="1">
      <alignment vertical="top"/>
    </xf>
    <xf numFmtId="0" fontId="6" fillId="0" borderId="4" xfId="0" applyFont="1" applyBorder="1" applyAlignment="1">
      <alignment horizontal="center" vertical="top" wrapText="1"/>
    </xf>
    <xf numFmtId="0" fontId="6" fillId="0" borderId="2" xfId="0" applyFont="1" applyBorder="1" applyAlignment="1">
      <alignment horizontal="center" vertical="top" wrapText="1"/>
    </xf>
    <xf numFmtId="2" fontId="6" fillId="0" borderId="2" xfId="0" applyNumberFormat="1" applyFont="1" applyBorder="1" applyAlignment="1">
      <alignment horizontal="center" vertical="top" wrapText="1"/>
    </xf>
    <xf numFmtId="165" fontId="6" fillId="0" borderId="2" xfId="0" applyNumberFormat="1" applyFont="1" applyBorder="1" applyAlignment="1">
      <alignment horizontal="center" vertical="top" wrapText="1"/>
    </xf>
    <xf numFmtId="0" fontId="5" fillId="0" borderId="1" xfId="0" applyFont="1" applyBorder="1" applyAlignment="1">
      <alignment vertical="top" wrapText="1"/>
    </xf>
    <xf numFmtId="165" fontId="4" fillId="0" borderId="1" xfId="0" applyNumberFormat="1" applyFont="1" applyBorder="1" applyAlignment="1">
      <alignment vertical="top" wrapText="1"/>
    </xf>
    <xf numFmtId="0" fontId="12" fillId="0" borderId="0" xfId="0" applyFont="1" applyAlignment="1">
      <alignment vertical="top" wrapText="1"/>
    </xf>
    <xf numFmtId="0" fontId="5" fillId="0" borderId="5" xfId="0" applyFont="1" applyBorder="1" applyAlignment="1">
      <alignment vertical="top" wrapText="1"/>
    </xf>
    <xf numFmtId="0" fontId="5" fillId="0" borderId="1" xfId="0" applyFont="1" applyBorder="1" applyAlignment="1">
      <alignment vertical="top"/>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right" vertical="top"/>
    </xf>
    <xf numFmtId="165" fontId="4" fillId="0" borderId="3" xfId="0" applyNumberFormat="1" applyFont="1" applyBorder="1" applyAlignment="1">
      <alignment horizontal="right" vertical="top" wrapText="1"/>
    </xf>
    <xf numFmtId="0" fontId="4" fillId="0" borderId="3" xfId="0" applyFont="1" applyBorder="1" applyAlignment="1">
      <alignment vertical="top" wrapText="1"/>
    </xf>
    <xf numFmtId="0" fontId="4" fillId="0" borderId="1" xfId="0" applyFont="1" applyBorder="1" applyAlignment="1">
      <alignment vertical="top" wrapText="1"/>
    </xf>
    <xf numFmtId="3" fontId="4" fillId="0" borderId="1" xfId="0" applyNumberFormat="1" applyFont="1" applyBorder="1" applyAlignment="1">
      <alignment vertical="top" wrapText="1"/>
    </xf>
    <xf numFmtId="2" fontId="4" fillId="0" borderId="1" xfId="0" applyNumberFormat="1" applyFont="1" applyBorder="1" applyAlignment="1">
      <alignment vertical="top" wrapText="1"/>
    </xf>
    <xf numFmtId="165" fontId="4" fillId="0" borderId="1" xfId="0" applyNumberFormat="1" applyFont="1" applyBorder="1" applyAlignment="1">
      <alignment horizontal="right" vertical="top" wrapText="1"/>
    </xf>
    <xf numFmtId="0" fontId="14" fillId="0" borderId="2" xfId="0" applyFont="1" applyBorder="1" applyAlignment="1">
      <alignment vertical="top" wrapText="1"/>
    </xf>
    <xf numFmtId="0" fontId="15" fillId="0" borderId="2" xfId="0" applyFont="1" applyBorder="1" applyAlignment="1">
      <alignment vertical="top" wrapText="1"/>
    </xf>
    <xf numFmtId="2" fontId="15" fillId="0" borderId="2" xfId="0" applyNumberFormat="1" applyFont="1" applyBorder="1" applyAlignment="1">
      <alignment vertical="top" wrapText="1"/>
    </xf>
    <xf numFmtId="2" fontId="14" fillId="0" borderId="1" xfId="0" applyNumberFormat="1" applyFont="1" applyBorder="1" applyAlignment="1">
      <alignment horizontal="right" vertical="top" wrapText="1"/>
    </xf>
    <xf numFmtId="165" fontId="15" fillId="0" borderId="2" xfId="0" applyNumberFormat="1" applyFont="1" applyBorder="1" applyAlignment="1">
      <alignment vertical="top" wrapText="1"/>
    </xf>
    <xf numFmtId="2" fontId="14" fillId="0" borderId="2" xfId="0" applyNumberFormat="1" applyFont="1" applyBorder="1" applyAlignment="1">
      <alignment vertical="top"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4" fillId="0" borderId="1" xfId="0" applyFont="1" applyBorder="1" applyAlignment="1">
      <alignment horizontal="right" vertical="top"/>
    </xf>
    <xf numFmtId="2" fontId="4" fillId="0" borderId="1" xfId="0" applyNumberFormat="1" applyFont="1" applyBorder="1" applyAlignment="1">
      <alignment horizontal="right" vertical="top"/>
    </xf>
    <xf numFmtId="165" fontId="4" fillId="0" borderId="1" xfId="0" applyNumberFormat="1" applyFont="1" applyBorder="1" applyAlignment="1">
      <alignment horizontal="right" vertical="top"/>
    </xf>
    <xf numFmtId="165" fontId="15" fillId="0" borderId="1" xfId="0" applyNumberFormat="1" applyFont="1" applyBorder="1" applyAlignment="1">
      <alignment horizontal="right" vertical="top"/>
    </xf>
    <xf numFmtId="0" fontId="15" fillId="0" borderId="3" xfId="0" applyFont="1" applyBorder="1" applyAlignment="1">
      <alignment vertical="top" wrapText="1"/>
    </xf>
    <xf numFmtId="2" fontId="15" fillId="0" borderId="1" xfId="0" applyNumberFormat="1" applyFont="1" applyBorder="1" applyAlignment="1">
      <alignment vertical="top" wrapText="1"/>
    </xf>
    <xf numFmtId="165" fontId="15" fillId="0" borderId="1" xfId="0" applyNumberFormat="1" applyFont="1" applyBorder="1" applyAlignment="1">
      <alignment vertical="top" wrapText="1"/>
    </xf>
    <xf numFmtId="165" fontId="15" fillId="0" borderId="1" xfId="0" applyNumberFormat="1" applyFont="1" applyBorder="1" applyAlignment="1">
      <alignment horizontal="right" vertical="top" wrapText="1"/>
    </xf>
    <xf numFmtId="0" fontId="4" fillId="0" borderId="1" xfId="0" applyFont="1" applyBorder="1" applyAlignment="1">
      <alignment horizontal="left" vertical="center" wrapText="1"/>
    </xf>
    <xf numFmtId="0" fontId="4" fillId="0" borderId="1" xfId="0" applyFont="1" applyBorder="1" applyAlignment="1">
      <alignment vertical="top"/>
    </xf>
    <xf numFmtId="2" fontId="5" fillId="0" borderId="1" xfId="0" applyNumberFormat="1" applyFont="1" applyBorder="1" applyAlignment="1">
      <alignment vertical="top" wrapText="1"/>
    </xf>
    <xf numFmtId="0" fontId="4" fillId="0" borderId="1" xfId="0" applyFont="1" applyBorder="1" applyAlignment="1">
      <alignment horizontal="justify"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xf>
    <xf numFmtId="165" fontId="4" fillId="0" borderId="1" xfId="0" applyNumberFormat="1" applyFont="1" applyBorder="1" applyAlignment="1">
      <alignment horizontal="right" vertical="center" wrapText="1"/>
    </xf>
    <xf numFmtId="0" fontId="4" fillId="0" borderId="0" xfId="0" applyFont="1"/>
    <xf numFmtId="0" fontId="15" fillId="0" borderId="0" xfId="0" applyFont="1" applyAlignment="1">
      <alignment vertical="top"/>
    </xf>
    <xf numFmtId="0" fontId="14" fillId="0" borderId="1" xfId="0" applyFont="1" applyBorder="1" applyAlignment="1">
      <alignment vertical="top" wrapText="1"/>
    </xf>
    <xf numFmtId="1" fontId="4" fillId="0" borderId="1" xfId="0" applyNumberFormat="1" applyFont="1" applyBorder="1" applyAlignment="1">
      <alignment horizontal="right" vertical="top" wrapText="1"/>
    </xf>
    <xf numFmtId="0" fontId="5" fillId="0" borderId="6" xfId="0" applyFont="1" applyBorder="1" applyAlignment="1">
      <alignment vertical="top" wrapText="1"/>
    </xf>
    <xf numFmtId="0" fontId="17" fillId="0" borderId="1" xfId="0" applyFont="1" applyBorder="1" applyAlignment="1">
      <alignment vertical="top" wrapText="1"/>
    </xf>
    <xf numFmtId="3" fontId="15" fillId="0" borderId="1" xfId="0" applyNumberFormat="1" applyFont="1" applyBorder="1" applyAlignment="1">
      <alignment vertical="top" wrapText="1"/>
    </xf>
    <xf numFmtId="3" fontId="5" fillId="0" borderId="1" xfId="0" applyNumberFormat="1" applyFont="1" applyBorder="1" applyAlignment="1">
      <alignment horizontal="right" vertical="top" wrapText="1"/>
    </xf>
    <xf numFmtId="2" fontId="5" fillId="0" borderId="1" xfId="0" applyNumberFormat="1" applyFont="1" applyBorder="1" applyAlignment="1">
      <alignment horizontal="right" vertical="top" wrapText="1"/>
    </xf>
    <xf numFmtId="165" fontId="6" fillId="0" borderId="1" xfId="0" applyNumberFormat="1" applyFont="1" applyBorder="1" applyAlignment="1">
      <alignment vertical="top"/>
    </xf>
    <xf numFmtId="0" fontId="4" fillId="0" borderId="0" xfId="0" applyFont="1" applyAlignment="1">
      <alignment horizontal="center" vertical="top"/>
    </xf>
    <xf numFmtId="2" fontId="4" fillId="0" borderId="0" xfId="0" applyNumberFormat="1" applyFont="1" applyAlignment="1">
      <alignment horizontal="center" vertical="top"/>
    </xf>
    <xf numFmtId="165" fontId="4" fillId="0" borderId="0" xfId="0" applyNumberFormat="1" applyFont="1" applyAlignment="1">
      <alignment horizontal="center" vertical="top"/>
    </xf>
    <xf numFmtId="165" fontId="4" fillId="0" borderId="0" xfId="0" applyNumberFormat="1" applyFont="1" applyAlignment="1">
      <alignment horizontal="right" vertical="top"/>
    </xf>
    <xf numFmtId="0" fontId="4" fillId="0" borderId="0" xfId="0" applyFont="1" applyAlignment="1">
      <alignment vertical="top" wrapText="1"/>
    </xf>
    <xf numFmtId="0" fontId="7" fillId="0" borderId="4" xfId="0" applyFont="1" applyBorder="1" applyAlignment="1">
      <alignment vertical="top" wrapText="1"/>
    </xf>
    <xf numFmtId="0" fontId="7" fillId="0" borderId="4" xfId="0" applyFont="1" applyBorder="1" applyAlignment="1">
      <alignment horizontal="center" vertical="top" wrapText="1"/>
    </xf>
    <xf numFmtId="2" fontId="7" fillId="0" borderId="4" xfId="0" applyNumberFormat="1" applyFont="1" applyBorder="1" applyAlignment="1">
      <alignment horizontal="center" vertical="top" wrapText="1"/>
    </xf>
    <xf numFmtId="0" fontId="14" fillId="0" borderId="0" xfId="0" applyFont="1" applyAlignment="1">
      <alignment vertical="top"/>
    </xf>
    <xf numFmtId="0" fontId="18" fillId="0" borderId="1" xfId="3" applyFont="1" applyBorder="1" applyAlignment="1">
      <alignment horizontal="justify" vertical="center" wrapText="1"/>
    </xf>
    <xf numFmtId="0" fontId="18" fillId="0" borderId="1" xfId="3" applyFont="1" applyBorder="1" applyAlignment="1">
      <alignment vertical="center" wrapText="1"/>
    </xf>
    <xf numFmtId="0" fontId="17" fillId="0" borderId="0" xfId="0" applyFont="1" applyAlignment="1">
      <alignment vertical="top"/>
    </xf>
    <xf numFmtId="49" fontId="18" fillId="0" borderId="1" xfId="3" applyNumberFormat="1" applyFont="1" applyBorder="1" applyAlignment="1">
      <alignment horizontal="justify" vertical="center" wrapText="1"/>
    </xf>
    <xf numFmtId="2" fontId="18" fillId="0" borderId="1" xfId="3" applyNumberFormat="1" applyFont="1" applyBorder="1" applyAlignment="1">
      <alignment horizontal="right" vertical="top"/>
    </xf>
    <xf numFmtId="0" fontId="3" fillId="0" borderId="0" xfId="3" applyFont="1" applyAlignment="1">
      <alignment horizontal="left" vertical="center" wrapText="1"/>
    </xf>
    <xf numFmtId="2" fontId="14" fillId="0" borderId="1" xfId="0" applyNumberFormat="1" applyFont="1" applyBorder="1" applyAlignment="1">
      <alignment horizontal="right" vertical="top"/>
    </xf>
    <xf numFmtId="2" fontId="3" fillId="0" borderId="1" xfId="0" applyNumberFormat="1" applyFont="1" applyBorder="1" applyAlignment="1">
      <alignment vertical="top" wrapText="1"/>
    </xf>
    <xf numFmtId="2" fontId="3" fillId="0" borderId="0" xfId="0" applyNumberFormat="1" applyFont="1" applyAlignment="1">
      <alignment horizontal="right" vertical="top"/>
    </xf>
    <xf numFmtId="0" fontId="3" fillId="0" borderId="0" xfId="0" applyFont="1" applyAlignment="1">
      <alignment horizontal="center" vertical="top"/>
    </xf>
    <xf numFmtId="2" fontId="3" fillId="0" borderId="0" xfId="0" applyNumberFormat="1" applyFont="1" applyAlignment="1">
      <alignment horizontal="center" vertical="top"/>
    </xf>
    <xf numFmtId="0" fontId="3" fillId="0" borderId="0" xfId="0" applyFont="1" applyAlignment="1">
      <alignment vertical="top" wrapText="1"/>
    </xf>
    <xf numFmtId="0" fontId="14" fillId="0" borderId="1" xfId="3" applyFont="1" applyBorder="1" applyAlignment="1">
      <alignment horizontal="left" vertical="center" wrapText="1"/>
    </xf>
    <xf numFmtId="0" fontId="6" fillId="0" borderId="4" xfId="0" applyFont="1" applyBorder="1" applyAlignment="1">
      <alignment vertical="top" wrapText="1"/>
    </xf>
    <xf numFmtId="164" fontId="6" fillId="0" borderId="4" xfId="0" applyNumberFormat="1" applyFont="1" applyBorder="1" applyAlignment="1">
      <alignment horizontal="center" vertical="top" wrapText="1"/>
    </xf>
    <xf numFmtId="0" fontId="5" fillId="0" borderId="1" xfId="0" applyFont="1" applyBorder="1" applyAlignment="1">
      <alignment horizontal="right" vertical="top" wrapText="1"/>
    </xf>
    <xf numFmtId="165" fontId="5" fillId="0" borderId="1" xfId="0" applyNumberFormat="1" applyFont="1" applyBorder="1" applyAlignment="1">
      <alignment horizontal="right" vertical="top" wrapText="1"/>
    </xf>
    <xf numFmtId="43" fontId="5" fillId="0" borderId="1" xfId="1" applyFont="1" applyFill="1" applyBorder="1" applyAlignment="1">
      <alignment horizontal="right" vertical="top" wrapText="1"/>
    </xf>
    <xf numFmtId="164" fontId="4" fillId="0" borderId="3" xfId="0" applyNumberFormat="1" applyFont="1" applyBorder="1" applyAlignment="1">
      <alignment vertical="top" wrapText="1"/>
    </xf>
    <xf numFmtId="164" fontId="4" fillId="0" borderId="1" xfId="0" applyNumberFormat="1" applyFont="1" applyBorder="1" applyAlignment="1">
      <alignment vertical="top" wrapText="1"/>
    </xf>
    <xf numFmtId="0" fontId="4" fillId="0" borderId="1" xfId="0" applyFont="1" applyBorder="1" applyAlignment="1">
      <alignment vertical="center" wrapText="1"/>
    </xf>
    <xf numFmtId="164" fontId="4" fillId="0" borderId="1" xfId="0" applyNumberFormat="1" applyFont="1" applyBorder="1" applyAlignment="1">
      <alignment vertical="top"/>
    </xf>
    <xf numFmtId="2" fontId="4" fillId="0" borderId="1" xfId="0" applyNumberFormat="1" applyFont="1" applyBorder="1" applyAlignment="1">
      <alignment vertical="top"/>
    </xf>
    <xf numFmtId="165" fontId="4" fillId="0" borderId="1" xfId="0" applyNumberFormat="1" applyFont="1" applyBorder="1" applyAlignment="1">
      <alignment vertical="top"/>
    </xf>
    <xf numFmtId="164" fontId="15" fillId="0" borderId="1" xfId="0" applyNumberFormat="1" applyFont="1" applyBorder="1" applyAlignment="1">
      <alignment vertical="top" wrapText="1"/>
    </xf>
    <xf numFmtId="0" fontId="4" fillId="0" borderId="0" xfId="0" applyFont="1" applyAlignment="1">
      <alignment wrapText="1"/>
    </xf>
    <xf numFmtId="0" fontId="4" fillId="0" borderId="1" xfId="0" applyFont="1" applyBorder="1" applyAlignment="1">
      <alignment wrapText="1"/>
    </xf>
    <xf numFmtId="0" fontId="4" fillId="0" borderId="0" xfId="0" applyFont="1" applyAlignment="1">
      <alignment horizontal="center"/>
    </xf>
    <xf numFmtId="164" fontId="4" fillId="0" borderId="0" xfId="0" applyNumberFormat="1" applyFont="1" applyAlignment="1">
      <alignment horizontal="center"/>
    </xf>
    <xf numFmtId="166" fontId="1" fillId="0" borderId="1" xfId="1" applyNumberFormat="1" applyFont="1" applyBorder="1" applyAlignment="1">
      <alignment horizontal="left" indent="1"/>
    </xf>
    <xf numFmtId="166" fontId="1" fillId="0" borderId="1" xfId="1" applyNumberFormat="1" applyFont="1" applyFill="1" applyBorder="1" applyAlignment="1">
      <alignment horizontal="left" indent="1"/>
    </xf>
    <xf numFmtId="165" fontId="1" fillId="0" borderId="1" xfId="1" applyNumberFormat="1" applyFont="1" applyBorder="1"/>
    <xf numFmtId="165" fontId="1" fillId="0" borderId="1" xfId="1" applyNumberFormat="1" applyFont="1" applyFill="1" applyBorder="1"/>
    <xf numFmtId="0" fontId="18" fillId="0" borderId="2" xfId="3" applyFont="1" applyBorder="1" applyAlignment="1">
      <alignment horizontal="left" vertical="center" wrapText="1"/>
    </xf>
    <xf numFmtId="2" fontId="18" fillId="0" borderId="2" xfId="3" applyNumberFormat="1" applyFont="1" applyBorder="1" applyAlignment="1">
      <alignment horizontal="right" vertical="top" wrapText="1"/>
    </xf>
    <xf numFmtId="2" fontId="3" fillId="0" borderId="9" xfId="0" applyNumberFormat="1" applyFont="1" applyBorder="1" applyAlignment="1">
      <alignment horizontal="right" vertical="top" wrapText="1"/>
    </xf>
    <xf numFmtId="0" fontId="14" fillId="0" borderId="1" xfId="0" applyFont="1" applyBorder="1" applyAlignment="1">
      <alignment wrapText="1"/>
    </xf>
    <xf numFmtId="2" fontId="14" fillId="0" borderId="1" xfId="3" applyNumberFormat="1" applyFont="1" applyBorder="1" applyAlignment="1">
      <alignment horizontal="right" vertical="top" wrapText="1"/>
    </xf>
    <xf numFmtId="0" fontId="15" fillId="0" borderId="0" xfId="0" applyFont="1" applyAlignment="1">
      <alignment vertical="top" wrapText="1"/>
    </xf>
    <xf numFmtId="0" fontId="21" fillId="0" borderId="0" xfId="0" applyFont="1" applyAlignment="1">
      <alignment vertical="top" wrapText="1"/>
    </xf>
    <xf numFmtId="0" fontId="4" fillId="0" borderId="1" xfId="0" applyFont="1" applyBorder="1" applyAlignment="1">
      <alignment horizontal="left" vertical="top" wrapText="1"/>
    </xf>
    <xf numFmtId="3" fontId="4" fillId="0" borderId="3" xfId="0" applyNumberFormat="1" applyFont="1" applyBorder="1" applyAlignment="1">
      <alignment vertical="top" wrapText="1"/>
    </xf>
    <xf numFmtId="2" fontId="4" fillId="0" borderId="3" xfId="0" applyNumberFormat="1" applyFont="1" applyBorder="1" applyAlignment="1">
      <alignment vertical="top" wrapText="1"/>
    </xf>
    <xf numFmtId="165" fontId="4" fillId="0" borderId="3" xfId="0" applyNumberFormat="1" applyFont="1" applyBorder="1" applyAlignment="1">
      <alignment vertical="top" wrapText="1"/>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4" fillId="0" borderId="0" xfId="0" applyFont="1" applyAlignment="1">
      <alignment horizontal="left" vertical="top" wrapText="1"/>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6" fillId="0" borderId="7" xfId="0" applyFont="1" applyBorder="1" applyAlignment="1">
      <alignment horizontal="center" wrapText="1"/>
    </xf>
    <xf numFmtId="0" fontId="6" fillId="0" borderId="8" xfId="0" applyFont="1" applyBorder="1" applyAlignment="1">
      <alignment horizontal="center" wrapText="1"/>
    </xf>
    <xf numFmtId="0" fontId="20" fillId="0" borderId="10" xfId="0" applyFont="1" applyBorder="1" applyAlignment="1">
      <alignment horizontal="center" vertical="center" wrapText="1"/>
    </xf>
    <xf numFmtId="0" fontId="8" fillId="0" borderId="1" xfId="0" applyFont="1" applyBorder="1" applyAlignment="1">
      <alignment horizontal="center"/>
    </xf>
    <xf numFmtId="0" fontId="8" fillId="0" borderId="2" xfId="0" applyFont="1" applyBorder="1" applyAlignment="1">
      <alignment horizontal="center"/>
    </xf>
  </cellXfs>
  <cellStyles count="6">
    <cellStyle name="Comma" xfId="1" builtinId="3"/>
    <cellStyle name="Comma 2" xfId="5" xr:uid="{FEA669A4-3581-4BCB-B1DE-0A99B3C184E3}"/>
    <cellStyle name="Currency" xfId="2" builtinId="4"/>
    <cellStyle name="Currency 2" xfId="4" xr:uid="{7491D7BF-4AB7-4915-AB8F-78B3CA3D8748}"/>
    <cellStyle name="Normal" xfId="0" builtinId="0"/>
    <cellStyle name="Normal 2" xfId="3" xr:uid="{B9840869-820F-46C6-BCEC-E80E6CF004FA}"/>
  </cellStyles>
  <dxfs count="0"/>
  <tableStyles count="0" defaultTableStyle="TableStyleMedium9" defaultPivotStyle="PivotStyleLight16"/>
  <colors>
    <mruColors>
      <color rgb="FFFFFFCC"/>
      <color rgb="FFFFC5C5"/>
      <color rgb="FFC2FEC2"/>
      <color rgb="FFDE1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2"/>
  <sheetViews>
    <sheetView zoomScaleNormal="100" zoomScaleSheetLayoutView="100" workbookViewId="0">
      <pane ySplit="2" topLeftCell="A3" activePane="bottomLeft" state="frozen"/>
      <selection pane="bottomLeft" activeCell="H3" sqref="H3"/>
    </sheetView>
  </sheetViews>
  <sheetFormatPr defaultColWidth="9.1796875" defaultRowHeight="11.5" x14ac:dyDescent="0.35"/>
  <cols>
    <col min="1" max="1" width="24.81640625" style="19" customWidth="1"/>
    <col min="2" max="2" width="37.1796875" style="19" customWidth="1"/>
    <col min="3" max="3" width="13.7265625" style="104" customWidth="1"/>
    <col min="4" max="4" width="11.7265625" style="104" customWidth="1"/>
    <col min="5" max="5" width="10.81640625" style="104" customWidth="1"/>
    <col min="6" max="7" width="10.81640625" style="105" customWidth="1"/>
    <col min="8" max="8" width="67.1796875" style="19" bestFit="1" customWidth="1"/>
    <col min="9" max="16384" width="9.1796875" style="19"/>
  </cols>
  <sheetData>
    <row r="1" spans="1:8" ht="32.5" customHeight="1" x14ac:dyDescent="0.35">
      <c r="A1" s="139" t="s">
        <v>0</v>
      </c>
      <c r="B1" s="140"/>
      <c r="C1" s="140"/>
      <c r="D1" s="140"/>
      <c r="E1" s="140"/>
      <c r="F1" s="140"/>
      <c r="G1" s="140"/>
    </row>
    <row r="2" spans="1:8" ht="35" thickBot="1" x14ac:dyDescent="0.4">
      <c r="A2" s="91" t="s">
        <v>1</v>
      </c>
      <c r="B2" s="91" t="s">
        <v>2</v>
      </c>
      <c r="C2" s="92" t="s">
        <v>3</v>
      </c>
      <c r="D2" s="92" t="s">
        <v>4</v>
      </c>
      <c r="E2" s="92" t="s">
        <v>5</v>
      </c>
      <c r="F2" s="93" t="s">
        <v>6</v>
      </c>
      <c r="G2" s="93" t="s">
        <v>7</v>
      </c>
    </row>
    <row r="3" spans="1:8" ht="46" x14ac:dyDescent="0.35">
      <c r="A3" s="21">
        <v>73.5</v>
      </c>
      <c r="B3" s="21" t="s">
        <v>8</v>
      </c>
      <c r="C3" s="23">
        <v>7</v>
      </c>
      <c r="D3" s="23">
        <v>1</v>
      </c>
      <c r="E3" s="23">
        <f>D3*C3</f>
        <v>7</v>
      </c>
      <c r="F3" s="23">
        <v>25</v>
      </c>
      <c r="G3" s="23">
        <f>F3*E3</f>
        <v>175</v>
      </c>
      <c r="H3" s="94"/>
    </row>
    <row r="4" spans="1:8" ht="23" x14ac:dyDescent="0.35">
      <c r="A4" s="95" t="s">
        <v>9</v>
      </c>
      <c r="B4" s="96" t="s">
        <v>10</v>
      </c>
      <c r="C4" s="23">
        <v>0</v>
      </c>
      <c r="D4" s="23">
        <v>1</v>
      </c>
      <c r="E4" s="23">
        <f t="shared" ref="E4:E13" si="0">C4*D4</f>
        <v>0</v>
      </c>
      <c r="F4" s="23">
        <v>1200</v>
      </c>
      <c r="G4" s="23">
        <f t="shared" ref="G4:G13" si="1">E4*F4</f>
        <v>0</v>
      </c>
      <c r="H4" s="97"/>
    </row>
    <row r="5" spans="1:8" ht="23" x14ac:dyDescent="0.35">
      <c r="A5" s="98" t="s">
        <v>11</v>
      </c>
      <c r="B5" s="96" t="s">
        <v>12</v>
      </c>
      <c r="C5" s="23">
        <v>1</v>
      </c>
      <c r="D5" s="23">
        <v>1</v>
      </c>
      <c r="E5" s="23">
        <f t="shared" si="0"/>
        <v>1</v>
      </c>
      <c r="F5" s="23">
        <v>600</v>
      </c>
      <c r="G5" s="23">
        <f t="shared" si="1"/>
        <v>600</v>
      </c>
      <c r="H5" s="97"/>
    </row>
    <row r="6" spans="1:8" ht="46" x14ac:dyDescent="0.35">
      <c r="A6" s="95" t="s">
        <v>13</v>
      </c>
      <c r="B6" s="96" t="s">
        <v>14</v>
      </c>
      <c r="C6" s="23">
        <v>1</v>
      </c>
      <c r="D6" s="23">
        <v>1</v>
      </c>
      <c r="E6" s="23">
        <f t="shared" si="0"/>
        <v>1</v>
      </c>
      <c r="F6" s="23">
        <v>2000</v>
      </c>
      <c r="G6" s="23">
        <f t="shared" si="1"/>
        <v>2000</v>
      </c>
      <c r="H6" s="97"/>
    </row>
    <row r="7" spans="1:8" ht="46" x14ac:dyDescent="0.35">
      <c r="A7" s="96" t="s">
        <v>15</v>
      </c>
      <c r="B7" s="96" t="s">
        <v>16</v>
      </c>
      <c r="C7" s="29">
        <v>0</v>
      </c>
      <c r="D7" s="29">
        <v>0</v>
      </c>
      <c r="E7" s="23">
        <f t="shared" si="0"/>
        <v>0</v>
      </c>
      <c r="F7" s="99">
        <v>1</v>
      </c>
      <c r="G7" s="23">
        <f t="shared" si="1"/>
        <v>0</v>
      </c>
      <c r="H7" s="97"/>
    </row>
    <row r="8" spans="1:8" x14ac:dyDescent="0.35">
      <c r="A8" s="96" t="s">
        <v>17</v>
      </c>
      <c r="B8" s="96" t="s">
        <v>18</v>
      </c>
      <c r="C8" s="29">
        <v>0</v>
      </c>
      <c r="D8" s="29">
        <v>0</v>
      </c>
      <c r="E8" s="23">
        <f t="shared" si="0"/>
        <v>0</v>
      </c>
      <c r="F8" s="29">
        <v>400</v>
      </c>
      <c r="G8" s="23">
        <f t="shared" si="1"/>
        <v>0</v>
      </c>
      <c r="H8" s="97"/>
    </row>
    <row r="9" spans="1:8" ht="23" x14ac:dyDescent="0.35">
      <c r="A9" s="96" t="s">
        <v>19</v>
      </c>
      <c r="B9" s="96" t="s">
        <v>20</v>
      </c>
      <c r="C9" s="29">
        <v>0</v>
      </c>
      <c r="D9" s="29">
        <v>0</v>
      </c>
      <c r="E9" s="23">
        <f t="shared" si="0"/>
        <v>0</v>
      </c>
      <c r="F9" s="29">
        <v>400</v>
      </c>
      <c r="G9" s="23">
        <f t="shared" si="1"/>
        <v>0</v>
      </c>
      <c r="H9" s="97"/>
    </row>
    <row r="10" spans="1:8" ht="34.5" x14ac:dyDescent="0.35">
      <c r="A10" s="96" t="s">
        <v>21</v>
      </c>
      <c r="B10" s="96" t="s">
        <v>22</v>
      </c>
      <c r="C10" s="29">
        <v>0</v>
      </c>
      <c r="D10" s="29">
        <v>0</v>
      </c>
      <c r="E10" s="23">
        <f t="shared" si="0"/>
        <v>0</v>
      </c>
      <c r="F10" s="29">
        <v>1200</v>
      </c>
      <c r="G10" s="23">
        <f t="shared" si="1"/>
        <v>0</v>
      </c>
      <c r="H10" s="97"/>
    </row>
    <row r="11" spans="1:8" ht="34.5" x14ac:dyDescent="0.35">
      <c r="A11" s="96" t="s">
        <v>21</v>
      </c>
      <c r="B11" s="96" t="s">
        <v>23</v>
      </c>
      <c r="C11" s="29">
        <v>0</v>
      </c>
      <c r="D11" s="29">
        <v>0</v>
      </c>
      <c r="E11" s="23">
        <f t="shared" si="0"/>
        <v>0</v>
      </c>
      <c r="F11" s="29">
        <v>2600</v>
      </c>
      <c r="G11" s="23">
        <f t="shared" si="1"/>
        <v>0</v>
      </c>
      <c r="H11" s="97"/>
    </row>
    <row r="12" spans="1:8" ht="80.5" x14ac:dyDescent="0.35">
      <c r="A12" s="128" t="s">
        <v>24</v>
      </c>
      <c r="B12" s="100" t="s">
        <v>25</v>
      </c>
      <c r="C12" s="129">
        <v>2</v>
      </c>
      <c r="D12" s="129">
        <v>1</v>
      </c>
      <c r="E12" s="130">
        <f t="shared" si="0"/>
        <v>2</v>
      </c>
      <c r="F12" s="129">
        <v>1</v>
      </c>
      <c r="G12" s="130">
        <f t="shared" si="1"/>
        <v>2</v>
      </c>
      <c r="H12" s="97"/>
    </row>
    <row r="13" spans="1:8" s="97" customFormat="1" x14ac:dyDescent="0.25">
      <c r="A13" s="107" t="s">
        <v>26</v>
      </c>
      <c r="B13" s="131" t="s">
        <v>27</v>
      </c>
      <c r="C13" s="132">
        <v>5</v>
      </c>
      <c r="D13" s="132">
        <v>1</v>
      </c>
      <c r="E13" s="56">
        <f t="shared" si="0"/>
        <v>5</v>
      </c>
      <c r="F13" s="132">
        <v>8</v>
      </c>
      <c r="G13" s="56">
        <f t="shared" si="1"/>
        <v>40</v>
      </c>
    </row>
    <row r="14" spans="1:8" ht="57.5" x14ac:dyDescent="0.35">
      <c r="A14" s="15" t="s">
        <v>28</v>
      </c>
      <c r="B14" s="15" t="s">
        <v>29</v>
      </c>
      <c r="C14" s="17">
        <v>0</v>
      </c>
      <c r="D14" s="17">
        <v>0</v>
      </c>
      <c r="E14" s="17">
        <f>D14*C14</f>
        <v>0</v>
      </c>
      <c r="F14" s="17">
        <v>20</v>
      </c>
      <c r="G14" s="17">
        <f>F14*E14</f>
        <v>0</v>
      </c>
    </row>
    <row r="15" spans="1:8" ht="103.5" x14ac:dyDescent="0.35">
      <c r="A15" s="53" t="s">
        <v>30</v>
      </c>
      <c r="B15" s="53" t="s">
        <v>31</v>
      </c>
      <c r="C15" s="53">
        <v>0</v>
      </c>
      <c r="D15" s="53">
        <v>0</v>
      </c>
      <c r="E15" s="101">
        <f t="shared" ref="E15:E16" si="2">C15*D15</f>
        <v>0</v>
      </c>
      <c r="F15" s="58">
        <v>1</v>
      </c>
      <c r="G15" s="56">
        <f t="shared" ref="G15:G16" si="3">F15*E15</f>
        <v>0</v>
      </c>
    </row>
    <row r="16" spans="1:8" ht="92" x14ac:dyDescent="0.35">
      <c r="A16" s="53" t="s">
        <v>32</v>
      </c>
      <c r="B16" s="53" t="s">
        <v>33</v>
      </c>
      <c r="C16" s="53">
        <v>0</v>
      </c>
      <c r="D16" s="53">
        <v>0</v>
      </c>
      <c r="E16" s="101">
        <f t="shared" si="2"/>
        <v>0</v>
      </c>
      <c r="F16" s="58">
        <v>1</v>
      </c>
      <c r="G16" s="56">
        <f t="shared" si="3"/>
        <v>0</v>
      </c>
    </row>
    <row r="17" spans="1:7" ht="172.5" x14ac:dyDescent="0.35">
      <c r="A17" s="18" t="s">
        <v>34</v>
      </c>
      <c r="B17" s="53" t="s">
        <v>35</v>
      </c>
      <c r="C17" s="17">
        <v>0</v>
      </c>
      <c r="D17" s="17">
        <v>0</v>
      </c>
      <c r="E17" s="17">
        <f>D17*C17</f>
        <v>0</v>
      </c>
      <c r="F17" s="17">
        <v>1</v>
      </c>
      <c r="G17" s="17">
        <f>F17*E17</f>
        <v>0</v>
      </c>
    </row>
    <row r="18" spans="1:7" ht="92" x14ac:dyDescent="0.35">
      <c r="A18" s="53" t="s">
        <v>36</v>
      </c>
      <c r="B18" s="53" t="s">
        <v>37</v>
      </c>
      <c r="C18" s="53">
        <v>0</v>
      </c>
      <c r="D18" s="53">
        <v>0</v>
      </c>
      <c r="E18" s="101">
        <f t="shared" ref="E18" si="4">C18*D18</f>
        <v>0</v>
      </c>
      <c r="F18" s="58">
        <v>8</v>
      </c>
      <c r="G18" s="56">
        <f t="shared" ref="G18" si="5">F18*E18</f>
        <v>0</v>
      </c>
    </row>
    <row r="19" spans="1:7" ht="34.5" x14ac:dyDescent="0.35">
      <c r="A19" s="18" t="s">
        <v>38</v>
      </c>
      <c r="B19" s="18" t="s">
        <v>39</v>
      </c>
      <c r="C19" s="16">
        <v>4</v>
      </c>
      <c r="D19" s="16">
        <v>2</v>
      </c>
      <c r="E19" s="16">
        <f>C19*D19</f>
        <v>8</v>
      </c>
      <c r="F19" s="16">
        <v>25</v>
      </c>
      <c r="G19" s="16">
        <f>E19*F19</f>
        <v>200</v>
      </c>
    </row>
    <row r="20" spans="1:7" ht="80.5" x14ac:dyDescent="0.35">
      <c r="A20" s="18" t="s">
        <v>40</v>
      </c>
      <c r="B20" s="18" t="s">
        <v>41</v>
      </c>
      <c r="C20" s="16">
        <v>6</v>
      </c>
      <c r="D20" s="16">
        <v>1</v>
      </c>
      <c r="E20" s="16">
        <f>C20*D20</f>
        <v>6</v>
      </c>
      <c r="F20" s="16">
        <v>5.25</v>
      </c>
      <c r="G20" s="17">
        <f t="shared" ref="G20:G49" si="6">F20*E20</f>
        <v>31.5</v>
      </c>
    </row>
    <row r="21" spans="1:7" ht="34.5" x14ac:dyDescent="0.35">
      <c r="A21" s="18" t="s">
        <v>42</v>
      </c>
      <c r="B21" s="18" t="s">
        <v>43</v>
      </c>
      <c r="C21" s="17">
        <v>2</v>
      </c>
      <c r="D21" s="17">
        <v>1</v>
      </c>
      <c r="E21" s="17">
        <f t="shared" ref="E21:E29" si="7">D21*C21</f>
        <v>2</v>
      </c>
      <c r="F21" s="17">
        <v>1</v>
      </c>
      <c r="G21" s="17">
        <f t="shared" si="6"/>
        <v>2</v>
      </c>
    </row>
    <row r="22" spans="1:7" ht="34.5" x14ac:dyDescent="0.35">
      <c r="A22" s="18" t="s">
        <v>44</v>
      </c>
      <c r="B22" s="18" t="s">
        <v>45</v>
      </c>
      <c r="C22" s="17">
        <v>0</v>
      </c>
      <c r="D22" s="17">
        <v>0</v>
      </c>
      <c r="E22" s="17">
        <f t="shared" si="7"/>
        <v>0</v>
      </c>
      <c r="F22" s="17">
        <v>8</v>
      </c>
      <c r="G22" s="17">
        <f t="shared" si="6"/>
        <v>0</v>
      </c>
    </row>
    <row r="23" spans="1:7" ht="46" x14ac:dyDescent="0.35">
      <c r="A23" s="18" t="s">
        <v>46</v>
      </c>
      <c r="B23" s="18" t="s">
        <v>47</v>
      </c>
      <c r="C23" s="17">
        <v>0</v>
      </c>
      <c r="D23" s="17">
        <v>0</v>
      </c>
      <c r="E23" s="17">
        <f t="shared" si="7"/>
        <v>0</v>
      </c>
      <c r="F23" s="17">
        <v>8</v>
      </c>
      <c r="G23" s="17">
        <f t="shared" si="6"/>
        <v>0</v>
      </c>
    </row>
    <row r="24" spans="1:7" x14ac:dyDescent="0.35">
      <c r="A24" s="18" t="s">
        <v>48</v>
      </c>
      <c r="B24" s="18" t="s">
        <v>49</v>
      </c>
      <c r="C24" s="17">
        <v>6</v>
      </c>
      <c r="D24" s="17">
        <v>1</v>
      </c>
      <c r="E24" s="17">
        <v>6</v>
      </c>
      <c r="F24" s="17">
        <v>6</v>
      </c>
      <c r="G24" s="19">
        <v>6</v>
      </c>
    </row>
    <row r="25" spans="1:7" ht="23" x14ac:dyDescent="0.35">
      <c r="A25" s="18" t="s">
        <v>50</v>
      </c>
      <c r="B25" s="18" t="s">
        <v>51</v>
      </c>
      <c r="C25" s="17">
        <v>1</v>
      </c>
      <c r="D25" s="17">
        <v>1</v>
      </c>
      <c r="E25" s="17">
        <f t="shared" si="7"/>
        <v>1</v>
      </c>
      <c r="F25" s="17">
        <v>8</v>
      </c>
      <c r="G25" s="17">
        <f t="shared" si="6"/>
        <v>8</v>
      </c>
    </row>
    <row r="26" spans="1:7" ht="34.5" x14ac:dyDescent="0.35">
      <c r="A26" s="18" t="s">
        <v>52</v>
      </c>
      <c r="B26" s="18" t="s">
        <v>53</v>
      </c>
      <c r="C26" s="17">
        <v>53</v>
      </c>
      <c r="D26" s="17">
        <v>25</v>
      </c>
      <c r="E26" s="17">
        <f t="shared" si="7"/>
        <v>1325</v>
      </c>
      <c r="F26" s="17">
        <v>0.33</v>
      </c>
      <c r="G26" s="17">
        <f t="shared" si="6"/>
        <v>437.25</v>
      </c>
    </row>
    <row r="27" spans="1:7" ht="80.5" x14ac:dyDescent="0.35">
      <c r="A27" s="18" t="s">
        <v>54</v>
      </c>
      <c r="B27" s="18" t="s">
        <v>55</v>
      </c>
      <c r="C27" s="17">
        <v>94</v>
      </c>
      <c r="D27" s="17">
        <v>427</v>
      </c>
      <c r="E27" s="17">
        <f t="shared" si="7"/>
        <v>40138</v>
      </c>
      <c r="F27" s="17">
        <v>0.5</v>
      </c>
      <c r="G27" s="17">
        <f t="shared" si="6"/>
        <v>20069</v>
      </c>
    </row>
    <row r="28" spans="1:7" ht="34.5" x14ac:dyDescent="0.35">
      <c r="A28" s="18" t="s">
        <v>56</v>
      </c>
      <c r="B28" s="18" t="s">
        <v>57</v>
      </c>
      <c r="C28" s="17">
        <v>0</v>
      </c>
      <c r="D28" s="17">
        <v>0</v>
      </c>
      <c r="E28" s="17">
        <f t="shared" si="7"/>
        <v>0</v>
      </c>
      <c r="F28" s="17">
        <v>1</v>
      </c>
      <c r="G28" s="17">
        <f t="shared" si="6"/>
        <v>0</v>
      </c>
    </row>
    <row r="29" spans="1:7" ht="57.5" x14ac:dyDescent="0.35">
      <c r="A29" s="15" t="s">
        <v>58</v>
      </c>
      <c r="B29" s="15" t="s">
        <v>59</v>
      </c>
      <c r="C29" s="17">
        <v>12</v>
      </c>
      <c r="D29" s="17">
        <v>1</v>
      </c>
      <c r="E29" s="17">
        <f t="shared" si="7"/>
        <v>12</v>
      </c>
      <c r="F29" s="17">
        <v>2</v>
      </c>
      <c r="G29" s="17">
        <f t="shared" si="6"/>
        <v>24</v>
      </c>
    </row>
    <row r="30" spans="1:7" ht="57.5" x14ac:dyDescent="0.35">
      <c r="A30" s="18" t="s">
        <v>60</v>
      </c>
      <c r="B30" s="18" t="s">
        <v>61</v>
      </c>
      <c r="C30" s="16">
        <v>12</v>
      </c>
      <c r="D30" s="17">
        <v>1</v>
      </c>
      <c r="E30" s="17">
        <v>12</v>
      </c>
      <c r="F30" s="17">
        <v>1</v>
      </c>
      <c r="G30" s="17">
        <f t="shared" si="6"/>
        <v>12</v>
      </c>
    </row>
    <row r="31" spans="1:7" ht="23" x14ac:dyDescent="0.35">
      <c r="A31" s="18" t="s">
        <v>62</v>
      </c>
      <c r="B31" s="18" t="s">
        <v>63</v>
      </c>
      <c r="C31" s="17">
        <v>0</v>
      </c>
      <c r="D31" s="17">
        <v>0</v>
      </c>
      <c r="E31" s="17">
        <f t="shared" ref="E31:E41" si="8">D31*C31</f>
        <v>0</v>
      </c>
      <c r="F31" s="17">
        <v>1</v>
      </c>
      <c r="G31" s="17">
        <f t="shared" si="6"/>
        <v>0</v>
      </c>
    </row>
    <row r="32" spans="1:7" ht="23" x14ac:dyDescent="0.35">
      <c r="A32" s="78" t="s">
        <v>64</v>
      </c>
      <c r="B32" s="78" t="s">
        <v>65</v>
      </c>
      <c r="C32" s="53">
        <v>0</v>
      </c>
      <c r="D32" s="53">
        <v>0</v>
      </c>
      <c r="E32" s="101">
        <f>C32*D32</f>
        <v>0</v>
      </c>
      <c r="F32" s="58">
        <v>4</v>
      </c>
      <c r="G32" s="56">
        <f t="shared" si="6"/>
        <v>0</v>
      </c>
    </row>
    <row r="33" spans="1:8" ht="23" x14ac:dyDescent="0.35">
      <c r="A33" s="18" t="s">
        <v>66</v>
      </c>
      <c r="B33" s="18" t="s">
        <v>67</v>
      </c>
      <c r="C33" s="16">
        <v>6</v>
      </c>
      <c r="D33" s="16">
        <v>3.33</v>
      </c>
      <c r="E33" s="16">
        <f>C33*D33</f>
        <v>19.98</v>
      </c>
      <c r="F33" s="16">
        <v>0.3</v>
      </c>
      <c r="G33" s="17">
        <f t="shared" si="6"/>
        <v>5.9939999999999998</v>
      </c>
    </row>
    <row r="34" spans="1:8" ht="23" x14ac:dyDescent="0.35">
      <c r="A34" s="78" t="s">
        <v>68</v>
      </c>
      <c r="B34" s="78" t="s">
        <v>69</v>
      </c>
      <c r="C34" s="101">
        <v>6</v>
      </c>
      <c r="D34" s="56">
        <v>3.33</v>
      </c>
      <c r="E34" s="56">
        <f t="shared" ref="E34:E36" si="9">D34*C34</f>
        <v>19.98</v>
      </c>
      <c r="F34" s="56">
        <v>1</v>
      </c>
      <c r="G34" s="56">
        <f t="shared" si="6"/>
        <v>19.98</v>
      </c>
    </row>
    <row r="35" spans="1:8" ht="23" x14ac:dyDescent="0.35">
      <c r="A35" s="78" t="s">
        <v>70</v>
      </c>
      <c r="B35" s="78" t="s">
        <v>71</v>
      </c>
      <c r="C35" s="101">
        <v>6</v>
      </c>
      <c r="D35" s="56">
        <v>3.33</v>
      </c>
      <c r="E35" s="56">
        <f t="shared" si="9"/>
        <v>19.98</v>
      </c>
      <c r="F35" s="56">
        <v>1</v>
      </c>
      <c r="G35" s="56">
        <f t="shared" si="6"/>
        <v>19.98</v>
      </c>
    </row>
    <row r="36" spans="1:8" ht="23" x14ac:dyDescent="0.35">
      <c r="A36" s="78" t="s">
        <v>72</v>
      </c>
      <c r="B36" s="78" t="s">
        <v>73</v>
      </c>
      <c r="C36" s="101">
        <v>6</v>
      </c>
      <c r="D36" s="56">
        <v>3.33</v>
      </c>
      <c r="E36" s="56">
        <f t="shared" si="9"/>
        <v>19.98</v>
      </c>
      <c r="F36" s="56">
        <v>1</v>
      </c>
      <c r="G36" s="56">
        <f t="shared" si="6"/>
        <v>19.98</v>
      </c>
    </row>
    <row r="37" spans="1:8" ht="69" x14ac:dyDescent="0.35">
      <c r="A37" s="15" t="s">
        <v>74</v>
      </c>
      <c r="B37" s="15" t="s">
        <v>75</v>
      </c>
      <c r="C37" s="16">
        <v>6</v>
      </c>
      <c r="D37" s="17">
        <v>24</v>
      </c>
      <c r="E37" s="17">
        <f>D37*C37</f>
        <v>144</v>
      </c>
      <c r="F37" s="17">
        <v>2</v>
      </c>
      <c r="G37" s="17">
        <v>288</v>
      </c>
    </row>
    <row r="38" spans="1:8" ht="92" x14ac:dyDescent="0.35">
      <c r="A38" s="15">
        <v>73.739999999999995</v>
      </c>
      <c r="B38" s="15" t="s">
        <v>76</v>
      </c>
      <c r="C38" s="16">
        <v>0</v>
      </c>
      <c r="D38" s="17">
        <v>0</v>
      </c>
      <c r="E38" s="17">
        <f t="shared" si="8"/>
        <v>0</v>
      </c>
      <c r="F38" s="17">
        <v>8</v>
      </c>
      <c r="G38" s="17">
        <f t="shared" si="6"/>
        <v>0</v>
      </c>
    </row>
    <row r="39" spans="1:8" x14ac:dyDescent="0.35">
      <c r="A39" s="15" t="s">
        <v>77</v>
      </c>
      <c r="B39" s="15" t="s">
        <v>78</v>
      </c>
      <c r="C39" s="20">
        <v>53</v>
      </c>
      <c r="D39" s="17">
        <v>0.5</v>
      </c>
      <c r="E39" s="17">
        <f t="shared" si="8"/>
        <v>26.5</v>
      </c>
      <c r="F39" s="17">
        <v>1</v>
      </c>
      <c r="G39" s="17">
        <f t="shared" si="6"/>
        <v>26.5</v>
      </c>
    </row>
    <row r="40" spans="1:8" x14ac:dyDescent="0.35">
      <c r="A40" s="15" t="s">
        <v>79</v>
      </c>
      <c r="B40" s="15" t="s">
        <v>80</v>
      </c>
      <c r="C40" s="20">
        <v>53</v>
      </c>
      <c r="D40" s="17">
        <v>1</v>
      </c>
      <c r="E40" s="17">
        <f t="shared" si="8"/>
        <v>53</v>
      </c>
      <c r="F40" s="17">
        <v>0.5</v>
      </c>
      <c r="G40" s="17">
        <f t="shared" si="6"/>
        <v>26.5</v>
      </c>
    </row>
    <row r="41" spans="1:8" x14ac:dyDescent="0.35">
      <c r="A41" s="15" t="s">
        <v>81</v>
      </c>
      <c r="B41" s="15" t="s">
        <v>82</v>
      </c>
      <c r="C41" s="20">
        <v>53</v>
      </c>
      <c r="D41" s="17">
        <v>2</v>
      </c>
      <c r="E41" s="17">
        <f t="shared" si="8"/>
        <v>106</v>
      </c>
      <c r="F41" s="17">
        <v>0.5</v>
      </c>
      <c r="G41" s="17">
        <f t="shared" si="6"/>
        <v>53</v>
      </c>
    </row>
    <row r="42" spans="1:8" ht="23" x14ac:dyDescent="0.35">
      <c r="A42" s="21" t="s">
        <v>83</v>
      </c>
      <c r="B42" s="21" t="s">
        <v>84</v>
      </c>
      <c r="C42" s="20">
        <v>53</v>
      </c>
      <c r="D42" s="17">
        <v>1</v>
      </c>
      <c r="E42" s="17">
        <f t="shared" ref="E42" si="10">D42*C42</f>
        <v>53</v>
      </c>
      <c r="F42" s="17">
        <v>3</v>
      </c>
      <c r="G42" s="17">
        <f t="shared" si="6"/>
        <v>159</v>
      </c>
    </row>
    <row r="43" spans="1:8" s="25" customFormat="1" ht="34.5" x14ac:dyDescent="0.35">
      <c r="A43" s="22" t="s">
        <v>85</v>
      </c>
      <c r="B43" s="22" t="s">
        <v>86</v>
      </c>
      <c r="C43" s="22">
        <v>0</v>
      </c>
      <c r="D43" s="22">
        <v>0</v>
      </c>
      <c r="E43" s="23">
        <f t="shared" ref="E43:E49" si="11">D43*C43</f>
        <v>0</v>
      </c>
      <c r="F43" s="24">
        <v>1</v>
      </c>
      <c r="G43" s="23">
        <f t="shared" si="6"/>
        <v>0</v>
      </c>
    </row>
    <row r="44" spans="1:8" s="25" customFormat="1" ht="23" x14ac:dyDescent="0.35">
      <c r="A44" s="22" t="s">
        <v>87</v>
      </c>
      <c r="B44" s="22" t="s">
        <v>88</v>
      </c>
      <c r="C44" s="22">
        <v>120</v>
      </c>
      <c r="D44" s="22">
        <v>0.25</v>
      </c>
      <c r="E44" s="23">
        <f t="shared" si="11"/>
        <v>30</v>
      </c>
      <c r="F44" s="24">
        <v>1</v>
      </c>
      <c r="G44" s="23">
        <f t="shared" si="6"/>
        <v>30</v>
      </c>
      <c r="H44" s="26"/>
    </row>
    <row r="45" spans="1:8" s="25" customFormat="1" ht="23" x14ac:dyDescent="0.35">
      <c r="A45" s="22" t="s">
        <v>89</v>
      </c>
      <c r="B45" s="22" t="s">
        <v>90</v>
      </c>
      <c r="C45" s="22">
        <v>10</v>
      </c>
      <c r="D45" s="22">
        <v>1</v>
      </c>
      <c r="E45" s="23">
        <f t="shared" si="11"/>
        <v>10</v>
      </c>
      <c r="F45" s="24">
        <v>0.5</v>
      </c>
      <c r="G45" s="23">
        <f t="shared" si="6"/>
        <v>5</v>
      </c>
      <c r="H45" s="27"/>
    </row>
    <row r="46" spans="1:8" s="25" customFormat="1" ht="57.5" x14ac:dyDescent="0.35">
      <c r="A46" s="22">
        <v>73.120500000000007</v>
      </c>
      <c r="B46" s="22" t="s">
        <v>91</v>
      </c>
      <c r="C46" s="22">
        <v>22</v>
      </c>
      <c r="D46" s="28">
        <v>1</v>
      </c>
      <c r="E46" s="23">
        <f t="shared" si="11"/>
        <v>22</v>
      </c>
      <c r="F46" s="24">
        <v>64</v>
      </c>
      <c r="G46" s="23">
        <f t="shared" si="6"/>
        <v>1408</v>
      </c>
      <c r="H46" s="27"/>
    </row>
    <row r="47" spans="1:8" s="25" customFormat="1" ht="23" x14ac:dyDescent="0.35">
      <c r="A47" s="22" t="s">
        <v>92</v>
      </c>
      <c r="B47" s="22" t="s">
        <v>93</v>
      </c>
      <c r="C47" s="22">
        <v>110</v>
      </c>
      <c r="D47" s="29">
        <v>0.5</v>
      </c>
      <c r="E47" s="23">
        <f t="shared" si="11"/>
        <v>55</v>
      </c>
      <c r="F47" s="24">
        <v>1</v>
      </c>
      <c r="G47" s="23">
        <f t="shared" si="6"/>
        <v>55</v>
      </c>
      <c r="H47" s="27"/>
    </row>
    <row r="48" spans="1:8" s="25" customFormat="1" ht="23" x14ac:dyDescent="0.35">
      <c r="A48" s="30" t="s">
        <v>94</v>
      </c>
      <c r="B48" s="22" t="s">
        <v>95</v>
      </c>
      <c r="C48" s="22">
        <v>10</v>
      </c>
      <c r="D48" s="22">
        <v>0.1</v>
      </c>
      <c r="E48" s="23">
        <f t="shared" si="11"/>
        <v>1</v>
      </c>
      <c r="F48" s="24">
        <v>1</v>
      </c>
      <c r="G48" s="23">
        <f t="shared" si="6"/>
        <v>1</v>
      </c>
      <c r="H48" s="27"/>
    </row>
    <row r="49" spans="1:8" s="25" customFormat="1" ht="23" x14ac:dyDescent="0.35">
      <c r="A49" s="30" t="s">
        <v>96</v>
      </c>
      <c r="B49" s="22" t="s">
        <v>97</v>
      </c>
      <c r="C49" s="22">
        <v>2</v>
      </c>
      <c r="D49" s="22">
        <v>0.1</v>
      </c>
      <c r="E49" s="23">
        <f t="shared" si="11"/>
        <v>0.2</v>
      </c>
      <c r="F49" s="24">
        <v>1</v>
      </c>
      <c r="G49" s="23">
        <f t="shared" si="6"/>
        <v>0.2</v>
      </c>
      <c r="H49" s="27"/>
    </row>
    <row r="50" spans="1:8" s="25" customFormat="1" x14ac:dyDescent="0.35">
      <c r="A50" s="31" t="s">
        <v>98</v>
      </c>
      <c r="B50" s="31"/>
      <c r="C50" s="17">
        <v>205</v>
      </c>
      <c r="D50" s="17"/>
      <c r="E50" s="17">
        <f>SUM(E3:E49)</f>
        <v>42106.62000000001</v>
      </c>
      <c r="F50" s="17"/>
      <c r="G50" s="17">
        <f>SUM(G3:G49)</f>
        <v>25724.883999999998</v>
      </c>
    </row>
    <row r="51" spans="1:8" s="25" customFormat="1" x14ac:dyDescent="0.35">
      <c r="F51" s="103"/>
      <c r="G51" s="103"/>
    </row>
    <row r="52" spans="1:8" s="25" customFormat="1" x14ac:dyDescent="0.35">
      <c r="C52" s="103"/>
      <c r="F52" s="103"/>
      <c r="G52" s="103"/>
    </row>
  </sheetData>
  <mergeCells count="1">
    <mergeCell ref="A1:G1"/>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98"/>
  <sheetViews>
    <sheetView zoomScaleNormal="100" zoomScaleSheetLayoutView="100" workbookViewId="0">
      <pane ySplit="2" topLeftCell="A94" activePane="bottomLeft" state="frozen"/>
      <selection pane="bottomLeft" activeCell="C107" sqref="C107"/>
    </sheetView>
  </sheetViews>
  <sheetFormatPr defaultColWidth="9.1796875" defaultRowHeight="12.5" x14ac:dyDescent="0.35"/>
  <cols>
    <col min="1" max="1" width="20.54296875" style="34" customWidth="1"/>
    <col min="2" max="2" width="38" style="34" customWidth="1"/>
    <col min="3" max="3" width="16.54296875" style="86" customWidth="1"/>
    <col min="4" max="4" width="14.1796875" style="87" customWidth="1"/>
    <col min="5" max="5" width="12" style="88" customWidth="1"/>
    <col min="6" max="6" width="13.54296875" style="89" customWidth="1"/>
    <col min="7" max="7" width="40.7265625" style="90" customWidth="1"/>
    <col min="8" max="16384" width="9.1796875" style="34"/>
  </cols>
  <sheetData>
    <row r="1" spans="1:7" ht="37" customHeight="1" x14ac:dyDescent="0.35">
      <c r="A1" s="142" t="s">
        <v>99</v>
      </c>
      <c r="B1" s="142"/>
      <c r="C1" s="143"/>
      <c r="D1" s="143"/>
      <c r="E1" s="143"/>
      <c r="F1" s="32"/>
    </row>
    <row r="2" spans="1:7" ht="39.5" thickBot="1" x14ac:dyDescent="0.4">
      <c r="A2" s="35" t="s">
        <v>1</v>
      </c>
      <c r="B2" s="35" t="s">
        <v>2</v>
      </c>
      <c r="C2" s="36" t="s">
        <v>100</v>
      </c>
      <c r="D2" s="37" t="s">
        <v>101</v>
      </c>
      <c r="E2" s="38" t="s">
        <v>7</v>
      </c>
      <c r="F2" s="38" t="s">
        <v>102</v>
      </c>
    </row>
    <row r="3" spans="1:7" ht="50" x14ac:dyDescent="0.35">
      <c r="A3" s="39" t="s">
        <v>103</v>
      </c>
      <c r="B3" s="39" t="s">
        <v>104</v>
      </c>
      <c r="C3" s="39">
        <v>0</v>
      </c>
      <c r="D3" s="39">
        <v>160</v>
      </c>
      <c r="E3" s="39">
        <f t="shared" ref="E3:E12" si="0">C3*D3</f>
        <v>0</v>
      </c>
      <c r="F3" s="40">
        <v>40</v>
      </c>
    </row>
    <row r="4" spans="1:7" ht="25" x14ac:dyDescent="0.35">
      <c r="A4" s="42" t="s">
        <v>105</v>
      </c>
      <c r="B4" s="39" t="s">
        <v>106</v>
      </c>
      <c r="C4" s="43">
        <v>0</v>
      </c>
      <c r="D4" s="43">
        <v>98</v>
      </c>
      <c r="E4" s="43">
        <f t="shared" si="0"/>
        <v>0</v>
      </c>
      <c r="F4" s="40">
        <v>40</v>
      </c>
      <c r="G4" s="41"/>
    </row>
    <row r="5" spans="1:7" ht="37.5" x14ac:dyDescent="0.35">
      <c r="A5" s="39" t="s">
        <v>107</v>
      </c>
      <c r="B5" s="39" t="s">
        <v>108</v>
      </c>
      <c r="C5" s="39">
        <v>0</v>
      </c>
      <c r="D5" s="43">
        <v>420</v>
      </c>
      <c r="E5" s="39">
        <f t="shared" si="0"/>
        <v>0</v>
      </c>
      <c r="F5" s="40">
        <v>40</v>
      </c>
    </row>
    <row r="6" spans="1:7" x14ac:dyDescent="0.35">
      <c r="A6" s="39" t="s">
        <v>109</v>
      </c>
      <c r="B6" s="39" t="s">
        <v>110</v>
      </c>
      <c r="C6" s="39">
        <v>0</v>
      </c>
      <c r="D6" s="39">
        <v>380</v>
      </c>
      <c r="E6" s="39">
        <f t="shared" si="0"/>
        <v>0</v>
      </c>
      <c r="F6" s="40">
        <v>40</v>
      </c>
    </row>
    <row r="7" spans="1:7" ht="25" x14ac:dyDescent="0.35">
      <c r="A7" s="39" t="s">
        <v>111</v>
      </c>
      <c r="B7" s="39" t="s">
        <v>112</v>
      </c>
      <c r="C7" s="39">
        <v>0</v>
      </c>
      <c r="D7" s="39">
        <v>80</v>
      </c>
      <c r="E7" s="39">
        <f t="shared" si="0"/>
        <v>0</v>
      </c>
      <c r="F7" s="40">
        <v>40</v>
      </c>
      <c r="G7" s="41"/>
    </row>
    <row r="8" spans="1:7" ht="37.5" x14ac:dyDescent="0.35">
      <c r="A8" s="44" t="s">
        <v>113</v>
      </c>
      <c r="B8" s="45" t="s">
        <v>114</v>
      </c>
      <c r="C8" s="46">
        <v>1</v>
      </c>
      <c r="D8" s="46">
        <v>20</v>
      </c>
      <c r="E8" s="46">
        <f t="shared" si="0"/>
        <v>20</v>
      </c>
      <c r="F8" s="47">
        <v>40</v>
      </c>
      <c r="G8" s="41"/>
    </row>
    <row r="9" spans="1:7" ht="237.5" x14ac:dyDescent="0.35">
      <c r="A9" s="48" t="s">
        <v>115</v>
      </c>
      <c r="B9" s="48" t="s">
        <v>116</v>
      </c>
      <c r="C9" s="136">
        <f>11+80+31+8</f>
        <v>130</v>
      </c>
      <c r="D9" s="137">
        <v>16</v>
      </c>
      <c r="E9" s="138">
        <f t="shared" si="0"/>
        <v>2080</v>
      </c>
      <c r="F9" s="47" t="s">
        <v>117</v>
      </c>
    </row>
    <row r="10" spans="1:7" s="97" customFormat="1" ht="230" x14ac:dyDescent="0.25">
      <c r="A10" s="107" t="s">
        <v>118</v>
      </c>
      <c r="B10" s="131" t="s">
        <v>119</v>
      </c>
      <c r="C10" s="132">
        <v>105</v>
      </c>
      <c r="D10" s="132">
        <v>40</v>
      </c>
      <c r="E10" s="56">
        <f t="shared" si="0"/>
        <v>4200</v>
      </c>
      <c r="F10" s="132"/>
      <c r="G10" s="81"/>
    </row>
    <row r="11" spans="1:7" ht="25" x14ac:dyDescent="0.35">
      <c r="A11" s="49" t="s">
        <v>120</v>
      </c>
      <c r="B11" s="48" t="s">
        <v>121</v>
      </c>
      <c r="C11" s="50">
        <v>169</v>
      </c>
      <c r="D11" s="51">
        <v>4</v>
      </c>
      <c r="E11" s="40">
        <f t="shared" si="0"/>
        <v>676</v>
      </c>
      <c r="F11" s="52" t="s">
        <v>122</v>
      </c>
      <c r="G11" s="134"/>
    </row>
    <row r="12" spans="1:7" ht="45.75" customHeight="1" x14ac:dyDescent="0.35">
      <c r="A12" s="49" t="s">
        <v>123</v>
      </c>
      <c r="B12" s="48" t="s">
        <v>124</v>
      </c>
      <c r="C12" s="50">
        <v>8</v>
      </c>
      <c r="D12" s="51">
        <v>1</v>
      </c>
      <c r="E12" s="40">
        <f t="shared" si="0"/>
        <v>8</v>
      </c>
      <c r="F12" s="52">
        <v>3</v>
      </c>
    </row>
    <row r="13" spans="1:7" x14ac:dyDescent="0.35">
      <c r="A13" s="53" t="s">
        <v>125</v>
      </c>
      <c r="B13" s="53" t="s">
        <v>126</v>
      </c>
      <c r="C13" s="54">
        <v>0</v>
      </c>
      <c r="D13" s="55">
        <v>1</v>
      </c>
      <c r="E13" s="56">
        <f t="shared" ref="E13:E18" si="1">D13*C13</f>
        <v>0</v>
      </c>
      <c r="F13" s="57">
        <v>3</v>
      </c>
    </row>
    <row r="14" spans="1:7" x14ac:dyDescent="0.35">
      <c r="A14" s="59" t="s">
        <v>127</v>
      </c>
      <c r="B14" s="53" t="s">
        <v>126</v>
      </c>
      <c r="C14" s="54">
        <v>0</v>
      </c>
      <c r="D14" s="55">
        <v>1</v>
      </c>
      <c r="E14" s="56">
        <f t="shared" si="1"/>
        <v>0</v>
      </c>
      <c r="F14" s="57">
        <v>3</v>
      </c>
    </row>
    <row r="15" spans="1:7" x14ac:dyDescent="0.35">
      <c r="A15" s="59" t="s">
        <v>128</v>
      </c>
      <c r="B15" s="59" t="s">
        <v>129</v>
      </c>
      <c r="C15" s="54">
        <v>0</v>
      </c>
      <c r="D15" s="55">
        <v>2</v>
      </c>
      <c r="E15" s="56">
        <f t="shared" si="1"/>
        <v>0</v>
      </c>
      <c r="F15" s="57">
        <v>3</v>
      </c>
    </row>
    <row r="16" spans="1:7" ht="23" x14ac:dyDescent="0.35">
      <c r="A16" s="59" t="s">
        <v>130</v>
      </c>
      <c r="B16" s="59" t="s">
        <v>131</v>
      </c>
      <c r="C16" s="54">
        <v>0</v>
      </c>
      <c r="D16" s="55">
        <v>4</v>
      </c>
      <c r="E16" s="56">
        <f t="shared" si="1"/>
        <v>0</v>
      </c>
      <c r="F16" s="57">
        <v>3</v>
      </c>
    </row>
    <row r="17" spans="1:6" x14ac:dyDescent="0.35">
      <c r="A17" s="59" t="s">
        <v>132</v>
      </c>
      <c r="B17" s="59" t="s">
        <v>133</v>
      </c>
      <c r="C17" s="54">
        <v>0</v>
      </c>
      <c r="D17" s="55">
        <v>4</v>
      </c>
      <c r="E17" s="56">
        <f t="shared" si="1"/>
        <v>0</v>
      </c>
      <c r="F17" s="57">
        <v>3</v>
      </c>
    </row>
    <row r="18" spans="1:6" ht="23" x14ac:dyDescent="0.35">
      <c r="A18" s="59" t="s">
        <v>134</v>
      </c>
      <c r="B18" s="60" t="s">
        <v>135</v>
      </c>
      <c r="C18" s="54">
        <v>0</v>
      </c>
      <c r="D18" s="55">
        <v>30</v>
      </c>
      <c r="E18" s="56">
        <f t="shared" si="1"/>
        <v>0</v>
      </c>
      <c r="F18" s="57">
        <v>3</v>
      </c>
    </row>
    <row r="19" spans="1:6" ht="37.5" x14ac:dyDescent="0.35">
      <c r="A19" s="49" t="s">
        <v>136</v>
      </c>
      <c r="B19" s="48" t="s">
        <v>137</v>
      </c>
      <c r="C19" s="50">
        <v>0</v>
      </c>
      <c r="D19" s="51">
        <v>40</v>
      </c>
      <c r="E19" s="40">
        <f t="shared" ref="E19:E50" si="2">C19*D19</f>
        <v>0</v>
      </c>
      <c r="F19" s="52" t="s">
        <v>138</v>
      </c>
    </row>
    <row r="20" spans="1:6" ht="50" x14ac:dyDescent="0.35">
      <c r="A20" s="49" t="s">
        <v>139</v>
      </c>
      <c r="B20" s="48" t="s">
        <v>140</v>
      </c>
      <c r="C20" s="50">
        <v>0</v>
      </c>
      <c r="D20" s="51">
        <v>200</v>
      </c>
      <c r="E20" s="40">
        <f t="shared" si="2"/>
        <v>0</v>
      </c>
      <c r="F20" s="52">
        <v>3</v>
      </c>
    </row>
    <row r="21" spans="1:6" ht="25" x14ac:dyDescent="0.35">
      <c r="A21" s="49" t="s">
        <v>134</v>
      </c>
      <c r="B21" s="48" t="s">
        <v>141</v>
      </c>
      <c r="C21" s="50">
        <v>0</v>
      </c>
      <c r="D21" s="51">
        <v>5</v>
      </c>
      <c r="E21" s="40">
        <f t="shared" si="2"/>
        <v>0</v>
      </c>
      <c r="F21" s="52">
        <v>3</v>
      </c>
    </row>
    <row r="22" spans="1:6" x14ac:dyDescent="0.35">
      <c r="A22" s="49" t="s">
        <v>142</v>
      </c>
      <c r="B22" s="48" t="s">
        <v>143</v>
      </c>
      <c r="C22" s="50">
        <v>0</v>
      </c>
      <c r="D22" s="51">
        <v>360</v>
      </c>
      <c r="E22" s="40">
        <f t="shared" si="2"/>
        <v>0</v>
      </c>
      <c r="F22" s="52" t="s">
        <v>144</v>
      </c>
    </row>
    <row r="23" spans="1:6" ht="50" x14ac:dyDescent="0.35">
      <c r="A23" s="49" t="s">
        <v>145</v>
      </c>
      <c r="B23" s="48" t="s">
        <v>146</v>
      </c>
      <c r="C23" s="61">
        <v>4</v>
      </c>
      <c r="D23" s="62">
        <v>3.33</v>
      </c>
      <c r="E23" s="63">
        <f t="shared" si="2"/>
        <v>13.32</v>
      </c>
      <c r="F23" s="63">
        <v>3</v>
      </c>
    </row>
    <row r="24" spans="1:6" ht="25" x14ac:dyDescent="0.35">
      <c r="A24" s="49" t="s">
        <v>147</v>
      </c>
      <c r="B24" s="48" t="s">
        <v>148</v>
      </c>
      <c r="C24" s="61">
        <v>4</v>
      </c>
      <c r="D24" s="62">
        <v>27</v>
      </c>
      <c r="E24" s="63">
        <f t="shared" si="2"/>
        <v>108</v>
      </c>
      <c r="F24" s="63">
        <v>3</v>
      </c>
    </row>
    <row r="25" spans="1:6" ht="37.5" x14ac:dyDescent="0.35">
      <c r="A25" s="49" t="s">
        <v>149</v>
      </c>
      <c r="B25" s="48" t="s">
        <v>150</v>
      </c>
      <c r="C25" s="61">
        <v>4</v>
      </c>
      <c r="D25" s="62">
        <v>0.25</v>
      </c>
      <c r="E25" s="63">
        <f t="shared" si="2"/>
        <v>1</v>
      </c>
      <c r="F25" s="63">
        <v>3</v>
      </c>
    </row>
    <row r="26" spans="1:6" ht="25" x14ac:dyDescent="0.35">
      <c r="A26" s="49" t="s">
        <v>151</v>
      </c>
      <c r="B26" s="48" t="s">
        <v>152</v>
      </c>
      <c r="C26" s="61">
        <v>0</v>
      </c>
      <c r="D26" s="62">
        <v>4</v>
      </c>
      <c r="E26" s="63">
        <f t="shared" si="2"/>
        <v>0</v>
      </c>
      <c r="F26" s="63">
        <v>3</v>
      </c>
    </row>
    <row r="27" spans="1:6" ht="25" x14ac:dyDescent="0.35">
      <c r="A27" s="49" t="s">
        <v>153</v>
      </c>
      <c r="B27" s="48" t="s">
        <v>154</v>
      </c>
      <c r="C27" s="61">
        <v>6</v>
      </c>
      <c r="D27" s="62">
        <v>0.25</v>
      </c>
      <c r="E27" s="63">
        <f t="shared" si="2"/>
        <v>1.5</v>
      </c>
      <c r="F27" s="64" t="s">
        <v>155</v>
      </c>
    </row>
    <row r="28" spans="1:6" ht="62.5" x14ac:dyDescent="0.35">
      <c r="A28" s="49" t="s">
        <v>156</v>
      </c>
      <c r="B28" s="48" t="s">
        <v>157</v>
      </c>
      <c r="C28" s="61">
        <v>6</v>
      </c>
      <c r="D28" s="62">
        <v>3.75</v>
      </c>
      <c r="E28" s="63">
        <f t="shared" si="2"/>
        <v>22.5</v>
      </c>
      <c r="F28" s="63" t="s">
        <v>158</v>
      </c>
    </row>
    <row r="29" spans="1:6" ht="37.5" x14ac:dyDescent="0.35">
      <c r="A29" s="49" t="s">
        <v>159</v>
      </c>
      <c r="B29" s="48" t="s">
        <v>160</v>
      </c>
      <c r="C29" s="61">
        <v>6</v>
      </c>
      <c r="D29" s="62">
        <v>3.75</v>
      </c>
      <c r="E29" s="63">
        <f t="shared" si="2"/>
        <v>22.5</v>
      </c>
      <c r="F29" s="63" t="s">
        <v>161</v>
      </c>
    </row>
    <row r="30" spans="1:6" ht="62.5" x14ac:dyDescent="0.35">
      <c r="A30" s="49" t="s">
        <v>162</v>
      </c>
      <c r="B30" s="48" t="s">
        <v>163</v>
      </c>
      <c r="C30" s="61">
        <v>6</v>
      </c>
      <c r="D30" s="62">
        <v>0.25</v>
      </c>
      <c r="E30" s="63">
        <f t="shared" si="2"/>
        <v>1.5</v>
      </c>
      <c r="F30" s="63" t="s">
        <v>161</v>
      </c>
    </row>
    <row r="31" spans="1:6" ht="37.5" x14ac:dyDescent="0.35">
      <c r="A31" s="33" t="s">
        <v>164</v>
      </c>
      <c r="B31" s="65" t="s">
        <v>165</v>
      </c>
      <c r="C31" s="33">
        <v>4</v>
      </c>
      <c r="D31" s="66">
        <v>40</v>
      </c>
      <c r="E31" s="67">
        <f t="shared" si="2"/>
        <v>160</v>
      </c>
      <c r="F31" s="68" t="s">
        <v>166</v>
      </c>
    </row>
    <row r="32" spans="1:6" ht="50" x14ac:dyDescent="0.35">
      <c r="A32" s="49" t="s">
        <v>167</v>
      </c>
      <c r="B32" s="48" t="s">
        <v>168</v>
      </c>
      <c r="C32" s="61">
        <v>6</v>
      </c>
      <c r="D32" s="62">
        <v>1</v>
      </c>
      <c r="E32" s="63">
        <f t="shared" si="2"/>
        <v>6</v>
      </c>
      <c r="F32" s="63" t="s">
        <v>161</v>
      </c>
    </row>
    <row r="33" spans="1:6" ht="62.5" x14ac:dyDescent="0.35">
      <c r="A33" s="69" t="s">
        <v>169</v>
      </c>
      <c r="B33" s="48" t="s">
        <v>170</v>
      </c>
      <c r="C33" s="61">
        <v>6</v>
      </c>
      <c r="D33" s="62">
        <v>40</v>
      </c>
      <c r="E33" s="63">
        <f t="shared" si="2"/>
        <v>240</v>
      </c>
      <c r="F33" s="63">
        <v>5</v>
      </c>
    </row>
    <row r="34" spans="1:6" ht="37.5" x14ac:dyDescent="0.35">
      <c r="A34" s="49" t="s">
        <v>171</v>
      </c>
      <c r="B34" s="48" t="s">
        <v>172</v>
      </c>
      <c r="C34" s="61">
        <v>6</v>
      </c>
      <c r="D34" s="62">
        <v>0.25</v>
      </c>
      <c r="E34" s="63">
        <f t="shared" si="2"/>
        <v>1.5</v>
      </c>
      <c r="F34" s="63" t="s">
        <v>161</v>
      </c>
    </row>
    <row r="35" spans="1:6" ht="37.5" x14ac:dyDescent="0.35">
      <c r="A35" s="49" t="s">
        <v>173</v>
      </c>
      <c r="B35" s="48" t="s">
        <v>174</v>
      </c>
      <c r="C35" s="50">
        <v>2</v>
      </c>
      <c r="D35" s="51">
        <v>80</v>
      </c>
      <c r="E35" s="63">
        <f t="shared" si="2"/>
        <v>160</v>
      </c>
      <c r="F35" s="52" t="s">
        <v>175</v>
      </c>
    </row>
    <row r="36" spans="1:6" ht="50" x14ac:dyDescent="0.35">
      <c r="A36" s="49" t="s">
        <v>176</v>
      </c>
      <c r="B36" s="48" t="s">
        <v>177</v>
      </c>
      <c r="C36" s="50">
        <v>2</v>
      </c>
      <c r="D36" s="51">
        <v>33</v>
      </c>
      <c r="E36" s="63">
        <f t="shared" si="2"/>
        <v>66</v>
      </c>
      <c r="F36" s="52" t="s">
        <v>178</v>
      </c>
    </row>
    <row r="37" spans="1:6" ht="25" x14ac:dyDescent="0.35">
      <c r="A37" s="49" t="s">
        <v>179</v>
      </c>
      <c r="B37" s="48" t="s">
        <v>180</v>
      </c>
      <c r="C37" s="50">
        <v>2</v>
      </c>
      <c r="D37" s="51">
        <v>36</v>
      </c>
      <c r="E37" s="63">
        <f t="shared" si="2"/>
        <v>72</v>
      </c>
      <c r="F37" s="52">
        <v>3</v>
      </c>
    </row>
    <row r="38" spans="1:6" ht="37.5" x14ac:dyDescent="0.35">
      <c r="A38" s="49" t="s">
        <v>181</v>
      </c>
      <c r="B38" s="48" t="s">
        <v>182</v>
      </c>
      <c r="C38" s="50">
        <v>2</v>
      </c>
      <c r="D38" s="51">
        <v>150</v>
      </c>
      <c r="E38" s="63">
        <f t="shared" si="2"/>
        <v>300</v>
      </c>
      <c r="F38" s="52">
        <v>3</v>
      </c>
    </row>
    <row r="39" spans="1:6" ht="37.5" x14ac:dyDescent="0.35">
      <c r="A39" s="49" t="s">
        <v>183</v>
      </c>
      <c r="B39" s="48" t="s">
        <v>184</v>
      </c>
      <c r="C39" s="50">
        <v>2</v>
      </c>
      <c r="D39" s="51">
        <v>0</v>
      </c>
      <c r="E39" s="40">
        <f t="shared" si="2"/>
        <v>0</v>
      </c>
      <c r="F39" s="52">
        <v>3</v>
      </c>
    </row>
    <row r="40" spans="1:6" ht="37.5" x14ac:dyDescent="0.35">
      <c r="A40" s="49" t="s">
        <v>185</v>
      </c>
      <c r="B40" s="48" t="s">
        <v>186</v>
      </c>
      <c r="C40" s="50">
        <v>2</v>
      </c>
      <c r="D40" s="51">
        <v>63.75</v>
      </c>
      <c r="E40" s="40">
        <f t="shared" si="2"/>
        <v>127.5</v>
      </c>
      <c r="F40" s="52">
        <v>3</v>
      </c>
    </row>
    <row r="41" spans="1:6" ht="62.5" x14ac:dyDescent="0.35">
      <c r="A41" s="49" t="s">
        <v>187</v>
      </c>
      <c r="B41" s="48" t="s">
        <v>188</v>
      </c>
      <c r="C41" s="50">
        <v>2</v>
      </c>
      <c r="D41" s="51">
        <v>42.5</v>
      </c>
      <c r="E41" s="40">
        <f t="shared" si="2"/>
        <v>85</v>
      </c>
      <c r="F41" s="52">
        <v>3</v>
      </c>
    </row>
    <row r="42" spans="1:6" ht="62.5" x14ac:dyDescent="0.35">
      <c r="A42" s="49" t="s">
        <v>189</v>
      </c>
      <c r="B42" s="48" t="s">
        <v>190</v>
      </c>
      <c r="C42" s="50">
        <v>2</v>
      </c>
      <c r="D42" s="51">
        <v>51</v>
      </c>
      <c r="E42" s="40">
        <f t="shared" si="2"/>
        <v>102</v>
      </c>
      <c r="F42" s="52">
        <v>3</v>
      </c>
    </row>
    <row r="43" spans="1:6" ht="25" x14ac:dyDescent="0.35">
      <c r="A43" s="49" t="s">
        <v>191</v>
      </c>
      <c r="B43" s="48" t="s">
        <v>192</v>
      </c>
      <c r="C43" s="50">
        <v>2</v>
      </c>
      <c r="D43" s="51">
        <v>40</v>
      </c>
      <c r="E43" s="40">
        <f t="shared" si="2"/>
        <v>80</v>
      </c>
      <c r="F43" s="52">
        <v>3</v>
      </c>
    </row>
    <row r="44" spans="1:6" ht="37.5" x14ac:dyDescent="0.35">
      <c r="A44" s="49" t="s">
        <v>193</v>
      </c>
      <c r="B44" s="48" t="s">
        <v>194</v>
      </c>
      <c r="C44" s="50">
        <v>3</v>
      </c>
      <c r="D44" s="51">
        <v>0.5</v>
      </c>
      <c r="E44" s="40">
        <f t="shared" si="2"/>
        <v>1.5</v>
      </c>
      <c r="F44" s="52" t="s">
        <v>195</v>
      </c>
    </row>
    <row r="45" spans="1:6" ht="50" x14ac:dyDescent="0.35">
      <c r="A45" s="135" t="s">
        <v>196</v>
      </c>
      <c r="B45" s="48" t="s">
        <v>197</v>
      </c>
      <c r="C45" s="50">
        <v>0</v>
      </c>
      <c r="D45" s="51">
        <v>0.64</v>
      </c>
      <c r="E45" s="40">
        <f t="shared" si="2"/>
        <v>0</v>
      </c>
      <c r="F45" s="52" t="s">
        <v>178</v>
      </c>
    </row>
    <row r="46" spans="1:6" ht="62.5" x14ac:dyDescent="0.35">
      <c r="A46" s="49" t="s">
        <v>198</v>
      </c>
      <c r="B46" s="48" t="s">
        <v>190</v>
      </c>
      <c r="C46" s="50">
        <v>0</v>
      </c>
      <c r="D46" s="51">
        <v>1.6</v>
      </c>
      <c r="E46" s="40">
        <f t="shared" si="2"/>
        <v>0</v>
      </c>
      <c r="F46" s="52">
        <v>3</v>
      </c>
    </row>
    <row r="47" spans="1:6" ht="37.5" x14ac:dyDescent="0.35">
      <c r="A47" s="49" t="s">
        <v>199</v>
      </c>
      <c r="B47" s="48" t="s">
        <v>194</v>
      </c>
      <c r="C47" s="50">
        <v>0</v>
      </c>
      <c r="D47" s="51">
        <v>0.02</v>
      </c>
      <c r="E47" s="40">
        <f t="shared" si="2"/>
        <v>0</v>
      </c>
      <c r="F47" s="52" t="s">
        <v>155</v>
      </c>
    </row>
    <row r="48" spans="1:6" ht="62.5" x14ac:dyDescent="0.35">
      <c r="A48" s="49" t="s">
        <v>200</v>
      </c>
      <c r="B48" s="48" t="s">
        <v>201</v>
      </c>
      <c r="C48" s="50">
        <v>81</v>
      </c>
      <c r="D48" s="51">
        <v>8</v>
      </c>
      <c r="E48" s="40">
        <f t="shared" si="2"/>
        <v>648</v>
      </c>
      <c r="F48" s="52">
        <v>3</v>
      </c>
    </row>
    <row r="49" spans="1:6" ht="37.5" x14ac:dyDescent="0.35">
      <c r="A49" s="49" t="s">
        <v>202</v>
      </c>
      <c r="B49" s="48" t="s">
        <v>203</v>
      </c>
      <c r="C49" s="50">
        <v>53</v>
      </c>
      <c r="D49" s="51">
        <v>80</v>
      </c>
      <c r="E49" s="40">
        <f t="shared" si="2"/>
        <v>4240</v>
      </c>
      <c r="F49" s="52" t="s">
        <v>204</v>
      </c>
    </row>
    <row r="50" spans="1:6" ht="87.5" x14ac:dyDescent="0.35">
      <c r="A50" s="49" t="s">
        <v>205</v>
      </c>
      <c r="B50" s="48" t="s">
        <v>206</v>
      </c>
      <c r="C50" s="50">
        <v>53</v>
      </c>
      <c r="D50" s="51">
        <v>80</v>
      </c>
      <c r="E50" s="40">
        <f t="shared" si="2"/>
        <v>4240</v>
      </c>
      <c r="F50" s="52" t="s">
        <v>204</v>
      </c>
    </row>
    <row r="51" spans="1:6" ht="37.5" x14ac:dyDescent="0.35">
      <c r="A51" s="49" t="s">
        <v>207</v>
      </c>
      <c r="B51" s="48" t="s">
        <v>208</v>
      </c>
      <c r="C51" s="50">
        <v>53</v>
      </c>
      <c r="D51" s="51">
        <v>80</v>
      </c>
      <c r="E51" s="40">
        <f t="shared" ref="E51:E82" si="3">C51*D51</f>
        <v>4240</v>
      </c>
      <c r="F51" s="52" t="s">
        <v>204</v>
      </c>
    </row>
    <row r="52" spans="1:6" ht="62.5" x14ac:dyDescent="0.35">
      <c r="A52" s="49" t="s">
        <v>209</v>
      </c>
      <c r="B52" s="48" t="s">
        <v>210</v>
      </c>
      <c r="C52" s="50">
        <v>53</v>
      </c>
      <c r="D52" s="51">
        <v>96</v>
      </c>
      <c r="E52" s="40">
        <f t="shared" si="3"/>
        <v>5088</v>
      </c>
      <c r="F52" s="52">
        <v>3</v>
      </c>
    </row>
    <row r="53" spans="1:6" ht="37.5" x14ac:dyDescent="0.35">
      <c r="A53" s="70" t="s">
        <v>211</v>
      </c>
      <c r="B53" s="48" t="s">
        <v>212</v>
      </c>
      <c r="C53" s="50">
        <v>53</v>
      </c>
      <c r="D53" s="51">
        <v>40</v>
      </c>
      <c r="E53" s="40">
        <f t="shared" si="3"/>
        <v>2120</v>
      </c>
      <c r="F53" s="52" t="s">
        <v>204</v>
      </c>
    </row>
    <row r="54" spans="1:6" ht="50" x14ac:dyDescent="0.35">
      <c r="A54" s="49" t="s">
        <v>213</v>
      </c>
      <c r="B54" s="48" t="s">
        <v>174</v>
      </c>
      <c r="C54" s="50">
        <v>53</v>
      </c>
      <c r="D54" s="51">
        <v>40</v>
      </c>
      <c r="E54" s="40">
        <f t="shared" si="3"/>
        <v>2120</v>
      </c>
      <c r="F54" s="52" t="s">
        <v>204</v>
      </c>
    </row>
    <row r="55" spans="1:6" ht="37.5" x14ac:dyDescent="0.35">
      <c r="A55" s="70" t="s">
        <v>214</v>
      </c>
      <c r="B55" s="48" t="s">
        <v>215</v>
      </c>
      <c r="C55" s="50">
        <v>53</v>
      </c>
      <c r="D55" s="51">
        <v>48</v>
      </c>
      <c r="E55" s="40">
        <f t="shared" si="3"/>
        <v>2544</v>
      </c>
      <c r="F55" s="52" t="s">
        <v>216</v>
      </c>
    </row>
    <row r="56" spans="1:6" ht="50" x14ac:dyDescent="0.35">
      <c r="A56" s="49" t="s">
        <v>217</v>
      </c>
      <c r="B56" s="48" t="s">
        <v>218</v>
      </c>
      <c r="C56" s="50">
        <v>53</v>
      </c>
      <c r="D56" s="51">
        <v>48</v>
      </c>
      <c r="E56" s="40">
        <f t="shared" si="3"/>
        <v>2544</v>
      </c>
      <c r="F56" s="52">
        <v>3</v>
      </c>
    </row>
    <row r="57" spans="1:6" ht="37.5" x14ac:dyDescent="0.35">
      <c r="A57" s="49" t="s">
        <v>219</v>
      </c>
      <c r="B57" s="48" t="s">
        <v>220</v>
      </c>
      <c r="C57" s="50">
        <v>53</v>
      </c>
      <c r="D57" s="51">
        <v>165</v>
      </c>
      <c r="E57" s="40">
        <f t="shared" si="3"/>
        <v>8745</v>
      </c>
      <c r="F57" s="52">
        <v>3</v>
      </c>
    </row>
    <row r="58" spans="1:6" ht="75" x14ac:dyDescent="0.35">
      <c r="A58" s="49" t="s">
        <v>221</v>
      </c>
      <c r="B58" s="48" t="s">
        <v>222</v>
      </c>
      <c r="C58" s="50">
        <v>53</v>
      </c>
      <c r="D58" s="51">
        <v>90</v>
      </c>
      <c r="E58" s="40">
        <f t="shared" si="3"/>
        <v>4770</v>
      </c>
      <c r="F58" s="52">
        <v>3</v>
      </c>
    </row>
    <row r="59" spans="1:6" ht="37.5" x14ac:dyDescent="0.35">
      <c r="A59" s="49" t="s">
        <v>223</v>
      </c>
      <c r="B59" s="48" t="s">
        <v>224</v>
      </c>
      <c r="C59" s="50">
        <v>53</v>
      </c>
      <c r="D59" s="51">
        <v>48</v>
      </c>
      <c r="E59" s="40">
        <f t="shared" si="3"/>
        <v>2544</v>
      </c>
      <c r="F59" s="52">
        <v>3</v>
      </c>
    </row>
    <row r="60" spans="1:6" ht="50" x14ac:dyDescent="0.35">
      <c r="A60" s="49" t="s">
        <v>225</v>
      </c>
      <c r="B60" s="48" t="s">
        <v>226</v>
      </c>
      <c r="C60" s="50">
        <v>53</v>
      </c>
      <c r="D60" s="51">
        <v>10</v>
      </c>
      <c r="E60" s="40">
        <f t="shared" si="3"/>
        <v>530</v>
      </c>
      <c r="F60" s="52">
        <v>3</v>
      </c>
    </row>
    <row r="61" spans="1:6" ht="25" x14ac:dyDescent="0.35">
      <c r="A61" s="49" t="s">
        <v>227</v>
      </c>
      <c r="B61" s="48" t="s">
        <v>228</v>
      </c>
      <c r="C61" s="50">
        <v>53</v>
      </c>
      <c r="D61" s="51">
        <v>1380</v>
      </c>
      <c r="E61" s="40">
        <f t="shared" si="3"/>
        <v>73140</v>
      </c>
      <c r="F61" s="52">
        <v>3</v>
      </c>
    </row>
    <row r="62" spans="1:6" ht="50" x14ac:dyDescent="0.35">
      <c r="A62" s="49" t="s">
        <v>229</v>
      </c>
      <c r="B62" s="48" t="s">
        <v>230</v>
      </c>
      <c r="C62" s="50">
        <v>6</v>
      </c>
      <c r="D62" s="51">
        <v>1</v>
      </c>
      <c r="E62" s="40">
        <f t="shared" si="3"/>
        <v>6</v>
      </c>
      <c r="F62" s="52">
        <v>3</v>
      </c>
    </row>
    <row r="63" spans="1:6" ht="75" x14ac:dyDescent="0.35">
      <c r="A63" s="49" t="s">
        <v>231</v>
      </c>
      <c r="B63" s="48" t="s">
        <v>232</v>
      </c>
      <c r="C63" s="50">
        <v>53</v>
      </c>
      <c r="D63" s="51">
        <v>0.25</v>
      </c>
      <c r="E63" s="40">
        <f t="shared" si="3"/>
        <v>13.25</v>
      </c>
      <c r="F63" s="52" t="s">
        <v>155</v>
      </c>
    </row>
    <row r="64" spans="1:6" ht="62.5" x14ac:dyDescent="0.35">
      <c r="A64" s="49" t="s">
        <v>233</v>
      </c>
      <c r="B64" s="48" t="s">
        <v>234</v>
      </c>
      <c r="C64" s="50">
        <v>53</v>
      </c>
      <c r="D64" s="51">
        <v>8</v>
      </c>
      <c r="E64" s="40">
        <f t="shared" si="3"/>
        <v>424</v>
      </c>
      <c r="F64" s="52" t="s">
        <v>166</v>
      </c>
    </row>
    <row r="65" spans="1:7" x14ac:dyDescent="0.35">
      <c r="A65" s="49" t="s">
        <v>52</v>
      </c>
      <c r="B65" s="48" t="s">
        <v>235</v>
      </c>
      <c r="C65" s="39">
        <v>53</v>
      </c>
      <c r="D65" s="71">
        <v>1837.5</v>
      </c>
      <c r="E65" s="40">
        <f t="shared" si="3"/>
        <v>97387.5</v>
      </c>
      <c r="F65" s="52" t="s">
        <v>236</v>
      </c>
    </row>
    <row r="66" spans="1:7" ht="25" x14ac:dyDescent="0.35">
      <c r="A66" s="49" t="s">
        <v>237</v>
      </c>
      <c r="B66" s="48" t="s">
        <v>238</v>
      </c>
      <c r="C66" s="39">
        <v>53</v>
      </c>
      <c r="D66" s="71">
        <v>245</v>
      </c>
      <c r="E66" s="40">
        <f t="shared" si="3"/>
        <v>12985</v>
      </c>
      <c r="F66" s="52" t="s">
        <v>236</v>
      </c>
    </row>
    <row r="67" spans="1:7" x14ac:dyDescent="0.35">
      <c r="A67" s="49" t="s">
        <v>239</v>
      </c>
      <c r="B67" s="48" t="s">
        <v>240</v>
      </c>
      <c r="C67" s="39">
        <v>53</v>
      </c>
      <c r="D67" s="71">
        <v>24</v>
      </c>
      <c r="E67" s="40">
        <f t="shared" si="3"/>
        <v>1272</v>
      </c>
      <c r="F67" s="52">
        <v>3</v>
      </c>
    </row>
    <row r="68" spans="1:7" ht="25" x14ac:dyDescent="0.35">
      <c r="A68" s="49" t="s">
        <v>241</v>
      </c>
      <c r="B68" s="48" t="s">
        <v>242</v>
      </c>
      <c r="C68" s="39">
        <v>53</v>
      </c>
      <c r="D68" s="71">
        <v>1455</v>
      </c>
      <c r="E68" s="40">
        <f t="shared" si="3"/>
        <v>77115</v>
      </c>
      <c r="F68" s="52" t="s">
        <v>166</v>
      </c>
    </row>
    <row r="69" spans="1:7" ht="50" x14ac:dyDescent="0.35">
      <c r="A69" s="135" t="s">
        <v>243</v>
      </c>
      <c r="B69" s="48" t="s">
        <v>244</v>
      </c>
      <c r="C69" s="39">
        <v>53</v>
      </c>
      <c r="D69" s="51">
        <v>24</v>
      </c>
      <c r="E69" s="40">
        <f t="shared" si="3"/>
        <v>1272</v>
      </c>
      <c r="F69" s="52" t="s">
        <v>166</v>
      </c>
    </row>
    <row r="70" spans="1:7" ht="37.5" x14ac:dyDescent="0.35">
      <c r="A70" s="135" t="s">
        <v>245</v>
      </c>
      <c r="B70" s="48" t="s">
        <v>246</v>
      </c>
      <c r="C70" s="39">
        <v>53</v>
      </c>
      <c r="D70" s="71">
        <v>40</v>
      </c>
      <c r="E70" s="40">
        <f t="shared" si="3"/>
        <v>2120</v>
      </c>
      <c r="F70" s="52" t="s">
        <v>155</v>
      </c>
    </row>
    <row r="71" spans="1:7" ht="37.5" x14ac:dyDescent="0.35">
      <c r="A71" s="135" t="s">
        <v>247</v>
      </c>
      <c r="B71" s="48" t="s">
        <v>248</v>
      </c>
      <c r="C71" s="39">
        <v>53</v>
      </c>
      <c r="D71" s="71">
        <v>24</v>
      </c>
      <c r="E71" s="40">
        <f t="shared" si="3"/>
        <v>1272</v>
      </c>
      <c r="F71" s="52" t="s">
        <v>155</v>
      </c>
    </row>
    <row r="72" spans="1:7" ht="37.5" x14ac:dyDescent="0.35">
      <c r="A72" s="135" t="s">
        <v>249</v>
      </c>
      <c r="B72" s="48" t="s">
        <v>250</v>
      </c>
      <c r="C72" s="39">
        <v>53</v>
      </c>
      <c r="D72" s="71">
        <v>3</v>
      </c>
      <c r="E72" s="40">
        <f t="shared" si="3"/>
        <v>159</v>
      </c>
      <c r="F72" s="52">
        <v>3</v>
      </c>
    </row>
    <row r="73" spans="1:7" x14ac:dyDescent="0.35">
      <c r="A73" s="135" t="s">
        <v>251</v>
      </c>
      <c r="B73" s="48" t="s">
        <v>252</v>
      </c>
      <c r="C73" s="39">
        <v>53</v>
      </c>
      <c r="D73" s="71">
        <v>88.5</v>
      </c>
      <c r="E73" s="40">
        <f t="shared" si="3"/>
        <v>4690.5</v>
      </c>
      <c r="F73" s="52">
        <v>3</v>
      </c>
    </row>
    <row r="74" spans="1:7" s="76" customFormat="1" ht="87.5" x14ac:dyDescent="0.25">
      <c r="A74" s="72" t="s">
        <v>253</v>
      </c>
      <c r="B74" s="48" t="s">
        <v>254</v>
      </c>
      <c r="C74" s="73">
        <v>53</v>
      </c>
      <c r="D74" s="73">
        <v>2</v>
      </c>
      <c r="E74" s="74">
        <f t="shared" si="3"/>
        <v>106</v>
      </c>
      <c r="F74" s="75" t="s">
        <v>255</v>
      </c>
      <c r="G74" s="141"/>
    </row>
    <row r="75" spans="1:7" ht="37.5" x14ac:dyDescent="0.35">
      <c r="A75" s="49" t="s">
        <v>256</v>
      </c>
      <c r="B75" s="48" t="s">
        <v>257</v>
      </c>
      <c r="C75" s="49">
        <v>104</v>
      </c>
      <c r="D75" s="51">
        <v>40</v>
      </c>
      <c r="E75" s="40">
        <f t="shared" si="3"/>
        <v>4160</v>
      </c>
      <c r="F75" s="52" t="s">
        <v>166</v>
      </c>
      <c r="G75" s="141"/>
    </row>
    <row r="76" spans="1:7" ht="37.5" x14ac:dyDescent="0.35">
      <c r="A76" s="49" t="s">
        <v>258</v>
      </c>
      <c r="B76" s="48" t="s">
        <v>259</v>
      </c>
      <c r="C76" s="50">
        <v>6</v>
      </c>
      <c r="D76" s="51">
        <v>40</v>
      </c>
      <c r="E76" s="40">
        <f t="shared" si="3"/>
        <v>240</v>
      </c>
      <c r="F76" s="52" t="s">
        <v>260</v>
      </c>
    </row>
    <row r="77" spans="1:7" ht="25" x14ac:dyDescent="0.35">
      <c r="A77" s="49" t="s">
        <v>261</v>
      </c>
      <c r="B77" s="48" t="s">
        <v>262</v>
      </c>
      <c r="C77" s="50">
        <v>55</v>
      </c>
      <c r="D77" s="51">
        <v>7</v>
      </c>
      <c r="E77" s="40">
        <f t="shared" si="3"/>
        <v>385</v>
      </c>
      <c r="F77" s="52" t="s">
        <v>260</v>
      </c>
    </row>
    <row r="78" spans="1:7" ht="62.5" x14ac:dyDescent="0.35">
      <c r="A78" s="49" t="s">
        <v>263</v>
      </c>
      <c r="B78" s="48" t="s">
        <v>264</v>
      </c>
      <c r="C78" s="50">
        <v>55</v>
      </c>
      <c r="D78" s="51">
        <v>7</v>
      </c>
      <c r="E78" s="40">
        <f t="shared" si="3"/>
        <v>385</v>
      </c>
      <c r="F78" s="52" t="s">
        <v>265</v>
      </c>
    </row>
    <row r="79" spans="1:7" ht="62.5" x14ac:dyDescent="0.35">
      <c r="A79" s="49" t="s">
        <v>266</v>
      </c>
      <c r="B79" s="48" t="s">
        <v>267</v>
      </c>
      <c r="C79" s="50">
        <v>55</v>
      </c>
      <c r="D79" s="51">
        <v>50</v>
      </c>
      <c r="E79" s="40">
        <f t="shared" si="3"/>
        <v>2750</v>
      </c>
      <c r="F79" s="52" t="s">
        <v>268</v>
      </c>
    </row>
    <row r="80" spans="1:7" ht="87.5" x14ac:dyDescent="0.35">
      <c r="A80" s="49" t="s">
        <v>269</v>
      </c>
      <c r="B80" s="48" t="s">
        <v>270</v>
      </c>
      <c r="C80" s="50">
        <v>55</v>
      </c>
      <c r="D80" s="51">
        <v>60</v>
      </c>
      <c r="E80" s="40">
        <f t="shared" si="3"/>
        <v>3300</v>
      </c>
      <c r="F80" s="52" t="s">
        <v>268</v>
      </c>
      <c r="G80" s="133"/>
    </row>
    <row r="81" spans="1:7" ht="62.5" x14ac:dyDescent="0.35">
      <c r="A81" s="49" t="s">
        <v>271</v>
      </c>
      <c r="B81" s="48" t="s">
        <v>272</v>
      </c>
      <c r="C81" s="50">
        <v>55</v>
      </c>
      <c r="D81" s="51">
        <v>700</v>
      </c>
      <c r="E81" s="40">
        <f t="shared" si="3"/>
        <v>38500</v>
      </c>
      <c r="F81" s="52" t="s">
        <v>268</v>
      </c>
    </row>
    <row r="82" spans="1:7" ht="162.5" x14ac:dyDescent="0.35">
      <c r="A82" s="49" t="s">
        <v>64</v>
      </c>
      <c r="B82" s="48" t="s">
        <v>273</v>
      </c>
      <c r="C82" s="50">
        <v>0</v>
      </c>
      <c r="D82" s="51">
        <v>4</v>
      </c>
      <c r="E82" s="40">
        <f t="shared" si="3"/>
        <v>0</v>
      </c>
      <c r="F82" s="52">
        <v>3</v>
      </c>
    </row>
    <row r="83" spans="1:7" ht="50" x14ac:dyDescent="0.35">
      <c r="A83" s="135" t="s">
        <v>274</v>
      </c>
      <c r="B83" s="48" t="s">
        <v>275</v>
      </c>
      <c r="C83" s="50">
        <v>55</v>
      </c>
      <c r="D83" s="51">
        <v>40</v>
      </c>
      <c r="E83" s="40">
        <f t="shared" ref="E83:E93" si="4">C83*D83</f>
        <v>2200</v>
      </c>
      <c r="F83" s="52" t="s">
        <v>276</v>
      </c>
      <c r="G83" s="133"/>
    </row>
    <row r="84" spans="1:7" s="19" customFormat="1" x14ac:dyDescent="0.35">
      <c r="A84" s="21" t="s">
        <v>277</v>
      </c>
      <c r="B84" s="48" t="s">
        <v>278</v>
      </c>
      <c r="C84" s="50">
        <v>53</v>
      </c>
      <c r="D84" s="51">
        <v>40</v>
      </c>
      <c r="E84" s="40">
        <f t="shared" si="4"/>
        <v>2120</v>
      </c>
      <c r="F84" s="23"/>
      <c r="G84" s="106"/>
    </row>
    <row r="85" spans="1:7" ht="25" x14ac:dyDescent="0.35">
      <c r="A85" s="49" t="s">
        <v>279</v>
      </c>
      <c r="B85" s="48" t="s">
        <v>280</v>
      </c>
      <c r="C85" s="50">
        <v>53</v>
      </c>
      <c r="D85" s="51">
        <v>1.5</v>
      </c>
      <c r="E85" s="40">
        <f t="shared" si="4"/>
        <v>79.5</v>
      </c>
      <c r="F85" s="52" t="s">
        <v>281</v>
      </c>
    </row>
    <row r="86" spans="1:7" x14ac:dyDescent="0.35">
      <c r="A86" s="45">
        <v>73.120500000000007</v>
      </c>
      <c r="B86" s="39" t="s">
        <v>282</v>
      </c>
      <c r="C86" s="46">
        <v>22</v>
      </c>
      <c r="D86" s="46">
        <v>16</v>
      </c>
      <c r="E86" s="46">
        <f t="shared" si="4"/>
        <v>352</v>
      </c>
      <c r="F86" s="79">
        <v>3</v>
      </c>
    </row>
    <row r="87" spans="1:7" ht="13" thickBot="1" x14ac:dyDescent="0.4">
      <c r="A87" s="80" t="s">
        <v>283</v>
      </c>
      <c r="B87" s="39" t="s">
        <v>284</v>
      </c>
      <c r="C87" s="50">
        <v>94</v>
      </c>
      <c r="D87" s="51">
        <v>450</v>
      </c>
      <c r="E87" s="40">
        <f t="shared" si="4"/>
        <v>42300</v>
      </c>
      <c r="F87" s="52">
        <v>3</v>
      </c>
    </row>
    <row r="88" spans="1:7" s="77" customFormat="1" ht="75" x14ac:dyDescent="0.35">
      <c r="A88" s="33" t="s">
        <v>285</v>
      </c>
      <c r="B88" s="65" t="s">
        <v>286</v>
      </c>
      <c r="C88" s="82">
        <v>53</v>
      </c>
      <c r="D88" s="66">
        <v>8</v>
      </c>
      <c r="E88" s="67">
        <f t="shared" si="4"/>
        <v>424</v>
      </c>
      <c r="F88" s="68" t="s">
        <v>287</v>
      </c>
      <c r="G88" s="133"/>
    </row>
    <row r="89" spans="1:7" ht="50" x14ac:dyDescent="0.35">
      <c r="A89" s="49" t="s">
        <v>288</v>
      </c>
      <c r="B89" s="48" t="s">
        <v>289</v>
      </c>
      <c r="C89" s="50">
        <v>53</v>
      </c>
      <c r="D89" s="71">
        <v>40</v>
      </c>
      <c r="E89" s="40">
        <f t="shared" si="4"/>
        <v>2120</v>
      </c>
      <c r="F89" s="52">
        <v>3</v>
      </c>
    </row>
    <row r="90" spans="1:7" ht="62.5" x14ac:dyDescent="0.35">
      <c r="A90" s="49" t="s">
        <v>290</v>
      </c>
      <c r="B90" s="48" t="s">
        <v>291</v>
      </c>
      <c r="C90" s="50">
        <v>53</v>
      </c>
      <c r="D90" s="51">
        <v>13.33</v>
      </c>
      <c r="E90" s="40">
        <f t="shared" si="4"/>
        <v>706.49</v>
      </c>
      <c r="F90" s="52">
        <v>3</v>
      </c>
    </row>
    <row r="91" spans="1:7" ht="75" x14ac:dyDescent="0.35">
      <c r="A91" s="49" t="s">
        <v>292</v>
      </c>
      <c r="B91" s="48" t="s">
        <v>293</v>
      </c>
      <c r="C91" s="50">
        <v>53</v>
      </c>
      <c r="D91" s="51">
        <v>40</v>
      </c>
      <c r="E91" s="40">
        <f t="shared" si="4"/>
        <v>2120</v>
      </c>
      <c r="F91" s="52">
        <v>3</v>
      </c>
    </row>
    <row r="92" spans="1:7" ht="50" x14ac:dyDescent="0.35">
      <c r="A92" s="49" t="s">
        <v>294</v>
      </c>
      <c r="B92" s="48" t="s">
        <v>295</v>
      </c>
      <c r="C92" s="50">
        <v>53</v>
      </c>
      <c r="D92" s="51">
        <v>12.5</v>
      </c>
      <c r="E92" s="40">
        <f t="shared" si="4"/>
        <v>662.5</v>
      </c>
      <c r="F92" s="52">
        <v>3</v>
      </c>
    </row>
    <row r="93" spans="1:7" ht="37.5" x14ac:dyDescent="0.35">
      <c r="A93" s="49" t="s">
        <v>296</v>
      </c>
      <c r="B93" s="48" t="s">
        <v>297</v>
      </c>
      <c r="C93" s="50">
        <v>53</v>
      </c>
      <c r="D93" s="51">
        <v>96</v>
      </c>
      <c r="E93" s="40">
        <f t="shared" si="4"/>
        <v>5088</v>
      </c>
      <c r="F93" s="52">
        <v>3</v>
      </c>
    </row>
    <row r="94" spans="1:7" ht="13" x14ac:dyDescent="0.35">
      <c r="A94" s="49" t="s">
        <v>98</v>
      </c>
      <c r="B94" s="39"/>
      <c r="C94" s="83">
        <v>205</v>
      </c>
      <c r="D94" s="84"/>
      <c r="E94" s="85">
        <f>SUM(E3:E93)</f>
        <v>432783.56</v>
      </c>
      <c r="F94" s="63"/>
    </row>
    <row r="97" spans="1:5" x14ac:dyDescent="0.35">
      <c r="A97" s="141" t="s">
        <v>298</v>
      </c>
      <c r="B97" s="141"/>
      <c r="C97" s="141"/>
      <c r="D97" s="141"/>
      <c r="E97" s="141"/>
    </row>
    <row r="98" spans="1:5" ht="29.5" customHeight="1" x14ac:dyDescent="0.35">
      <c r="A98" s="141"/>
      <c r="B98" s="141"/>
      <c r="C98" s="141"/>
      <c r="D98" s="141"/>
      <c r="E98" s="141"/>
    </row>
  </sheetData>
  <mergeCells count="3">
    <mergeCell ref="G74:G75"/>
    <mergeCell ref="A1:E1"/>
    <mergeCell ref="A97:E98"/>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8"/>
  <sheetViews>
    <sheetView zoomScaleNormal="100" zoomScaleSheetLayoutView="100" workbookViewId="0">
      <pane ySplit="2" topLeftCell="A3" activePane="bottomLeft" state="frozen"/>
      <selection pane="bottomLeft" activeCell="C6" sqref="C6"/>
    </sheetView>
  </sheetViews>
  <sheetFormatPr defaultColWidth="9.1796875" defaultRowHeight="12.5" x14ac:dyDescent="0.25"/>
  <cols>
    <col min="1" max="1" width="31.54296875" style="120" bestFit="1" customWidth="1"/>
    <col min="2" max="2" width="34.453125" style="120" customWidth="1"/>
    <col min="3" max="3" width="13.54296875" style="122" customWidth="1"/>
    <col min="4" max="4" width="12.54296875" style="122" customWidth="1"/>
    <col min="5" max="5" width="12.453125" style="123" customWidth="1"/>
    <col min="6" max="6" width="12.453125" style="122" customWidth="1"/>
    <col min="7" max="7" width="20.54296875" style="123" customWidth="1"/>
    <col min="8" max="8" width="51.26953125" style="120" bestFit="1" customWidth="1"/>
    <col min="9" max="16384" width="9.1796875" style="76"/>
  </cols>
  <sheetData>
    <row r="1" spans="1:8" ht="30" customHeight="1" x14ac:dyDescent="0.3">
      <c r="A1" s="144" t="s">
        <v>299</v>
      </c>
      <c r="B1" s="145"/>
      <c r="C1" s="145"/>
      <c r="D1" s="145"/>
      <c r="E1" s="145"/>
      <c r="F1" s="145"/>
      <c r="G1" s="145"/>
    </row>
    <row r="2" spans="1:8" ht="45" customHeight="1" thickBot="1" x14ac:dyDescent="0.3">
      <c r="A2" s="108" t="s">
        <v>1</v>
      </c>
      <c r="B2" s="108" t="s">
        <v>2</v>
      </c>
      <c r="C2" s="35" t="s">
        <v>3</v>
      </c>
      <c r="D2" s="35" t="s">
        <v>300</v>
      </c>
      <c r="E2" s="109" t="s">
        <v>301</v>
      </c>
      <c r="F2" s="35" t="s">
        <v>302</v>
      </c>
      <c r="G2" s="109" t="s">
        <v>303</v>
      </c>
    </row>
    <row r="3" spans="1:8" ht="36.75" customHeight="1" x14ac:dyDescent="0.25">
      <c r="A3" s="39" t="s">
        <v>304</v>
      </c>
      <c r="B3" s="45" t="s">
        <v>305</v>
      </c>
      <c r="C3" s="39">
        <v>0</v>
      </c>
      <c r="D3" s="39">
        <v>0</v>
      </c>
      <c r="E3" s="39">
        <f>C3*D3</f>
        <v>0</v>
      </c>
      <c r="F3" s="39">
        <v>1</v>
      </c>
      <c r="G3" s="39">
        <f t="shared" ref="G3:G8" si="0">E3*F3</f>
        <v>0</v>
      </c>
    </row>
    <row r="4" spans="1:8" ht="37.5" x14ac:dyDescent="0.25">
      <c r="A4" s="45" t="s">
        <v>103</v>
      </c>
      <c r="B4" s="39" t="s">
        <v>306</v>
      </c>
      <c r="C4" s="110">
        <v>7</v>
      </c>
      <c r="D4" s="111">
        <v>230</v>
      </c>
      <c r="E4" s="110">
        <f>D4*C4</f>
        <v>1610</v>
      </c>
      <c r="F4" s="110">
        <v>0.75</v>
      </c>
      <c r="G4" s="112">
        <f t="shared" si="0"/>
        <v>1207.5</v>
      </c>
    </row>
    <row r="5" spans="1:8" ht="35.25" customHeight="1" x14ac:dyDescent="0.25">
      <c r="A5" s="45" t="s">
        <v>307</v>
      </c>
      <c r="B5" s="39" t="s">
        <v>308</v>
      </c>
      <c r="C5" s="110">
        <v>0</v>
      </c>
      <c r="D5" s="110">
        <v>0</v>
      </c>
      <c r="E5" s="110">
        <f>C5*D5</f>
        <v>0</v>
      </c>
      <c r="F5" s="110">
        <v>0.25</v>
      </c>
      <c r="G5" s="112">
        <f t="shared" si="0"/>
        <v>0</v>
      </c>
    </row>
    <row r="6" spans="1:8" ht="25" x14ac:dyDescent="0.25">
      <c r="A6" s="45" t="s">
        <v>309</v>
      </c>
      <c r="B6" s="39" t="s">
        <v>310</v>
      </c>
      <c r="C6" s="110">
        <v>2</v>
      </c>
      <c r="D6" s="110">
        <v>1</v>
      </c>
      <c r="E6" s="110">
        <f>C6*D6</f>
        <v>2</v>
      </c>
      <c r="F6" s="110">
        <v>0.25</v>
      </c>
      <c r="G6" s="112">
        <f t="shared" si="0"/>
        <v>0.5</v>
      </c>
    </row>
    <row r="7" spans="1:8" ht="62.5" x14ac:dyDescent="0.25">
      <c r="A7" s="45" t="s">
        <v>311</v>
      </c>
      <c r="B7" s="39" t="s">
        <v>312</v>
      </c>
      <c r="C7" s="110">
        <v>7</v>
      </c>
      <c r="D7" s="111">
        <f>E7/C7</f>
        <v>78.571428571428569</v>
      </c>
      <c r="E7" s="110">
        <v>550</v>
      </c>
      <c r="F7" s="110">
        <v>0.1</v>
      </c>
      <c r="G7" s="112">
        <f t="shared" si="0"/>
        <v>55</v>
      </c>
    </row>
    <row r="8" spans="1:8" s="19" customFormat="1" ht="93" customHeight="1" x14ac:dyDescent="0.35">
      <c r="A8" s="39" t="s">
        <v>313</v>
      </c>
      <c r="B8" s="39" t="s">
        <v>314</v>
      </c>
      <c r="C8" s="48">
        <v>169</v>
      </c>
      <c r="D8" s="48">
        <v>5</v>
      </c>
      <c r="E8" s="113">
        <f>C8*D8</f>
        <v>845</v>
      </c>
      <c r="F8" s="48">
        <v>1</v>
      </c>
      <c r="G8" s="113">
        <f t="shared" si="0"/>
        <v>845</v>
      </c>
      <c r="H8" s="106"/>
    </row>
    <row r="9" spans="1:8" ht="25" x14ac:dyDescent="0.25">
      <c r="A9" s="39" t="s">
        <v>315</v>
      </c>
      <c r="B9" s="39" t="s">
        <v>316</v>
      </c>
      <c r="C9" s="49">
        <v>0</v>
      </c>
      <c r="D9" s="49">
        <v>0</v>
      </c>
      <c r="E9" s="114">
        <v>0</v>
      </c>
      <c r="F9" s="49">
        <v>0</v>
      </c>
      <c r="G9" s="114">
        <v>0</v>
      </c>
    </row>
    <row r="10" spans="1:8" ht="37.5" x14ac:dyDescent="0.25">
      <c r="A10" s="39" t="s">
        <v>317</v>
      </c>
      <c r="B10" s="39" t="s">
        <v>318</v>
      </c>
      <c r="C10" s="39">
        <v>0</v>
      </c>
      <c r="D10" s="39">
        <v>0</v>
      </c>
      <c r="E10" s="114">
        <f>D10*C10</f>
        <v>0</v>
      </c>
      <c r="F10" s="39">
        <v>0.25</v>
      </c>
      <c r="G10" s="114">
        <f>E10*F10</f>
        <v>0</v>
      </c>
    </row>
    <row r="11" spans="1:8" ht="62.5" x14ac:dyDescent="0.25">
      <c r="A11" s="39" t="s">
        <v>319</v>
      </c>
      <c r="B11" s="39" t="s">
        <v>320</v>
      </c>
      <c r="C11" s="39">
        <v>0</v>
      </c>
      <c r="D11" s="39">
        <v>1</v>
      </c>
      <c r="E11" s="114">
        <f t="shared" ref="E11:E43" si="1">D11*C11</f>
        <v>0</v>
      </c>
      <c r="F11" s="39">
        <v>4</v>
      </c>
      <c r="G11" s="114">
        <f t="shared" ref="G11:G44" si="2">E11*F11</f>
        <v>0</v>
      </c>
    </row>
    <row r="12" spans="1:8" ht="87.5" x14ac:dyDescent="0.25">
      <c r="A12" s="39" t="s">
        <v>321</v>
      </c>
      <c r="B12" s="39" t="s">
        <v>322</v>
      </c>
      <c r="C12" s="102">
        <v>0</v>
      </c>
      <c r="D12" s="102">
        <v>0</v>
      </c>
      <c r="E12" s="102">
        <f t="shared" si="1"/>
        <v>0</v>
      </c>
      <c r="F12" s="102">
        <v>1</v>
      </c>
      <c r="G12" s="102">
        <f>F12*E12</f>
        <v>0</v>
      </c>
    </row>
    <row r="13" spans="1:8" ht="54.75" customHeight="1" x14ac:dyDescent="0.25">
      <c r="A13" s="39" t="s">
        <v>323</v>
      </c>
      <c r="B13" s="39" t="s">
        <v>324</v>
      </c>
      <c r="C13" s="39">
        <v>0</v>
      </c>
      <c r="D13" s="39">
        <v>0</v>
      </c>
      <c r="E13" s="114">
        <f t="shared" si="1"/>
        <v>0</v>
      </c>
      <c r="F13" s="39">
        <v>1</v>
      </c>
      <c r="G13" s="114">
        <f t="shared" si="2"/>
        <v>0</v>
      </c>
    </row>
    <row r="14" spans="1:8" ht="53.25" customHeight="1" x14ac:dyDescent="0.25">
      <c r="A14" s="39" t="s">
        <v>325</v>
      </c>
      <c r="B14" s="39" t="s">
        <v>326</v>
      </c>
      <c r="C14" s="39">
        <v>0</v>
      </c>
      <c r="D14" s="39">
        <v>0</v>
      </c>
      <c r="E14" s="114">
        <f t="shared" si="1"/>
        <v>0</v>
      </c>
      <c r="F14" s="39">
        <v>1</v>
      </c>
      <c r="G14" s="114">
        <f t="shared" si="2"/>
        <v>0</v>
      </c>
    </row>
    <row r="15" spans="1:8" ht="25" x14ac:dyDescent="0.25">
      <c r="A15" s="39" t="s">
        <v>327</v>
      </c>
      <c r="B15" s="39" t="s">
        <v>328</v>
      </c>
      <c r="C15" s="39">
        <v>0</v>
      </c>
      <c r="D15" s="39">
        <v>0</v>
      </c>
      <c r="E15" s="114">
        <f t="shared" si="1"/>
        <v>0</v>
      </c>
      <c r="F15" s="39">
        <v>0.5</v>
      </c>
      <c r="G15" s="114">
        <f t="shared" si="2"/>
        <v>0</v>
      </c>
    </row>
    <row r="16" spans="1:8" ht="37.5" x14ac:dyDescent="0.25">
      <c r="A16" s="39" t="s">
        <v>34</v>
      </c>
      <c r="B16" s="39" t="s">
        <v>329</v>
      </c>
      <c r="C16" s="39">
        <v>0</v>
      </c>
      <c r="D16" s="39">
        <v>0</v>
      </c>
      <c r="E16" s="114">
        <f t="shared" si="1"/>
        <v>0</v>
      </c>
      <c r="F16" s="39">
        <v>0.5</v>
      </c>
      <c r="G16" s="114">
        <f t="shared" si="2"/>
        <v>0</v>
      </c>
    </row>
    <row r="17" spans="1:7" ht="50" x14ac:dyDescent="0.25">
      <c r="A17" s="39" t="s">
        <v>330</v>
      </c>
      <c r="B17" s="39" t="s">
        <v>331</v>
      </c>
      <c r="C17" s="39">
        <v>4</v>
      </c>
      <c r="D17" s="39">
        <v>20</v>
      </c>
      <c r="E17" s="114">
        <f t="shared" si="1"/>
        <v>80</v>
      </c>
      <c r="F17" s="39">
        <v>1</v>
      </c>
      <c r="G17" s="114">
        <f t="shared" si="2"/>
        <v>80</v>
      </c>
    </row>
    <row r="18" spans="1:7" ht="25" x14ac:dyDescent="0.25">
      <c r="A18" s="39" t="s">
        <v>332</v>
      </c>
      <c r="B18" s="39" t="s">
        <v>333</v>
      </c>
      <c r="C18" s="39">
        <v>4</v>
      </c>
      <c r="D18" s="39">
        <v>20</v>
      </c>
      <c r="E18" s="114">
        <f t="shared" si="1"/>
        <v>80</v>
      </c>
      <c r="F18" s="39">
        <v>1</v>
      </c>
      <c r="G18" s="114">
        <f t="shared" si="2"/>
        <v>80</v>
      </c>
    </row>
    <row r="19" spans="1:7" ht="62.5" x14ac:dyDescent="0.25">
      <c r="A19" s="39" t="s">
        <v>334</v>
      </c>
      <c r="B19" s="115" t="s">
        <v>335</v>
      </c>
      <c r="C19" s="70">
        <v>4</v>
      </c>
      <c r="D19" s="70">
        <v>6</v>
      </c>
      <c r="E19" s="116">
        <f>C19*D19</f>
        <v>24</v>
      </c>
      <c r="F19" s="70">
        <v>3</v>
      </c>
      <c r="G19" s="70">
        <f t="shared" si="2"/>
        <v>72</v>
      </c>
    </row>
    <row r="20" spans="1:7" ht="100" x14ac:dyDescent="0.25">
      <c r="A20" s="39" t="s">
        <v>336</v>
      </c>
      <c r="B20" s="115" t="s">
        <v>337</v>
      </c>
      <c r="C20" s="70">
        <v>4</v>
      </c>
      <c r="D20" s="70">
        <v>6</v>
      </c>
      <c r="E20" s="116">
        <f>C20*D20</f>
        <v>24</v>
      </c>
      <c r="F20" s="70">
        <v>1</v>
      </c>
      <c r="G20" s="70">
        <v>24</v>
      </c>
    </row>
    <row r="21" spans="1:7" ht="62.5" x14ac:dyDescent="0.25">
      <c r="A21" s="39" t="s">
        <v>338</v>
      </c>
      <c r="B21" s="115" t="s">
        <v>339</v>
      </c>
      <c r="C21" s="70">
        <v>4</v>
      </c>
      <c r="D21" s="70">
        <v>15</v>
      </c>
      <c r="E21" s="116">
        <f>D21*C21</f>
        <v>60</v>
      </c>
      <c r="F21" s="70">
        <v>0.25</v>
      </c>
      <c r="G21" s="70">
        <f>E21*F21</f>
        <v>15</v>
      </c>
    </row>
    <row r="22" spans="1:7" ht="100" x14ac:dyDescent="0.25">
      <c r="A22" s="39" t="s">
        <v>340</v>
      </c>
      <c r="B22" s="115" t="s">
        <v>341</v>
      </c>
      <c r="C22" s="70">
        <v>4</v>
      </c>
      <c r="D22" s="70">
        <v>5</v>
      </c>
      <c r="E22" s="116">
        <f>C22*D22</f>
        <v>20</v>
      </c>
      <c r="F22" s="70">
        <v>0.33</v>
      </c>
      <c r="G22" s="114">
        <f t="shared" si="2"/>
        <v>6.6000000000000005</v>
      </c>
    </row>
    <row r="23" spans="1:7" ht="37.5" x14ac:dyDescent="0.25">
      <c r="A23" s="49" t="s">
        <v>151</v>
      </c>
      <c r="B23" s="48" t="s">
        <v>152</v>
      </c>
      <c r="C23" s="70">
        <v>0</v>
      </c>
      <c r="D23" s="117">
        <v>0</v>
      </c>
      <c r="E23" s="118">
        <f t="shared" ref="E23" si="3">C23*D23</f>
        <v>0</v>
      </c>
      <c r="F23" s="118">
        <v>4</v>
      </c>
      <c r="G23" s="114">
        <v>0</v>
      </c>
    </row>
    <row r="24" spans="1:7" ht="50" x14ac:dyDescent="0.25">
      <c r="A24" s="39" t="s">
        <v>342</v>
      </c>
      <c r="B24" s="115" t="s">
        <v>343</v>
      </c>
      <c r="C24" s="70">
        <v>4</v>
      </c>
      <c r="D24" s="70">
        <v>1</v>
      </c>
      <c r="E24" s="114">
        <f t="shared" si="1"/>
        <v>4</v>
      </c>
      <c r="F24" s="70">
        <v>0.5</v>
      </c>
      <c r="G24" s="114">
        <f t="shared" si="2"/>
        <v>2</v>
      </c>
    </row>
    <row r="25" spans="1:7" ht="100" x14ac:dyDescent="0.25">
      <c r="A25" s="39" t="s">
        <v>344</v>
      </c>
      <c r="B25" s="115" t="s">
        <v>345</v>
      </c>
      <c r="C25" s="70">
        <v>4</v>
      </c>
      <c r="D25" s="70">
        <v>1</v>
      </c>
      <c r="E25" s="114">
        <f t="shared" si="1"/>
        <v>4</v>
      </c>
      <c r="F25" s="70">
        <v>0.5</v>
      </c>
      <c r="G25" s="114">
        <f t="shared" si="2"/>
        <v>2</v>
      </c>
    </row>
    <row r="26" spans="1:7" ht="125" x14ac:dyDescent="0.25">
      <c r="A26" s="39" t="s">
        <v>346</v>
      </c>
      <c r="B26" s="115" t="s">
        <v>347</v>
      </c>
      <c r="C26" s="70">
        <v>4</v>
      </c>
      <c r="D26" s="70">
        <v>0</v>
      </c>
      <c r="E26" s="114">
        <f t="shared" si="1"/>
        <v>0</v>
      </c>
      <c r="F26" s="70">
        <v>0.5</v>
      </c>
      <c r="G26" s="114">
        <f t="shared" si="2"/>
        <v>0</v>
      </c>
    </row>
    <row r="27" spans="1:7" ht="87.5" x14ac:dyDescent="0.25">
      <c r="A27" s="39" t="s">
        <v>348</v>
      </c>
      <c r="B27" s="115" t="s">
        <v>349</v>
      </c>
      <c r="C27" s="39">
        <v>2</v>
      </c>
      <c r="D27" s="39">
        <v>0</v>
      </c>
      <c r="E27" s="114">
        <f t="shared" si="1"/>
        <v>0</v>
      </c>
      <c r="F27" s="39">
        <v>0.25</v>
      </c>
      <c r="G27" s="114">
        <f t="shared" si="2"/>
        <v>0</v>
      </c>
    </row>
    <row r="28" spans="1:7" ht="87.5" x14ac:dyDescent="0.25">
      <c r="A28" s="39" t="s">
        <v>350</v>
      </c>
      <c r="B28" s="115" t="s">
        <v>349</v>
      </c>
      <c r="C28" s="39">
        <v>0</v>
      </c>
      <c r="D28" s="39">
        <v>0</v>
      </c>
      <c r="E28" s="114">
        <f t="shared" si="1"/>
        <v>0</v>
      </c>
      <c r="F28" s="39">
        <v>0.25</v>
      </c>
      <c r="G28" s="114">
        <f>E28*F28</f>
        <v>0</v>
      </c>
    </row>
    <row r="29" spans="1:7" ht="37.5" x14ac:dyDescent="0.25">
      <c r="A29" s="39" t="s">
        <v>351</v>
      </c>
      <c r="B29" s="115" t="s">
        <v>352</v>
      </c>
      <c r="C29" s="39">
        <v>53</v>
      </c>
      <c r="D29" s="39">
        <v>1320.3</v>
      </c>
      <c r="E29" s="114">
        <v>73937</v>
      </c>
      <c r="F29" s="39">
        <v>0.1</v>
      </c>
      <c r="G29" s="114">
        <f t="shared" si="2"/>
        <v>7393.7000000000007</v>
      </c>
    </row>
    <row r="30" spans="1:7" ht="37.5" x14ac:dyDescent="0.25">
      <c r="A30" s="39" t="s">
        <v>353</v>
      </c>
      <c r="B30" s="115" t="s">
        <v>354</v>
      </c>
      <c r="C30" s="39">
        <v>53</v>
      </c>
      <c r="D30" s="39">
        <v>1</v>
      </c>
      <c r="E30" s="114">
        <f t="shared" si="1"/>
        <v>53</v>
      </c>
      <c r="F30" s="39">
        <v>0.25</v>
      </c>
      <c r="G30" s="114">
        <f t="shared" si="2"/>
        <v>13.25</v>
      </c>
    </row>
    <row r="31" spans="1:7" ht="50" x14ac:dyDescent="0.25">
      <c r="A31" s="39" t="s">
        <v>355</v>
      </c>
      <c r="B31" s="115" t="s">
        <v>356</v>
      </c>
      <c r="C31" s="39">
        <v>5</v>
      </c>
      <c r="D31" s="39">
        <v>2</v>
      </c>
      <c r="E31" s="114">
        <v>10</v>
      </c>
      <c r="F31" s="39">
        <v>0.5</v>
      </c>
      <c r="G31" s="114">
        <f t="shared" si="2"/>
        <v>5</v>
      </c>
    </row>
    <row r="32" spans="1:7" ht="62.5" x14ac:dyDescent="0.25">
      <c r="A32" s="39" t="s">
        <v>52</v>
      </c>
      <c r="B32" s="115" t="s">
        <v>357</v>
      </c>
      <c r="C32" s="39">
        <v>53</v>
      </c>
      <c r="D32" s="39">
        <v>16.2</v>
      </c>
      <c r="E32" s="114">
        <v>907</v>
      </c>
      <c r="F32" s="39">
        <v>6.75</v>
      </c>
      <c r="G32" s="114">
        <f t="shared" si="2"/>
        <v>6122.25</v>
      </c>
    </row>
    <row r="33" spans="1:8" ht="50" x14ac:dyDescent="0.25">
      <c r="A33" s="39" t="s">
        <v>237</v>
      </c>
      <c r="B33" s="115" t="s">
        <v>358</v>
      </c>
      <c r="C33" s="39">
        <v>53</v>
      </c>
      <c r="D33" s="39">
        <v>2.5</v>
      </c>
      <c r="E33" s="114">
        <f t="shared" si="1"/>
        <v>132.5</v>
      </c>
      <c r="F33" s="39">
        <v>2.25</v>
      </c>
      <c r="G33" s="114">
        <f>E33*F33</f>
        <v>298.125</v>
      </c>
      <c r="H33" s="146"/>
    </row>
    <row r="34" spans="1:8" ht="222" customHeight="1" x14ac:dyDescent="0.25">
      <c r="A34" s="39" t="s">
        <v>239</v>
      </c>
      <c r="B34" s="49" t="s">
        <v>359</v>
      </c>
      <c r="C34" s="39">
        <v>53</v>
      </c>
      <c r="D34" s="39">
        <v>10</v>
      </c>
      <c r="E34" s="114">
        <f t="shared" si="1"/>
        <v>530</v>
      </c>
      <c r="F34" s="39">
        <v>0.1</v>
      </c>
      <c r="G34" s="114">
        <f t="shared" si="2"/>
        <v>53</v>
      </c>
      <c r="H34" s="146"/>
    </row>
    <row r="35" spans="1:8" ht="75" customHeight="1" x14ac:dyDescent="0.25">
      <c r="A35" s="39" t="s">
        <v>360</v>
      </c>
      <c r="B35" s="115" t="s">
        <v>361</v>
      </c>
      <c r="C35" s="39">
        <v>53</v>
      </c>
      <c r="D35" s="39">
        <v>17.8</v>
      </c>
      <c r="E35" s="119">
        <v>997</v>
      </c>
      <c r="F35" s="39">
        <v>0.1</v>
      </c>
      <c r="G35" s="114">
        <f t="shared" si="2"/>
        <v>99.7</v>
      </c>
    </row>
    <row r="36" spans="1:8" ht="87.5" x14ac:dyDescent="0.25">
      <c r="A36" s="39" t="s">
        <v>362</v>
      </c>
      <c r="B36" s="115" t="s">
        <v>363</v>
      </c>
      <c r="C36" s="39">
        <v>53</v>
      </c>
      <c r="D36" s="39">
        <v>1</v>
      </c>
      <c r="E36" s="114">
        <f t="shared" si="1"/>
        <v>53</v>
      </c>
      <c r="F36" s="39">
        <v>0.5</v>
      </c>
      <c r="G36" s="114">
        <f t="shared" si="2"/>
        <v>26.5</v>
      </c>
    </row>
    <row r="37" spans="1:8" ht="87.5" x14ac:dyDescent="0.25">
      <c r="A37" s="39" t="s">
        <v>364</v>
      </c>
      <c r="B37" s="135" t="s">
        <v>365</v>
      </c>
      <c r="C37" s="39">
        <v>120</v>
      </c>
      <c r="D37" s="39">
        <v>50</v>
      </c>
      <c r="E37" s="119">
        <v>6000</v>
      </c>
      <c r="F37" s="39">
        <v>0.5</v>
      </c>
      <c r="G37" s="114">
        <f t="shared" si="2"/>
        <v>3000</v>
      </c>
    </row>
    <row r="38" spans="1:8" ht="62.5" x14ac:dyDescent="0.25">
      <c r="A38" s="39" t="s">
        <v>366</v>
      </c>
      <c r="B38" s="135" t="s">
        <v>367</v>
      </c>
      <c r="C38" s="39">
        <v>120</v>
      </c>
      <c r="D38" s="39">
        <v>50</v>
      </c>
      <c r="E38" s="114">
        <f t="shared" si="1"/>
        <v>6000</v>
      </c>
      <c r="F38" s="39">
        <v>0.5</v>
      </c>
      <c r="G38" s="114">
        <f t="shared" si="2"/>
        <v>3000</v>
      </c>
    </row>
    <row r="39" spans="1:8" ht="87.5" x14ac:dyDescent="0.25">
      <c r="A39" s="39" t="s">
        <v>368</v>
      </c>
      <c r="B39" s="115" t="s">
        <v>369</v>
      </c>
      <c r="C39" s="39">
        <v>53</v>
      </c>
      <c r="D39" s="39">
        <v>12</v>
      </c>
      <c r="E39" s="114">
        <f t="shared" si="1"/>
        <v>636</v>
      </c>
      <c r="F39" s="39">
        <v>1</v>
      </c>
      <c r="G39" s="114">
        <f t="shared" si="2"/>
        <v>636</v>
      </c>
    </row>
    <row r="40" spans="1:8" ht="75" x14ac:dyDescent="0.25">
      <c r="A40" s="39" t="s">
        <v>370</v>
      </c>
      <c r="B40" s="115" t="s">
        <v>371</v>
      </c>
      <c r="C40" s="39">
        <v>10</v>
      </c>
      <c r="D40" s="39">
        <v>18.5</v>
      </c>
      <c r="E40" s="114">
        <f t="shared" si="1"/>
        <v>185</v>
      </c>
      <c r="F40" s="39">
        <v>2</v>
      </c>
      <c r="G40" s="114">
        <f t="shared" si="2"/>
        <v>370</v>
      </c>
    </row>
    <row r="41" spans="1:8" ht="37.5" x14ac:dyDescent="0.25">
      <c r="A41" s="39" t="s">
        <v>372</v>
      </c>
      <c r="B41" s="115" t="s">
        <v>373</v>
      </c>
      <c r="C41" s="39">
        <v>0</v>
      </c>
      <c r="D41" s="39">
        <v>0</v>
      </c>
      <c r="E41" s="114">
        <f t="shared" si="1"/>
        <v>0</v>
      </c>
      <c r="F41" s="39">
        <v>0.5</v>
      </c>
      <c r="G41" s="114">
        <f t="shared" si="2"/>
        <v>0</v>
      </c>
    </row>
    <row r="42" spans="1:8" ht="87.5" x14ac:dyDescent="0.25">
      <c r="A42" s="39" t="s">
        <v>374</v>
      </c>
      <c r="B42" s="115" t="s">
        <v>375</v>
      </c>
      <c r="C42" s="39">
        <v>6</v>
      </c>
      <c r="D42" s="39">
        <v>3.5</v>
      </c>
      <c r="E42" s="114">
        <f t="shared" si="1"/>
        <v>21</v>
      </c>
      <c r="F42" s="39">
        <v>4</v>
      </c>
      <c r="G42" s="114">
        <f t="shared" si="2"/>
        <v>84</v>
      </c>
    </row>
    <row r="43" spans="1:8" ht="62.5" x14ac:dyDescent="0.25">
      <c r="A43" s="39" t="s">
        <v>376</v>
      </c>
      <c r="B43" s="115" t="s">
        <v>377</v>
      </c>
      <c r="C43" s="39">
        <v>6</v>
      </c>
      <c r="D43" s="39">
        <v>3.5</v>
      </c>
      <c r="E43" s="114">
        <f t="shared" si="1"/>
        <v>21</v>
      </c>
      <c r="F43" s="39">
        <v>1</v>
      </c>
      <c r="G43" s="114">
        <f t="shared" si="2"/>
        <v>21</v>
      </c>
    </row>
    <row r="44" spans="1:8" ht="37.5" x14ac:dyDescent="0.25">
      <c r="A44" s="39" t="s">
        <v>378</v>
      </c>
      <c r="B44" s="115" t="s">
        <v>379</v>
      </c>
      <c r="C44" s="39">
        <v>6</v>
      </c>
      <c r="D44" s="39">
        <v>1.75</v>
      </c>
      <c r="E44" s="114">
        <v>11</v>
      </c>
      <c r="F44" s="39">
        <v>1</v>
      </c>
      <c r="G44" s="114">
        <f t="shared" si="2"/>
        <v>11</v>
      </c>
    </row>
    <row r="45" spans="1:8" ht="37.5" x14ac:dyDescent="0.25">
      <c r="A45" s="45" t="s">
        <v>92</v>
      </c>
      <c r="B45" s="39" t="s">
        <v>380</v>
      </c>
      <c r="C45" s="110">
        <v>110</v>
      </c>
      <c r="D45" s="84">
        <v>0.5</v>
      </c>
      <c r="E45" s="110">
        <f>C45*D45</f>
        <v>55</v>
      </c>
      <c r="F45" s="110">
        <v>1</v>
      </c>
      <c r="G45" s="112">
        <f>E45*F45</f>
        <v>55</v>
      </c>
    </row>
    <row r="46" spans="1:8" ht="37.5" x14ac:dyDescent="0.25">
      <c r="A46" s="45" t="s">
        <v>381</v>
      </c>
      <c r="B46" s="39" t="s">
        <v>382</v>
      </c>
      <c r="C46" s="110">
        <v>10</v>
      </c>
      <c r="D46" s="110">
        <v>0.1</v>
      </c>
      <c r="E46" s="110">
        <f t="shared" ref="E46:E47" si="4">C46*D46</f>
        <v>1</v>
      </c>
      <c r="F46" s="110">
        <v>1</v>
      </c>
      <c r="G46" s="112">
        <f t="shared" ref="G46:G47" si="5">E46*F46</f>
        <v>1</v>
      </c>
    </row>
    <row r="47" spans="1:8" ht="37.5" x14ac:dyDescent="0.25">
      <c r="A47" s="45" t="s">
        <v>96</v>
      </c>
      <c r="B47" s="39" t="s">
        <v>383</v>
      </c>
      <c r="C47" s="110">
        <v>2</v>
      </c>
      <c r="D47" s="110">
        <v>0.1</v>
      </c>
      <c r="E47" s="110">
        <f t="shared" si="4"/>
        <v>0.2</v>
      </c>
      <c r="F47" s="110">
        <v>1</v>
      </c>
      <c r="G47" s="112">
        <f t="shared" si="5"/>
        <v>0.2</v>
      </c>
    </row>
    <row r="48" spans="1:8" x14ac:dyDescent="0.25">
      <c r="A48" s="39" t="s">
        <v>384</v>
      </c>
      <c r="B48" s="121"/>
      <c r="C48" s="70">
        <v>185</v>
      </c>
      <c r="D48" s="70"/>
      <c r="E48" s="116">
        <f>SUM(E3:E47)</f>
        <v>92852.7</v>
      </c>
      <c r="F48" s="70"/>
      <c r="G48" s="116">
        <f>SUM(G3:G47)</f>
        <v>23579.325000000001</v>
      </c>
    </row>
  </sheetData>
  <mergeCells count="2">
    <mergeCell ref="A1:G1"/>
    <mergeCell ref="H33:H34"/>
  </mergeCells>
  <pageMargins left="0.7" right="0.7" top="0.75" bottom="0.75" header="0.3" footer="0.3"/>
  <pageSetup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abSelected="1" zoomScaleNormal="100" zoomScaleSheetLayoutView="100" workbookViewId="0">
      <selection activeCell="F9" sqref="F9"/>
    </sheetView>
  </sheetViews>
  <sheetFormatPr defaultColWidth="8.81640625" defaultRowHeight="14" x14ac:dyDescent="0.3"/>
  <cols>
    <col min="1" max="1" width="25.54296875" style="1" customWidth="1"/>
    <col min="2" max="3" width="14.54296875" style="1" customWidth="1"/>
    <col min="4" max="4" width="16.1796875" style="1" bestFit="1" customWidth="1"/>
    <col min="5" max="7" width="14.54296875" style="1" customWidth="1"/>
    <col min="8" max="16384" width="8.81640625" style="1"/>
  </cols>
  <sheetData>
    <row r="1" spans="1:8" x14ac:dyDescent="0.3">
      <c r="A1" s="7"/>
      <c r="B1" s="147" t="s">
        <v>385</v>
      </c>
      <c r="C1" s="148"/>
      <c r="D1" s="7"/>
      <c r="E1" s="7"/>
      <c r="F1" s="7"/>
      <c r="G1" s="7"/>
      <c r="H1" s="7"/>
    </row>
    <row r="2" spans="1:8" x14ac:dyDescent="0.3">
      <c r="A2" s="7"/>
      <c r="B2" s="3" t="s">
        <v>301</v>
      </c>
      <c r="C2" s="3" t="s">
        <v>386</v>
      </c>
      <c r="D2" s="3" t="s">
        <v>399</v>
      </c>
      <c r="E2" s="7"/>
      <c r="F2" s="7"/>
      <c r="G2" s="7"/>
      <c r="H2" s="7"/>
    </row>
    <row r="3" spans="1:8" x14ac:dyDescent="0.3">
      <c r="A3" s="3" t="s">
        <v>387</v>
      </c>
      <c r="B3" s="8">
        <f>ROUND('Annual Reporting'!E50,1)</f>
        <v>42106.6</v>
      </c>
      <c r="C3" s="8">
        <f>ROUND('Annual Reporting'!G50,1)</f>
        <v>25724.9</v>
      </c>
      <c r="D3" s="9">
        <f>C3*317</f>
        <v>8154793.3000000007</v>
      </c>
      <c r="E3" s="2"/>
      <c r="F3" s="7"/>
      <c r="G3" s="7"/>
      <c r="H3" s="7"/>
    </row>
    <row r="4" spans="1:8" x14ac:dyDescent="0.3">
      <c r="A4" s="3" t="s">
        <v>388</v>
      </c>
      <c r="B4" s="10">
        <v>205</v>
      </c>
      <c r="C4" s="8">
        <f>ROUND('Annual Recordkeeping'!E94,1)</f>
        <v>432783.6</v>
      </c>
      <c r="D4" s="9">
        <f t="shared" ref="D4:D6" si="0">C4*317</f>
        <v>137192401.19999999</v>
      </c>
      <c r="E4" s="2"/>
      <c r="F4" s="7"/>
      <c r="G4" s="7"/>
      <c r="H4" s="7"/>
    </row>
    <row r="5" spans="1:8" x14ac:dyDescent="0.3">
      <c r="A5" s="3" t="s">
        <v>389</v>
      </c>
      <c r="B5" s="8">
        <f>ROUND('Annual 3rd Party'!E48,1)</f>
        <v>92852.7</v>
      </c>
      <c r="C5" s="8">
        <f>ROUND('Annual 3rd Party'!G48,1)</f>
        <v>23579.3</v>
      </c>
      <c r="D5" s="9">
        <f t="shared" si="0"/>
        <v>7474638.0999999996</v>
      </c>
      <c r="E5" s="2"/>
      <c r="F5" s="7"/>
      <c r="G5" s="7"/>
      <c r="H5" s="7"/>
    </row>
    <row r="6" spans="1:8" x14ac:dyDescent="0.3">
      <c r="A6" s="3" t="s">
        <v>390</v>
      </c>
      <c r="B6" s="8">
        <f>SUM(B3:B5)</f>
        <v>135164.29999999999</v>
      </c>
      <c r="C6" s="8">
        <f>SUM(C3:C5)</f>
        <v>482087.8</v>
      </c>
      <c r="D6" s="9">
        <f t="shared" si="0"/>
        <v>152821832.59999999</v>
      </c>
      <c r="E6" s="6"/>
      <c r="F6" s="7"/>
      <c r="G6" s="7"/>
      <c r="H6" s="7"/>
    </row>
    <row r="7" spans="1:8" x14ac:dyDescent="0.3">
      <c r="A7" s="4"/>
      <c r="B7" s="11"/>
      <c r="C7" s="11"/>
      <c r="D7" s="7"/>
      <c r="E7" s="7"/>
      <c r="F7" s="7"/>
      <c r="G7" s="7"/>
      <c r="H7" s="7"/>
    </row>
    <row r="8" spans="1:8" x14ac:dyDescent="0.3">
      <c r="A8" s="4" t="s">
        <v>391</v>
      </c>
      <c r="B8" s="12">
        <f>C4*0.0004*317</f>
        <v>54876.960480000002</v>
      </c>
      <c r="C8" s="5"/>
      <c r="D8" s="7"/>
      <c r="E8" s="7"/>
      <c r="F8" s="7"/>
      <c r="G8" s="7"/>
      <c r="H8" s="7"/>
    </row>
    <row r="9" spans="1:8" x14ac:dyDescent="0.3">
      <c r="A9" s="4" t="s">
        <v>392</v>
      </c>
      <c r="B9" s="12">
        <v>1600000</v>
      </c>
      <c r="C9" s="2"/>
      <c r="D9" s="7"/>
      <c r="E9" s="7"/>
      <c r="F9" s="7"/>
      <c r="G9" s="7"/>
      <c r="H9" s="7"/>
    </row>
    <row r="10" spans="1:8" x14ac:dyDescent="0.3">
      <c r="A10" s="4" t="s">
        <v>393</v>
      </c>
      <c r="B10" s="12">
        <f>SUM(B8:B9)</f>
        <v>1654876.9604799999</v>
      </c>
      <c r="C10" s="5"/>
      <c r="D10" s="7"/>
      <c r="E10" s="7"/>
      <c r="F10" s="7"/>
      <c r="G10" s="7"/>
      <c r="H10" s="7"/>
    </row>
    <row r="11" spans="1:8" x14ac:dyDescent="0.3">
      <c r="A11" s="4"/>
      <c r="B11" s="12"/>
      <c r="C11" s="7"/>
      <c r="D11" s="7"/>
      <c r="E11" s="7"/>
      <c r="F11" s="7"/>
      <c r="G11" s="7"/>
      <c r="H11" s="7"/>
    </row>
    <row r="12" spans="1:8" x14ac:dyDescent="0.3">
      <c r="A12" s="4" t="s">
        <v>394</v>
      </c>
      <c r="B12" s="12">
        <f>4500*317</f>
        <v>1426500</v>
      </c>
      <c r="C12" s="7"/>
      <c r="D12" s="7"/>
      <c r="E12" s="7"/>
      <c r="F12" s="7"/>
      <c r="G12" s="7"/>
      <c r="H12" s="7"/>
    </row>
    <row r="14" spans="1:8" x14ac:dyDescent="0.3">
      <c r="A14" s="7"/>
      <c r="B14" s="147" t="s">
        <v>395</v>
      </c>
      <c r="C14" s="147"/>
      <c r="D14" s="147"/>
      <c r="E14" s="147"/>
      <c r="F14" s="147"/>
      <c r="G14" s="147"/>
      <c r="H14" s="2"/>
    </row>
    <row r="15" spans="1:8" x14ac:dyDescent="0.3">
      <c r="A15" s="7"/>
      <c r="B15" s="147" t="s">
        <v>396</v>
      </c>
      <c r="C15" s="147"/>
      <c r="D15" s="147" t="s">
        <v>397</v>
      </c>
      <c r="E15" s="147"/>
      <c r="F15" s="147" t="s">
        <v>398</v>
      </c>
      <c r="G15" s="147"/>
      <c r="H15" s="7"/>
    </row>
    <row r="16" spans="1:8" x14ac:dyDescent="0.3">
      <c r="A16" s="7"/>
      <c r="B16" s="3" t="s">
        <v>386</v>
      </c>
      <c r="C16" s="3" t="s">
        <v>301</v>
      </c>
      <c r="D16" s="3" t="s">
        <v>386</v>
      </c>
      <c r="E16" s="3" t="s">
        <v>301</v>
      </c>
      <c r="F16" s="3" t="s">
        <v>386</v>
      </c>
      <c r="G16" s="3" t="s">
        <v>301</v>
      </c>
      <c r="H16" s="7"/>
    </row>
    <row r="17" spans="1:8" x14ac:dyDescent="0.3">
      <c r="A17" s="3" t="s">
        <v>387</v>
      </c>
      <c r="B17" s="13">
        <v>24079</v>
      </c>
      <c r="C17" s="13">
        <v>40985</v>
      </c>
      <c r="D17" s="124">
        <f>C3</f>
        <v>25724.9</v>
      </c>
      <c r="E17" s="8">
        <f>B3</f>
        <v>42106.6</v>
      </c>
      <c r="F17" s="126">
        <f>D17-B17</f>
        <v>1645.9000000000015</v>
      </c>
      <c r="G17" s="126">
        <f>E17-C17</f>
        <v>1121.5999999999985</v>
      </c>
      <c r="H17" s="7"/>
    </row>
    <row r="18" spans="1:8" x14ac:dyDescent="0.3">
      <c r="A18" s="3" t="s">
        <v>388</v>
      </c>
      <c r="B18" s="13">
        <v>454567</v>
      </c>
      <c r="C18" s="13">
        <v>210</v>
      </c>
      <c r="D18" s="124">
        <f>C4</f>
        <v>432783.6</v>
      </c>
      <c r="E18" s="8">
        <f>B4</f>
        <v>205</v>
      </c>
      <c r="F18" s="126">
        <f>D18-B18</f>
        <v>-21783.400000000023</v>
      </c>
      <c r="G18" s="126">
        <f t="shared" ref="F18:G19" si="1">E18-C18</f>
        <v>-5</v>
      </c>
      <c r="H18" s="7"/>
    </row>
    <row r="19" spans="1:8" x14ac:dyDescent="0.3">
      <c r="A19" s="3" t="s">
        <v>389</v>
      </c>
      <c r="B19" s="13">
        <v>22825</v>
      </c>
      <c r="C19" s="13">
        <v>92066</v>
      </c>
      <c r="D19" s="124">
        <f>C5</f>
        <v>23579.3</v>
      </c>
      <c r="E19" s="8">
        <f>B5</f>
        <v>92852.7</v>
      </c>
      <c r="F19" s="126">
        <f t="shared" si="1"/>
        <v>754.29999999999927</v>
      </c>
      <c r="G19" s="126">
        <f t="shared" si="1"/>
        <v>786.69999999999709</v>
      </c>
      <c r="H19" s="2"/>
    </row>
    <row r="20" spans="1:8" x14ac:dyDescent="0.3">
      <c r="A20" s="3" t="s">
        <v>390</v>
      </c>
      <c r="B20" s="13">
        <f>SUM(B17:B19)</f>
        <v>501471</v>
      </c>
      <c r="C20" s="13">
        <f t="shared" ref="C20:G20" si="2">SUM(C17:C19)</f>
        <v>133261</v>
      </c>
      <c r="D20" s="125">
        <f t="shared" si="2"/>
        <v>482087.8</v>
      </c>
      <c r="E20" s="10">
        <f t="shared" si="2"/>
        <v>135164.29999999999</v>
      </c>
      <c r="F20" s="127">
        <f t="shared" si="2"/>
        <v>-19383.200000000023</v>
      </c>
      <c r="G20" s="127">
        <f t="shared" si="2"/>
        <v>1903.2999999999956</v>
      </c>
      <c r="H20" s="7"/>
    </row>
    <row r="22" spans="1:8" x14ac:dyDescent="0.3">
      <c r="A22" s="7"/>
      <c r="B22" s="7"/>
      <c r="C22" s="14"/>
      <c r="D22" s="7"/>
      <c r="E22" s="7"/>
      <c r="F22" s="7"/>
      <c r="G22" s="7"/>
      <c r="H22" s="7"/>
    </row>
  </sheetData>
  <mergeCells count="5">
    <mergeCell ref="B1:C1"/>
    <mergeCell ref="B15:C15"/>
    <mergeCell ref="D15:E15"/>
    <mergeCell ref="F15:G15"/>
    <mergeCell ref="B14:G14"/>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04321EF3F43B46B3C00583E2201668" ma:contentTypeVersion="17" ma:contentTypeDescription="Create a new document." ma:contentTypeScope="" ma:versionID="e978b40e2fa465240ca4e5ac3723dcae">
  <xsd:schema xmlns:xsd="http://www.w3.org/2001/XMLSchema" xmlns:xs="http://www.w3.org/2001/XMLSchema" xmlns:p="http://schemas.microsoft.com/office/2006/metadata/properties" xmlns:ns2="b3a34a53-9a19-47a4-8acc-4e423288e9ad" xmlns:ns3="5727b8a7-5843-4790-b74e-450215766ddc" targetNamespace="http://schemas.microsoft.com/office/2006/metadata/properties" ma:root="true" ma:fieldsID="cd4d7ded9db9d17d195424dbd0d4be41" ns2:_="" ns3:_="">
    <xsd:import namespace="b3a34a53-9a19-47a4-8acc-4e423288e9ad"/>
    <xsd:import namespace="5727b8a7-5843-4790-b74e-450215766dd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a34a53-9a19-47a4-8acc-4e423288e9ad"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0a67cce-1f73-495e-9ce9-4c4de29af44c}" ma:internalName="TaxCatchAll" ma:showField="CatchAllData" ma:web="b3a34a53-9a19-47a4-8acc-4e423288e9a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27b8a7-5843-4790-b74e-450215766dd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36f26c1-4773-4e55-850a-517a34df1278"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b3a34a53-9a19-47a4-8acc-4e423288e9ad" xsi:nil="true"/>
    <lcf76f155ced4ddcb4097134ff3c332f xmlns="5727b8a7-5843-4790-b74e-450215766ddc">
      <Terms xmlns="http://schemas.microsoft.com/office/infopath/2007/PartnerControls"/>
    </lcf76f155ced4ddcb4097134ff3c332f>
    <_dlc_DocId xmlns="b3a34a53-9a19-47a4-8acc-4e423288e9ad">DJXZ7D336C7E-259460999-4087</_dlc_DocId>
    <_dlc_DocIdUrl xmlns="b3a34a53-9a19-47a4-8acc-4e423288e9ad">
      <Url>https://usnrc.sharepoint.com/teams/OCIO-Information-Collections-Site/_layouts/15/DocIdRedir.aspx?ID=DJXZ7D336C7E-259460999-4087</Url>
      <Description>DJXZ7D336C7E-259460999-4087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4DC30-772C-48D6-8091-5B2B36740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a34a53-9a19-47a4-8acc-4e423288e9ad"/>
    <ds:schemaRef ds:uri="5727b8a7-5843-4790-b74e-450215766d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FB8C4C-D295-4A13-A24A-DB9CF95BCDCA}">
  <ds:schemaRefs>
    <ds:schemaRef ds:uri="http://schemas.microsoft.com/office/2006/metadata/properties"/>
    <ds:schemaRef ds:uri="3dbeb9ef-a1b9-4cda-a1a0-589d868e3005"/>
    <ds:schemaRef ds:uri="b3a34a53-9a19-47a4-8acc-4e423288e9ad"/>
    <ds:schemaRef ds:uri="5727b8a7-5843-4790-b74e-450215766ddc"/>
    <ds:schemaRef ds:uri="http://schemas.microsoft.com/office/infopath/2007/PartnerControls"/>
  </ds:schemaRefs>
</ds:datastoreItem>
</file>

<file path=customXml/itemProps3.xml><?xml version="1.0" encoding="utf-8"?>
<ds:datastoreItem xmlns:ds="http://schemas.openxmlformats.org/officeDocument/2006/customXml" ds:itemID="{3B7D9C56-A6ED-4CCB-97E6-D3B3E6A07D70}">
  <ds:schemaRefs>
    <ds:schemaRef ds:uri="http://schemas.microsoft.com/sharepoint/events"/>
  </ds:schemaRefs>
</ds:datastoreItem>
</file>

<file path=customXml/itemProps4.xml><?xml version="1.0" encoding="utf-8"?>
<ds:datastoreItem xmlns:ds="http://schemas.openxmlformats.org/officeDocument/2006/customXml" ds:itemID="{2FC92DD1-0C62-4A3F-A633-625057BF3027}">
  <ds:schemaRefs>
    <ds:schemaRef ds:uri="http://schemas.microsoft.com/sharepoint/v3/contenttype/forms"/>
  </ds:schemaRefs>
</ds:datastoreItem>
</file>

<file path=docMetadata/LabelInfo.xml><?xml version="1.0" encoding="utf-8"?>
<clbl:labelList xmlns:clbl="http://schemas.microsoft.com/office/2020/mipLabelMetadata">
  <clbl:label id="{e8d01475-c3b5-436a-a065-5def4c64f52e}" enabled="0" method="" siteId="{e8d01475-c3b5-436a-a065-5def4c64f52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Annual Reporting</vt:lpstr>
      <vt:lpstr>Annual Recordkeeping</vt:lpstr>
      <vt:lpstr>Annual 3rd Party</vt:lpstr>
      <vt:lpstr>TOTALS</vt:lpstr>
      <vt:lpstr>'Annual Recordkeeping'!_ftn1</vt:lpstr>
      <vt:lpstr>'Annual Recordkeeping'!_ftnref1</vt:lpstr>
      <vt:lpstr>'Annual 3rd Party'!Print_Area</vt:lpstr>
      <vt:lpstr>'Annual Recordkeeping'!Print_Area</vt:lpstr>
      <vt:lpstr>'Annual Reporting'!Print_Area</vt:lpstr>
      <vt:lpstr>TOTALS!Print_Area</vt:lpstr>
      <vt:lpstr>'Annual 3rd Party'!Print_Titles</vt:lpstr>
      <vt:lpstr>'Annual Recordkeeping'!Print_Titles</vt:lpstr>
      <vt:lpstr>'Annual Reporting'!Print_Titles</vt:lpstr>
    </vt:vector>
  </TitlesOfParts>
  <Manager/>
  <Company>USNRC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Consolidated Burden Tables.xlsx</dc:title>
  <dc:subject/>
  <dc:creator>Melissa Ralph</dc:creator>
  <cp:keywords/>
  <dc:description/>
  <cp:lastModifiedBy>Kristen Benney</cp:lastModifiedBy>
  <cp:revision/>
  <dcterms:created xsi:type="dcterms:W3CDTF">2010-02-26T16:25:42Z</dcterms:created>
  <dcterms:modified xsi:type="dcterms:W3CDTF">2025-03-25T19:51:33Z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0x010100FC04321EF3F43B46B3C00583E2201668</vt:lpwstr>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Related ticket(s)">
    <vt:lpwstr>1;#NSIR-10-1046</vt:lpwstr>
  </property>
  <property fmtid="{D5CDD505-2E9C-101B-9397-08002B2CF9AE}" pid="7" name="Order">
    <vt:r8>14300</vt:r8>
  </property>
  <property fmtid="{D5CDD505-2E9C-101B-9397-08002B2CF9AE}" pid="8" name="_dlc_DocIdItemGuid">
    <vt:lpwstr>1b0f77c5-b205-40f0-968a-5b0d71499304</vt:lpwstr>
  </property>
  <property fmtid="{D5CDD505-2E9C-101B-9397-08002B2CF9AE}" pid="9" name="MediaServiceImageTags">
    <vt:lpwstr/>
  </property>
</Properties>
</file>