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vega\OneDrive - USDA\Desktop\"/>
    </mc:Choice>
  </mc:AlternateContent>
  <xr:revisionPtr revIDLastSave="0" documentId="13_ncr:1_{573F736A-E333-4382-9B4C-E57C90F7274A}" xr6:coauthVersionLast="47" xr6:coauthVersionMax="47" xr10:uidLastSave="{00000000-0000-0000-0000-000000000000}"/>
  <bookViews>
    <workbookView xWindow="22932" yWindow="-108" windowWidth="23256" windowHeight="13896" xr2:uid="{00000000-000D-0000-FFFF-FFFF00000000}"/>
  </bookViews>
  <sheets>
    <sheet name="WIC and FMNP Waiver Requests Bu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J19" i="2"/>
  <c r="I19" i="2"/>
  <c r="G19" i="2"/>
  <c r="F19" i="2"/>
  <c r="J18" i="2"/>
  <c r="I18" i="2" s="1"/>
  <c r="H18" i="2"/>
  <c r="F18" i="2"/>
  <c r="J13" i="2"/>
  <c r="H13" i="2"/>
  <c r="G13" i="2" s="1"/>
  <c r="F13" i="2"/>
  <c r="J9" i="2"/>
  <c r="H9" i="2"/>
  <c r="F9" i="2"/>
  <c r="F8" i="2"/>
  <c r="H8" i="2" s="1"/>
  <c r="J8" i="2" s="1"/>
  <c r="F12" i="2"/>
  <c r="H12" i="2" s="1"/>
  <c r="J12" i="2" s="1"/>
  <c r="F16" i="2"/>
  <c r="H16" i="2" s="1"/>
  <c r="J16" i="2" s="1"/>
  <c r="F11" i="2"/>
  <c r="H11" i="2" s="1"/>
  <c r="J11" i="2" s="1"/>
  <c r="E10" i="2"/>
  <c r="F10" i="2" s="1"/>
  <c r="H10" i="2" s="1"/>
  <c r="J10" i="2" s="1"/>
  <c r="F17" i="2"/>
  <c r="H17" i="2" s="1"/>
  <c r="E9" i="2"/>
  <c r="F7" i="2"/>
  <c r="H7" i="2" s="1"/>
  <c r="J7" i="2" s="1"/>
  <c r="E13" i="2" l="1"/>
  <c r="J17" i="2"/>
  <c r="E18" i="2" l="1"/>
  <c r="E19" i="2"/>
  <c r="G18" i="2"/>
  <c r="I13" i="2" l="1"/>
</calcChain>
</file>

<file path=xl/sharedStrings.xml><?xml version="1.0" encoding="utf-8"?>
<sst xmlns="http://schemas.openxmlformats.org/spreadsheetml/2006/main" count="36" uniqueCount="33">
  <si>
    <t>Appendix K - Waivers and State Plans (WiSP) Burden Table</t>
  </si>
  <si>
    <t>Waivers and State Plans (WiSP) Burden Table</t>
  </si>
  <si>
    <t>Instrument</t>
  </si>
  <si>
    <t>Form(s)</t>
  </si>
  <si>
    <t xml:space="preserve"> Number of respondents</t>
  </si>
  <si>
    <t xml:space="preserve">Frequency of response </t>
  </si>
  <si>
    <t>Total Annual responses</t>
  </si>
  <si>
    <t>Hours per response</t>
  </si>
  <si>
    <t>Annual burden (hours)</t>
  </si>
  <si>
    <t>Hourly Wage Rate</t>
  </si>
  <si>
    <t>Total Annualized Cost of Respondent Burden</t>
  </si>
  <si>
    <t>Affected Public: State sgencies (including Indian Tribal Organizations and U.S. Territories)</t>
  </si>
  <si>
    <t>APPLICATION TRAINING</t>
  </si>
  <si>
    <t>Statutory &amp; Regulatory Citation</t>
  </si>
  <si>
    <t>WAIVER AND STATE PLAN APPLICATION BURDEN ESTIMATES</t>
  </si>
  <si>
    <t>REPORTING ESTIMATES</t>
  </si>
  <si>
    <t>ANNUAL STATE PLAN SUBMISSION</t>
  </si>
  <si>
    <t>IMPORT OF STATE PLAN SUPPLEMENTAL DOCUMENTS</t>
  </si>
  <si>
    <t>STATE PLAN AMENDMENTS</t>
  </si>
  <si>
    <t xml:space="preserve">WAIVER DATA GATHERING </t>
  </si>
  <si>
    <t>246.29 - WIC
42 U.S.C. 1786 - FMNP
42 U.S.C. 5121 - SFMNP</t>
  </si>
  <si>
    <t>STANDARD WAIVER SUBMISSION</t>
  </si>
  <si>
    <t>GRAND SUBTOTAL: REPORTING</t>
  </si>
  <si>
    <t>RECORDKEEPING ESTIMATES</t>
  </si>
  <si>
    <t>STATE PLAN RECORKEEPING</t>
  </si>
  <si>
    <t>WAIVER RECORDKEEPING</t>
  </si>
  <si>
    <t>GRAND SUBTOTAL: RECORDKEEPING</t>
  </si>
  <si>
    <t>GRAND TOTAL: REPORTING AND RECORDKEEPING</t>
  </si>
  <si>
    <t>246.4 -WIC
248.4 - FMNP
249.4 - SFMNP</t>
  </si>
  <si>
    <t>246.4 - WIC
248.4 - FMNP
249.4 - SFMNP</t>
  </si>
  <si>
    <t>246.4(c) - WIC
248.4(b) - FMNP
249.4(b) - SFMNP</t>
  </si>
  <si>
    <t>246.4, 246.29 - WIC
248.4, 42 U.S.C. 1786 - FMNP
249.4, 42 U.S.C. 5121 - SFMNP</t>
  </si>
  <si>
    <t>246.4(d) - WIC
248.4(c) - FMNP
249.4(c) - SFMNP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</si>
</sst>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_);\(0.00\)"/>
    <numFmt numFmtId="165" formatCode="_([$$-409]* #,##0.00_);_([$$-409]* \(#,##0.00\);_([$$-409]* &quot;-&quot;??_);_(@_)"/>
    <numFmt numFmtId="166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</font>
    <font>
      <b/>
      <sz val="12"/>
      <color theme="1"/>
      <name val="Times New Roman"/>
    </font>
    <font>
      <sz val="12"/>
      <color rgb="FF000000"/>
      <name val="Times New Roman"/>
    </font>
    <font>
      <sz val="10"/>
      <color rgb="FF000000"/>
      <name val="Calibri"/>
      <family val="2"/>
      <scheme val="minor"/>
    </font>
    <font>
      <b/>
      <sz val="12"/>
      <color rgb="FF000000"/>
      <name val="Times New Roman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Times New Roman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</font>
    <font>
      <b/>
      <sz val="12"/>
      <color theme="1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 wrapText="1" readingOrder="1"/>
    </xf>
    <xf numFmtId="164" fontId="3" fillId="0" borderId="3" xfId="0" applyNumberFormat="1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 readingOrder="1"/>
    </xf>
    <xf numFmtId="0" fontId="16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 readingOrder="1"/>
    </xf>
    <xf numFmtId="164" fontId="17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39" fontId="9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top" wrapText="1"/>
    </xf>
    <xf numFmtId="165" fontId="13" fillId="0" borderId="0" xfId="0" applyNumberFormat="1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6" fontId="15" fillId="4" borderId="6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9" fontId="17" fillId="4" borderId="6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9" fontId="6" fillId="5" borderId="1" xfId="0" applyNumberFormat="1" applyFont="1" applyFill="1" applyBorder="1" applyAlignment="1">
      <alignment horizontal="center" vertical="center" wrapText="1"/>
    </xf>
    <xf numFmtId="166" fontId="15" fillId="5" borderId="6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1"/>
    </xf>
    <xf numFmtId="0" fontId="0" fillId="0" borderId="5" xfId="0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7" xfId="0" applyFont="1" applyFill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81AF-0ED2-4034-B7F2-E535E63ED773}">
  <dimension ref="A1:R21"/>
  <sheetViews>
    <sheetView tabSelected="1" topLeftCell="A4" workbookViewId="0">
      <selection activeCell="H20" sqref="H20"/>
    </sheetView>
  </sheetViews>
  <sheetFormatPr defaultColWidth="9.109375" defaultRowHeight="14.4" x14ac:dyDescent="0.3"/>
  <cols>
    <col min="1" max="1" width="23.109375" customWidth="1"/>
    <col min="2" max="2" width="21.109375" customWidth="1"/>
    <col min="3" max="3" width="21.44140625" customWidth="1"/>
    <col min="4" max="4" width="21.5546875" customWidth="1"/>
    <col min="5" max="5" width="19.33203125" customWidth="1"/>
    <col min="6" max="6" width="19.44140625" customWidth="1"/>
    <col min="7" max="7" width="17.33203125" customWidth="1"/>
    <col min="8" max="8" width="15.109375" customWidth="1"/>
    <col min="9" max="9" width="17" customWidth="1"/>
    <col min="10" max="10" width="20.88671875" customWidth="1"/>
    <col min="11" max="11" width="9.109375" bestFit="1" customWidth="1"/>
  </cols>
  <sheetData>
    <row r="1" spans="1:18" ht="18.75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1"/>
      <c r="L1" s="1"/>
      <c r="M1" s="1"/>
      <c r="N1" s="1"/>
      <c r="O1" s="1"/>
      <c r="P1" s="1"/>
      <c r="Q1" s="1"/>
      <c r="R1" s="1"/>
    </row>
    <row r="2" spans="1:18" ht="15.6" x14ac:dyDescent="0.3">
      <c r="A2" s="45" t="s">
        <v>1</v>
      </c>
      <c r="B2" s="45"/>
      <c r="C2" s="45"/>
      <c r="D2" s="45"/>
      <c r="E2" s="45"/>
      <c r="F2" s="45"/>
      <c r="G2" s="45"/>
      <c r="H2" s="45"/>
      <c r="I2" s="2"/>
      <c r="J2" s="2"/>
      <c r="K2" s="3"/>
      <c r="L2" s="3"/>
      <c r="M2" s="3"/>
      <c r="N2" s="3"/>
      <c r="O2" s="3"/>
      <c r="P2" s="3"/>
      <c r="Q2" s="3"/>
      <c r="R2" s="3"/>
    </row>
    <row r="3" spans="1:18" ht="46.8" x14ac:dyDescent="0.3">
      <c r="A3" s="5" t="s">
        <v>2</v>
      </c>
      <c r="B3" s="5" t="s">
        <v>13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35" t="s">
        <v>9</v>
      </c>
      <c r="J3" s="7" t="s">
        <v>10</v>
      </c>
      <c r="K3" s="8"/>
      <c r="L3" s="8"/>
      <c r="M3" s="8"/>
      <c r="N3" s="9"/>
      <c r="O3" s="8"/>
      <c r="P3" s="8"/>
      <c r="Q3" s="8"/>
      <c r="R3" s="8"/>
    </row>
    <row r="4" spans="1:18" ht="15.6" x14ac:dyDescent="0.3">
      <c r="A4" s="46" t="s">
        <v>14</v>
      </c>
      <c r="B4" s="46"/>
      <c r="C4" s="46"/>
      <c r="D4" s="46"/>
      <c r="E4" s="46"/>
      <c r="F4" s="46"/>
      <c r="G4" s="46"/>
      <c r="H4" s="46"/>
      <c r="I4" s="46"/>
      <c r="J4" s="46"/>
      <c r="K4" s="10"/>
      <c r="L4" s="10"/>
      <c r="M4" s="10"/>
      <c r="N4" s="10"/>
      <c r="O4" s="10"/>
      <c r="P4" s="10"/>
      <c r="Q4" s="10"/>
      <c r="R4" s="10"/>
    </row>
    <row r="5" spans="1:18" ht="15.6" x14ac:dyDescent="0.3">
      <c r="A5" s="43" t="s">
        <v>15</v>
      </c>
      <c r="B5" s="43"/>
      <c r="C5" s="43"/>
      <c r="D5" s="43"/>
      <c r="E5" s="43"/>
      <c r="F5" s="43"/>
      <c r="G5" s="43"/>
      <c r="H5" s="43"/>
      <c r="I5" s="43"/>
      <c r="J5" s="43"/>
      <c r="K5" s="10"/>
      <c r="L5" s="10"/>
      <c r="M5" s="10"/>
      <c r="N5" s="10"/>
      <c r="O5" s="10"/>
      <c r="P5" s="10"/>
      <c r="Q5" s="10"/>
      <c r="R5" s="10"/>
    </row>
    <row r="6" spans="1:18" ht="15" customHeight="1" x14ac:dyDescent="0.3">
      <c r="A6" s="47" t="s">
        <v>11</v>
      </c>
      <c r="B6" s="47"/>
      <c r="C6" s="47"/>
      <c r="D6" s="47"/>
      <c r="E6" s="47"/>
      <c r="F6" s="47"/>
      <c r="G6" s="47"/>
      <c r="H6" s="47"/>
      <c r="I6" s="47"/>
      <c r="J6" s="47"/>
      <c r="K6" s="3"/>
      <c r="L6" s="3"/>
      <c r="M6" s="3"/>
      <c r="N6" s="3"/>
      <c r="O6" s="3"/>
      <c r="P6" s="3"/>
      <c r="Q6" s="3"/>
      <c r="R6" s="3"/>
    </row>
    <row r="7" spans="1:18" ht="46.8" x14ac:dyDescent="0.3">
      <c r="A7" s="11" t="s">
        <v>16</v>
      </c>
      <c r="B7" s="11" t="s">
        <v>28</v>
      </c>
      <c r="C7" s="14"/>
      <c r="D7" s="29">
        <v>194</v>
      </c>
      <c r="E7" s="29">
        <v>1</v>
      </c>
      <c r="F7" s="29">
        <f t="shared" ref="F7" si="0">(D7*E7)</f>
        <v>194</v>
      </c>
      <c r="G7" s="29">
        <v>80</v>
      </c>
      <c r="H7" s="29">
        <f>(F7*G7)</f>
        <v>15520</v>
      </c>
      <c r="I7" s="33">
        <v>34.89</v>
      </c>
      <c r="J7" s="33">
        <f t="shared" ref="J7" si="1">(H7*I7)</f>
        <v>541492.80000000005</v>
      </c>
      <c r="K7" s="13"/>
      <c r="L7" s="16"/>
      <c r="M7" s="16"/>
      <c r="N7" s="17"/>
      <c r="O7" s="17"/>
      <c r="P7" s="17"/>
      <c r="Q7" s="17"/>
      <c r="R7" s="17"/>
    </row>
    <row r="8" spans="1:18" ht="62.4" x14ac:dyDescent="0.3">
      <c r="A8" s="11" t="s">
        <v>17</v>
      </c>
      <c r="B8" s="32" t="s">
        <v>29</v>
      </c>
      <c r="C8" s="14"/>
      <c r="D8" s="29">
        <v>194</v>
      </c>
      <c r="E8" s="29">
        <v>1</v>
      </c>
      <c r="F8" s="29">
        <f>(D8*E8)</f>
        <v>194</v>
      </c>
      <c r="G8" s="29">
        <v>5</v>
      </c>
      <c r="H8" s="29">
        <f>(F8*G8)</f>
        <v>970</v>
      </c>
      <c r="I8" s="33">
        <v>34.89</v>
      </c>
      <c r="J8" s="33">
        <f>(H8*I8)</f>
        <v>33843.300000000003</v>
      </c>
      <c r="K8" s="13"/>
      <c r="L8" s="16"/>
      <c r="M8" s="16"/>
      <c r="N8" s="17"/>
      <c r="O8" s="17"/>
      <c r="P8" s="17"/>
      <c r="Q8" s="17"/>
      <c r="R8" s="17"/>
    </row>
    <row r="9" spans="1:18" ht="46.8" x14ac:dyDescent="0.3">
      <c r="A9" s="11" t="s">
        <v>18</v>
      </c>
      <c r="B9" s="32" t="s">
        <v>30</v>
      </c>
      <c r="C9" s="14"/>
      <c r="D9" s="29">
        <v>194</v>
      </c>
      <c r="E9" s="29">
        <f>((97)+(97*2))/194</f>
        <v>1.5</v>
      </c>
      <c r="F9" s="29">
        <f>(D9*E9)</f>
        <v>291</v>
      </c>
      <c r="G9" s="29">
        <v>2</v>
      </c>
      <c r="H9" s="29">
        <f>(F9*G9)</f>
        <v>582</v>
      </c>
      <c r="I9" s="33">
        <v>34.89</v>
      </c>
      <c r="J9" s="33">
        <f>(H9*I9)</f>
        <v>20305.98</v>
      </c>
      <c r="K9" s="18"/>
      <c r="L9" s="30"/>
      <c r="M9" s="31"/>
      <c r="N9" s="17"/>
      <c r="O9" s="17"/>
      <c r="P9" s="17"/>
      <c r="Q9" s="17"/>
      <c r="R9" s="17"/>
    </row>
    <row r="10" spans="1:18" ht="78" x14ac:dyDescent="0.3">
      <c r="A10" s="11" t="s">
        <v>19</v>
      </c>
      <c r="B10" s="12" t="s">
        <v>20</v>
      </c>
      <c r="C10" s="11"/>
      <c r="D10" s="29">
        <v>20</v>
      </c>
      <c r="E10" s="29">
        <f>((10*2)+(10))/20</f>
        <v>1.5</v>
      </c>
      <c r="F10" s="29">
        <f>(D10*E10)</f>
        <v>30</v>
      </c>
      <c r="G10" s="29">
        <v>3</v>
      </c>
      <c r="H10" s="29">
        <f>(F10*G10)</f>
        <v>90</v>
      </c>
      <c r="I10" s="33">
        <v>34.89</v>
      </c>
      <c r="J10" s="33">
        <f>(H10*I10)</f>
        <v>3140.1</v>
      </c>
      <c r="K10" s="18"/>
      <c r="L10" s="16"/>
      <c r="M10" s="16"/>
      <c r="N10" s="17"/>
      <c r="O10" s="17"/>
      <c r="P10" s="17"/>
      <c r="Q10" s="17"/>
      <c r="R10" s="17"/>
    </row>
    <row r="11" spans="1:18" ht="78" x14ac:dyDescent="0.3">
      <c r="A11" s="11" t="s">
        <v>21</v>
      </c>
      <c r="B11" s="12" t="s">
        <v>20</v>
      </c>
      <c r="C11" s="11"/>
      <c r="D11" s="29">
        <v>20</v>
      </c>
      <c r="E11" s="29">
        <v>1.5</v>
      </c>
      <c r="F11" s="29">
        <f t="shared" ref="F11" si="2">(D11*E11)</f>
        <v>30</v>
      </c>
      <c r="G11" s="29">
        <v>3</v>
      </c>
      <c r="H11" s="29">
        <f t="shared" ref="H11" si="3">(F11*G11)</f>
        <v>90</v>
      </c>
      <c r="I11" s="33">
        <v>34.89</v>
      </c>
      <c r="J11" s="33">
        <f t="shared" ref="J11:J12" si="4">(H11*I11)</f>
        <v>3140.1</v>
      </c>
      <c r="K11" s="18"/>
      <c r="L11" s="16"/>
      <c r="M11" s="16"/>
      <c r="N11" s="17"/>
      <c r="O11" s="17"/>
      <c r="P11" s="17"/>
      <c r="Q11" s="17"/>
      <c r="R11" s="17"/>
    </row>
    <row r="12" spans="1:18" ht="78" x14ac:dyDescent="0.3">
      <c r="A12" s="20" t="s">
        <v>12</v>
      </c>
      <c r="B12" s="32" t="s">
        <v>31</v>
      </c>
      <c r="C12" s="5"/>
      <c r="D12" s="29">
        <v>194</v>
      </c>
      <c r="E12" s="29">
        <v>1</v>
      </c>
      <c r="F12" s="29">
        <f>(D12*E12)</f>
        <v>194</v>
      </c>
      <c r="G12" s="29">
        <v>6</v>
      </c>
      <c r="H12" s="29">
        <f>(F12*G12)</f>
        <v>1164</v>
      </c>
      <c r="I12" s="33">
        <v>34.89</v>
      </c>
      <c r="J12" s="33">
        <f t="shared" si="4"/>
        <v>40611.96</v>
      </c>
      <c r="K12" s="18"/>
      <c r="L12" s="16"/>
      <c r="M12" s="16"/>
      <c r="N12" s="17"/>
      <c r="O12" s="17"/>
      <c r="P12" s="17"/>
      <c r="Q12" s="17"/>
      <c r="R12" s="17"/>
    </row>
    <row r="13" spans="1:18" ht="31.2" x14ac:dyDescent="0.3">
      <c r="A13" s="21" t="s">
        <v>22</v>
      </c>
      <c r="B13" s="22"/>
      <c r="C13" s="23"/>
      <c r="D13" s="36">
        <v>194</v>
      </c>
      <c r="E13" s="36">
        <f>F13/D13</f>
        <v>4.8092783505154637</v>
      </c>
      <c r="F13" s="36">
        <f>SUM(F7:F12)</f>
        <v>933</v>
      </c>
      <c r="G13" s="36">
        <f>H13/F13</f>
        <v>19.738478027867096</v>
      </c>
      <c r="H13" s="36">
        <f>SUM(H7:H12)</f>
        <v>18416</v>
      </c>
      <c r="I13" s="34">
        <f>J13/H13</f>
        <v>34.89</v>
      </c>
      <c r="J13" s="34">
        <f>SUM(J7:J12)</f>
        <v>642534.24</v>
      </c>
      <c r="K13" s="19"/>
      <c r="L13" s="19"/>
      <c r="M13" s="19"/>
      <c r="N13" s="19"/>
      <c r="O13" s="19"/>
      <c r="P13" s="19"/>
      <c r="Q13" s="19"/>
      <c r="R13" s="19"/>
    </row>
    <row r="14" spans="1:18" ht="15.6" x14ac:dyDescent="0.3">
      <c r="A14" s="44" t="s">
        <v>23</v>
      </c>
      <c r="B14" s="44"/>
      <c r="C14" s="44"/>
      <c r="D14" s="44"/>
      <c r="E14" s="44"/>
      <c r="F14" s="44"/>
      <c r="G14" s="44"/>
      <c r="H14" s="44"/>
      <c r="I14" s="44"/>
      <c r="J14" s="44"/>
      <c r="K14" s="19"/>
      <c r="L14" s="19"/>
      <c r="M14" s="19"/>
      <c r="N14" s="19"/>
      <c r="O14" s="19"/>
      <c r="P14" s="19"/>
      <c r="Q14" s="19"/>
      <c r="R14" s="19"/>
    </row>
    <row r="15" spans="1:18" ht="15.6" x14ac:dyDescent="0.3">
      <c r="A15" s="40" t="s">
        <v>11</v>
      </c>
      <c r="B15" s="40"/>
      <c r="C15" s="40"/>
      <c r="D15" s="40"/>
      <c r="E15" s="40"/>
      <c r="F15" s="40"/>
      <c r="G15" s="40"/>
      <c r="H15" s="40"/>
      <c r="I15" s="40"/>
      <c r="J15" s="40"/>
    </row>
    <row r="16" spans="1:18" ht="46.8" x14ac:dyDescent="0.3">
      <c r="A16" s="11" t="s">
        <v>24</v>
      </c>
      <c r="B16" s="32" t="s">
        <v>32</v>
      </c>
      <c r="C16" s="14"/>
      <c r="D16" s="15">
        <v>194</v>
      </c>
      <c r="E16" s="15">
        <v>1</v>
      </c>
      <c r="F16" s="15">
        <f>D16*E16</f>
        <v>194</v>
      </c>
      <c r="G16" s="15">
        <v>2</v>
      </c>
      <c r="H16" s="15">
        <f>F16*G16</f>
        <v>388</v>
      </c>
      <c r="I16" s="33">
        <v>34.89</v>
      </c>
      <c r="J16" s="33">
        <f>H16*I16</f>
        <v>13537.32</v>
      </c>
    </row>
    <row r="17" spans="1:10" ht="78" x14ac:dyDescent="0.3">
      <c r="A17" s="11" t="s">
        <v>25</v>
      </c>
      <c r="B17" s="12" t="s">
        <v>20</v>
      </c>
      <c r="C17" s="14"/>
      <c r="D17" s="15">
        <v>20</v>
      </c>
      <c r="E17" s="15">
        <v>1</v>
      </c>
      <c r="F17" s="15">
        <f>D17*E17</f>
        <v>20</v>
      </c>
      <c r="G17" s="15">
        <v>2</v>
      </c>
      <c r="H17" s="15">
        <f>F17*G17</f>
        <v>40</v>
      </c>
      <c r="I17" s="33">
        <v>34.89</v>
      </c>
      <c r="J17" s="33">
        <f>H17*I17</f>
        <v>1395.6</v>
      </c>
    </row>
    <row r="18" spans="1:10" ht="31.2" x14ac:dyDescent="0.3">
      <c r="A18" s="21" t="s">
        <v>26</v>
      </c>
      <c r="B18" s="24"/>
      <c r="C18" s="25"/>
      <c r="D18" s="26">
        <v>194</v>
      </c>
      <c r="E18" s="26">
        <f>F18/D18</f>
        <v>1.1030927835051547</v>
      </c>
      <c r="F18" s="26">
        <f>SUM(F16:F17)</f>
        <v>214</v>
      </c>
      <c r="G18" s="26">
        <f>H18/F18</f>
        <v>2</v>
      </c>
      <c r="H18" s="26">
        <f>SUM(H16:H17)</f>
        <v>428</v>
      </c>
      <c r="I18" s="34">
        <f>J18/H18</f>
        <v>34.89</v>
      </c>
      <c r="J18" s="34">
        <f>SUM(J16:J17)</f>
        <v>14932.92</v>
      </c>
    </row>
    <row r="19" spans="1:10" ht="46.8" x14ac:dyDescent="0.3">
      <c r="A19" s="27" t="s">
        <v>27</v>
      </c>
      <c r="B19" s="27"/>
      <c r="C19" s="27"/>
      <c r="D19" s="28">
        <v>194</v>
      </c>
      <c r="E19" s="28">
        <f>F19/D19</f>
        <v>5.9123711340206189</v>
      </c>
      <c r="F19" s="28">
        <f>F18+F13</f>
        <v>1147</v>
      </c>
      <c r="G19" s="28">
        <f>H19/F19</f>
        <v>16.428945074106366</v>
      </c>
      <c r="H19" s="38">
        <f>H18+H13</f>
        <v>18844</v>
      </c>
      <c r="I19" s="39">
        <f>J19/H19</f>
        <v>34.89</v>
      </c>
      <c r="J19" s="39">
        <f>J18+J13</f>
        <v>657467.16</v>
      </c>
    </row>
    <row r="20" spans="1:10" x14ac:dyDescent="0.3">
      <c r="A20" s="41"/>
      <c r="B20" s="41"/>
      <c r="C20" s="4"/>
      <c r="D20" s="4"/>
      <c r="E20" s="4"/>
      <c r="F20" s="4"/>
      <c r="G20" s="4"/>
      <c r="H20" s="4"/>
      <c r="I20" s="4"/>
      <c r="J20" s="4"/>
    </row>
    <row r="21" spans="1:10" x14ac:dyDescent="0.3">
      <c r="H21" s="37"/>
    </row>
  </sheetData>
  <mergeCells count="8">
    <mergeCell ref="A1:J1"/>
    <mergeCell ref="A20:B20"/>
    <mergeCell ref="A5:J5"/>
    <mergeCell ref="A14:J14"/>
    <mergeCell ref="A15:J15"/>
    <mergeCell ref="A2:H2"/>
    <mergeCell ref="A4:J4"/>
    <mergeCell ref="A6:J6"/>
  </mergeCells>
  <dataValidations count="1">
    <dataValidation allowBlank="1" showInputMessage="1" showErrorMessage="1" sqref="B6:J13 B15:B19 C15:J20 K1:R14 A1:A20 B2:J4" xr:uid="{1DA8BDC2-9E85-4EA9-AE6F-5A9F0CBDB80E}"/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764C6968B89440815649E727922F40" ma:contentTypeVersion="3" ma:contentTypeDescription="Create a new document." ma:contentTypeScope="" ma:versionID="4e63f938ba72a94441fec5441c646ff9">
  <xsd:schema xmlns:xsd="http://www.w3.org/2001/XMLSchema" xmlns:xs="http://www.w3.org/2001/XMLSchema" xmlns:p="http://schemas.microsoft.com/office/2006/metadata/properties" xmlns:ns2="f10bfb72-3849-4781-94cf-8dce3bd1374b" targetNamespace="http://schemas.microsoft.com/office/2006/metadata/properties" ma:root="true" ma:fieldsID="2b94b06e6cb8d08fb985e85192164c50" ns2:_="">
    <xsd:import namespace="f10bfb72-3849-4781-94cf-8dce3bd137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bfb72-3849-4781-94cf-8dce3bd137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D4E1A7-2D46-4C60-87AE-D99879DE2406}">
  <ds:schemaRefs>
    <ds:schemaRef ds:uri="http://purl.org/dc/terms/"/>
    <ds:schemaRef ds:uri="http://schemas.microsoft.com/office/2006/metadata/properties"/>
    <ds:schemaRef ds:uri="f10bfb72-3849-4781-94cf-8dce3bd1374b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8B06D9-5543-40BB-B538-2BEA1B4C5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bfb72-3849-4781-94cf-8dce3bd137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9AB8D7-8349-43EF-98DE-D67DBDB016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WIC and FMNP Waiver Requests Bu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Vega, Amanda - FNS</dc:creator>
  <cp:keywords/>
  <dc:description/>
  <cp:lastModifiedBy>Vega, Amanda - FNS</cp:lastModifiedBy>
  <cp:revision/>
  <dcterms:created xsi:type="dcterms:W3CDTF">2025-08-13T14:42:53Z</dcterms:created>
  <dcterms:modified xsi:type="dcterms:W3CDTF">2025-08-15T13:20:42Z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0x01010072764C6968B89440815649E727922F40</vt:lpwstr>
  </property>
</Properties>
</file>