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016"/>
  <workbookPr filterPrivacy="1"/>
  <xr:revisionPtr revIDLastSave="0" documentId="8_{D122BAAA-EFD0-46F9-9B2A-68E7DE37D2D5}" xr6:coauthVersionLast="47" xr6:coauthVersionMax="47" xr10:uidLastSave="{00000000-0000-0000-0000-000000000000}"/>
  <bookViews>
    <workbookView xWindow="-19310" yWindow="-110" windowWidth="19420" windowHeight="11500" xr2:uid="{00000000-000D-0000-FFFF-FFFF00000000}"/>
  </bookViews>
  <sheets>
    <sheet name="Burden" sheetId="1" r:id="rId1"/>
    <sheet name="Less Than 10" sheetId="2" r:id="rId2"/>
    <sheet name="Federal Government" sheetId="3"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1" i="1" l="1"/>
  <c r="G11" i="1"/>
  <c r="D5" i="3" l="1"/>
  <c r="F2" i="3"/>
  <c r="E2" i="3"/>
  <c r="G2" i="3" l="1"/>
  <c r="D31" i="1" l="1"/>
  <c r="H23" i="1" s="1"/>
  <c r="F28" i="1"/>
  <c r="F6" i="2"/>
  <c r="H6" i="2" s="1"/>
  <c r="J6" i="2" s="1"/>
  <c r="F5" i="2"/>
  <c r="H5" i="2" s="1"/>
  <c r="J5" i="2" s="1"/>
  <c r="G4" i="2"/>
  <c r="F4" i="2"/>
  <c r="H4" i="2" s="1"/>
  <c r="J4" i="2" s="1"/>
  <c r="F3" i="2"/>
  <c r="H3" i="2" s="1"/>
  <c r="J3" i="2" s="1"/>
  <c r="H2" i="1" l="1"/>
  <c r="H8" i="1"/>
  <c r="H17" i="1"/>
  <c r="H14" i="1"/>
  <c r="H5" i="1"/>
  <c r="H20" i="1"/>
  <c r="H11" i="1"/>
  <c r="E2" i="1"/>
  <c r="G2" i="1" s="1"/>
  <c r="I2" i="1" l="1"/>
  <c r="B28" i="1"/>
  <c r="E20" i="1" l="1"/>
  <c r="G20" i="1" l="1"/>
  <c r="I20" i="1" s="1"/>
  <c r="E17" i="1"/>
  <c r="G17" i="1" l="1"/>
  <c r="I17" i="1" s="1"/>
  <c r="E8" i="1"/>
  <c r="G8" i="1" s="1"/>
  <c r="I8" i="1" s="1"/>
  <c r="E5" i="1"/>
  <c r="E23" i="1"/>
  <c r="G23" i="1" s="1"/>
  <c r="I23" i="1" s="1"/>
  <c r="G5" i="1" l="1"/>
  <c r="I11" i="1"/>
  <c r="E14" i="1"/>
  <c r="G14" i="1" s="1"/>
  <c r="I14" i="1" s="1"/>
  <c r="I5" i="1" l="1"/>
  <c r="E28" i="1" s="1"/>
  <c r="D28" i="1"/>
  <c r="C28" i="1"/>
</calcChain>
</file>

<file path=xl/sharedStrings.xml><?xml version="1.0" encoding="utf-8"?>
<sst xmlns="http://schemas.openxmlformats.org/spreadsheetml/2006/main" count="130" uniqueCount="45">
  <si>
    <t>Information Collection</t>
  </si>
  <si>
    <t>Regulations</t>
  </si>
  <si>
    <t>Respondents</t>
  </si>
  <si>
    <t>Annual Responses per Respondent</t>
  </si>
  <si>
    <t>Annual Responses</t>
  </si>
  <si>
    <t>Hours per Response</t>
  </si>
  <si>
    <t>Total Burden Hours</t>
  </si>
  <si>
    <t>Salary Cost per Hour</t>
  </si>
  <si>
    <t>Total Salary Cost</t>
  </si>
  <si>
    <t>Total Burden Cost</t>
  </si>
  <si>
    <t>Document Test and Engineering Evaluation or Comparative Data for Packaging - Reporting</t>
  </si>
  <si>
    <t>173.411(c)</t>
  </si>
  <si>
    <t>Offeror Obtaining U.S. Competent Authority for Package Design - Reporting</t>
  </si>
  <si>
    <t xml:space="preserve">173.471(d), (e), 173.472(a), (f), 173.477(b), (c) </t>
  </si>
  <si>
    <t>DOT Specification 7A Package Documentation - Reporting</t>
  </si>
  <si>
    <t>173.415(a), (d)</t>
  </si>
  <si>
    <t>Minutes per Response</t>
  </si>
  <si>
    <t>DOT Specification 7A Package Documentation - Recordkeeping</t>
  </si>
  <si>
    <t>Revalidation of Foreign Competent Authority Certificate - Reporting</t>
  </si>
  <si>
    <t>173.416(b), 173.417(a), (b), 173.473(a)</t>
  </si>
  <si>
    <t>Offeror Providing Specific Written Instruction of Exclusive Use Shipment Controls to the Carrier - Reporting</t>
  </si>
  <si>
    <t>173.427(a)(6)(iv), 173.441(c)</t>
  </si>
  <si>
    <t>Register with U.S. Competent Authority as a User of a Package - Reporting</t>
  </si>
  <si>
    <t>173.471(d), 173.472(a), 173.473(a)(2), 173.477(b)</t>
  </si>
  <si>
    <t>Request for a U.S. Competent Authority as Required by the IAEA Regulations for Special Form - Reporting</t>
  </si>
  <si>
    <t xml:space="preserve">173.476(b), (c) </t>
  </si>
  <si>
    <t>Number of Respondents</t>
  </si>
  <si>
    <t>Total Responses</t>
  </si>
  <si>
    <t>Total Annual Burden Hours</t>
  </si>
  <si>
    <t>OES Mean Hourly Wage</t>
  </si>
  <si>
    <t>Compensation Percentage</t>
  </si>
  <si>
    <t>Adjusted Mean Hourly Wage</t>
  </si>
  <si>
    <t xml:space="preserve">Occupation labor rates based on 2023 Occupational and Employment Statistics Survey (OES) for “Physical Scientists, All Others (19-2099).” The hourly mean wage for this occupation ($57.24) is adjusted to reflect the total costs of employee compensation based on the BLS Employer Costs for Employee Compensation Summary, which indicates that wages for civilian workers are 68.3 percent of total compensation (total wage = wage rate/wage % of total compensation). </t>
  </si>
  <si>
    <t>Burden with Less Than 10 Respondents:</t>
  </si>
  <si>
    <t>Offeror Maintaining Test and Engineering Evaluation or Comparative Data for Packaging - Recordkeeping</t>
  </si>
  <si>
    <t>Marking Packages - Reporting</t>
  </si>
  <si>
    <t>173.420(a)(2), (b)</t>
  </si>
  <si>
    <t>Maintain Safety Analysis on File for Two Years After Shipment of more than 0.1 kg of Uranium Hexafluoride - Reporting</t>
  </si>
  <si>
    <t xml:space="preserve">173.477(a) </t>
  </si>
  <si>
    <t>Maintain Safety Analysis on File for Two Years After Shipment of more than 0.1 kg of Uranium Hexafluoride - Recordkeeping</t>
  </si>
  <si>
    <t>Hours/FTE</t>
  </si>
  <si>
    <t>Number of FTEs</t>
  </si>
  <si>
    <t>Total Hours</t>
  </si>
  <si>
    <t>Salary + Fringe and Overhead Per Hour</t>
  </si>
  <si>
    <t>PHMSA used hourly wage data from the Office of Personnel Management (OPM) to estimate wages for its staff at the 2025 General Schedule (GS) level 13, step 1, wage class for the Washington-Baltimore-Northern Virginia metropolitan area. In accordance with the OMB Circular No. A-76 (M-07-02; 2006), PHMSA included a load factor of 36.45 percent for the Federal wage to account for fringe benefits.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</si>
</sst>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6" formatCode="&quot;$&quot;#,##0_);[Red]\(&quot;$&quot;#,##0\)"/>
    <numFmt numFmtId="8" formatCode="&quot;$&quot;#,##0.00_);[Red]\(&quot;$&quot;#,##0.00\)"/>
    <numFmt numFmtId="44" formatCode="_(&quot;$&quot;* #,##0.00_);_(&quot;$&quot;* \(#,##0.00\);_(&quot;$&quot;* &quot;-&quot;??_);_(@_)"/>
    <numFmt numFmtId="43" formatCode="_(* #,##0.00_);_(* \(#,##0.00\);_(* &quot;-&quot;??_);_(@_)"/>
    <numFmt numFmtId="164" formatCode="&quot;$&quot;#,##0"/>
    <numFmt numFmtId="165" formatCode="&quot;$&quot;#,##0.00"/>
  </numFmts>
  <fonts count="8">
    <font>
      <sz val="11"/>
      <color theme="1"/>
      <name val="Calibri"/>
      <family val="2"/>
      <scheme val="minor"/>
    </font>
    <font>
      <sz val="11"/>
      <color theme="1"/>
      <name val="Calibri"/>
      <family val="2"/>
      <scheme val="minor"/>
    </font>
    <font>
      <sz val="12"/>
      <color theme="1"/>
      <name val="Times New Roman"/>
      <family val="1"/>
    </font>
    <font>
      <b/>
      <u/>
      <sz val="12"/>
      <color theme="1"/>
      <name val="Times New Roman"/>
      <family val="1"/>
    </font>
    <font>
      <b/>
      <u/>
      <sz val="11"/>
      <name val="Times New Roman"/>
      <family val="1"/>
    </font>
    <font>
      <b/>
      <sz val="14"/>
      <color theme="1"/>
      <name val="Times New Roman"/>
      <family val="1"/>
    </font>
    <font>
      <sz val="11"/>
      <name val="Times New Roman"/>
      <family val="1"/>
    </font>
    <font>
      <b/>
      <sz val="11"/>
      <name val="Times New Roman"/>
      <family val="1"/>
    </font>
  </fonts>
  <fills count="3">
    <fill>
      <patternFill patternType="none"/>
    </fill>
    <fill>
      <patternFill patternType="gray125"/>
    </fill>
    <fill>
      <patternFill patternType="solid">
        <fgColor theme="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s>
  <cellStyleXfs count="3">
    <xf numFmtId="0" fontId="0" fillId="0" borderId="0"/>
    <xf numFmtId="43" fontId="1" fillId="0" borderId="0" applyFont="0" applyFill="0" applyBorder="0" applyAlignment="0" applyProtection="0"/>
    <xf numFmtId="44" fontId="1" fillId="0" borderId="0" applyFont="0" applyFill="0" applyBorder="0" applyAlignment="0" applyProtection="0"/>
  </cellStyleXfs>
  <cellXfs count="39">
    <xf numFmtId="0" fontId="0" fillId="0" borderId="0" xfId="0"/>
    <xf numFmtId="0" fontId="3" fillId="0" borderId="1" xfId="0" applyFont="1" applyBorder="1" applyAlignment="1">
      <alignment horizontal="center" wrapText="1"/>
    </xf>
    <xf numFmtId="0" fontId="3" fillId="0" borderId="1" xfId="0" applyFont="1" applyBorder="1" applyAlignment="1">
      <alignment horizontal="center"/>
    </xf>
    <xf numFmtId="0" fontId="2" fillId="0" borderId="1" xfId="0" applyFont="1" applyBorder="1" applyAlignment="1">
      <alignment wrapText="1"/>
    </xf>
    <xf numFmtId="0" fontId="2" fillId="0" borderId="1" xfId="0" applyFont="1" applyBorder="1"/>
    <xf numFmtId="0" fontId="2" fillId="2" borderId="1" xfId="0" applyFont="1" applyFill="1" applyBorder="1" applyAlignment="1">
      <alignment wrapText="1"/>
    </xf>
    <xf numFmtId="0" fontId="2" fillId="0" borderId="1" xfId="0" applyFont="1" applyBorder="1" applyAlignment="1">
      <alignment horizontal="left" wrapText="1"/>
    </xf>
    <xf numFmtId="3" fontId="2" fillId="0" borderId="1" xfId="1" applyNumberFormat="1" applyFont="1" applyBorder="1"/>
    <xf numFmtId="164" fontId="2" fillId="0" borderId="1" xfId="0" applyNumberFormat="1" applyFont="1" applyBorder="1"/>
    <xf numFmtId="3" fontId="2" fillId="0" borderId="1" xfId="0" applyNumberFormat="1" applyFont="1" applyBorder="1"/>
    <xf numFmtId="164" fontId="2" fillId="0" borderId="1" xfId="2" applyNumberFormat="1" applyFont="1" applyBorder="1"/>
    <xf numFmtId="0" fontId="2" fillId="0" borderId="0" xfId="0" applyFont="1" applyBorder="1" applyAlignment="1">
      <alignment wrapText="1"/>
    </xf>
    <xf numFmtId="0" fontId="2" fillId="0" borderId="0" xfId="0" applyFont="1" applyBorder="1"/>
    <xf numFmtId="0" fontId="2" fillId="2" borderId="0" xfId="0" applyFont="1" applyFill="1" applyBorder="1" applyAlignment="1">
      <alignment wrapText="1"/>
    </xf>
    <xf numFmtId="0" fontId="2" fillId="0" borderId="0" xfId="0" applyFont="1" applyBorder="1" applyAlignment="1">
      <alignment horizontal="left" wrapText="1"/>
    </xf>
    <xf numFmtId="3" fontId="2" fillId="0" borderId="0" xfId="1" applyNumberFormat="1" applyFont="1" applyBorder="1"/>
    <xf numFmtId="164" fontId="2" fillId="0" borderId="0" xfId="0" applyNumberFormat="1" applyFont="1" applyBorder="1"/>
    <xf numFmtId="3" fontId="2" fillId="0" borderId="0" xfId="0" applyNumberFormat="1" applyFont="1" applyBorder="1"/>
    <xf numFmtId="164" fontId="2" fillId="0" borderId="0" xfId="2" applyNumberFormat="1" applyFont="1" applyBorder="1"/>
    <xf numFmtId="0" fontId="4" fillId="0" borderId="1" xfId="0" applyFont="1" applyFill="1" applyBorder="1" applyAlignment="1">
      <alignment horizontal="center" wrapText="1"/>
    </xf>
    <xf numFmtId="6" fontId="2" fillId="0" borderId="1" xfId="0" applyNumberFormat="1" applyFont="1" applyBorder="1"/>
    <xf numFmtId="165" fontId="2" fillId="0" borderId="1" xfId="2" applyNumberFormat="1" applyFont="1" applyBorder="1"/>
    <xf numFmtId="165" fontId="2" fillId="0" borderId="1" xfId="0" applyNumberFormat="1" applyFont="1" applyBorder="1"/>
    <xf numFmtId="165" fontId="2" fillId="0" borderId="0" xfId="0" applyNumberFormat="1" applyFont="1" applyBorder="1"/>
    <xf numFmtId="6" fontId="2" fillId="0" borderId="0" xfId="0" applyNumberFormat="1" applyFont="1" applyBorder="1"/>
    <xf numFmtId="2" fontId="2" fillId="0" borderId="1" xfId="0" applyNumberFormat="1" applyFont="1" applyBorder="1"/>
    <xf numFmtId="0" fontId="6" fillId="0" borderId="1" xfId="0" applyFont="1" applyFill="1" applyBorder="1" applyAlignment="1">
      <alignment horizontal="left" wrapText="1"/>
    </xf>
    <xf numFmtId="0" fontId="7" fillId="0" borderId="1" xfId="0" applyFont="1" applyFill="1" applyBorder="1" applyAlignment="1">
      <alignment wrapText="1"/>
    </xf>
    <xf numFmtId="165" fontId="6" fillId="0" borderId="1" xfId="0" applyNumberFormat="1" applyFont="1" applyFill="1" applyBorder="1" applyAlignment="1">
      <alignment wrapText="1"/>
    </xf>
    <xf numFmtId="10" fontId="6" fillId="0" borderId="1" xfId="0" applyNumberFormat="1" applyFont="1" applyFill="1" applyBorder="1" applyAlignment="1">
      <alignment wrapText="1"/>
    </xf>
    <xf numFmtId="37" fontId="2" fillId="0" borderId="1" xfId="1" applyNumberFormat="1" applyFont="1" applyBorder="1" applyAlignment="1">
      <alignment horizontal="center" wrapText="1"/>
    </xf>
    <xf numFmtId="0" fontId="2" fillId="0" borderId="1" xfId="0" applyFont="1" applyBorder="1" applyAlignment="1">
      <alignment horizontal="center" wrapText="1"/>
    </xf>
    <xf numFmtId="8" fontId="2" fillId="0" borderId="1" xfId="0" applyNumberFormat="1" applyFont="1" applyBorder="1" applyAlignment="1">
      <alignment horizontal="center" wrapText="1"/>
    </xf>
    <xf numFmtId="0" fontId="2" fillId="0" borderId="0" xfId="0" applyFont="1" applyAlignment="1">
      <alignment wrapText="1"/>
    </xf>
    <xf numFmtId="8" fontId="2" fillId="0" borderId="0" xfId="0" applyNumberFormat="1" applyFont="1" applyAlignment="1">
      <alignment wrapText="1"/>
    </xf>
    <xf numFmtId="10" fontId="2" fillId="0" borderId="0" xfId="0" applyNumberFormat="1" applyFont="1" applyAlignment="1">
      <alignment wrapText="1"/>
    </xf>
    <xf numFmtId="165" fontId="2" fillId="0" borderId="0" xfId="0" applyNumberFormat="1" applyFont="1" applyAlignment="1">
      <alignment wrapText="1"/>
    </xf>
    <xf numFmtId="0" fontId="5" fillId="0" borderId="2" xfId="0" applyFont="1" applyBorder="1" applyAlignment="1">
      <alignment horizontal="center" wrapText="1"/>
    </xf>
    <xf numFmtId="0" fontId="5" fillId="0" borderId="3" xfId="0" applyFont="1" applyBorder="1" applyAlignment="1">
      <alignment horizontal="center" wrapText="1"/>
    </xf>
  </cellXfs>
  <cellStyles count="3">
    <cellStyle name="Comma" xfId="1" builtinId="3"/>
    <cellStyle name="Currency" xfId="2"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34"/>
  <sheetViews>
    <sheetView tabSelected="1" topLeftCell="A23" zoomScale="90" zoomScaleNormal="90" workbookViewId="0">
      <selection activeCell="A31" sqref="A31"/>
    </sheetView>
  </sheetViews>
  <sheetFormatPr defaultColWidth="9.28515625" defaultRowHeight="15.75"/>
  <cols>
    <col min="1" max="1" width="47.5703125" style="11" customWidth="1"/>
    <col min="2" max="2" width="16.28515625" style="11" customWidth="1"/>
    <col min="3" max="3" width="17.7109375" style="12" customWidth="1"/>
    <col min="4" max="4" width="14.7109375" style="11" customWidth="1"/>
    <col min="5" max="5" width="18.28515625" style="12" customWidth="1"/>
    <col min="6" max="6" width="15.28515625" style="11" customWidth="1"/>
    <col min="7" max="7" width="11.7109375" style="12" customWidth="1"/>
    <col min="8" max="8" width="12.28515625" style="12" customWidth="1"/>
    <col min="9" max="9" width="13.7109375" style="12" customWidth="1"/>
    <col min="10" max="11" width="9.28515625" style="12"/>
    <col min="12" max="12" width="22.7109375" style="12" customWidth="1"/>
    <col min="13" max="16384" width="9.28515625" style="12"/>
  </cols>
  <sheetData>
    <row r="1" spans="1:10" ht="57.75">
      <c r="A1" s="1" t="s">
        <v>0</v>
      </c>
      <c r="B1" s="2" t="s">
        <v>1</v>
      </c>
      <c r="C1" s="19" t="s">
        <v>2</v>
      </c>
      <c r="D1" s="19" t="s">
        <v>3</v>
      </c>
      <c r="E1" s="19" t="s">
        <v>4</v>
      </c>
      <c r="F1" s="19" t="s">
        <v>5</v>
      </c>
      <c r="G1" s="19" t="s">
        <v>6</v>
      </c>
      <c r="H1" s="19" t="s">
        <v>7</v>
      </c>
      <c r="I1" s="19" t="s">
        <v>8</v>
      </c>
      <c r="J1" s="19" t="s">
        <v>9</v>
      </c>
    </row>
    <row r="2" spans="1:10" ht="31.5">
      <c r="A2" s="5" t="s">
        <v>10</v>
      </c>
      <c r="B2" s="6" t="s">
        <v>11</v>
      </c>
      <c r="C2" s="4">
        <v>50</v>
      </c>
      <c r="D2" s="3">
        <v>2</v>
      </c>
      <c r="E2" s="4">
        <f>C2*D2</f>
        <v>100</v>
      </c>
      <c r="F2" s="3">
        <v>40</v>
      </c>
      <c r="G2" s="7">
        <f>E2*F2</f>
        <v>4000</v>
      </c>
      <c r="H2" s="21">
        <f>D31</f>
        <v>83.81</v>
      </c>
      <c r="I2" s="8">
        <f>G2*H2</f>
        <v>335240</v>
      </c>
      <c r="J2" s="20">
        <v>0</v>
      </c>
    </row>
    <row r="3" spans="1:10">
      <c r="A3" s="13"/>
      <c r="B3" s="14"/>
      <c r="G3" s="15"/>
      <c r="I3" s="16"/>
    </row>
    <row r="4" spans="1:10" ht="57.75">
      <c r="A4" s="1" t="s">
        <v>0</v>
      </c>
      <c r="B4" s="2" t="s">
        <v>1</v>
      </c>
      <c r="C4" s="19" t="s">
        <v>2</v>
      </c>
      <c r="D4" s="19" t="s">
        <v>3</v>
      </c>
      <c r="E4" s="19" t="s">
        <v>4</v>
      </c>
      <c r="F4" s="19" t="s">
        <v>5</v>
      </c>
      <c r="G4" s="19" t="s">
        <v>6</v>
      </c>
      <c r="H4" s="19" t="s">
        <v>7</v>
      </c>
      <c r="I4" s="19" t="s">
        <v>8</v>
      </c>
      <c r="J4" s="19" t="s">
        <v>9</v>
      </c>
    </row>
    <row r="5" spans="1:10" ht="47.25">
      <c r="A5" s="5" t="s">
        <v>12</v>
      </c>
      <c r="B5" s="3" t="s">
        <v>13</v>
      </c>
      <c r="C5" s="4">
        <v>10</v>
      </c>
      <c r="D5" s="3">
        <v>4</v>
      </c>
      <c r="E5" s="4">
        <f>C5*D5</f>
        <v>40</v>
      </c>
      <c r="F5" s="3">
        <v>2</v>
      </c>
      <c r="G5" s="4">
        <f>E5*F5</f>
        <v>80</v>
      </c>
      <c r="H5" s="22">
        <f>D31</f>
        <v>83.81</v>
      </c>
      <c r="I5" s="8">
        <f>G5*H5</f>
        <v>6704.8</v>
      </c>
      <c r="J5" s="20">
        <v>0</v>
      </c>
    </row>
    <row r="6" spans="1:10">
      <c r="A6" s="13"/>
      <c r="I6" s="16"/>
    </row>
    <row r="7" spans="1:10" ht="57.75">
      <c r="A7" s="1" t="s">
        <v>0</v>
      </c>
      <c r="B7" s="2" t="s">
        <v>1</v>
      </c>
      <c r="C7" s="19" t="s">
        <v>2</v>
      </c>
      <c r="D7" s="19" t="s">
        <v>3</v>
      </c>
      <c r="E7" s="19" t="s">
        <v>4</v>
      </c>
      <c r="F7" s="19" t="s">
        <v>5</v>
      </c>
      <c r="G7" s="19" t="s">
        <v>6</v>
      </c>
      <c r="H7" s="19" t="s">
        <v>7</v>
      </c>
      <c r="I7" s="19" t="s">
        <v>8</v>
      </c>
      <c r="J7" s="19" t="s">
        <v>9</v>
      </c>
    </row>
    <row r="8" spans="1:10" ht="31.5">
      <c r="A8" s="5" t="s">
        <v>14</v>
      </c>
      <c r="B8" s="3" t="s">
        <v>15</v>
      </c>
      <c r="C8" s="4">
        <v>50</v>
      </c>
      <c r="D8" s="3">
        <v>2</v>
      </c>
      <c r="E8" s="4">
        <f>C8*D8</f>
        <v>100</v>
      </c>
      <c r="F8" s="3">
        <v>80</v>
      </c>
      <c r="G8" s="7">
        <f>E8*F8</f>
        <v>8000</v>
      </c>
      <c r="H8" s="22">
        <f>D31</f>
        <v>83.81</v>
      </c>
      <c r="I8" s="8">
        <f>G8*H8</f>
        <v>670480</v>
      </c>
      <c r="J8" s="20">
        <v>0</v>
      </c>
    </row>
    <row r="9" spans="1:10">
      <c r="A9" s="13"/>
      <c r="I9" s="16"/>
    </row>
    <row r="10" spans="1:10" ht="57.75">
      <c r="A10" s="1" t="s">
        <v>0</v>
      </c>
      <c r="B10" s="2" t="s">
        <v>1</v>
      </c>
      <c r="C10" s="19" t="s">
        <v>2</v>
      </c>
      <c r="D10" s="19" t="s">
        <v>3</v>
      </c>
      <c r="E10" s="19" t="s">
        <v>4</v>
      </c>
      <c r="F10" s="19" t="s">
        <v>16</v>
      </c>
      <c r="G10" s="19" t="s">
        <v>6</v>
      </c>
      <c r="H10" s="19" t="s">
        <v>7</v>
      </c>
      <c r="I10" s="19" t="s">
        <v>8</v>
      </c>
      <c r="J10" s="19" t="s">
        <v>9</v>
      </c>
    </row>
    <row r="11" spans="1:10" ht="31.5">
      <c r="A11" s="5" t="s">
        <v>17</v>
      </c>
      <c r="B11" s="3" t="s">
        <v>15</v>
      </c>
      <c r="C11" s="4">
        <v>50</v>
      </c>
      <c r="D11" s="3">
        <v>10</v>
      </c>
      <c r="E11" s="4">
        <f>C11*D11</f>
        <v>500</v>
      </c>
      <c r="F11" s="3">
        <v>5</v>
      </c>
      <c r="G11" s="25">
        <f>ROUND((E11*F11)/60, 2)</f>
        <v>41.67</v>
      </c>
      <c r="H11" s="22">
        <f>D31</f>
        <v>83.81</v>
      </c>
      <c r="I11" s="8">
        <f>G11*H11</f>
        <v>3492.3627000000001</v>
      </c>
      <c r="J11" s="20">
        <v>0</v>
      </c>
    </row>
    <row r="12" spans="1:10">
      <c r="A12" s="13"/>
      <c r="G12" s="23"/>
      <c r="H12" s="23"/>
      <c r="I12" s="16"/>
      <c r="J12" s="24"/>
    </row>
    <row r="13" spans="1:10" ht="57.75">
      <c r="A13" s="1" t="s">
        <v>0</v>
      </c>
      <c r="B13" s="2" t="s">
        <v>1</v>
      </c>
      <c r="C13" s="19" t="s">
        <v>2</v>
      </c>
      <c r="D13" s="19" t="s">
        <v>3</v>
      </c>
      <c r="E13" s="19" t="s">
        <v>4</v>
      </c>
      <c r="F13" s="19" t="s">
        <v>5</v>
      </c>
      <c r="G13" s="19" t="s">
        <v>6</v>
      </c>
      <c r="H13" s="19" t="s">
        <v>7</v>
      </c>
      <c r="I13" s="19" t="s">
        <v>8</v>
      </c>
      <c r="J13" s="19" t="s">
        <v>9</v>
      </c>
    </row>
    <row r="14" spans="1:10" ht="47.25">
      <c r="A14" s="5" t="s">
        <v>18</v>
      </c>
      <c r="B14" s="3" t="s">
        <v>19</v>
      </c>
      <c r="C14" s="4">
        <v>25</v>
      </c>
      <c r="D14" s="3">
        <v>1</v>
      </c>
      <c r="E14" s="4">
        <f>C14*D14</f>
        <v>25</v>
      </c>
      <c r="F14" s="3">
        <v>80</v>
      </c>
      <c r="G14" s="9">
        <f>E14*F14</f>
        <v>2000</v>
      </c>
      <c r="H14" s="22">
        <f>D31</f>
        <v>83.81</v>
      </c>
      <c r="I14" s="10">
        <f>G14*H14</f>
        <v>167620</v>
      </c>
      <c r="J14" s="20">
        <v>0</v>
      </c>
    </row>
    <row r="15" spans="1:10">
      <c r="A15" s="13"/>
      <c r="G15" s="17"/>
      <c r="I15" s="18"/>
    </row>
    <row r="16" spans="1:10" ht="57.75">
      <c r="A16" s="1" t="s">
        <v>0</v>
      </c>
      <c r="B16" s="2" t="s">
        <v>1</v>
      </c>
      <c r="C16" s="19" t="s">
        <v>2</v>
      </c>
      <c r="D16" s="19" t="s">
        <v>3</v>
      </c>
      <c r="E16" s="19" t="s">
        <v>4</v>
      </c>
      <c r="F16" s="19" t="s">
        <v>16</v>
      </c>
      <c r="G16" s="19" t="s">
        <v>6</v>
      </c>
      <c r="H16" s="19" t="s">
        <v>7</v>
      </c>
      <c r="I16" s="19" t="s">
        <v>8</v>
      </c>
      <c r="J16" s="19" t="s">
        <v>9</v>
      </c>
    </row>
    <row r="17" spans="1:12" ht="47.25">
      <c r="A17" s="5" t="s">
        <v>20</v>
      </c>
      <c r="B17" s="3" t="s">
        <v>21</v>
      </c>
      <c r="C17" s="4">
        <v>100</v>
      </c>
      <c r="D17" s="3">
        <v>20</v>
      </c>
      <c r="E17" s="9">
        <f>C17*D17</f>
        <v>2000</v>
      </c>
      <c r="F17" s="3">
        <v>30</v>
      </c>
      <c r="G17" s="9">
        <f>(E17*F17)/60</f>
        <v>1000</v>
      </c>
      <c r="H17" s="22">
        <f>D31</f>
        <v>83.81</v>
      </c>
      <c r="I17" s="8">
        <f>G17*H17</f>
        <v>83810</v>
      </c>
      <c r="J17" s="20">
        <v>0</v>
      </c>
      <c r="L17" s="11"/>
    </row>
    <row r="18" spans="1:12">
      <c r="A18" s="13"/>
      <c r="E18" s="17"/>
      <c r="G18" s="17"/>
      <c r="I18" s="16"/>
    </row>
    <row r="19" spans="1:12" ht="57.75">
      <c r="A19" s="1" t="s">
        <v>0</v>
      </c>
      <c r="B19" s="2" t="s">
        <v>1</v>
      </c>
      <c r="C19" s="19" t="s">
        <v>2</v>
      </c>
      <c r="D19" s="19" t="s">
        <v>3</v>
      </c>
      <c r="E19" s="19" t="s">
        <v>4</v>
      </c>
      <c r="F19" s="19" t="s">
        <v>16</v>
      </c>
      <c r="G19" s="19" t="s">
        <v>6</v>
      </c>
      <c r="H19" s="19" t="s">
        <v>7</v>
      </c>
      <c r="I19" s="19" t="s">
        <v>8</v>
      </c>
      <c r="J19" s="19" t="s">
        <v>9</v>
      </c>
    </row>
    <row r="20" spans="1:12" ht="63">
      <c r="A20" s="5" t="s">
        <v>22</v>
      </c>
      <c r="B20" s="3" t="s">
        <v>23</v>
      </c>
      <c r="C20" s="4">
        <v>25</v>
      </c>
      <c r="D20" s="3">
        <v>2</v>
      </c>
      <c r="E20" s="4">
        <f>C20*D20</f>
        <v>50</v>
      </c>
      <c r="F20" s="3">
        <v>30</v>
      </c>
      <c r="G20" s="4">
        <f>(E20*F20)/60</f>
        <v>25</v>
      </c>
      <c r="H20" s="22">
        <f>D31</f>
        <v>83.81</v>
      </c>
      <c r="I20" s="8">
        <f>G20*H20</f>
        <v>2095.25</v>
      </c>
      <c r="J20" s="20">
        <v>0</v>
      </c>
    </row>
    <row r="21" spans="1:12">
      <c r="A21" s="13"/>
      <c r="I21" s="16"/>
    </row>
    <row r="22" spans="1:12" ht="57.75">
      <c r="A22" s="1" t="s">
        <v>0</v>
      </c>
      <c r="B22" s="2" t="s">
        <v>1</v>
      </c>
      <c r="C22" s="19" t="s">
        <v>2</v>
      </c>
      <c r="D22" s="19" t="s">
        <v>3</v>
      </c>
      <c r="E22" s="19" t="s">
        <v>4</v>
      </c>
      <c r="F22" s="19" t="s">
        <v>5</v>
      </c>
      <c r="G22" s="19" t="s">
        <v>6</v>
      </c>
      <c r="H22" s="19" t="s">
        <v>7</v>
      </c>
      <c r="I22" s="19" t="s">
        <v>8</v>
      </c>
      <c r="J22" s="19" t="s">
        <v>9</v>
      </c>
    </row>
    <row r="23" spans="1:12" ht="47.25">
      <c r="A23" s="3" t="s">
        <v>24</v>
      </c>
      <c r="B23" s="3" t="s">
        <v>25</v>
      </c>
      <c r="C23" s="4">
        <v>10</v>
      </c>
      <c r="D23" s="4">
        <v>10</v>
      </c>
      <c r="E23" s="4">
        <f>C23*D23</f>
        <v>100</v>
      </c>
      <c r="F23" s="4">
        <v>2</v>
      </c>
      <c r="G23" s="4">
        <f>E23*F23</f>
        <v>200</v>
      </c>
      <c r="H23" s="22">
        <f>D31</f>
        <v>83.81</v>
      </c>
      <c r="I23" s="8">
        <f>G23*H23</f>
        <v>16762</v>
      </c>
      <c r="J23" s="20">
        <v>0</v>
      </c>
    </row>
    <row r="24" spans="1:12">
      <c r="D24" s="12"/>
      <c r="F24" s="12"/>
    </row>
    <row r="27" spans="1:12" ht="31.5">
      <c r="B27" s="1" t="s">
        <v>26</v>
      </c>
      <c r="C27" s="1" t="s">
        <v>27</v>
      </c>
      <c r="D27" s="1" t="s">
        <v>28</v>
      </c>
      <c r="E27" s="1" t="s">
        <v>8</v>
      </c>
      <c r="F27" s="1" t="s">
        <v>9</v>
      </c>
    </row>
    <row r="28" spans="1:12">
      <c r="B28" s="4">
        <f>SUM(C2:C23)</f>
        <v>320</v>
      </c>
      <c r="C28" s="9">
        <f>SUM(E2:E23)</f>
        <v>2915</v>
      </c>
      <c r="D28" s="9">
        <f>ROUND(SUM(G2:G23), 0)</f>
        <v>15347</v>
      </c>
      <c r="E28" s="8">
        <f>SUM(I2:I23)</f>
        <v>1286204.4127000002</v>
      </c>
      <c r="F28" s="8">
        <f>SUM(J2:J23)</f>
        <v>0</v>
      </c>
    </row>
    <row r="30" spans="1:12" ht="43.5">
      <c r="A30" s="26"/>
      <c r="B30" s="27" t="s">
        <v>29</v>
      </c>
      <c r="C30" s="27" t="s">
        <v>30</v>
      </c>
      <c r="D30" s="27" t="s">
        <v>31</v>
      </c>
    </row>
    <row r="31" spans="1:12" ht="150">
      <c r="A31" s="26" t="s">
        <v>32</v>
      </c>
      <c r="B31" s="28">
        <v>57.24</v>
      </c>
      <c r="C31" s="29">
        <v>0.68300000000000005</v>
      </c>
      <c r="D31" s="28">
        <f>ROUND(B31/C31, 2)</f>
        <v>83.81</v>
      </c>
    </row>
    <row r="32" spans="1:12">
      <c r="A32" s="12"/>
      <c r="B32" s="12"/>
      <c r="D32" s="12"/>
      <c r="F32" s="12"/>
    </row>
    <row r="33" spans="1:6">
      <c r="A33" s="12"/>
      <c r="B33" s="12"/>
      <c r="D33" s="12"/>
      <c r="F33" s="12"/>
    </row>
    <row r="34" spans="1:6">
      <c r="D34" s="12"/>
      <c r="F34" s="12"/>
    </row>
  </sheetData>
  <sortState xmlns:xlrd2="http://schemas.microsoft.com/office/spreadsheetml/2017/richdata2" ref="A2:I33">
    <sortCondition ref="B2:B33"/>
  </sortState>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K6"/>
  <sheetViews>
    <sheetView topLeftCell="A3" workbookViewId="0">
      <selection activeCell="E3" sqref="E3"/>
    </sheetView>
  </sheetViews>
  <sheetFormatPr defaultRowHeight="15"/>
  <cols>
    <col min="2" max="2" width="21.7109375" customWidth="1"/>
    <col min="3" max="3" width="12.140625" customWidth="1"/>
    <col min="4" max="4" width="13.5703125" customWidth="1"/>
    <col min="5" max="5" width="20.42578125" customWidth="1"/>
  </cols>
  <sheetData>
    <row r="1" spans="2:11" s="12" customFormat="1" ht="18.75">
      <c r="B1" s="37" t="s">
        <v>33</v>
      </c>
      <c r="C1" s="38"/>
      <c r="D1" s="38"/>
      <c r="E1" s="38"/>
      <c r="F1" s="38"/>
      <c r="G1" s="38"/>
      <c r="H1" s="38"/>
      <c r="I1" s="38"/>
      <c r="J1" s="38"/>
      <c r="K1" s="38"/>
    </row>
    <row r="2" spans="2:11" s="12" customFormat="1" ht="57.75">
      <c r="B2" s="1" t="s">
        <v>0</v>
      </c>
      <c r="C2" s="2" t="s">
        <v>1</v>
      </c>
      <c r="D2" s="19" t="s">
        <v>2</v>
      </c>
      <c r="E2" s="19" t="s">
        <v>3</v>
      </c>
      <c r="F2" s="19" t="s">
        <v>4</v>
      </c>
      <c r="G2" s="19" t="s">
        <v>16</v>
      </c>
      <c r="H2" s="19" t="s">
        <v>6</v>
      </c>
      <c r="I2" s="19" t="s">
        <v>7</v>
      </c>
      <c r="J2" s="19" t="s">
        <v>8</v>
      </c>
      <c r="K2" s="19" t="s">
        <v>9</v>
      </c>
    </row>
    <row r="3" spans="2:11" s="12" customFormat="1" ht="94.5">
      <c r="B3" s="11" t="s">
        <v>34</v>
      </c>
      <c r="C3" s="14" t="s">
        <v>11</v>
      </c>
      <c r="D3" s="12">
        <v>1</v>
      </c>
      <c r="E3" s="11">
        <v>1</v>
      </c>
      <c r="F3" s="12">
        <f>D3*E3</f>
        <v>1</v>
      </c>
      <c r="G3" s="11"/>
      <c r="H3" s="12">
        <f>F3*G3</f>
        <v>0</v>
      </c>
      <c r="J3" s="12">
        <f>H3*I3</f>
        <v>0</v>
      </c>
    </row>
    <row r="4" spans="2:11" s="12" customFormat="1" ht="31.5">
      <c r="B4" s="11" t="s">
        <v>35</v>
      </c>
      <c r="C4" s="11" t="s">
        <v>36</v>
      </c>
      <c r="D4" s="12">
        <v>3</v>
      </c>
      <c r="E4" s="11">
        <v>10</v>
      </c>
      <c r="F4" s="12">
        <f>D4*E4</f>
        <v>30</v>
      </c>
      <c r="G4" s="11">
        <f>1/60</f>
        <v>1.6666666666666666E-2</v>
      </c>
      <c r="H4" s="12">
        <f>F4*G4</f>
        <v>0.5</v>
      </c>
      <c r="J4" s="12">
        <f>H4*I4</f>
        <v>0</v>
      </c>
    </row>
    <row r="5" spans="2:11" s="12" customFormat="1" ht="110.25">
      <c r="B5" s="11" t="s">
        <v>37</v>
      </c>
      <c r="C5" s="12" t="s">
        <v>38</v>
      </c>
      <c r="F5" s="12">
        <f>D5*E5</f>
        <v>0</v>
      </c>
      <c r="H5" s="12">
        <f>F5*G5</f>
        <v>0</v>
      </c>
      <c r="J5" s="12">
        <f>H5*I5</f>
        <v>0</v>
      </c>
    </row>
    <row r="6" spans="2:11" s="12" customFormat="1" ht="110.25">
      <c r="B6" s="11" t="s">
        <v>39</v>
      </c>
      <c r="C6" s="12" t="s">
        <v>38</v>
      </c>
      <c r="F6" s="12">
        <f>D6*E6</f>
        <v>0</v>
      </c>
      <c r="H6" s="12">
        <f>F6*G6</f>
        <v>0</v>
      </c>
      <c r="J6" s="12">
        <f>H6*I6</f>
        <v>0</v>
      </c>
    </row>
  </sheetData>
  <mergeCells count="1">
    <mergeCell ref="B1:K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5"/>
  <sheetViews>
    <sheetView workbookViewId="0">
      <selection activeCell="D5" sqref="D5"/>
    </sheetView>
  </sheetViews>
  <sheetFormatPr defaultRowHeight="15"/>
  <cols>
    <col min="1" max="1" width="56.85546875" customWidth="1"/>
    <col min="3" max="5" width="17.42578125" customWidth="1"/>
    <col min="6" max="6" width="19.85546875" customWidth="1"/>
    <col min="7" max="7" width="15.85546875" customWidth="1"/>
  </cols>
  <sheetData>
    <row r="1" spans="1:7" ht="47.25">
      <c r="C1" s="1" t="s">
        <v>40</v>
      </c>
      <c r="D1" s="1" t="s">
        <v>41</v>
      </c>
      <c r="E1" s="1" t="s">
        <v>42</v>
      </c>
      <c r="F1" s="1" t="s">
        <v>43</v>
      </c>
      <c r="G1" s="1" t="s">
        <v>8</v>
      </c>
    </row>
    <row r="2" spans="1:7" ht="15.75">
      <c r="C2" s="30">
        <v>255</v>
      </c>
      <c r="D2" s="31">
        <v>1</v>
      </c>
      <c r="E2" s="30">
        <f>C2*D2</f>
        <v>255</v>
      </c>
      <c r="F2" s="32">
        <f>D5</f>
        <v>78.840810000000005</v>
      </c>
      <c r="G2" s="32">
        <f>E2*F2</f>
        <v>20104.40655</v>
      </c>
    </row>
    <row r="5" spans="1:7" ht="110.25">
      <c r="A5" s="33" t="s">
        <v>44</v>
      </c>
      <c r="B5" s="34">
        <v>57.78</v>
      </c>
      <c r="C5" s="35">
        <v>0.36449999999999999</v>
      </c>
      <c r="D5" s="36">
        <f>B5*(100%+C5)</f>
        <v>78.840810000000005</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b3ce6949-99fe-4549-b75a-2322037c47c1" xsi:nil="true"/>
    <lcf76f155ced4ddcb4097134ff3c332f xmlns="63ed583d-7590-47b9-98bc-2af72f9646ac">
      <Terms xmlns="http://schemas.microsoft.com/office/infopath/2007/PartnerControls"/>
    </lcf76f155ced4ddcb4097134ff3c332f>
    <Details xmlns="63ed583d-7590-47b9-98bc-2af72f9646ac"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FEB2C590C5B0E548BBB80B30B4757BD0" ma:contentTypeVersion="23" ma:contentTypeDescription="Create a new document." ma:contentTypeScope="" ma:versionID="0e3941a2edc6a4bba15fabc4e0ad128f">
  <xsd:schema xmlns:xsd="http://www.w3.org/2001/XMLSchema" xmlns:xs="http://www.w3.org/2001/XMLSchema" xmlns:p="http://schemas.microsoft.com/office/2006/metadata/properties" xmlns:ns2="63ed583d-7590-47b9-98bc-2af72f9646ac" xmlns:ns3="b3ce6949-99fe-4549-b75a-2322037c47c1" targetNamespace="http://schemas.microsoft.com/office/2006/metadata/properties" ma:root="true" ma:fieldsID="e97813c50845ffdbfa560526b951be85" ns2:_="" ns3:_="">
    <xsd:import namespace="63ed583d-7590-47b9-98bc-2af72f9646ac"/>
    <xsd:import namespace="b3ce6949-99fe-4549-b75a-2322037c47c1"/>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Location" minOccurs="0"/>
                <xsd:element ref="ns2:MediaServiceGenerationTime" minOccurs="0"/>
                <xsd:element ref="ns2:MediaServiceEventHashCode" minOccurs="0"/>
                <xsd:element ref="ns2:MediaServiceAutoTags" minOccurs="0"/>
                <xsd:element ref="ns2:MediaServiceOCR" minOccurs="0"/>
                <xsd:element ref="ns2:lcf76f155ced4ddcb4097134ff3c332f" minOccurs="0"/>
                <xsd:element ref="ns3:TaxCatchAll" minOccurs="0"/>
                <xsd:element ref="ns2:MediaServiceObjectDetectorVersions" minOccurs="0"/>
                <xsd:element ref="ns2:MediaServiceSearchProperties" minOccurs="0"/>
                <xsd:element ref="ns2:MediaLengthInSeconds" minOccurs="0"/>
                <xsd:element ref="ns2: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3ed583d-7590-47b9-98bc-2af72f9646a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Location" ma:index="13" nillable="true" ma:displayName="Location" ma:internalName="MediaServiceLocatio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Tags" ma:index="16" nillable="true" ma:displayName="Tags" ma:internalName="MediaServiceAutoTag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2aa446fb-c4e7-47d1-9e02-aae3431be311"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LengthInSeconds" ma:index="23" nillable="true" ma:displayName="MediaLengthInSeconds" ma:hidden="true" ma:internalName="MediaLengthInSeconds" ma:readOnly="true">
      <xsd:simpleType>
        <xsd:restriction base="dms:Unknown"/>
      </xsd:simpleType>
    </xsd:element>
    <xsd:element name="Details" ma:index="24" nillable="true" ma:displayName="Details" ma:description="File Details" ma:format="Dropdown" ma:internalName="Details">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3ce6949-99fe-4549-b75a-2322037c47c1"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a733cde4-2013-41d4-a110-f16b355bebe5}" ma:internalName="TaxCatchAll" ma:showField="CatchAllData" ma:web="b3ce6949-99fe-4549-b75a-2322037c47c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7"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4FB15E4-64B6-4FD9-9B5E-48C3C8790F17}"/>
</file>

<file path=customXml/itemProps2.xml><?xml version="1.0" encoding="utf-8"?>
<ds:datastoreItem xmlns:ds="http://schemas.openxmlformats.org/officeDocument/2006/customXml" ds:itemID="{41F95921-7ED3-40C1-835A-09C67749E5AB}"/>
</file>

<file path=customXml/itemProps3.xml><?xml version="1.0" encoding="utf-8"?>
<ds:datastoreItem xmlns:ds="http://schemas.openxmlformats.org/officeDocument/2006/customXml" ds:itemID="{44E84871-7D0A-41A5-8300-13B468AC87DB}"/>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2015-06-05T18:17:20Z</dcterms:created>
  <dcterms:modified xsi:type="dcterms:W3CDTF">2025-07-01T13:30:42Z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0x010100FEB2C590C5B0E548BBB80B30B4757BD0</vt:lpwstr>
  </property>
  <property fmtid="{D5CDD505-2E9C-101B-9397-08002B2CF9AE}" pid="3" name="MediaServiceImageTags">
    <vt:lpwstr/>
  </property>
</Properties>
</file>