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doimspp-my.sharepoint.com/personal/madonna_baucum_fws_gov/Documents/Information Collection/1018 Collections/1018-0100 USFWS Grant Funding Admin Processes/2024 Submission (RIN 1018-BB84)/"/>
    </mc:Choice>
  </mc:AlternateContent>
  <xr:revisionPtr revIDLastSave="389" documentId="8_{E0E2EF29-1356-463E-AB5F-11181DE0820F}" xr6:coauthVersionLast="47" xr6:coauthVersionMax="47" xr10:uidLastSave="{1B19F413-65D0-45AC-9D55-A5EBE196CA3A}"/>
  <bookViews>
    <workbookView xWindow="22932" yWindow="-108" windowWidth="23256" windowHeight="13896" tabRatio="1000" xr2:uid="{00000000-000D-0000-FFFF-FFFF00000000}"/>
  </bookViews>
  <sheets>
    <sheet name="Totals" sheetId="11" r:id="rId1"/>
    <sheet name="12.1 NAWCA" sheetId="8" r:id="rId2"/>
    <sheet name="12.2 NMBCA" sheetId="9" r:id="rId3"/>
    <sheet name="12.3 International Affairs" sheetId="6" r:id="rId4"/>
    <sheet name="12.3 Changes" sheetId="19" r:id="rId5"/>
    <sheet name="12.4 All Other Programs" sheetId="1" r:id="rId6"/>
    <sheet name="12.4 Changes" sheetId="16" r:id="rId7"/>
    <sheet name="12.5 50 CFR Additional" sheetId="12" r:id="rId8"/>
    <sheet name="12.5 Changes" sheetId="22" r:id="rId9"/>
    <sheet name="Gov't Cost Estimates" sheetId="23" r:id="rId10"/>
    <sheet name="ROCIS XWalk" sheetId="21" r:id="rId11"/>
    <sheet name="PGMs XWalk" sheetId="20" r:id="rId12"/>
  </sheets>
  <definedNames>
    <definedName name="_xlnm._FilterDatabase" localSheetId="10" hidden="1">'ROCIS XWalk'!$A$1:$K$111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1" l="1"/>
  <c r="C18" i="11"/>
  <c r="B9" i="23" l="1"/>
  <c r="D9" i="23" s="1"/>
  <c r="B8" i="23"/>
  <c r="D8" i="23" s="1"/>
  <c r="B7" i="23"/>
  <c r="D7" i="23" s="1"/>
  <c r="B6" i="23"/>
  <c r="D6" i="23" s="1"/>
  <c r="D42" i="23"/>
  <c r="D36" i="23"/>
  <c r="D30" i="23"/>
  <c r="D25" i="23"/>
  <c r="D20" i="23"/>
  <c r="B5" i="23" s="1"/>
  <c r="D5" i="23" s="1"/>
  <c r="D14" i="23"/>
  <c r="B4" i="23" s="1"/>
  <c r="E19" i="16"/>
  <c r="D19" i="16"/>
  <c r="E10" i="22"/>
  <c r="D10" i="22"/>
  <c r="K110" i="21"/>
  <c r="K111" i="21" s="1"/>
  <c r="B31" i="12"/>
  <c r="H30" i="12"/>
  <c r="D29" i="12"/>
  <c r="F29" i="12" s="1"/>
  <c r="H29" i="12" s="1"/>
  <c r="F59" i="9"/>
  <c r="F58" i="9"/>
  <c r="D59" i="9"/>
  <c r="F18" i="9"/>
  <c r="F10" i="9"/>
  <c r="D10" i="9"/>
  <c r="D18" i="9"/>
  <c r="D38" i="9"/>
  <c r="D58" i="9"/>
  <c r="J110" i="21"/>
  <c r="J111" i="21" s="1"/>
  <c r="D13" i="11"/>
  <c r="C13" i="11"/>
  <c r="B26" i="12"/>
  <c r="B21" i="12"/>
  <c r="B11" i="12"/>
  <c r="D16" i="12"/>
  <c r="B16" i="12"/>
  <c r="C10" i="22"/>
  <c r="B10" i="22"/>
  <c r="D24" i="12"/>
  <c r="F24" i="12" s="1"/>
  <c r="H24" i="12" s="1"/>
  <c r="D19" i="12"/>
  <c r="F20" i="12" s="1"/>
  <c r="H20" i="12" s="1"/>
  <c r="D9" i="12"/>
  <c r="F9" i="12" s="1"/>
  <c r="H9" i="12" s="1"/>
  <c r="F14" i="12"/>
  <c r="H14" i="12" s="1"/>
  <c r="E5" i="19"/>
  <c r="D5" i="19"/>
  <c r="F66" i="6"/>
  <c r="B66" i="6"/>
  <c r="D66" i="6"/>
  <c r="F65" i="6"/>
  <c r="D65" i="6"/>
  <c r="B65" i="6"/>
  <c r="F53" i="1"/>
  <c r="F59" i="1"/>
  <c r="D59" i="1"/>
  <c r="B59" i="1"/>
  <c r="B67" i="1"/>
  <c r="F87" i="1"/>
  <c r="D87" i="1"/>
  <c r="D110" i="21"/>
  <c r="C110" i="21"/>
  <c r="B10" i="23" l="1"/>
  <c r="D4" i="23"/>
  <c r="D10" i="23" s="1"/>
  <c r="B32" i="12"/>
  <c r="D31" i="12"/>
  <c r="F31" i="12"/>
  <c r="H31" i="12"/>
  <c r="B6" i="11"/>
  <c r="D11" i="12"/>
  <c r="F26" i="12"/>
  <c r="D21" i="12"/>
  <c r="D26" i="12"/>
  <c r="H25" i="12"/>
  <c r="H26" i="12" s="1"/>
  <c r="F19" i="12"/>
  <c r="H19" i="12" s="1"/>
  <c r="F10" i="12"/>
  <c r="H10" i="12" s="1"/>
  <c r="H11" i="12" s="1"/>
  <c r="F15" i="12"/>
  <c r="H15" i="12" s="1"/>
  <c r="H16" i="12" s="1"/>
  <c r="D96" i="1"/>
  <c r="F97" i="1" s="1"/>
  <c r="F77" i="1"/>
  <c r="F76" i="1"/>
  <c r="F62" i="1"/>
  <c r="F55" i="1"/>
  <c r="F61" i="6"/>
  <c r="F60" i="6"/>
  <c r="F12" i="6"/>
  <c r="F15" i="6"/>
  <c r="D28" i="6"/>
  <c r="F29" i="6" s="1"/>
  <c r="D43" i="6"/>
  <c r="D40" i="6"/>
  <c r="F41" i="6" s="1"/>
  <c r="D37" i="6"/>
  <c r="D34" i="6"/>
  <c r="D31" i="6"/>
  <c r="F32" i="6" s="1"/>
  <c r="F16" i="6"/>
  <c r="D32" i="12" l="1"/>
  <c r="C6" i="11"/>
  <c r="F11" i="12"/>
  <c r="H21" i="12"/>
  <c r="H32" i="12" s="1"/>
  <c r="F21" i="12"/>
  <c r="F16" i="12"/>
  <c r="F32" i="12" s="1"/>
  <c r="F96" i="1"/>
  <c r="F28" i="6"/>
  <c r="F40" i="6"/>
  <c r="F31" i="6"/>
  <c r="E6" i="11" l="1"/>
  <c r="D6" i="11"/>
  <c r="B58" i="9"/>
  <c r="B38" i="9"/>
  <c r="B18" i="9"/>
  <c r="B10" i="9"/>
  <c r="D4" i="9"/>
  <c r="D5" i="9"/>
  <c r="D56" i="9"/>
  <c r="F57" i="9" s="1"/>
  <c r="H57" i="9" s="1"/>
  <c r="D53" i="9"/>
  <c r="F54" i="9" s="1"/>
  <c r="H54" i="9" s="1"/>
  <c r="D50" i="9"/>
  <c r="D47" i="9"/>
  <c r="F47" i="9" s="1"/>
  <c r="H47" i="9" s="1"/>
  <c r="D44" i="9"/>
  <c r="F45" i="9" s="1"/>
  <c r="H45" i="9" s="1"/>
  <c r="D41" i="9"/>
  <c r="F42" i="9" s="1"/>
  <c r="H42" i="9" s="1"/>
  <c r="D36" i="9"/>
  <c r="F37" i="9" s="1"/>
  <c r="H37" i="9" s="1"/>
  <c r="D33" i="9"/>
  <c r="F33" i="9" s="1"/>
  <c r="H33" i="9" s="1"/>
  <c r="D30" i="9"/>
  <c r="F31" i="9" s="1"/>
  <c r="H31" i="9" s="1"/>
  <c r="D27" i="9"/>
  <c r="F28" i="9" s="1"/>
  <c r="H28" i="9" s="1"/>
  <c r="D24" i="9"/>
  <c r="F24" i="9" s="1"/>
  <c r="H24" i="9" s="1"/>
  <c r="D21" i="9"/>
  <c r="F22" i="9" s="1"/>
  <c r="H22" i="9" s="1"/>
  <c r="D17" i="9"/>
  <c r="F17" i="9" s="1"/>
  <c r="H17" i="9" s="1"/>
  <c r="D16" i="9"/>
  <c r="F16" i="9" s="1"/>
  <c r="H16" i="9" s="1"/>
  <c r="D15" i="9"/>
  <c r="F15" i="9" s="1"/>
  <c r="H15" i="9" s="1"/>
  <c r="D14" i="9"/>
  <c r="F14" i="9" s="1"/>
  <c r="H14" i="9" s="1"/>
  <c r="D13" i="9"/>
  <c r="F13" i="9" s="1"/>
  <c r="H13" i="9" s="1"/>
  <c r="D12" i="9"/>
  <c r="D9" i="9"/>
  <c r="F9" i="9" s="1"/>
  <c r="H9" i="9" s="1"/>
  <c r="D8" i="9"/>
  <c r="F8" i="9" s="1"/>
  <c r="H8" i="9" s="1"/>
  <c r="D7" i="9"/>
  <c r="F7" i="9" s="1"/>
  <c r="H7" i="9" s="1"/>
  <c r="D6" i="9"/>
  <c r="F6" i="9" s="1"/>
  <c r="H6" i="9" s="1"/>
  <c r="B59" i="9" l="1"/>
  <c r="B3" i="11" s="1"/>
  <c r="F4" i="9"/>
  <c r="F25" i="9"/>
  <c r="H25" i="9" s="1"/>
  <c r="F44" i="9"/>
  <c r="F34" i="9"/>
  <c r="H34" i="9" s="1"/>
  <c r="F30" i="9"/>
  <c r="H30" i="9" s="1"/>
  <c r="F53" i="9"/>
  <c r="H53" i="9" s="1"/>
  <c r="F5" i="9"/>
  <c r="H5" i="9" s="1"/>
  <c r="F48" i="9"/>
  <c r="H48" i="9" s="1"/>
  <c r="F21" i="9"/>
  <c r="H21" i="9" s="1"/>
  <c r="F36" i="9"/>
  <c r="H36" i="9" s="1"/>
  <c r="F50" i="9"/>
  <c r="H50" i="9" s="1"/>
  <c r="F12" i="9"/>
  <c r="F27" i="9"/>
  <c r="H27" i="9" s="1"/>
  <c r="F41" i="9"/>
  <c r="F51" i="9"/>
  <c r="H51" i="9" s="1"/>
  <c r="F56" i="9"/>
  <c r="H56" i="9" s="1"/>
  <c r="H4" i="9" l="1"/>
  <c r="H10" i="9" s="1"/>
  <c r="H44" i="9"/>
  <c r="F38" i="9"/>
  <c r="H38" i="9"/>
  <c r="H41" i="9"/>
  <c r="H12" i="9"/>
  <c r="H18" i="9" s="1"/>
  <c r="C3" i="11" l="1"/>
  <c r="H58" i="9"/>
  <c r="H59" i="9" s="1"/>
  <c r="D3" i="11" l="1"/>
  <c r="E3" i="11"/>
  <c r="B45" i="6" l="1"/>
  <c r="B25" i="6"/>
  <c r="B17" i="6"/>
  <c r="B27" i="8" l="1"/>
  <c r="B18" i="8"/>
  <c r="B12" i="8"/>
  <c r="B7" i="8"/>
  <c r="B87" i="1" l="1"/>
  <c r="D82" i="1"/>
  <c r="F82" i="1" s="1"/>
  <c r="H82" i="1" s="1"/>
  <c r="F83" i="1" l="1"/>
  <c r="H83" i="1" s="1"/>
  <c r="B107" i="1"/>
  <c r="D102" i="1"/>
  <c r="F102" i="1" s="1"/>
  <c r="H102" i="1" s="1"/>
  <c r="D99" i="1"/>
  <c r="F100" i="1" s="1"/>
  <c r="H100" i="1" s="1"/>
  <c r="D90" i="1"/>
  <c r="F91" i="1" s="1"/>
  <c r="D105" i="1"/>
  <c r="F105" i="1" s="1"/>
  <c r="H105" i="1" s="1"/>
  <c r="D76" i="1"/>
  <c r="D85" i="1"/>
  <c r="F86" i="1" s="1"/>
  <c r="H86" i="1" s="1"/>
  <c r="D70" i="1"/>
  <c r="F71" i="1" s="1"/>
  <c r="H71" i="1" s="1"/>
  <c r="D79" i="1"/>
  <c r="F79" i="1" s="1"/>
  <c r="H79" i="1" s="1"/>
  <c r="D73" i="1"/>
  <c r="F74" i="1" s="1"/>
  <c r="H74" i="1" s="1"/>
  <c r="B108" i="1" l="1"/>
  <c r="H77" i="1"/>
  <c r="F106" i="1"/>
  <c r="H106" i="1" s="1"/>
  <c r="F90" i="1"/>
  <c r="H90" i="1" s="1"/>
  <c r="F103" i="1"/>
  <c r="H103" i="1" s="1"/>
  <c r="F99" i="1"/>
  <c r="H99" i="1" s="1"/>
  <c r="H91" i="1"/>
  <c r="F73" i="1"/>
  <c r="H73" i="1" s="1"/>
  <c r="F80" i="1"/>
  <c r="H80" i="1" s="1"/>
  <c r="F85" i="1"/>
  <c r="H85" i="1" s="1"/>
  <c r="F70" i="1"/>
  <c r="H70" i="1" s="1"/>
  <c r="D26" i="8"/>
  <c r="D22" i="8"/>
  <c r="D25" i="8"/>
  <c r="D24" i="8"/>
  <c r="D21" i="8"/>
  <c r="D23" i="8"/>
  <c r="F23" i="8" s="1"/>
  <c r="D20" i="8"/>
  <c r="D17" i="8"/>
  <c r="D66" i="1"/>
  <c r="F66" i="1" s="1"/>
  <c r="H66" i="1" s="1"/>
  <c r="D65" i="1"/>
  <c r="F65" i="1" s="1"/>
  <c r="H65" i="1" s="1"/>
  <c r="D64" i="1"/>
  <c r="F64" i="1" s="1"/>
  <c r="H64" i="1" s="1"/>
  <c r="D62" i="1"/>
  <c r="H62" i="1" s="1"/>
  <c r="D61" i="1"/>
  <c r="D58" i="1"/>
  <c r="F58" i="1" s="1"/>
  <c r="H58" i="1" s="1"/>
  <c r="D57" i="1"/>
  <c r="F57" i="1" s="1"/>
  <c r="H57" i="1" s="1"/>
  <c r="D56" i="1"/>
  <c r="F56" i="1" s="1"/>
  <c r="H56" i="1" s="1"/>
  <c r="D54" i="1"/>
  <c r="F54" i="1" s="1"/>
  <c r="H54" i="1" s="1"/>
  <c r="D53" i="1"/>
  <c r="B50" i="8"/>
  <c r="B73" i="8"/>
  <c r="H76" i="1" l="1"/>
  <c r="B5" i="11"/>
  <c r="B4" i="11"/>
  <c r="F61" i="1"/>
  <c r="D27" i="8"/>
  <c r="F20" i="8"/>
  <c r="B74" i="8"/>
  <c r="H87" i="1"/>
  <c r="B2" i="11" l="1"/>
  <c r="H53" i="1"/>
  <c r="H61" i="1"/>
  <c r="D63" i="6"/>
  <c r="D60" i="6"/>
  <c r="D57" i="6"/>
  <c r="F43" i="6"/>
  <c r="H43" i="6" s="1"/>
  <c r="H41" i="6"/>
  <c r="F37" i="6"/>
  <c r="H37" i="6" s="1"/>
  <c r="D24" i="6"/>
  <c r="F24" i="6" s="1"/>
  <c r="H24" i="6" s="1"/>
  <c r="D23" i="6"/>
  <c r="F23" i="6" s="1"/>
  <c r="H23" i="6" s="1"/>
  <c r="D22" i="6"/>
  <c r="H16" i="6"/>
  <c r="H15" i="6"/>
  <c r="D4" i="8"/>
  <c r="D5" i="8"/>
  <c r="D6" i="8"/>
  <c r="F6" i="8" s="1"/>
  <c r="H6" i="8" s="1"/>
  <c r="D9" i="8"/>
  <c r="D10" i="8"/>
  <c r="F10" i="8" s="1"/>
  <c r="H10" i="8" s="1"/>
  <c r="D11" i="8"/>
  <c r="F11" i="8" s="1"/>
  <c r="H11" i="8" s="1"/>
  <c r="D14" i="8"/>
  <c r="D16" i="8"/>
  <c r="F16" i="8" s="1"/>
  <c r="H16" i="8" s="1"/>
  <c r="D15" i="8"/>
  <c r="F15" i="8" s="1"/>
  <c r="H15" i="8" s="1"/>
  <c r="F17" i="8"/>
  <c r="H17" i="8" s="1"/>
  <c r="F22" i="8"/>
  <c r="F25" i="8"/>
  <c r="H25" i="8" s="1"/>
  <c r="F24" i="8"/>
  <c r="H24" i="8" s="1"/>
  <c r="F26" i="8"/>
  <c r="H26" i="8" s="1"/>
  <c r="D30" i="8"/>
  <c r="D33" i="8"/>
  <c r="F33" i="8" s="1"/>
  <c r="D36" i="8"/>
  <c r="F37" i="8" s="1"/>
  <c r="H37" i="8" s="1"/>
  <c r="D39" i="8"/>
  <c r="D45" i="8"/>
  <c r="D42" i="8"/>
  <c r="D48" i="8"/>
  <c r="D53" i="8"/>
  <c r="D56" i="8"/>
  <c r="F57" i="8" s="1"/>
  <c r="D59" i="8"/>
  <c r="F59" i="8" s="1"/>
  <c r="H59" i="8" s="1"/>
  <c r="D62" i="8"/>
  <c r="D68" i="8"/>
  <c r="F68" i="8" s="1"/>
  <c r="H68" i="8" s="1"/>
  <c r="D65" i="8"/>
  <c r="F66" i="8" s="1"/>
  <c r="H66" i="8" s="1"/>
  <c r="D71" i="8"/>
  <c r="F72" i="8" s="1"/>
  <c r="H72" i="8" s="1"/>
  <c r="D54" i="6"/>
  <c r="F54" i="6" s="1"/>
  <c r="D51" i="6"/>
  <c r="D48" i="6"/>
  <c r="F34" i="6"/>
  <c r="H34" i="6" s="1"/>
  <c r="D21" i="6"/>
  <c r="D20" i="6"/>
  <c r="F20" i="6" s="1"/>
  <c r="H20" i="6" s="1"/>
  <c r="D19" i="6"/>
  <c r="F13" i="6"/>
  <c r="H13" i="6" s="1"/>
  <c r="H12" i="6"/>
  <c r="D11" i="6"/>
  <c r="D55" i="1"/>
  <c r="D93" i="1"/>
  <c r="F51" i="6" l="1"/>
  <c r="F52" i="6"/>
  <c r="F58" i="6"/>
  <c r="H58" i="6" s="1"/>
  <c r="F57" i="6"/>
  <c r="H57" i="6" s="1"/>
  <c r="F49" i="6"/>
  <c r="H49" i="6" s="1"/>
  <c r="F48" i="6"/>
  <c r="H61" i="6"/>
  <c r="H60" i="6"/>
  <c r="H52" i="6"/>
  <c r="H51" i="6"/>
  <c r="F64" i="6"/>
  <c r="H64" i="6" s="1"/>
  <c r="F63" i="6"/>
  <c r="H63" i="6" s="1"/>
  <c r="F55" i="6"/>
  <c r="D25" i="6"/>
  <c r="D45" i="6"/>
  <c r="D17" i="6"/>
  <c r="D12" i="8"/>
  <c r="D7" i="8"/>
  <c r="D18" i="8"/>
  <c r="H55" i="6"/>
  <c r="D73" i="8"/>
  <c r="H97" i="1"/>
  <c r="D107" i="1"/>
  <c r="F93" i="1"/>
  <c r="H93" i="1" s="1"/>
  <c r="F94" i="1"/>
  <c r="H94" i="1" s="1"/>
  <c r="H32" i="6"/>
  <c r="F21" i="6"/>
  <c r="H22" i="8"/>
  <c r="D50" i="8"/>
  <c r="F62" i="8"/>
  <c r="H62" i="8" s="1"/>
  <c r="F43" i="8"/>
  <c r="H43" i="8" s="1"/>
  <c r="F42" i="8"/>
  <c r="H42" i="8" s="1"/>
  <c r="F54" i="8"/>
  <c r="H54" i="8" s="1"/>
  <c r="F4" i="8"/>
  <c r="H4" i="8" s="1"/>
  <c r="F31" i="8"/>
  <c r="H31" i="8" s="1"/>
  <c r="F46" i="8"/>
  <c r="H46" i="8" s="1"/>
  <c r="F45" i="8"/>
  <c r="F40" i="8"/>
  <c r="H40" i="8" s="1"/>
  <c r="F39" i="8"/>
  <c r="H39" i="8" s="1"/>
  <c r="F9" i="8"/>
  <c r="F12" i="8" s="1"/>
  <c r="F49" i="8"/>
  <c r="H49" i="8" s="1"/>
  <c r="F48" i="8"/>
  <c r="H48" i="8" s="1"/>
  <c r="F14" i="8"/>
  <c r="F71" i="8"/>
  <c r="H71" i="8" s="1"/>
  <c r="F63" i="8"/>
  <c r="H63" i="8" s="1"/>
  <c r="F34" i="8"/>
  <c r="H34" i="8" s="1"/>
  <c r="F38" i="6"/>
  <c r="H38" i="6" s="1"/>
  <c r="F44" i="6"/>
  <c r="H44" i="6" s="1"/>
  <c r="H40" i="6"/>
  <c r="F22" i="6"/>
  <c r="F35" i="6"/>
  <c r="H35" i="6" s="1"/>
  <c r="F14" i="6"/>
  <c r="F65" i="8"/>
  <c r="H65" i="8" s="1"/>
  <c r="F53" i="8"/>
  <c r="F36" i="8"/>
  <c r="H36" i="8" s="1"/>
  <c r="F30" i="8"/>
  <c r="F21" i="8"/>
  <c r="F27" i="8" s="1"/>
  <c r="F56" i="8"/>
  <c r="H56" i="8" s="1"/>
  <c r="F5" i="8"/>
  <c r="H5" i="8" s="1"/>
  <c r="F69" i="8"/>
  <c r="H69" i="8" s="1"/>
  <c r="H57" i="8"/>
  <c r="H33" i="8"/>
  <c r="F60" i="8"/>
  <c r="H60" i="8" s="1"/>
  <c r="F11" i="6"/>
  <c r="F19" i="6"/>
  <c r="H29" i="6"/>
  <c r="H31" i="6"/>
  <c r="F18" i="8" l="1"/>
  <c r="H14" i="8"/>
  <c r="H18" i="8" s="1"/>
  <c r="H7" i="8"/>
  <c r="F25" i="6"/>
  <c r="F17" i="6"/>
  <c r="F7" i="8"/>
  <c r="H48" i="6"/>
  <c r="H28" i="6"/>
  <c r="H45" i="6" s="1"/>
  <c r="F45" i="6"/>
  <c r="H21" i="8"/>
  <c r="D74" i="8"/>
  <c r="H54" i="6"/>
  <c r="H96" i="1"/>
  <c r="H107" i="1" s="1"/>
  <c r="F107" i="1"/>
  <c r="H21" i="6"/>
  <c r="F50" i="8"/>
  <c r="F73" i="8"/>
  <c r="H20" i="8"/>
  <c r="H9" i="8"/>
  <c r="H12" i="8" s="1"/>
  <c r="H53" i="8"/>
  <c r="H73" i="8" s="1"/>
  <c r="H30" i="8"/>
  <c r="B7" i="11"/>
  <c r="H45" i="8"/>
  <c r="H22" i="6"/>
  <c r="H14" i="6"/>
  <c r="H23" i="8"/>
  <c r="H19" i="6"/>
  <c r="H11" i="6"/>
  <c r="D63" i="1"/>
  <c r="H50" i="8" l="1"/>
  <c r="D67" i="1"/>
  <c r="D108" i="1" s="1"/>
  <c r="C5" i="11" s="1"/>
  <c r="F63" i="1"/>
  <c r="C4" i="11"/>
  <c r="C2" i="11"/>
  <c r="C7" i="11" s="1"/>
  <c r="H25" i="6"/>
  <c r="H17" i="6"/>
  <c r="H65" i="6"/>
  <c r="H27" i="8"/>
  <c r="F74" i="8"/>
  <c r="F67" i="1"/>
  <c r="F108" i="1" s="1"/>
  <c r="H55" i="1"/>
  <c r="H59" i="1" s="1"/>
  <c r="D5" i="11" l="1"/>
  <c r="D4" i="11"/>
  <c r="D2" i="11"/>
  <c r="D7" i="11" s="1"/>
  <c r="H74" i="8"/>
  <c r="H66" i="6"/>
  <c r="H63" i="1"/>
  <c r="E4" i="11" l="1"/>
  <c r="E2" i="11"/>
  <c r="H67" i="1"/>
  <c r="H108" i="1" s="1"/>
  <c r="E5" i="11" l="1"/>
  <c r="E7" i="11" s="1"/>
</calcChain>
</file>

<file path=xl/sharedStrings.xml><?xml version="1.0" encoding="utf-8"?>
<sst xmlns="http://schemas.openxmlformats.org/spreadsheetml/2006/main" count="1113" uniqueCount="356">
  <si>
    <t>CFDA Number and Title</t>
  </si>
  <si>
    <t>Annual No. of Respondents</t>
  </si>
  <si>
    <t>Number of Submissions Each</t>
  </si>
  <si>
    <t>15.605 Sport Fish Restoration</t>
  </si>
  <si>
    <t>15.608 Fish and Wildlife Management Assistance</t>
  </si>
  <si>
    <t>15.611 Wildlife Restoration and Basic Hunter Education</t>
  </si>
  <si>
    <t>15.614 Coastal Wetlands Planning, Protection and Restoration</t>
  </si>
  <si>
    <t>15.615 Cooperative Endangered Species Conservation Fund</t>
  </si>
  <si>
    <t>15.616 Clean Vessel Act</t>
  </si>
  <si>
    <t>15.619 Rhinoceros and Tiger Conservation Fund</t>
  </si>
  <si>
    <t>15.620 African Elephant Conservation Fund</t>
  </si>
  <si>
    <t>15.621 Asian Elephant Conservation Fund</t>
  </si>
  <si>
    <t>15.622 Sportfishing and Boating Safety Act</t>
  </si>
  <si>
    <t>15.626 Enhanced Hunter Education and Safety</t>
  </si>
  <si>
    <t>15.628 Multistate Conservation Grant</t>
  </si>
  <si>
    <t>15.629 Great Apes Conservation Fund</t>
  </si>
  <si>
    <t>15.630 Coastal</t>
  </si>
  <si>
    <t>15.631 Partners for Fish and Wildlife</t>
  </si>
  <si>
    <t>Total Annual Responses</t>
  </si>
  <si>
    <t>Completion Time per Response (Hours)</t>
  </si>
  <si>
    <t>Annual Burden Hours</t>
  </si>
  <si>
    <t>Hourly Labor Costs (Incl. Benefits)</t>
  </si>
  <si>
    <t>Dollar Value of Annual Burden Hours</t>
  </si>
  <si>
    <t xml:space="preserve">     Private Sector</t>
  </si>
  <si>
    <t xml:space="preserve">     Government</t>
  </si>
  <si>
    <t>Subtotals:</t>
  </si>
  <si>
    <t>15.634 State Wildlife Grants</t>
  </si>
  <si>
    <t>15.636 Alaska Subsistence Management</t>
  </si>
  <si>
    <t>15.637 Migratory Bird Joint Ventures</t>
  </si>
  <si>
    <t>15.639 Tribal Wildlife Grants</t>
  </si>
  <si>
    <t>15.640 Wildlife Without Borders- Latin America and the Caribbean</t>
  </si>
  <si>
    <t>15.643 Alaska Migratory Bird Co-Management Council</t>
  </si>
  <si>
    <t>15.645 Marine Turtle Conservation Fund</t>
  </si>
  <si>
    <t>15.647 Migratory Bird Conservation</t>
  </si>
  <si>
    <t>15.653 National Outreach and Communication</t>
  </si>
  <si>
    <t>15.654 National Wildlife Refuge System Enhancements</t>
  </si>
  <si>
    <t>15.655 Migratory Bird Monitoring, Assessment and Conservation</t>
  </si>
  <si>
    <t>15.658 Natural Resource Damage Assessment, Restoration and Implementation</t>
  </si>
  <si>
    <t>15.661 Lower Snake River Compensation Plan</t>
  </si>
  <si>
    <t>15.662 Great Lakes Restoration</t>
  </si>
  <si>
    <t>15.664 Fish and Wildlife Coordination and Assistance</t>
  </si>
  <si>
    <t>15.666 Endangered Species Conservation-Wolf Livestock Loss Compensation and Prevention</t>
  </si>
  <si>
    <t>15.667 Highlands Conservation</t>
  </si>
  <si>
    <t>15.670 Adaptive Science</t>
  </si>
  <si>
    <t>15.671 Yukon River Salmon Research and Management Assistance</t>
  </si>
  <si>
    <t>15.674 National Fire Plan-Wildland Urban Interface Community Fire Assistance</t>
  </si>
  <si>
    <t>15.676 Youth Engagement, Education, and Employment</t>
  </si>
  <si>
    <t>15.677 Hurricane Sandy Disaster Relief Activities-FWS</t>
  </si>
  <si>
    <t>15.679 Combating Wildlife Trafficking</t>
  </si>
  <si>
    <t>15.680 Mexican Wolf Recovery</t>
  </si>
  <si>
    <t>15.681 Cooperative Agriculture</t>
  </si>
  <si>
    <t>Applications</t>
  </si>
  <si>
    <t>Amendments</t>
  </si>
  <si>
    <t xml:space="preserve">     Individuals</t>
  </si>
  <si>
    <t>Individuals</t>
  </si>
  <si>
    <t xml:space="preserve">     Reporting</t>
  </si>
  <si>
    <t xml:space="preserve">     Recordkeeping</t>
  </si>
  <si>
    <t>Private Sector</t>
  </si>
  <si>
    <t>Government</t>
  </si>
  <si>
    <t>Annual Performance Reports</t>
  </si>
  <si>
    <t>15.665 National Wetlands Inventory</t>
  </si>
  <si>
    <t>15.651 Wildlife Without Borders-Africa</t>
  </si>
  <si>
    <t>15.623 North American Wetlands Conservation Fund (NAWCA)</t>
  </si>
  <si>
    <t>15.635 Neotropical Migratory Bird Conservation (NMBCA)</t>
  </si>
  <si>
    <t>Quarterly Performance Reports</t>
  </si>
  <si>
    <t>TOTAL:</t>
  </si>
  <si>
    <t>Totals:</t>
  </si>
  <si>
    <t>Applications - U.S. Standard Grant</t>
  </si>
  <si>
    <t>Applications - U.S. Small Grant</t>
  </si>
  <si>
    <t>Applications - Canada/Mexico Standard Grant</t>
  </si>
  <si>
    <t xml:space="preserve">     Individuals - Mexico</t>
  </si>
  <si>
    <t xml:space="preserve">     Private Sector - Canada</t>
  </si>
  <si>
    <t xml:space="preserve">     Government - Mexico</t>
  </si>
  <si>
    <t xml:space="preserve">15.684 White-nose Syndrome National Response Implementation </t>
  </si>
  <si>
    <t>TOTAL NAWCA:</t>
  </si>
  <si>
    <t>15.648 Central Valley Project Improvement Act</t>
  </si>
  <si>
    <t>15.657 Endangered Species Recovery Implementation</t>
  </si>
  <si>
    <t>15.660 Candidate Species Conservation</t>
  </si>
  <si>
    <t>15.663 NFWF-USFWS Conservation Partnership</t>
  </si>
  <si>
    <t>15.682 Experienced Services</t>
  </si>
  <si>
    <t>15.683 Prescott Marine Mammal Rescue Assistance</t>
  </si>
  <si>
    <t>12.4 All Other Programs</t>
  </si>
  <si>
    <t>12.3 International Affairs</t>
  </si>
  <si>
    <t>12.2 NMBCA</t>
  </si>
  <si>
    <t>12.1 NAWCA</t>
  </si>
  <si>
    <t>Applications - International Affairs (Individuals)</t>
  </si>
  <si>
    <t>Applications - International Affairs (Private Sector)</t>
  </si>
  <si>
    <t>Applications - International Affairs (Government)</t>
  </si>
  <si>
    <t>Amendments - International Affairs (Individuals)</t>
  </si>
  <si>
    <t>Amendments - International Affairs (Private Sector)</t>
  </si>
  <si>
    <t>Amendments - International Affairs (Government)</t>
  </si>
  <si>
    <t>Quarterly Performance Reports - International Affairs (Individuals)</t>
  </si>
  <si>
    <t>Quarterly Performance Reports - International Affairs (Private Sector)</t>
  </si>
  <si>
    <t>Quarterly Performance Reports - International Affairs (Government)</t>
  </si>
  <si>
    <t>Annual Performance Reports - International Affairs (Individuals)</t>
  </si>
  <si>
    <t>Annual Performance Reports - International Affairs (Private Sector)</t>
  </si>
  <si>
    <t>Annual Performance Reports - International Affairs (Government)</t>
  </si>
  <si>
    <t>Individuals - Mexico</t>
  </si>
  <si>
    <t>Private Sector - Canada</t>
  </si>
  <si>
    <t xml:space="preserve">Government - Mexico </t>
  </si>
  <si>
    <t>Government - Mexico</t>
  </si>
  <si>
    <t>Change Description</t>
  </si>
  <si>
    <t>Amendments - All Other Programs (Government)</t>
  </si>
  <si>
    <t>Annual Performance Reports - All Other Programs (Government)</t>
  </si>
  <si>
    <t>Applications - All Other Programs (Government)</t>
  </si>
  <si>
    <t>Quarterly Performance Reports - All Other Programs (Government)</t>
  </si>
  <si>
    <t xml:space="preserve">     Individuals-Foreign</t>
  </si>
  <si>
    <t xml:space="preserve">     Private Sector-Foreign</t>
  </si>
  <si>
    <t xml:space="preserve">     Government-Foreign</t>
  </si>
  <si>
    <t>TOTAL NMBCA:</t>
  </si>
  <si>
    <t>Burden Changes</t>
  </si>
  <si>
    <t>Foreign - Individuals</t>
  </si>
  <si>
    <t>Foreign - Private Sector</t>
  </si>
  <si>
    <t>Foreign - Government</t>
  </si>
  <si>
    <t xml:space="preserve">     Foreign - Individuals</t>
  </si>
  <si>
    <t xml:space="preserve">     Foreign - Private Sector</t>
  </si>
  <si>
    <t xml:space="preserve">     Foreign - Government</t>
  </si>
  <si>
    <t>Applications - International Affairs (Foreign - Individuals)</t>
  </si>
  <si>
    <t>Applications - International Affairs (Foreign - Private Sector)</t>
  </si>
  <si>
    <t>Applications - International Affairs (Foreign - Government)</t>
  </si>
  <si>
    <t>Amendments - International Affairs (Foreign - Individuals)</t>
  </si>
  <si>
    <t>Amendments - International Affairs (Foreign - Private Sector)</t>
  </si>
  <si>
    <t>Amendments - International Affairs (Foreign - Government)</t>
  </si>
  <si>
    <t>Quarterly Performance Reports - International Affairs (Foreign - Individuals)</t>
  </si>
  <si>
    <t>Quarterly Performance Reports - International Affairs (Foreign - Private Sector)</t>
  </si>
  <si>
    <t>Quarterly Performance Reports - International Affairs (Foreign - Government)</t>
  </si>
  <si>
    <t>Annual Performance Reports - International Affairs (Foreign - Individuals)</t>
  </si>
  <si>
    <t>Annual Performance Reports - International Affairs (Foreign - Private Sector)</t>
  </si>
  <si>
    <t>Annual Performance Reports - International Affairs (Foreign - Government)</t>
  </si>
  <si>
    <t>Private Sector - Mexico</t>
  </si>
  <si>
    <t xml:space="preserve">     Private Sector - Mexico</t>
  </si>
  <si>
    <t>Current Responses</t>
  </si>
  <si>
    <t>Current Hours</t>
  </si>
  <si>
    <t>IC Title</t>
  </si>
  <si>
    <t>Dollars</t>
  </si>
  <si>
    <t>Document Type</t>
  </si>
  <si>
    <t>Form No.</t>
  </si>
  <si>
    <t>Form Name</t>
  </si>
  <si>
    <t>Amendments - All Other Programs (Foreign - Government)</t>
  </si>
  <si>
    <t>Modified</t>
  </si>
  <si>
    <t>Amendments - All Other Programs (Foreign - Individuals)</t>
  </si>
  <si>
    <t>Amendments - All Other Programs (Foreign - Private Sector)</t>
  </si>
  <si>
    <t>Amendments - All Other Programs (Individuals)</t>
  </si>
  <si>
    <t>Amendments - All Other Programs (Private Sector)</t>
  </si>
  <si>
    <t>New</t>
  </si>
  <si>
    <t>Amendments - NAWCA (Canada - Private Sector)</t>
  </si>
  <si>
    <t>Amendments - NAWCA (Government)</t>
  </si>
  <si>
    <t>Amendments - NAWCA (Individuals)</t>
  </si>
  <si>
    <t>Amendments - NAWCA (Mexico - Government)</t>
  </si>
  <si>
    <t>Amendments - NAWCA (Mexico - Individuals)</t>
  </si>
  <si>
    <t>Amendments - NAWCA (Mexico - Private Sector)</t>
  </si>
  <si>
    <t>Amendments - NAWCA (Private Sector)</t>
  </si>
  <si>
    <t>Amendments - NMBCA (Foreign - Government)</t>
  </si>
  <si>
    <t>Amendments - NMBCA (Foreign - Individuals)</t>
  </si>
  <si>
    <t>Amendments - NMBCA (Foreign - Private Sector)</t>
  </si>
  <si>
    <t>Amendments - NMBCA (Government)</t>
  </si>
  <si>
    <t>Amendments - NMBCA (Individuals)</t>
  </si>
  <si>
    <t>Amendments - NMBCA (Private Sector)</t>
  </si>
  <si>
    <t>Annual Performance Reports - All Other Programs (Foreign - Government)</t>
  </si>
  <si>
    <t>Annual Performance Reports - All Other Programs (Foreign - Individuals)</t>
  </si>
  <si>
    <t>Annual Performance Reports - All Other Programs (Foreign - Private Sector)</t>
  </si>
  <si>
    <t>Annual Performance Reports - All Other Programs (Individuals)</t>
  </si>
  <si>
    <t>Annual Performance Reports - All Other Programs (Private Sector)</t>
  </si>
  <si>
    <t>Annual Performance Reports - NAWCA (Private Sector)</t>
  </si>
  <si>
    <t>Annual Performance Reports - NAWCA (Canada - Private Sector)</t>
  </si>
  <si>
    <t>Annual Performance Reports - NAWCA (Government)</t>
  </si>
  <si>
    <t>Annual Performance Reports - NAWCA (Individuals)</t>
  </si>
  <si>
    <t>Annual Performance Reports - NAWCA (Mexico - Government)</t>
  </si>
  <si>
    <t>Annual Performance Reports - NAWCA (Mexico - Individuals)</t>
  </si>
  <si>
    <t>Annual Performance Reports - NAWCA (Mexico - Private Sector)</t>
  </si>
  <si>
    <t>Annual Performance Reports - NMBCA (Foreign - Government)</t>
  </si>
  <si>
    <t>Annual Performance Reports - NMBCA (Foreign - Individuals)</t>
  </si>
  <si>
    <t>Annual Performance Reports - NMBCA (Foreign - Private Sector)</t>
  </si>
  <si>
    <t>Annual Performance Reports - NMBCA (Government)</t>
  </si>
  <si>
    <t>Annual Performance Reports - NMBCA (Individuals)</t>
  </si>
  <si>
    <t>Annual Performance Reports - NMBCA (Private Sector)</t>
  </si>
  <si>
    <t>Applications - All Other Programs (Foreign - Government)</t>
  </si>
  <si>
    <t>Applications - All Other Programs (Foreign - Individuals)</t>
  </si>
  <si>
    <t>Applications - All Other Programs (Foreign - Private Sector)</t>
  </si>
  <si>
    <t>Applications - All Other Programs (Individuals)</t>
  </si>
  <si>
    <t>Applications - All Other Programs (Private Sector)</t>
  </si>
  <si>
    <t>Applications - NAWCA Canada/Mexico Standard Grant (Canada - Private Sector)</t>
  </si>
  <si>
    <t>Applications - NAWCA Canada/Mexico Standard Grant (Mexico - Government)</t>
  </si>
  <si>
    <t>Applications - NAWCA Canada/Mexico Standard Grant (Mexico - Individuals)</t>
  </si>
  <si>
    <t>Applications - NAWCA Canada/Mexico Standard Grant (Mexico - Private Sector)</t>
  </si>
  <si>
    <t>Applications - NAWCA U.S. Small Grant (Government)</t>
  </si>
  <si>
    <t>Applications - NAWCA U.S. Small Grant (Individuals)</t>
  </si>
  <si>
    <t>Applications - NAWCA U.S. Small Grant (Private Sector)</t>
  </si>
  <si>
    <t>Applications - NAWCA U.S. Standard Grant (Government)</t>
  </si>
  <si>
    <t>Applications - NAWCA U.S. Standard Grant (Individuals)</t>
  </si>
  <si>
    <t>Applications - NAWCA U.S. Standard Grant (Private Sector)</t>
  </si>
  <si>
    <t>Applications - NMBCA (Foreign - Government)</t>
  </si>
  <si>
    <t>Applications - NMBCA (Foreign - Individuals)</t>
  </si>
  <si>
    <t>Applications - NMBCA (Foreign - Private Sector)</t>
  </si>
  <si>
    <t>Applications - NMBCA (Government)</t>
  </si>
  <si>
    <t>Applications - NMBCA (Individuals)</t>
  </si>
  <si>
    <t>Applications - NMBCA (Private Sector)</t>
  </si>
  <si>
    <t>Quarterly Performance Reports - All Other Programs (Foreign - Government)</t>
  </si>
  <si>
    <t>Quarterly Performance Reports - All Other Programs (Foreign - Individuals)</t>
  </si>
  <si>
    <t>Quarterly Performance Reports - All Other Programs (Foreign - Private Sector)</t>
  </si>
  <si>
    <t>Quarterly Performance Reports - All Other Programs (Individuals)</t>
  </si>
  <si>
    <t>Quarterly Performance Reports - All Other Programs (Private Sector)</t>
  </si>
  <si>
    <t>Quarterly Performance Reports - NAWCA (Canada - Private Sector)</t>
  </si>
  <si>
    <t>Quarterly Performance Reports - NAWCA (Government)</t>
  </si>
  <si>
    <t>Quarterly Performance Reports - NAWCA (Individuals)</t>
  </si>
  <si>
    <t>Quarterly Performance Reports - NAWCA (Mexico - Government)</t>
  </si>
  <si>
    <t>Quarterly Performance Reports - NAWCA (Mexico - Individuals)</t>
  </si>
  <si>
    <t>Quarterly Performance Reports - NAWCA (Mexico - Private Sector)</t>
  </si>
  <si>
    <t>Quarterly Performance Reports - NAWCA (Private Sector)</t>
  </si>
  <si>
    <t>Quarterly Performance Reports - NMBCA (Foreign - Government)</t>
  </si>
  <si>
    <t>Quarterly Performance Reports - NMBCA (Foreign - Individuals)</t>
  </si>
  <si>
    <t>Quarterly Performance Reports - NMBCA (Foreign - Private Sector)</t>
  </si>
  <si>
    <t>Quarterly Performance Reports - NMBCA (Government)</t>
  </si>
  <si>
    <t>Quarterly Performance Reports - NMBCA (Individuals)</t>
  </si>
  <si>
    <t>Quarterly Performance Reports - NMBCA (Private Sector)</t>
  </si>
  <si>
    <t>State Agency Hunting and Sport Fishing License Certification (Government)</t>
  </si>
  <si>
    <t>Form and Instruction</t>
  </si>
  <si>
    <t>3-154</t>
  </si>
  <si>
    <t>State Fish and Wildlife Agency Hunting and Sport Fishing License Certification</t>
  </si>
  <si>
    <r>
      <t xml:space="preserve">15.649 Service Training and Technical Assistance </t>
    </r>
    <r>
      <rPr>
        <sz val="12"/>
        <color theme="1"/>
        <rFont val="Calibri"/>
        <family val="2"/>
        <scheme val="minor"/>
      </rPr>
      <t>(inactive program; collection limited to post-award requirements)</t>
    </r>
  </si>
  <si>
    <r>
      <t xml:space="preserve">15.650 Research Grants </t>
    </r>
    <r>
      <rPr>
        <sz val="12"/>
        <color theme="1"/>
        <rFont val="Calibri"/>
        <family val="2"/>
        <scheme val="minor"/>
      </rPr>
      <t>(inactive program; collection limited to post-award requirements)</t>
    </r>
  </si>
  <si>
    <r>
      <t xml:space="preserve">15.652 Invasive Species </t>
    </r>
    <r>
      <rPr>
        <sz val="12"/>
        <color theme="1"/>
        <rFont val="Calibri"/>
        <family val="2"/>
        <scheme val="minor"/>
      </rPr>
      <t>(inactive program; collection limited to post-award requirements)</t>
    </r>
  </si>
  <si>
    <r>
      <t xml:space="preserve">15.668 Coastal Impact Assistance </t>
    </r>
    <r>
      <rPr>
        <sz val="12"/>
        <color theme="1"/>
        <rFont val="Calibri"/>
        <family val="2"/>
        <scheme val="minor"/>
      </rPr>
      <t>(sunset program; collection limited to post-award requirements)</t>
    </r>
  </si>
  <si>
    <r>
      <t xml:space="preserve">15.678 Cooperative Ecosystem Studies Units </t>
    </r>
    <r>
      <rPr>
        <sz val="12"/>
        <color theme="1"/>
        <rFont val="Calibri"/>
        <family val="2"/>
        <scheme val="minor"/>
      </rPr>
      <t>(inactive program; collection limited to post-award requirements)</t>
    </r>
  </si>
  <si>
    <t>Removed. Program archived in FY23.</t>
  </si>
  <si>
    <t>15.641 Wildlife Without Borders-Mexico</t>
  </si>
  <si>
    <t>15.650 Research Grants (inactive program; collection limited to post-award requirements)</t>
  </si>
  <si>
    <t>15.652 Invasive Species (inactive program; collection limited to post-award requirements)</t>
  </si>
  <si>
    <t>15.668 Coastal Impact Assistance (sunset program; collection limited to post-award requirements)</t>
  </si>
  <si>
    <t>15.669 Cooperative Landscape Conservation (inactive program; collection limited to post-award requirements)</t>
  </si>
  <si>
    <t>15.678 Cooperative Ecosystem Studies Units (inactive program; collection limited to post-award requirements)</t>
  </si>
  <si>
    <t>15.649 Service Training and Technical Assistance</t>
  </si>
  <si>
    <t>15.633 Landowner Incentive</t>
  </si>
  <si>
    <t>Previous Clearance (60)</t>
  </si>
  <si>
    <t>This Clearance (60)</t>
  </si>
  <si>
    <t>Removed. Program archived in FY22.</t>
  </si>
  <si>
    <t>15.656 Recovery Act Funds - Habitat Enhancement, Restoration and Improvement</t>
  </si>
  <si>
    <t>15.685 National Fish Passage (Previously 15.608 subprogram)</t>
  </si>
  <si>
    <t>15.686 National Fish Habitat Partnership (Previously 15.608 subprogram)</t>
  </si>
  <si>
    <t>15.069 Zoonotic Disease Initiative (New program but no new funding.Rescinded by Fiscal Responsibility Act of 2023. Collection limited to post-award requirements only.)</t>
  </si>
  <si>
    <t>Updated Responses</t>
  </si>
  <si>
    <t>Updated Hours</t>
  </si>
  <si>
    <t>Previous Status</t>
  </si>
  <si>
    <t>Previous Responses</t>
  </si>
  <si>
    <t>Previous Hours</t>
  </si>
  <si>
    <r>
      <t xml:space="preserve">15.069 Zoonotic Disease Initiative </t>
    </r>
    <r>
      <rPr>
        <sz val="12"/>
        <color theme="1"/>
        <rFont val="Calibri"/>
        <family val="2"/>
        <scheme val="minor"/>
      </rPr>
      <t>(New program but no new funding. Rescinded by Fiscal Responsibility Act of 2023. Collection limited to post-award requirements only.)</t>
    </r>
  </si>
  <si>
    <t>Assistance Listing Number and Title</t>
  </si>
  <si>
    <t>Removed 1 annual respondant. 15.641 archived. At last renewal, only 1 award to foreign non-profit remained pending submission of closeout reporting.</t>
  </si>
  <si>
    <t>Removed 15.641 Wildlife Without Borders-Mexico from 12.3 International Affairs Assistance Listings. Program archived on SAM.gov in FY23.</t>
  </si>
  <si>
    <t>Removed 15.656 Recovery Act Funds from 12.4 All Other Programs. Assistance Listing program archived on SAM.gov in FY22. Reduce burden estimates to reflect closing of 1 award pending closeout reports as of our previous clearance.</t>
  </si>
  <si>
    <t>Added 15.069 Zoonotic Disease Initiative to 12.4 All Other Programs. This is a new program that is no longer funded. Funding was rescinded by the Fiscal Responsibility Act of 2023. Collection is limited to post-award requirements for the 21 awards issued before recission.</t>
  </si>
  <si>
    <r>
      <t>15.686  National Fish Habitat Partnership</t>
    </r>
    <r>
      <rPr>
        <sz val="12"/>
        <color theme="1"/>
        <rFont val="Calibri"/>
        <family val="2"/>
        <scheme val="minor"/>
      </rPr>
      <t xml:space="preserve"> (prior to FY23, reported as 15.608 subprogram)</t>
    </r>
  </si>
  <si>
    <r>
      <t xml:space="preserve">15.608 Fish and Wildlife Management Assistance </t>
    </r>
    <r>
      <rPr>
        <sz val="12"/>
        <color theme="1"/>
        <rFont val="Calibri"/>
        <family val="2"/>
        <scheme val="minor"/>
      </rPr>
      <t>(BIL funding)</t>
    </r>
  </si>
  <si>
    <r>
      <t xml:space="preserve">15.631 Partners for Fish and Wildlife </t>
    </r>
    <r>
      <rPr>
        <sz val="12"/>
        <color theme="1"/>
        <rFont val="Calibri"/>
        <family val="2"/>
        <scheme val="minor"/>
      </rPr>
      <t>(BIL funding)</t>
    </r>
  </si>
  <si>
    <r>
      <t>15.637 Migratory Bird Joint Ventures</t>
    </r>
    <r>
      <rPr>
        <sz val="12"/>
        <color theme="1"/>
        <rFont val="Calibri"/>
        <family val="2"/>
        <scheme val="minor"/>
      </rPr>
      <t xml:space="preserve"> (BIL funding)</t>
    </r>
  </si>
  <si>
    <r>
      <t>15.654 National Wildlife Refuge System Enhancements</t>
    </r>
    <r>
      <rPr>
        <sz val="12"/>
        <color theme="1"/>
        <rFont val="Calibri"/>
        <family val="2"/>
        <scheme val="minor"/>
      </rPr>
      <t xml:space="preserve"> (BIL funding)</t>
    </r>
  </si>
  <si>
    <r>
      <t>15.655 Migratory Bird Monitoring, Assessment and Conservation</t>
    </r>
    <r>
      <rPr>
        <sz val="12"/>
        <color theme="1"/>
        <rFont val="Calibri"/>
        <family val="2"/>
        <scheme val="minor"/>
      </rPr>
      <t xml:space="preserve"> (BIL funding)</t>
    </r>
  </si>
  <si>
    <r>
      <t>15.657 Endangered Species Recovery Implementation</t>
    </r>
    <r>
      <rPr>
        <sz val="12"/>
        <color theme="1"/>
        <rFont val="Calibri"/>
        <family val="2"/>
        <scheme val="minor"/>
      </rPr>
      <t xml:space="preserve"> (BIL funding)</t>
    </r>
  </si>
  <si>
    <r>
      <t>15.660 Candidate Species Conservation</t>
    </r>
    <r>
      <rPr>
        <sz val="12"/>
        <color theme="1"/>
        <rFont val="Calibri"/>
        <family val="2"/>
        <scheme val="minor"/>
      </rPr>
      <t xml:space="preserve"> (BIL funding)</t>
    </r>
  </si>
  <si>
    <r>
      <t>15.664 Fish and Wildlife Coordination and Assistance</t>
    </r>
    <r>
      <rPr>
        <sz val="12"/>
        <color theme="1"/>
        <rFont val="Calibri"/>
        <family val="2"/>
        <scheme val="minor"/>
      </rPr>
      <t xml:space="preserve"> (BIL funding)</t>
    </r>
  </si>
  <si>
    <r>
      <t xml:space="preserve">15.669 Cooperative Landscape Conservation </t>
    </r>
    <r>
      <rPr>
        <sz val="12"/>
        <color theme="1"/>
        <rFont val="Calibri"/>
        <family val="2"/>
        <scheme val="minor"/>
      </rPr>
      <t>(BIL funding; previously inactive)</t>
    </r>
  </si>
  <si>
    <r>
      <t>15.670 Adaptive Science</t>
    </r>
    <r>
      <rPr>
        <sz val="12"/>
        <color theme="1"/>
        <rFont val="Calibri"/>
        <family val="2"/>
        <scheme val="minor"/>
      </rPr>
      <t xml:space="preserve"> (BIL funding)</t>
    </r>
  </si>
  <si>
    <r>
      <t>15.674 National Fire Plan-Wildland Urban Interface Community Fire Assistance</t>
    </r>
    <r>
      <rPr>
        <sz val="12"/>
        <color theme="1"/>
        <rFont val="Calibri"/>
        <family val="2"/>
        <scheme val="minor"/>
      </rPr>
      <t xml:space="preserve"> (BIL funding)</t>
    </r>
  </si>
  <si>
    <r>
      <t>15.676 Youth Engagement, Education, and Employment</t>
    </r>
    <r>
      <rPr>
        <sz val="12"/>
        <color theme="1"/>
        <rFont val="Calibri"/>
        <family val="2"/>
        <scheme val="minor"/>
      </rPr>
      <t xml:space="preserve"> (BIL funding)</t>
    </r>
  </si>
  <si>
    <r>
      <t xml:space="preserve">15.685  National Fish Passage </t>
    </r>
    <r>
      <rPr>
        <sz val="12"/>
        <color theme="1"/>
        <rFont val="Calibri"/>
        <family val="2"/>
        <scheme val="minor"/>
      </rPr>
      <t>(prior to FY23, reported as 15.608 subprogram; BIL funding)</t>
    </r>
  </si>
  <si>
    <r>
      <t>15.677 Hurricane Sandy Disaster Relief Activities-FWS</t>
    </r>
    <r>
      <rPr>
        <sz val="12"/>
        <color theme="1"/>
        <rFont val="Calibri"/>
        <family val="2"/>
        <scheme val="minor"/>
      </rPr>
      <t xml:space="preserve"> (BIL funding)</t>
    </r>
  </si>
  <si>
    <t>New 15.069 (+1), BIL funding (+25) = +26 responses</t>
  </si>
  <si>
    <t>15.633 archive (-1), new 15.069 (+1), BIL funding (+158) = +158 responses</t>
  </si>
  <si>
    <t>15.633 archive (-2), 15.656 archive (-1), new 15.069 (+18), BIL funding (+50) = +65 responses</t>
  </si>
  <si>
    <t>New 15.069 (+1)</t>
  </si>
  <si>
    <t>New 15.069 (+3), BIL funding (+15) = +18 responses</t>
  </si>
  <si>
    <t>BIL funding (+25)</t>
  </si>
  <si>
    <t>BIL funding (+1)</t>
  </si>
  <si>
    <t>BIL funding (+79)</t>
  </si>
  <si>
    <r>
      <t xml:space="preserve">Added 15.685 National Fish Passage to 12.4 All Other Programs. This program was previously reported as a subprogram under 15.608. </t>
    </r>
    <r>
      <rPr>
        <i/>
        <sz val="11"/>
        <color theme="1"/>
        <rFont val="Calibri"/>
        <family val="2"/>
        <scheme val="minor"/>
      </rPr>
      <t>Burden estimates are not changed by this move from 15.608 subprogram to stand-alone program.</t>
    </r>
  </si>
  <si>
    <t>Adjusted burden estimates due to increase in FWS financial assistance as a result of Infrastructure Investment and Jobs Act (BIL) appropriations (burden estimates based on FY23 activity under the 14 Assistance Listing programs identified on tab 12.4 with "BIL funding").</t>
  </si>
  <si>
    <t>New 15.069 (+1 x 4)</t>
  </si>
  <si>
    <t>BIL funding (+1 x 4)</t>
  </si>
  <si>
    <t>Unmodified</t>
  </si>
  <si>
    <t>Total Change</t>
  </si>
  <si>
    <t>Totals</t>
  </si>
  <si>
    <t>Change</t>
  </si>
  <si>
    <t>State Agency Hunting and Sport Fishing License Certification Revision (Government)</t>
  </si>
  <si>
    <t>Collection per 50 CFR §80.12</t>
  </si>
  <si>
    <t>Collection per 50 CFR §80.39</t>
  </si>
  <si>
    <t>Collection per 50 CFR §80.100</t>
  </si>
  <si>
    <r>
      <t>15.611 Wildlife Restoration and Basic Hunter Education</t>
    </r>
    <r>
      <rPr>
        <sz val="12"/>
        <color theme="1"/>
        <rFont val="Calibri"/>
        <family val="2"/>
        <scheme val="minor"/>
      </rPr>
      <t xml:space="preserve"> (50 CFR 80)</t>
    </r>
  </si>
  <si>
    <r>
      <t xml:space="preserve">15.605 Sport Fish Restoration </t>
    </r>
    <r>
      <rPr>
        <sz val="12"/>
        <color theme="1"/>
        <rFont val="Calibri"/>
        <family val="2"/>
        <scheme val="minor"/>
      </rPr>
      <t>(50 CFR 80)</t>
    </r>
  </si>
  <si>
    <r>
      <t>15.616 Clean Vessel Act</t>
    </r>
    <r>
      <rPr>
        <sz val="12"/>
        <color theme="1"/>
        <rFont val="Calibri"/>
        <family val="2"/>
        <scheme val="minor"/>
      </rPr>
      <t xml:space="preserve"> (50 CFR 85)</t>
    </r>
  </si>
  <si>
    <r>
      <t>15.622 Sportfishing and Boating Safety Act</t>
    </r>
    <r>
      <rPr>
        <sz val="12"/>
        <color theme="1"/>
        <rFont val="Calibri"/>
        <family val="2"/>
        <scheme val="minor"/>
      </rPr>
      <t xml:space="preserve"> (50 CFR 80)</t>
    </r>
  </si>
  <si>
    <r>
      <t xml:space="preserve">15.626 Enhanced Hunter Education and Safety </t>
    </r>
    <r>
      <rPr>
        <sz val="12"/>
        <color theme="1"/>
        <rFont val="Calibri"/>
        <family val="2"/>
        <scheme val="minor"/>
      </rPr>
      <t>(50 CFR 80)</t>
    </r>
  </si>
  <si>
    <t>12.5 50 CFR 80 Additional</t>
  </si>
  <si>
    <t>State Agency Hunting and Sport Fishing License Certification (50 CFR §80.31)</t>
  </si>
  <si>
    <t>12.5 50 CFR Additional</t>
  </si>
  <si>
    <t>Revised Status</t>
  </si>
  <si>
    <t>Revised Responses</t>
  </si>
  <si>
    <t>Revised Hours</t>
  </si>
  <si>
    <t>State Agency Hunting and Sport Fishing License Certification Revision (50 CFR §80.39) NEW</t>
  </si>
  <si>
    <t>Programs Group</t>
  </si>
  <si>
    <t>Changed the name of the 12.5 burden group from "1018-0007 License Certification" to "50 CFR Additional"</t>
  </si>
  <si>
    <t>Note: The collection of applications, amendments, reporting and recordkeeping under Wildlife and Sport Fish Restoration programs are reported with 12.4 "All Other Programs".  We are adding 4 new ICRs to the 12.5 group to cover other 50 CFR subchapter F, Financial Assistance—Wildlife and Sport Fish Restoration Program-related collections.</t>
  </si>
  <si>
    <t>Collection per 50 CFR §§85.16, 85.63, 85.64</t>
  </si>
  <si>
    <t>Collection*</t>
  </si>
  <si>
    <r>
      <rPr>
        <b/>
        <sz val="9"/>
        <color theme="1"/>
        <rFont val="Calibri"/>
        <family val="2"/>
        <scheme val="minor"/>
      </rPr>
      <t xml:space="preserve">* Note: </t>
    </r>
    <r>
      <rPr>
        <sz val="9"/>
        <color theme="1"/>
        <rFont val="Calibri"/>
        <family val="2"/>
        <scheme val="minor"/>
      </rPr>
      <t>The collection of applications, amendments, reporting and recordkeeping under the below listed programs are reported with 12.4 "All Other Programs".  Other 50 CFR subchapter F, Financial Assistance—Wildlife and Sport Fish Restoration Program-related collections for these programs are reported here.</t>
    </r>
  </si>
  <si>
    <r>
      <t xml:space="preserve">Added 15.686 National Fish Habitat Partnership to 12.4 All Other Programs. This program was previously reported as a subprogram under 15.608. </t>
    </r>
    <r>
      <rPr>
        <i/>
        <sz val="11"/>
        <color theme="1"/>
        <rFont val="Calibri"/>
        <family val="2"/>
        <scheme val="minor"/>
      </rPr>
      <t>Burden estimates are not changed by this move from 15.608 subprogram to stand-alone program.</t>
    </r>
  </si>
  <si>
    <t>Required Display of CVA Program Symbol, Slogan, &amp; Information  (50 CFR §§85.16, 85.63, 85.64) NEW</t>
  </si>
  <si>
    <t>Notice of Annual Apportionment Nonacceptance (50 CFR §80.12) NEW</t>
  </si>
  <si>
    <t>Voluntary Display of Program Symbols (50 CFR §80.100) NEW</t>
  </si>
  <si>
    <t>Notice of Annual Apportionment Nonacceptance (Government)</t>
  </si>
  <si>
    <t>Voluntary Display of Program Symbols (Government)</t>
  </si>
  <si>
    <t xml:space="preserve"> Required Display of CVA Program Symbol, Slogan, &amp; Information (Government)</t>
  </si>
  <si>
    <t xml:space="preserve">Added four new ICRs for collections 
</t>
  </si>
  <si>
    <t>Removed 15.633 Landowner Incentive from 12.4 All Other Programs. Assistance Listing program archived on SAM.gov in FY23. Reduced burden estimates to reflect closing of the 3 awards pending closeout reports as of our previous clearance.</t>
  </si>
  <si>
    <r>
      <t xml:space="preserve">Required Display of CVA Program Symbol, Slogan, &amp; Information 50 CFR 85 (Government) </t>
    </r>
    <r>
      <rPr>
        <b/>
        <i/>
        <sz val="11"/>
        <color rgb="FFC00000"/>
        <rFont val="Calibri"/>
        <family val="2"/>
        <scheme val="minor"/>
      </rPr>
      <t>NEW</t>
    </r>
  </si>
  <si>
    <r>
      <t xml:space="preserve">State Agency Hunting and Sport Fishing License Certification Revision 50 CFR 80 (Government) </t>
    </r>
    <r>
      <rPr>
        <b/>
        <i/>
        <sz val="11"/>
        <color rgb="FFC00000"/>
        <rFont val="Calibri"/>
        <family val="2"/>
        <scheme val="minor"/>
      </rPr>
      <t>NEW</t>
    </r>
  </si>
  <si>
    <r>
      <t xml:space="preserve">Voluntary Display of Program Symbols 50 CFR 80 (Government) </t>
    </r>
    <r>
      <rPr>
        <b/>
        <i/>
        <sz val="11"/>
        <color rgb="FFC00000"/>
        <rFont val="Calibri"/>
        <family val="2"/>
        <scheme val="minor"/>
      </rPr>
      <t>NEW</t>
    </r>
  </si>
  <si>
    <r>
      <t xml:space="preserve">Notice of Annual Apportionment Nonacceptance 50 CFR 80 (Government) </t>
    </r>
    <r>
      <rPr>
        <b/>
        <i/>
        <sz val="11"/>
        <color rgb="FFC00000"/>
        <rFont val="Calibri"/>
        <family val="2"/>
        <scheme val="minor"/>
      </rPr>
      <t>NEW</t>
    </r>
  </si>
  <si>
    <t>(3)   maintain files.</t>
  </si>
  <si>
    <t>(1)   Point inquiring agency to 50 CFR 80 where the WSFR program symbols are published for the public,</t>
  </si>
  <si>
    <t>(2)   Point inquiring agency to 50 CFR 85 where the CVA program symbol, slogan and other related requirements are published for the public, and</t>
  </si>
  <si>
    <t>Salary Costs:</t>
  </si>
  <si>
    <t>(broken down as shown below)</t>
  </si>
  <si>
    <t>Reports</t>
  </si>
  <si>
    <t>State agency license certification &amp; revisions</t>
  </si>
  <si>
    <t>Nonacceptance of apportionment notices</t>
  </si>
  <si>
    <t>Display of program symbols</t>
  </si>
  <si>
    <t>Hours</t>
  </si>
  <si>
    <t>Cost Per</t>
  </si>
  <si>
    <t>Subtotal</t>
  </si>
  <si>
    <t># Hours Per</t>
  </si>
  <si>
    <t>Number of Each Document Type</t>
  </si>
  <si>
    <t>AMENDMENTS</t>
  </si>
  <si>
    <t>APPLICATIONS</t>
  </si>
  <si>
    <t>REPORTS</t>
  </si>
  <si>
    <t>STATE AGENCY LICENSE CERTIFICATIONS/REVISIONS</t>
  </si>
  <si>
    <t>(per 50 CFR §80.31 &amp; §80.39)</t>
  </si>
  <si>
    <t>NONACCEPTANCE OF APPORTIONMENT NOTICES</t>
  </si>
  <si>
    <t>(per 50 CFR §80.12)</t>
  </si>
  <si>
    <t>DISPLAY OF PROGRAM SYMBOLS</t>
  </si>
  <si>
    <t>(per 50 CFR 80 and 85)</t>
  </si>
  <si>
    <t>(1)   develop and post application instructions</t>
  </si>
  <si>
    <t>(2)   review applications</t>
  </si>
  <si>
    <t>(3)   perform data entry</t>
  </si>
  <si>
    <t>(4)   maintain files</t>
  </si>
  <si>
    <t>(1)   review revision requests</t>
  </si>
  <si>
    <t>(2)   perform data entry</t>
  </si>
  <si>
    <t>(3)   maintain files</t>
  </si>
  <si>
    <t>(1)   review reports</t>
  </si>
  <si>
    <t>(1)   review data</t>
  </si>
  <si>
    <t>(1)   review the notice</t>
  </si>
  <si>
    <t>(2)   take appropriate action</t>
  </si>
  <si>
    <t>Type of Action Processed by Federal Staff</t>
  </si>
  <si>
    <t>x</t>
  </si>
  <si>
    <t>X</t>
  </si>
  <si>
    <t>Change Due to Agency Disretion</t>
  </si>
  <si>
    <t>Change due to Agency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</si>
</sst>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
  </numFmts>
  <fonts count="25" x14ac:knownFonts="1">
    <font>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i/>
      <sz val="10"/>
      <color theme="1"/>
      <name val="Calibri"/>
      <family val="2"/>
      <scheme val="minor"/>
    </font>
    <font>
      <i/>
      <sz val="10"/>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sz val="11"/>
      <color theme="1"/>
      <name val="Calibri"/>
      <family val="2"/>
      <scheme val="minor"/>
    </font>
    <font>
      <sz val="12"/>
      <color theme="1"/>
      <name val="Calibri"/>
      <family val="2"/>
      <scheme val="minor"/>
    </font>
    <font>
      <b/>
      <sz val="9"/>
      <color rgb="FF000000"/>
      <name val="Arial"/>
      <family val="2"/>
    </font>
    <font>
      <b/>
      <sz val="9"/>
      <color theme="1"/>
      <name val="Arial"/>
      <family val="2"/>
    </font>
    <font>
      <b/>
      <sz val="11"/>
      <name val="Calibri"/>
      <family val="2"/>
      <scheme val="minor"/>
    </font>
    <font>
      <sz val="11"/>
      <color theme="1"/>
      <name val="Calibri"/>
      <family val="2"/>
      <scheme val="minor"/>
    </font>
    <font>
      <b/>
      <sz val="12"/>
      <name val="Calibri"/>
      <family val="2"/>
      <scheme val="minor"/>
    </font>
    <font>
      <b/>
      <i/>
      <sz val="10"/>
      <name val="Calibri"/>
      <family val="2"/>
      <scheme val="minor"/>
    </font>
    <font>
      <sz val="10"/>
      <name val="Calibri"/>
      <family val="2"/>
      <scheme val="minor"/>
    </font>
    <font>
      <b/>
      <sz val="10"/>
      <name val="Calibri"/>
      <family val="2"/>
      <scheme val="minor"/>
    </font>
    <font>
      <sz val="9"/>
      <color theme="1"/>
      <name val="Segoe UI"/>
      <family val="2"/>
    </font>
    <font>
      <sz val="11"/>
      <color theme="1"/>
      <name val="Symbol"/>
      <family val="1"/>
      <charset val="2"/>
    </font>
    <font>
      <sz val="11"/>
      <name val="Calibri"/>
      <family val="2"/>
      <scheme val="minor"/>
    </font>
    <font>
      <sz val="9"/>
      <color theme="1"/>
      <name val="Calibri"/>
      <family val="2"/>
      <scheme val="minor"/>
    </font>
    <font>
      <strike/>
      <sz val="11"/>
      <color rgb="FFFF0000"/>
      <name val="Calibri"/>
      <family val="2"/>
      <scheme val="minor"/>
    </font>
    <font>
      <b/>
      <i/>
      <sz val="11"/>
      <color rgb="FFC00000"/>
      <name val="Calibri"/>
      <family val="2"/>
      <scheme val="minor"/>
    </font>
  </fonts>
  <fills count="17">
    <fill>
      <patternFill patternType="none"/>
    </fill>
    <fill>
      <patternFill patternType="gray125"/>
    </fill>
    <fill>
      <patternFill patternType="solid">
        <fgColor theme="4"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gray0625">
        <bgColor theme="4" tint="0.39997558519241921"/>
      </patternFill>
    </fill>
    <fill>
      <patternFill patternType="solid">
        <fgColor theme="4" tint="0.59999389629810485"/>
        <bgColor indexed="64"/>
      </patternFill>
    </fill>
    <fill>
      <patternFill patternType="gray125">
        <bgColor theme="4" tint="0.59999389629810485"/>
      </patternFill>
    </fill>
    <fill>
      <patternFill patternType="gray125">
        <bgColor theme="4" tint="0.39997558519241921"/>
      </patternFill>
    </fill>
    <fill>
      <patternFill patternType="solid">
        <fgColor theme="0" tint="-0.249977111117893"/>
        <bgColor indexed="64"/>
      </patternFill>
    </fill>
    <fill>
      <patternFill patternType="gray0625">
        <bgColor theme="0" tint="-0.249977111117893"/>
      </patternFill>
    </fill>
    <fill>
      <patternFill patternType="gray0625">
        <bgColor theme="4" tint="0.59999389629810485"/>
      </patternFill>
    </fill>
    <fill>
      <patternFill patternType="solid">
        <fgColor rgb="FF99FF66"/>
        <bgColor indexed="64"/>
      </patternFill>
    </fill>
    <fill>
      <patternFill patternType="solid">
        <fgColor rgb="FFC0C0C0"/>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rgb="FFECECEC"/>
      </right>
      <top style="medium">
        <color rgb="FFECECEC"/>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s>
  <cellStyleXfs count="2">
    <xf numFmtId="0" fontId="0" fillId="0" borderId="0"/>
    <xf numFmtId="44" fontId="14" fillId="0" borderId="0" applyFont="0" applyFill="0" applyBorder="0" applyAlignment="0" applyProtection="0"/>
  </cellStyleXfs>
  <cellXfs count="267">
    <xf numFmtId="0" fontId="0" fillId="0" borderId="0" xfId="0"/>
    <xf numFmtId="0" fontId="1" fillId="0" borderId="0" xfId="0" applyFont="1" applyBorder="1"/>
    <xf numFmtId="0" fontId="1" fillId="0" borderId="1" xfId="0" applyFont="1" applyBorder="1" applyAlignment="1">
      <alignmen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wrapText="1"/>
    </xf>
    <xf numFmtId="0" fontId="1" fillId="0" borderId="0" xfId="0" applyFont="1" applyFill="1" applyBorder="1"/>
    <xf numFmtId="0" fontId="4" fillId="0" borderId="0" xfId="0" applyFont="1" applyFill="1" applyBorder="1"/>
    <xf numFmtId="0" fontId="5" fillId="0" borderId="0" xfId="0" applyFont="1" applyFill="1" applyBorder="1"/>
    <xf numFmtId="3" fontId="1" fillId="0" borderId="1" xfId="0" applyNumberFormat="1" applyFont="1" applyBorder="1" applyAlignment="1">
      <alignment horizontal="center" vertical="center" wrapText="1"/>
    </xf>
    <xf numFmtId="3" fontId="1" fillId="0" borderId="0" xfId="0" applyNumberFormat="1" applyFont="1" applyBorder="1"/>
    <xf numFmtId="0" fontId="3" fillId="3" borderId="7" xfId="0" applyFont="1" applyFill="1" applyBorder="1" applyAlignment="1">
      <alignment horizontal="center" wrapText="1"/>
    </xf>
    <xf numFmtId="3" fontId="3" fillId="3" borderId="7" xfId="0" applyNumberFormat="1" applyFont="1" applyFill="1" applyBorder="1" applyAlignment="1">
      <alignment horizontal="center" wrapText="1"/>
    </xf>
    <xf numFmtId="4" fontId="3" fillId="3" borderId="7" xfId="0" applyNumberFormat="1" applyFont="1" applyFill="1" applyBorder="1" applyAlignment="1">
      <alignment horizontal="center" wrapText="1"/>
    </xf>
    <xf numFmtId="4" fontId="1" fillId="0" borderId="0" xfId="0" applyNumberFormat="1" applyFont="1" applyBorder="1"/>
    <xf numFmtId="3" fontId="1" fillId="5"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3"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4" fontId="4" fillId="6" borderId="1" xfId="0" applyNumberFormat="1" applyFont="1" applyFill="1" applyBorder="1" applyAlignment="1">
      <alignment horizontal="right" vertical="center" wrapText="1"/>
    </xf>
    <xf numFmtId="2" fontId="3" fillId="3" borderId="7" xfId="0" applyNumberFormat="1" applyFont="1" applyFill="1" applyBorder="1" applyAlignment="1">
      <alignment horizontal="center" wrapText="1"/>
    </xf>
    <xf numFmtId="2" fontId="1" fillId="0" borderId="1" xfId="0" applyNumberFormat="1" applyFont="1" applyBorder="1" applyAlignment="1">
      <alignment horizontal="right" vertical="center" wrapText="1"/>
    </xf>
    <xf numFmtId="2" fontId="1" fillId="0" borderId="0" xfId="0" applyNumberFormat="1" applyFont="1" applyBorder="1"/>
    <xf numFmtId="0" fontId="2" fillId="7" borderId="1" xfId="0" applyFont="1" applyFill="1" applyBorder="1" applyAlignment="1">
      <alignment horizontal="right" vertical="center" wrapText="1"/>
    </xf>
    <xf numFmtId="3" fontId="9" fillId="7" borderId="1" xfId="0" applyNumberFormat="1" applyFont="1" applyFill="1" applyBorder="1" applyAlignment="1">
      <alignment horizontal="center" vertical="center" wrapText="1"/>
    </xf>
    <xf numFmtId="164" fontId="9" fillId="7" borderId="1" xfId="0" applyNumberFormat="1" applyFont="1" applyFill="1" applyBorder="1" applyAlignment="1">
      <alignment horizontal="right" vertical="center" wrapText="1"/>
    </xf>
    <xf numFmtId="0" fontId="9" fillId="8" borderId="1" xfId="0" applyFont="1" applyFill="1" applyBorder="1" applyAlignment="1">
      <alignment horizontal="center" vertical="center" wrapText="1"/>
    </xf>
    <xf numFmtId="3" fontId="2" fillId="8" borderId="1" xfId="0" applyNumberFormat="1" applyFont="1" applyFill="1" applyBorder="1" applyAlignment="1">
      <alignment horizontal="center" vertical="center" wrapText="1"/>
    </xf>
    <xf numFmtId="2" fontId="2" fillId="8" borderId="1"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0" fontId="9" fillId="9" borderId="1" xfId="0"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2" fontId="2" fillId="9" borderId="1" xfId="0" applyNumberFormat="1" applyFont="1" applyFill="1" applyBorder="1" applyAlignment="1">
      <alignment horizontal="right" vertical="center" wrapText="1"/>
    </xf>
    <xf numFmtId="3" fontId="0" fillId="0" borderId="0" xfId="0" applyNumberFormat="1" applyAlignment="1">
      <alignment horizontal="center" vertical="center"/>
    </xf>
    <xf numFmtId="0" fontId="9" fillId="0" borderId="0" xfId="0" applyFont="1"/>
    <xf numFmtId="0" fontId="4" fillId="10" borderId="1" xfId="0" applyFont="1" applyFill="1" applyBorder="1" applyAlignment="1">
      <alignment horizontal="right" vertical="center" wrapText="1"/>
    </xf>
    <xf numFmtId="3" fontId="4" fillId="10" borderId="1" xfId="0"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3" fontId="4" fillId="11" borderId="1" xfId="0" applyNumberFormat="1" applyFont="1" applyFill="1" applyBorder="1" applyAlignment="1">
      <alignment horizontal="center" vertical="center" wrapText="1"/>
    </xf>
    <xf numFmtId="2" fontId="4" fillId="11" borderId="1" xfId="0" applyNumberFormat="1" applyFont="1" applyFill="1" applyBorder="1" applyAlignment="1">
      <alignment horizontal="right" vertical="center" wrapText="1"/>
    </xf>
    <xf numFmtId="4" fontId="4" fillId="11" borderId="1" xfId="0" applyNumberFormat="1" applyFont="1" applyFill="1" applyBorder="1" applyAlignment="1">
      <alignment horizontal="right" vertical="center" wrapText="1"/>
    </xf>
    <xf numFmtId="3" fontId="0" fillId="0" borderId="1" xfId="0" applyNumberFormat="1" applyBorder="1" applyAlignment="1">
      <alignment horizontal="center" vertical="center"/>
    </xf>
    <xf numFmtId="0" fontId="13" fillId="10" borderId="1" xfId="0" applyFont="1" applyFill="1" applyBorder="1" applyAlignment="1">
      <alignment horizontal="right"/>
    </xf>
    <xf numFmtId="3" fontId="13" fillId="10" borderId="1" xfId="0" applyNumberFormat="1" applyFont="1" applyFill="1" applyBorder="1" applyAlignment="1">
      <alignment horizontal="center" vertical="center"/>
    </xf>
    <xf numFmtId="164" fontId="9" fillId="7" borderId="1" xfId="1" applyNumberFormat="1" applyFont="1" applyFill="1" applyBorder="1" applyAlignment="1">
      <alignment horizontal="right" vertical="center" wrapText="1"/>
    </xf>
    <xf numFmtId="0" fontId="4" fillId="7" borderId="1" xfId="0" applyFont="1" applyFill="1" applyBorder="1" applyAlignment="1">
      <alignment horizontal="right" vertical="center" wrapText="1"/>
    </xf>
    <xf numFmtId="3" fontId="4" fillId="7"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3" fontId="4" fillId="12" borderId="1" xfId="0" applyNumberFormat="1" applyFont="1" applyFill="1" applyBorder="1" applyAlignment="1">
      <alignment horizontal="center" vertical="center" wrapText="1"/>
    </xf>
    <xf numFmtId="2" fontId="4" fillId="12" borderId="1" xfId="0" applyNumberFormat="1" applyFont="1" applyFill="1" applyBorder="1" applyAlignment="1">
      <alignment horizontal="right" vertical="center" wrapText="1"/>
    </xf>
    <xf numFmtId="164" fontId="4" fillId="7" borderId="1" xfId="0" applyNumberFormat="1" applyFont="1" applyFill="1" applyBorder="1" applyAlignment="1">
      <alignment horizontal="right" vertical="center" wrapText="1"/>
    </xf>
    <xf numFmtId="4" fontId="4" fillId="12" borderId="1" xfId="0" applyNumberFormat="1" applyFont="1" applyFill="1" applyBorder="1" applyAlignment="1">
      <alignment horizontal="right" vertical="center" wrapText="1"/>
    </xf>
    <xf numFmtId="0" fontId="0" fillId="0" borderId="0" xfId="0" applyAlignment="1">
      <alignment horizontal="center"/>
    </xf>
    <xf numFmtId="164" fontId="4" fillId="2" borderId="1" xfId="1" applyNumberFormat="1" applyFont="1" applyFill="1" applyBorder="1" applyAlignment="1">
      <alignment horizontal="right" vertical="center" wrapText="1"/>
    </xf>
    <xf numFmtId="0" fontId="9" fillId="0" borderId="1" xfId="0" applyFont="1" applyFill="1" applyBorder="1"/>
    <xf numFmtId="3" fontId="11" fillId="3" borderId="1" xfId="0" applyNumberFormat="1" applyFont="1" applyFill="1" applyBorder="1" applyAlignment="1">
      <alignment horizontal="center" wrapText="1"/>
    </xf>
    <xf numFmtId="3" fontId="12" fillId="3" borderId="1" xfId="0" applyNumberFormat="1" applyFont="1" applyFill="1" applyBorder="1" applyAlignment="1">
      <alignment horizontal="center" wrapText="1"/>
    </xf>
    <xf numFmtId="164" fontId="0" fillId="0" borderId="1" xfId="0" applyNumberFormat="1" applyFill="1" applyBorder="1" applyAlignment="1">
      <alignment horizontal="right"/>
    </xf>
    <xf numFmtId="164" fontId="0" fillId="0" borderId="1" xfId="0" applyNumberFormat="1" applyBorder="1" applyAlignment="1">
      <alignment horizontal="right"/>
    </xf>
    <xf numFmtId="164" fontId="13" fillId="10" borderId="1" xfId="1" applyNumberFormat="1" applyFont="1" applyFill="1" applyBorder="1" applyAlignment="1">
      <alignment horizontal="right" vertical="center"/>
    </xf>
    <xf numFmtId="164" fontId="0" fillId="0" borderId="0" xfId="0" applyNumberFormat="1" applyAlignment="1">
      <alignment horizontal="right"/>
    </xf>
    <xf numFmtId="0" fontId="3" fillId="3" borderId="1" xfId="0" applyFont="1" applyFill="1" applyBorder="1" applyAlignment="1">
      <alignment horizontal="center" wrapText="1"/>
    </xf>
    <xf numFmtId="3" fontId="3" fillId="3" borderId="1" xfId="0" applyNumberFormat="1" applyFont="1" applyFill="1" applyBorder="1" applyAlignment="1">
      <alignment horizontal="center" wrapText="1"/>
    </xf>
    <xf numFmtId="4" fontId="3" fillId="3" borderId="1" xfId="0" applyNumberFormat="1" applyFont="1" applyFill="1" applyBorder="1" applyAlignment="1">
      <alignment horizontal="center" wrapText="1"/>
    </xf>
    <xf numFmtId="164" fontId="4" fillId="10" borderId="1" xfId="1" applyNumberFormat="1" applyFont="1" applyFill="1" applyBorder="1" applyAlignment="1">
      <alignment horizontal="right" vertical="center" wrapText="1"/>
    </xf>
    <xf numFmtId="164" fontId="12" fillId="3" borderId="1" xfId="0" applyNumberFormat="1" applyFont="1" applyFill="1" applyBorder="1" applyAlignment="1">
      <alignment horizontal="center" wrapText="1"/>
    </xf>
    <xf numFmtId="0" fontId="17" fillId="0" borderId="1" xfId="0" applyFont="1" applyBorder="1" applyAlignment="1">
      <alignment vertical="center" wrapText="1"/>
    </xf>
    <xf numFmtId="0" fontId="17" fillId="0" borderId="1" xfId="0" applyFont="1" applyFill="1" applyBorder="1" applyAlignment="1">
      <alignment vertical="center" wrapText="1"/>
    </xf>
    <xf numFmtId="3" fontId="17" fillId="5" borderId="1" xfId="0" applyNumberFormat="1" applyFont="1" applyFill="1" applyBorder="1" applyAlignment="1">
      <alignment horizontal="center" vertical="center" wrapText="1"/>
    </xf>
    <xf numFmtId="4" fontId="17" fillId="0" borderId="1" xfId="0" applyNumberFormat="1" applyFont="1" applyBorder="1" applyAlignment="1">
      <alignment horizontal="right" vertical="center" wrapText="1"/>
    </xf>
    <xf numFmtId="0" fontId="1" fillId="0" borderId="1" xfId="0" applyFont="1" applyFill="1" applyBorder="1" applyAlignment="1">
      <alignment horizontal="left"/>
    </xf>
    <xf numFmtId="3"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3" fontId="1" fillId="13" borderId="1" xfId="0" applyNumberFormat="1" applyFont="1" applyFill="1" applyBorder="1" applyAlignment="1">
      <alignment horizontal="center" vertical="center" wrapText="1"/>
    </xf>
    <xf numFmtId="3" fontId="1" fillId="0" borderId="0" xfId="0" applyNumberFormat="1" applyFont="1" applyFill="1" applyBorder="1"/>
    <xf numFmtId="0" fontId="17" fillId="0" borderId="0" xfId="0" applyFont="1" applyFill="1" applyBorder="1" applyAlignment="1">
      <alignment vertical="center" wrapText="1"/>
    </xf>
    <xf numFmtId="0" fontId="18" fillId="0" borderId="0" xfId="0" applyFont="1" applyFill="1" applyBorder="1"/>
    <xf numFmtId="0" fontId="18" fillId="0" borderId="0" xfId="0" applyFont="1" applyFill="1" applyBorder="1" applyAlignment="1">
      <alignment horizontal="left" wrapText="1"/>
    </xf>
    <xf numFmtId="0" fontId="17" fillId="13" borderId="0" xfId="0" applyFont="1" applyFill="1" applyBorder="1" applyAlignment="1">
      <alignment vertical="center" wrapText="1"/>
    </xf>
    <xf numFmtId="0" fontId="1" fillId="0" borderId="0" xfId="0" applyFont="1" applyFill="1" applyBorder="1" applyAlignment="1">
      <alignment vertical="center" wrapText="1"/>
    </xf>
    <xf numFmtId="0" fontId="1" fillId="13" borderId="0" xfId="0" applyFont="1" applyFill="1" applyBorder="1" applyAlignment="1">
      <alignment vertical="center" wrapText="1"/>
    </xf>
    <xf numFmtId="0" fontId="1" fillId="14" borderId="0" xfId="0" applyFont="1" applyFill="1" applyBorder="1" applyAlignment="1">
      <alignment vertical="center" wrapText="1"/>
    </xf>
    <xf numFmtId="0" fontId="17" fillId="14" borderId="0" xfId="0" applyFont="1" applyFill="1" applyBorder="1" applyAlignment="1">
      <alignment vertical="center" wrapText="1"/>
    </xf>
    <xf numFmtId="0" fontId="1" fillId="13" borderId="0" xfId="0" applyFont="1" applyFill="1" applyBorder="1"/>
    <xf numFmtId="0" fontId="1" fillId="14" borderId="0" xfId="0" applyFont="1" applyFill="1" applyBorder="1"/>
    <xf numFmtId="0" fontId="0" fillId="0" borderId="0" xfId="0" applyFill="1"/>
    <xf numFmtId="0" fontId="0" fillId="0" borderId="0" xfId="0" applyAlignment="1">
      <alignment vertical="top"/>
    </xf>
    <xf numFmtId="0" fontId="0" fillId="13" borderId="0" xfId="0" applyFill="1"/>
    <xf numFmtId="0" fontId="1" fillId="0" borderId="0" xfId="0" applyFont="1" applyFill="1" applyAlignment="1">
      <alignment horizontal="center" vertical="top"/>
    </xf>
    <xf numFmtId="0" fontId="0" fillId="0" borderId="0" xfId="0" applyAlignment="1"/>
    <xf numFmtId="0" fontId="14" fillId="0" borderId="11" xfId="0" applyFont="1" applyBorder="1" applyAlignment="1">
      <alignment horizontal="left" vertical="top"/>
    </xf>
    <xf numFmtId="0" fontId="14" fillId="0" borderId="11" xfId="0" applyFont="1" applyFill="1" applyBorder="1" applyAlignment="1">
      <alignment horizontal="left" vertical="top"/>
    </xf>
    <xf numFmtId="0" fontId="0" fillId="13" borderId="0" xfId="0" applyFill="1" applyBorder="1"/>
    <xf numFmtId="0" fontId="9" fillId="15" borderId="0" xfId="0" applyFont="1" applyFill="1"/>
    <xf numFmtId="0" fontId="9" fillId="13" borderId="0" xfId="0" applyFont="1" applyFill="1"/>
    <xf numFmtId="0" fontId="9" fillId="13" borderId="0" xfId="0" applyFont="1" applyFill="1" applyBorder="1"/>
    <xf numFmtId="0" fontId="9" fillId="0" borderId="0" xfId="0" applyFont="1" applyFill="1"/>
    <xf numFmtId="0" fontId="9" fillId="0" borderId="0" xfId="0" applyFont="1" applyFill="1" applyBorder="1"/>
    <xf numFmtId="0" fontId="9" fillId="0" borderId="0" xfId="0" applyFont="1" applyAlignment="1">
      <alignment horizontal="right"/>
    </xf>
    <xf numFmtId="0" fontId="9" fillId="0" borderId="0" xfId="0" applyFont="1" applyAlignment="1">
      <alignment horizontal="center"/>
    </xf>
    <xf numFmtId="0" fontId="0" fillId="0" borderId="0" xfId="0" applyFont="1"/>
    <xf numFmtId="0" fontId="9" fillId="0" borderId="0" xfId="0" applyFont="1" applyFill="1" applyAlignment="1">
      <alignment horizontal="left"/>
    </xf>
    <xf numFmtId="0" fontId="9" fillId="0" borderId="0" xfId="0" applyFont="1" applyFill="1" applyAlignment="1">
      <alignment wrapText="1"/>
    </xf>
    <xf numFmtId="0" fontId="0" fillId="0" borderId="0" xfId="0" applyFont="1" applyFill="1" applyAlignment="1">
      <alignment vertical="top"/>
    </xf>
    <xf numFmtId="0" fontId="0" fillId="0" borderId="0" xfId="0" applyFont="1" applyFill="1" applyAlignment="1">
      <alignment horizontal="center" vertical="top"/>
    </xf>
    <xf numFmtId="0" fontId="0" fillId="13" borderId="0" xfId="0" applyFont="1" applyFill="1" applyAlignment="1">
      <alignment horizontal="center" vertical="top"/>
    </xf>
    <xf numFmtId="0" fontId="0" fillId="0" borderId="0" xfId="0" applyFont="1" applyFill="1" applyAlignment="1">
      <alignment vertical="top" wrapText="1"/>
    </xf>
    <xf numFmtId="0" fontId="0" fillId="0" borderId="0" xfId="0" applyFont="1" applyAlignment="1">
      <alignment horizontal="left" vertical="top" wrapText="1"/>
    </xf>
    <xf numFmtId="0" fontId="0" fillId="0" borderId="0" xfId="0" applyFont="1" applyAlignment="1">
      <alignment vertical="top"/>
    </xf>
    <xf numFmtId="0" fontId="9" fillId="0" borderId="0" xfId="0" applyFont="1" applyFill="1" applyAlignment="1">
      <alignment horizontal="left" vertical="center"/>
    </xf>
    <xf numFmtId="0" fontId="9" fillId="13" borderId="0" xfId="0" applyFont="1" applyFill="1" applyAlignment="1">
      <alignment horizontal="center"/>
    </xf>
    <xf numFmtId="0" fontId="0" fillId="0" borderId="0" xfId="0" applyFont="1" applyAlignment="1">
      <alignment horizontal="center"/>
    </xf>
    <xf numFmtId="0" fontId="0" fillId="0" borderId="0" xfId="0" applyFont="1" applyAlignment="1">
      <alignment horizontal="center" vertical="top"/>
    </xf>
    <xf numFmtId="0" fontId="0" fillId="0" borderId="0" xfId="0" applyFont="1" applyAlignment="1">
      <alignment vertical="top" wrapText="1"/>
    </xf>
    <xf numFmtId="0" fontId="9" fillId="0" borderId="0" xfId="0" applyFont="1" applyAlignment="1">
      <alignment horizontal="right" vertical="center"/>
    </xf>
    <xf numFmtId="0" fontId="0" fillId="0" borderId="0" xfId="0" applyFont="1" applyAlignment="1">
      <alignment horizontal="center" vertical="center"/>
    </xf>
    <xf numFmtId="0" fontId="9" fillId="0" borderId="0" xfId="0" applyFont="1" applyAlignment="1">
      <alignment horizontal="center" vertical="center"/>
    </xf>
    <xf numFmtId="0" fontId="0" fillId="0" borderId="0" xfId="0" applyFont="1" applyAlignment="1">
      <alignment horizontal="left" vertical="center"/>
    </xf>
    <xf numFmtId="0" fontId="0" fillId="0" borderId="0" xfId="0" applyFont="1" applyFill="1"/>
    <xf numFmtId="0" fontId="0" fillId="0" borderId="0" xfId="0" applyFont="1" applyFill="1" applyBorder="1"/>
    <xf numFmtId="0" fontId="0" fillId="0" borderId="0" xfId="0" applyFont="1" applyFill="1" applyAlignment="1">
      <alignment horizontal="left" vertical="center"/>
    </xf>
    <xf numFmtId="0" fontId="0" fillId="0" borderId="0" xfId="0" applyFont="1" applyFill="1" applyAlignment="1">
      <alignment wrapText="1"/>
    </xf>
    <xf numFmtId="0" fontId="0" fillId="0" borderId="0" xfId="0" applyFont="1" applyAlignment="1">
      <alignment wrapText="1"/>
    </xf>
    <xf numFmtId="0" fontId="9" fillId="0" borderId="0" xfId="0" applyFont="1" applyFill="1" applyAlignment="1">
      <alignment horizontal="center" vertical="center"/>
    </xf>
    <xf numFmtId="0" fontId="9" fillId="13" borderId="0" xfId="0" applyFont="1" applyFill="1" applyAlignment="1">
      <alignment horizontal="center" vertical="center"/>
    </xf>
    <xf numFmtId="0" fontId="19" fillId="0" borderId="0" xfId="0" applyFont="1" applyAlignment="1">
      <alignment vertical="center"/>
    </xf>
    <xf numFmtId="0" fontId="1" fillId="13" borderId="1" xfId="0" applyFont="1" applyFill="1" applyBorder="1" applyAlignment="1">
      <alignment vertical="center" wrapText="1"/>
    </xf>
    <xf numFmtId="2" fontId="1" fillId="13" borderId="1" xfId="0" applyNumberFormat="1" applyFont="1" applyFill="1" applyBorder="1" applyAlignment="1">
      <alignment horizontal="right" vertical="center" wrapText="1"/>
    </xf>
    <xf numFmtId="164" fontId="1" fillId="13" borderId="1" xfId="0" applyNumberFormat="1" applyFont="1" applyFill="1" applyBorder="1" applyAlignment="1">
      <alignment horizontal="right" vertical="center" wrapText="1"/>
    </xf>
    <xf numFmtId="0" fontId="0" fillId="0" borderId="0" xfId="0" applyBorder="1" applyAlignment="1">
      <alignment horizontal="center"/>
    </xf>
    <xf numFmtId="0" fontId="0" fillId="13" borderId="0" xfId="0" applyFill="1" applyBorder="1" applyAlignment="1">
      <alignment horizontal="center"/>
    </xf>
    <xf numFmtId="0" fontId="1" fillId="0" borderId="1" xfId="0" applyFont="1" applyFill="1" applyBorder="1" applyAlignment="1">
      <alignment vertical="center" wrapText="1"/>
    </xf>
    <xf numFmtId="3" fontId="11" fillId="13" borderId="1" xfId="0" applyNumberFormat="1" applyFont="1" applyFill="1" applyBorder="1" applyAlignment="1">
      <alignment horizontal="center" wrapText="1"/>
    </xf>
    <xf numFmtId="3" fontId="12" fillId="13" borderId="1" xfId="0" applyNumberFormat="1" applyFont="1" applyFill="1" applyBorder="1" applyAlignment="1">
      <alignment horizontal="center" wrapText="1"/>
    </xf>
    <xf numFmtId="0" fontId="0" fillId="13" borderId="0" xfId="0" applyFont="1" applyFill="1" applyAlignment="1">
      <alignment vertical="top"/>
    </xf>
    <xf numFmtId="0" fontId="0" fillId="13" borderId="12" xfId="0" applyFont="1" applyFill="1" applyBorder="1" applyAlignment="1">
      <alignment horizontal="center" vertical="top"/>
    </xf>
    <xf numFmtId="0" fontId="0" fillId="0" borderId="12" xfId="0" applyFont="1" applyBorder="1" applyAlignment="1">
      <alignment horizontal="center" vertical="top"/>
    </xf>
    <xf numFmtId="0" fontId="0" fillId="0" borderId="12" xfId="0" applyFont="1" applyFill="1" applyBorder="1" applyAlignment="1">
      <alignment horizontal="center" vertical="top"/>
    </xf>
    <xf numFmtId="0" fontId="0" fillId="0" borderId="0" xfId="0" applyBorder="1"/>
    <xf numFmtId="0" fontId="0" fillId="0" borderId="0" xfId="0" applyFont="1" applyBorder="1" applyAlignment="1">
      <alignment horizontal="center" vertical="top"/>
    </xf>
    <xf numFmtId="0" fontId="0" fillId="0" borderId="0" xfId="0" applyFill="1" applyBorder="1"/>
    <xf numFmtId="0" fontId="0" fillId="13" borderId="0" xfId="0" applyFill="1" applyBorder="1" applyAlignment="1">
      <alignment horizontal="right"/>
    </xf>
    <xf numFmtId="0" fontId="0" fillId="13" borderId="0" xfId="0" applyFont="1" applyFill="1" applyAlignment="1">
      <alignment horizontal="right" vertical="top"/>
    </xf>
    <xf numFmtId="0" fontId="0" fillId="13" borderId="12" xfId="0" applyFont="1" applyFill="1" applyBorder="1" applyAlignment="1">
      <alignment horizontal="right" vertical="top"/>
    </xf>
    <xf numFmtId="0" fontId="0" fillId="0" borderId="0" xfId="0" applyFill="1" applyBorder="1" applyAlignment="1">
      <alignment horizontal="center"/>
    </xf>
    <xf numFmtId="0" fontId="0" fillId="13" borderId="0" xfId="0" applyFont="1" applyFill="1" applyAlignment="1">
      <alignment vertical="top"/>
    </xf>
    <xf numFmtId="0" fontId="0" fillId="0" borderId="0" xfId="0" applyFont="1" applyAlignment="1">
      <alignment vertical="top"/>
    </xf>
    <xf numFmtId="0" fontId="0" fillId="13" borderId="0" xfId="0" applyFont="1" applyFill="1" applyBorder="1" applyAlignment="1">
      <alignment horizontal="center" vertical="top"/>
    </xf>
    <xf numFmtId="0" fontId="9" fillId="13" borderId="0" xfId="0" applyFont="1" applyFill="1" applyAlignment="1">
      <alignment wrapText="1"/>
    </xf>
    <xf numFmtId="0" fontId="0" fillId="13" borderId="0" xfId="0" applyFont="1" applyFill="1" applyAlignment="1">
      <alignment vertical="top"/>
    </xf>
    <xf numFmtId="0" fontId="0" fillId="0" borderId="0" xfId="0" applyFont="1" applyAlignment="1">
      <alignment vertical="top"/>
    </xf>
    <xf numFmtId="165" fontId="1" fillId="13" borderId="1" xfId="0" applyNumberFormat="1" applyFont="1" applyFill="1" applyBorder="1" applyAlignment="1">
      <alignment horizontal="center" vertical="center" wrapText="1"/>
    </xf>
    <xf numFmtId="4" fontId="1" fillId="13" borderId="1" xfId="0" applyNumberFormat="1" applyFont="1" applyFill="1" applyBorder="1" applyAlignment="1">
      <alignment horizontal="center" vertical="center" wrapText="1"/>
    </xf>
    <xf numFmtId="164" fontId="0" fillId="0" borderId="0" xfId="0" applyNumberFormat="1"/>
    <xf numFmtId="0" fontId="0" fillId="13" borderId="0" xfId="0" applyFont="1" applyFill="1" applyBorder="1" applyAlignment="1">
      <alignment horizontal="right" vertical="top"/>
    </xf>
    <xf numFmtId="0" fontId="0" fillId="0" borderId="0" xfId="0" applyAlignment="1">
      <alignment horizontal="left"/>
    </xf>
    <xf numFmtId="0" fontId="0" fillId="0" borderId="0" xfId="0" applyFill="1" applyAlignment="1">
      <alignment horizontal="left"/>
    </xf>
    <xf numFmtId="164" fontId="0" fillId="0" borderId="0" xfId="0" applyNumberFormat="1" applyFill="1" applyAlignment="1">
      <alignment horizontal="right"/>
    </xf>
    <xf numFmtId="3" fontId="0" fillId="0" borderId="0" xfId="0" applyNumberFormat="1" applyFill="1" applyAlignment="1">
      <alignment horizontal="center" vertical="center"/>
    </xf>
    <xf numFmtId="3" fontId="22" fillId="0" borderId="13" xfId="0" applyNumberFormat="1" applyFont="1" applyFill="1" applyBorder="1" applyAlignment="1">
      <alignment horizontal="left" wrapText="1"/>
    </xf>
    <xf numFmtId="0" fontId="23" fillId="13" borderId="0" xfId="0" applyFont="1" applyFill="1" applyBorder="1"/>
    <xf numFmtId="0" fontId="0" fillId="0" borderId="0" xfId="0" applyFont="1" applyFill="1" applyBorder="1" applyAlignment="1">
      <alignment horizontal="center" vertical="top"/>
    </xf>
    <xf numFmtId="0" fontId="21" fillId="13" borderId="0" xfId="0" applyFont="1" applyFill="1"/>
    <xf numFmtId="3" fontId="0" fillId="0" borderId="0" xfId="0" applyNumberFormat="1" applyFont="1"/>
    <xf numFmtId="3" fontId="9" fillId="0" borderId="0" xfId="0" applyNumberFormat="1" applyFont="1" applyAlignment="1">
      <alignment horizontal="center"/>
    </xf>
    <xf numFmtId="3" fontId="9" fillId="13" borderId="0" xfId="0" applyNumberFormat="1" applyFont="1" applyFill="1" applyAlignment="1">
      <alignment horizontal="center"/>
    </xf>
    <xf numFmtId="3" fontId="0" fillId="0" borderId="0" xfId="0" applyNumberFormat="1" applyFont="1" applyAlignment="1">
      <alignment horizontal="center" vertical="top"/>
    </xf>
    <xf numFmtId="3" fontId="0" fillId="13" borderId="0" xfId="0" applyNumberFormat="1" applyFont="1" applyFill="1" applyAlignment="1">
      <alignment horizontal="center" vertical="top"/>
    </xf>
    <xf numFmtId="3" fontId="0" fillId="0" borderId="12" xfId="0" applyNumberFormat="1" applyFont="1" applyBorder="1" applyAlignment="1">
      <alignment horizontal="center" vertical="top"/>
    </xf>
    <xf numFmtId="3" fontId="0" fillId="13" borderId="12" xfId="0" applyNumberFormat="1" applyFont="1" applyFill="1" applyBorder="1" applyAlignment="1">
      <alignment horizontal="center" vertical="top"/>
    </xf>
    <xf numFmtId="3" fontId="0" fillId="0" borderId="0" xfId="0" applyNumberFormat="1" applyFont="1" applyAlignment="1">
      <alignment horizontal="center" vertical="center"/>
    </xf>
    <xf numFmtId="3" fontId="9" fillId="0" borderId="0" xfId="0" applyNumberFormat="1" applyFont="1" applyAlignment="1">
      <alignment horizontal="center" vertical="center"/>
    </xf>
    <xf numFmtId="3" fontId="0" fillId="0" borderId="0" xfId="0" applyNumberFormat="1" applyFont="1" applyFill="1" applyAlignment="1">
      <alignment horizontal="center" vertical="top"/>
    </xf>
    <xf numFmtId="3" fontId="9" fillId="0" borderId="0" xfId="0" applyNumberFormat="1" applyFont="1" applyFill="1"/>
    <xf numFmtId="3" fontId="0" fillId="0" borderId="0" xfId="0" applyNumberFormat="1" applyFont="1" applyFill="1"/>
    <xf numFmtId="3" fontId="0" fillId="0" borderId="0" xfId="0" applyNumberFormat="1" applyFont="1" applyFill="1" applyAlignment="1">
      <alignment horizontal="center" vertical="center"/>
    </xf>
    <xf numFmtId="3" fontId="0" fillId="0" borderId="0" xfId="0" applyNumberFormat="1" applyFont="1" applyBorder="1" applyAlignment="1">
      <alignment horizontal="center" vertical="top"/>
    </xf>
    <xf numFmtId="3" fontId="0" fillId="13" borderId="0" xfId="0" applyNumberFormat="1" applyFont="1" applyFill="1" applyBorder="1" applyAlignment="1">
      <alignment horizontal="center" vertical="top"/>
    </xf>
    <xf numFmtId="2" fontId="17" fillId="0" borderId="1" xfId="0" applyNumberFormat="1" applyFont="1" applyBorder="1" applyAlignment="1">
      <alignment horizontal="right" vertical="center" wrapText="1"/>
    </xf>
    <xf numFmtId="8" fontId="0" fillId="0" borderId="0" xfId="0" applyNumberFormat="1"/>
    <xf numFmtId="3" fontId="0" fillId="0" borderId="0" xfId="0" applyNumberFormat="1"/>
    <xf numFmtId="4" fontId="0" fillId="0" borderId="0" xfId="0" applyNumberFormat="1"/>
    <xf numFmtId="3" fontId="9" fillId="0" borderId="0" xfId="0" applyNumberFormat="1" applyFont="1"/>
    <xf numFmtId="0" fontId="9" fillId="0" borderId="14" xfId="0" applyFont="1" applyBorder="1" applyAlignment="1">
      <alignment horizontal="center"/>
    </xf>
    <xf numFmtId="3" fontId="9" fillId="0" borderId="14" xfId="0" applyNumberFormat="1" applyFont="1" applyBorder="1" applyAlignment="1">
      <alignment horizontal="center"/>
    </xf>
    <xf numFmtId="3" fontId="0" fillId="0" borderId="12" xfId="0" applyNumberFormat="1" applyBorder="1"/>
    <xf numFmtId="4" fontId="0" fillId="0" borderId="12" xfId="0" applyNumberFormat="1" applyBorder="1"/>
    <xf numFmtId="3" fontId="0" fillId="0" borderId="0" xfId="0" applyNumberFormat="1" applyAlignment="1">
      <alignment horizontal="center"/>
    </xf>
    <xf numFmtId="0" fontId="9" fillId="0" borderId="14" xfId="0" applyFont="1" applyBorder="1"/>
    <xf numFmtId="0" fontId="9" fillId="0" borderId="14" xfId="0" applyFont="1" applyBorder="1" applyAlignment="1">
      <alignment horizontal="center" wrapText="1"/>
    </xf>
    <xf numFmtId="4" fontId="0" fillId="0" borderId="0" xfId="0" applyNumberFormat="1" applyAlignment="1">
      <alignment horizontal="center"/>
    </xf>
    <xf numFmtId="164" fontId="9" fillId="0" borderId="0" xfId="0" applyNumberFormat="1" applyFont="1"/>
    <xf numFmtId="0" fontId="7" fillId="0" borderId="0" xfId="0" applyFont="1"/>
    <xf numFmtId="8" fontId="9" fillId="16" borderId="0" xfId="0" applyNumberFormat="1" applyFont="1" applyFill="1"/>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3" fontId="1" fillId="0" borderId="5"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3" fontId="1" fillId="5" borderId="5" xfId="0" applyNumberFormat="1" applyFont="1" applyFill="1" applyBorder="1" applyAlignment="1">
      <alignment horizontal="center" vertical="center" wrapText="1"/>
    </xf>
    <xf numFmtId="3" fontId="1" fillId="5" borderId="6" xfId="0" applyNumberFormat="1" applyFont="1" applyFill="1" applyBorder="1" applyAlignment="1">
      <alignment horizontal="center" vertical="center" wrapText="1"/>
    </xf>
    <xf numFmtId="0" fontId="8" fillId="2" borderId="8"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3" fontId="17" fillId="0" borderId="5" xfId="0" applyNumberFormat="1" applyFont="1" applyBorder="1" applyAlignment="1">
      <alignment horizontal="center" vertical="center" wrapText="1"/>
    </xf>
    <xf numFmtId="3" fontId="17" fillId="0" borderId="6"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3" fontId="17" fillId="5" borderId="5" xfId="0" applyNumberFormat="1" applyFont="1" applyFill="1" applyBorder="1" applyAlignment="1">
      <alignment horizontal="center" vertical="center" wrapText="1"/>
    </xf>
    <xf numFmtId="3" fontId="17" fillId="5" borderId="6"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5" borderId="6" xfId="0"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8" fillId="2" borderId="1" xfId="0" applyFont="1" applyFill="1" applyBorder="1" applyAlignment="1">
      <alignment vertical="center" wrapText="1"/>
    </xf>
    <xf numFmtId="0" fontId="0" fillId="0" borderId="6" xfId="0"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3" fontId="1" fillId="13" borderId="5" xfId="0" applyNumberFormat="1" applyFont="1" applyFill="1" applyBorder="1" applyAlignment="1">
      <alignment horizontal="center" vertical="center" wrapText="1"/>
    </xf>
    <xf numFmtId="0" fontId="0" fillId="13" borderId="6" xfId="0" applyFill="1" applyBorder="1" applyAlignment="1">
      <alignment horizontal="center" vertical="center" wrapText="1"/>
    </xf>
    <xf numFmtId="0" fontId="0" fillId="13" borderId="0" xfId="0" applyFont="1" applyFill="1"/>
    <xf numFmtId="0" fontId="8" fillId="13" borderId="2" xfId="0" applyFont="1" applyFill="1" applyBorder="1" applyAlignment="1">
      <alignment horizontal="left" vertical="center" wrapText="1"/>
    </xf>
    <xf numFmtId="0" fontId="8" fillId="13" borderId="3" xfId="0" applyFont="1" applyFill="1" applyBorder="1" applyAlignment="1">
      <alignment horizontal="left" vertical="center" wrapText="1"/>
    </xf>
    <xf numFmtId="0" fontId="8" fillId="13" borderId="4" xfId="0" applyFont="1" applyFill="1" applyBorder="1" applyAlignment="1">
      <alignment horizontal="left" vertical="center" wrapText="1"/>
    </xf>
    <xf numFmtId="0" fontId="15"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8" fillId="13" borderId="4" xfId="0" applyFont="1" applyFill="1" applyBorder="1" applyAlignment="1">
      <alignment vertical="center" wrapText="1"/>
    </xf>
    <xf numFmtId="0" fontId="0" fillId="13" borderId="0" xfId="0" applyFont="1" applyFill="1" applyBorder="1"/>
    <xf numFmtId="0" fontId="0" fillId="13" borderId="0" xfId="0" applyFont="1" applyFill="1" applyAlignment="1">
      <alignment vertical="top"/>
    </xf>
    <xf numFmtId="0" fontId="21" fillId="0" borderId="0" xfId="0" applyFont="1" applyAlignment="1">
      <alignment horizontal="left" vertical="top" wrapText="1"/>
    </xf>
    <xf numFmtId="0" fontId="4" fillId="3" borderId="2" xfId="0" applyFont="1" applyFill="1" applyBorder="1"/>
    <xf numFmtId="0" fontId="4" fillId="3" borderId="3" xfId="0" applyFont="1" applyFill="1" applyBorder="1"/>
    <xf numFmtId="0" fontId="4" fillId="3" borderId="4" xfId="0" applyFont="1" applyFill="1" applyBorder="1"/>
    <xf numFmtId="0" fontId="1" fillId="13" borderId="5" xfId="0" applyFont="1" applyFill="1" applyBorder="1" applyAlignment="1">
      <alignment horizontal="center" vertical="center" wrapText="1"/>
    </xf>
    <xf numFmtId="0" fontId="16" fillId="3" borderId="2" xfId="0" applyFont="1" applyFill="1" applyBorder="1"/>
    <xf numFmtId="0" fontId="16" fillId="3" borderId="3" xfId="0" applyFont="1" applyFill="1" applyBorder="1"/>
    <xf numFmtId="0" fontId="16" fillId="3" borderId="4" xfId="0" applyFont="1" applyFill="1" applyBorder="1"/>
    <xf numFmtId="0" fontId="0" fillId="13" borderId="0" xfId="0" applyFont="1" applyFill="1" applyAlignment="1">
      <alignment vertical="top" wrapText="1"/>
    </xf>
    <xf numFmtId="0" fontId="0" fillId="0" borderId="0" xfId="0" applyFont="1" applyAlignment="1">
      <alignment vertical="top"/>
    </xf>
    <xf numFmtId="0" fontId="1" fillId="0" borderId="0" xfId="0" applyFont="1" applyFill="1" applyBorder="1" applyAlignment="1">
      <alignment horizontal="center"/>
    </xf>
    <xf numFmtId="0" fontId="5" fillId="0" borderId="0" xfId="0" applyFont="1" applyFill="1" applyBorder="1" applyAlignment="1">
      <alignment horizontal="center"/>
    </xf>
    <xf numFmtId="0" fontId="4" fillId="0" borderId="0" xfId="0" applyFont="1" applyFill="1" applyBorder="1" applyAlignment="1">
      <alignment horizontal="center"/>
    </xf>
    <xf numFmtId="0" fontId="20" fillId="0" borderId="0" xfId="0" applyFont="1" applyAlignment="1">
      <alignment horizontal="center" vertical="center"/>
    </xf>
    <xf numFmtId="0" fontId="19" fillId="0" borderId="0" xfId="0" applyFont="1" applyAlignment="1">
      <alignment horizontal="center" vertical="center"/>
    </xf>
    <xf numFmtId="3" fontId="1" fillId="0" borderId="0"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99FF66"/>
      <color rgb="FFFFFFCC"/>
      <color rgb="FFC0C0C0"/>
      <color rgb="FFCCFF99"/>
      <color rgb="FF66FF33"/>
      <color rgb="FFCCECFF"/>
      <color rgb="FFFFFF99"/>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zoomScaleNormal="100" workbookViewId="0">
      <selection activeCell="B22" sqref="B22"/>
    </sheetView>
  </sheetViews>
  <sheetFormatPr defaultColWidth="10.77734375" defaultRowHeight="14.4" x14ac:dyDescent="0.3"/>
  <cols>
    <col min="1" max="1" width="28.77734375" style="35" customWidth="1"/>
    <col min="2" max="2" width="17.77734375" style="34" customWidth="1"/>
    <col min="3" max="4" width="15.6640625" style="34" customWidth="1"/>
    <col min="5" max="5" width="17.88671875" style="61" customWidth="1"/>
    <col min="6" max="6" width="10.77734375" style="159"/>
  </cols>
  <sheetData>
    <row r="1" spans="1:9" ht="24.6" x14ac:dyDescent="0.3">
      <c r="A1" s="56" t="s">
        <v>298</v>
      </c>
      <c r="B1" s="56" t="s">
        <v>1</v>
      </c>
      <c r="C1" s="57" t="s">
        <v>18</v>
      </c>
      <c r="D1" s="57" t="s">
        <v>20</v>
      </c>
      <c r="E1" s="66" t="s">
        <v>22</v>
      </c>
      <c r="F1" s="160"/>
    </row>
    <row r="2" spans="1:9" x14ac:dyDescent="0.3">
      <c r="A2" s="55" t="s">
        <v>84</v>
      </c>
      <c r="B2" s="42">
        <f>SUM('12.1 NAWCA'!B74)</f>
        <v>397</v>
      </c>
      <c r="C2" s="42">
        <f>SUM('12.1 NAWCA'!D74)</f>
        <v>568</v>
      </c>
      <c r="D2" s="42">
        <f>SUM('12.1 NAWCA'!F74)</f>
        <v>18100</v>
      </c>
      <c r="E2" s="58">
        <f>SUM('12.1 NAWCA'!H74)</f>
        <v>810869.91999999993</v>
      </c>
      <c r="F2" s="160"/>
    </row>
    <row r="3" spans="1:9" x14ac:dyDescent="0.3">
      <c r="A3" s="55" t="s">
        <v>83</v>
      </c>
      <c r="B3" s="42">
        <f>'12.2 NMBCA'!B59</f>
        <v>128</v>
      </c>
      <c r="C3" s="42">
        <f>'12.2 NMBCA'!D59</f>
        <v>146</v>
      </c>
      <c r="D3" s="42">
        <f>'12.2 NMBCA'!F59</f>
        <v>4622</v>
      </c>
      <c r="E3" s="59">
        <f>'12.2 NMBCA'!H59</f>
        <v>118807.11000000002</v>
      </c>
      <c r="F3" s="160"/>
      <c r="I3" s="129"/>
    </row>
    <row r="4" spans="1:9" x14ac:dyDescent="0.3">
      <c r="A4" s="55" t="s">
        <v>82</v>
      </c>
      <c r="B4" s="42">
        <f>SUM('12.3 International Affairs'!B66)</f>
        <v>597</v>
      </c>
      <c r="C4" s="42">
        <f>SUM('12.3 International Affairs'!D66)</f>
        <v>818</v>
      </c>
      <c r="D4" s="42">
        <f>SUM('12.3 International Affairs'!F66)</f>
        <v>18501</v>
      </c>
      <c r="E4" s="59">
        <f>SUM('12.3 International Affairs'!H66)</f>
        <v>556848.72</v>
      </c>
      <c r="F4" s="160"/>
    </row>
    <row r="5" spans="1:9" x14ac:dyDescent="0.3">
      <c r="A5" s="55" t="s">
        <v>81</v>
      </c>
      <c r="B5" s="42">
        <f>SUM('12.4 All Other Programs'!B108)</f>
        <v>13907</v>
      </c>
      <c r="C5" s="42">
        <f>SUM('12.4 All Other Programs'!D108)</f>
        <v>14816</v>
      </c>
      <c r="D5" s="42">
        <f>SUM('12.4 All Other Programs'!F108)</f>
        <v>360963</v>
      </c>
      <c r="E5" s="59">
        <f>SUM('12.4 All Other Programs'!H108)</f>
        <v>20794505.489999998</v>
      </c>
      <c r="F5" s="160"/>
      <c r="I5" s="129"/>
    </row>
    <row r="6" spans="1:9" x14ac:dyDescent="0.3">
      <c r="A6" s="55" t="s">
        <v>293</v>
      </c>
      <c r="B6" s="42">
        <f>SUM('12.5 50 CFR Additional'!B32)</f>
        <v>170</v>
      </c>
      <c r="C6" s="42">
        <f>SUM('12.5 50 CFR Additional'!D32)</f>
        <v>822.4</v>
      </c>
      <c r="D6" s="42">
        <f>SUM('12.5 50 CFR Additional'!F32)</f>
        <v>899.7</v>
      </c>
      <c r="E6" s="59">
        <f>SUM('12.5 50 CFR Additional'!H32)</f>
        <v>57119.909999999996</v>
      </c>
      <c r="F6" s="160"/>
    </row>
    <row r="7" spans="1:9" x14ac:dyDescent="0.3">
      <c r="A7" s="43" t="s">
        <v>65</v>
      </c>
      <c r="B7" s="44">
        <f>SUM(B2:B6)</f>
        <v>15199</v>
      </c>
      <c r="C7" s="44">
        <f>SUM(C2:C6)</f>
        <v>17170.400000000001</v>
      </c>
      <c r="D7" s="44">
        <f>SUM(D2:D6)</f>
        <v>403085.7</v>
      </c>
      <c r="E7" s="60">
        <f>SUM(E2:E6)</f>
        <v>22338151.149999999</v>
      </c>
      <c r="F7" s="160"/>
      <c r="I7" s="129"/>
    </row>
    <row r="8" spans="1:9" s="89" customFormat="1" x14ac:dyDescent="0.3">
      <c r="A8" s="100"/>
      <c r="B8" s="162"/>
      <c r="C8" s="162"/>
      <c r="D8" s="162"/>
      <c r="E8" s="161"/>
      <c r="F8" s="160"/>
    </row>
    <row r="9" spans="1:9" ht="24.6" x14ac:dyDescent="0.3">
      <c r="A9" s="136" t="s">
        <v>110</v>
      </c>
      <c r="B9" s="136"/>
      <c r="C9" s="137" t="s">
        <v>18</v>
      </c>
      <c r="D9" s="137" t="s">
        <v>20</v>
      </c>
      <c r="E9" s="89"/>
      <c r="F9" s="160"/>
    </row>
    <row r="10" spans="1:9" x14ac:dyDescent="0.3">
      <c r="A10" s="55" t="s">
        <v>82</v>
      </c>
      <c r="B10" s="42"/>
      <c r="C10" s="42">
        <v>-1</v>
      </c>
      <c r="D10" s="42">
        <v>-32</v>
      </c>
      <c r="E10" s="89"/>
      <c r="F10" s="160"/>
    </row>
    <row r="11" spans="1:9" x14ac:dyDescent="0.3">
      <c r="A11" s="55" t="s">
        <v>81</v>
      </c>
      <c r="B11" s="42"/>
      <c r="C11" s="42">
        <v>381</v>
      </c>
      <c r="D11" s="42">
        <v>11220</v>
      </c>
      <c r="E11" s="89"/>
      <c r="F11" s="160"/>
    </row>
    <row r="12" spans="1:9" x14ac:dyDescent="0.3">
      <c r="A12" s="55" t="s">
        <v>291</v>
      </c>
      <c r="B12" s="42"/>
      <c r="C12" s="42">
        <v>766</v>
      </c>
      <c r="D12" s="42">
        <v>228</v>
      </c>
      <c r="E12" s="89"/>
      <c r="F12" s="160"/>
    </row>
    <row r="13" spans="1:9" x14ac:dyDescent="0.3">
      <c r="A13" s="43" t="s">
        <v>65</v>
      </c>
      <c r="B13" s="44"/>
      <c r="C13" s="44">
        <f>SUM(C10:C12)</f>
        <v>1146</v>
      </c>
      <c r="D13" s="44">
        <f>SUM(D10:D12)</f>
        <v>11416</v>
      </c>
      <c r="E13" s="89"/>
      <c r="F13" s="160"/>
    </row>
    <row r="14" spans="1:9" x14ac:dyDescent="0.3">
      <c r="A14" s="100"/>
      <c r="B14" s="162"/>
      <c r="C14" s="162"/>
      <c r="D14" s="162"/>
      <c r="E14" s="161"/>
      <c r="F14" s="160"/>
    </row>
    <row r="15" spans="1:9" x14ac:dyDescent="0.3">
      <c r="A15" s="136" t="s">
        <v>110</v>
      </c>
      <c r="B15" s="136"/>
      <c r="C15" s="137"/>
      <c r="D15" s="137"/>
      <c r="E15" s="161"/>
      <c r="F15" s="160"/>
    </row>
    <row r="16" spans="1:9" x14ac:dyDescent="0.3">
      <c r="A16" s="55" t="s">
        <v>354</v>
      </c>
      <c r="B16" s="42"/>
      <c r="C16" s="42">
        <v>380</v>
      </c>
      <c r="D16" s="42">
        <v>11188</v>
      </c>
      <c r="E16" s="161"/>
      <c r="F16" s="160"/>
    </row>
    <row r="17" spans="1:6" x14ac:dyDescent="0.3">
      <c r="A17" s="55" t="s">
        <v>355</v>
      </c>
      <c r="B17" s="42"/>
      <c r="C17" s="42">
        <v>766</v>
      </c>
      <c r="D17" s="42">
        <v>228</v>
      </c>
      <c r="E17" s="161"/>
      <c r="F17" s="160"/>
    </row>
    <row r="18" spans="1:6" x14ac:dyDescent="0.3">
      <c r="A18" s="43" t="s">
        <v>65</v>
      </c>
      <c r="B18" s="44"/>
      <c r="C18" s="44">
        <f>SUM(C16:C17)</f>
        <v>1146</v>
      </c>
      <c r="D18" s="44">
        <f>SUM(D16:D17)</f>
        <v>11416</v>
      </c>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18CA-194D-4253-AC83-EFA2868C1A73}">
  <dimension ref="A1:E46"/>
  <sheetViews>
    <sheetView workbookViewId="0">
      <selection activeCell="A14" sqref="A14"/>
    </sheetView>
  </sheetViews>
  <sheetFormatPr defaultRowHeight="14.4" x14ac:dyDescent="0.3"/>
  <cols>
    <col min="1" max="1" width="45.33203125" customWidth="1"/>
    <col min="2" max="2" width="15" customWidth="1"/>
    <col min="3" max="3" width="15" style="184" customWidth="1"/>
    <col min="4" max="4" width="15" customWidth="1"/>
    <col min="5" max="5" width="11.5546875" bestFit="1" customWidth="1"/>
  </cols>
  <sheetData>
    <row r="1" spans="1:5" x14ac:dyDescent="0.3">
      <c r="A1" s="102" t="s">
        <v>320</v>
      </c>
      <c r="B1" s="197">
        <v>2893890.34</v>
      </c>
      <c r="C1" s="186" t="s">
        <v>321</v>
      </c>
      <c r="D1" s="35"/>
      <c r="E1" s="35"/>
    </row>
    <row r="3" spans="1:5" ht="15" thickBot="1" x14ac:dyDescent="0.35">
      <c r="B3" s="187" t="s">
        <v>326</v>
      </c>
      <c r="C3" s="188" t="s">
        <v>327</v>
      </c>
      <c r="D3" s="187" t="s">
        <v>328</v>
      </c>
    </row>
    <row r="4" spans="1:5" x14ac:dyDescent="0.3">
      <c r="A4" s="196" t="s">
        <v>51</v>
      </c>
      <c r="B4" s="184">
        <f>SUM(D14)</f>
        <v>9706</v>
      </c>
      <c r="C4" s="183">
        <v>89.64</v>
      </c>
      <c r="D4" s="183">
        <f t="shared" ref="D4:D9" si="0">SUM(B4*C4)</f>
        <v>870045.84</v>
      </c>
    </row>
    <row r="5" spans="1:5" x14ac:dyDescent="0.3">
      <c r="A5" s="196" t="s">
        <v>52</v>
      </c>
      <c r="B5" s="184">
        <f>SUM(D20)</f>
        <v>3708</v>
      </c>
      <c r="C5">
        <v>89.64</v>
      </c>
      <c r="D5" s="185">
        <f t="shared" si="0"/>
        <v>332385.12</v>
      </c>
    </row>
    <row r="6" spans="1:5" x14ac:dyDescent="0.3">
      <c r="A6" s="196" t="s">
        <v>322</v>
      </c>
      <c r="B6" s="184">
        <f>SUM(D25)</f>
        <v>15574</v>
      </c>
      <c r="C6">
        <v>89.64</v>
      </c>
      <c r="D6" s="185">
        <f t="shared" si="0"/>
        <v>1396053.36</v>
      </c>
    </row>
    <row r="7" spans="1:5" x14ac:dyDescent="0.3">
      <c r="A7" s="196" t="s">
        <v>323</v>
      </c>
      <c r="B7" s="185">
        <f>SUM(D30)</f>
        <v>14.25</v>
      </c>
      <c r="C7">
        <v>89.64</v>
      </c>
      <c r="D7" s="185">
        <f t="shared" si="0"/>
        <v>1277.3700000000001</v>
      </c>
    </row>
    <row r="8" spans="1:5" x14ac:dyDescent="0.3">
      <c r="A8" s="196" t="s">
        <v>324</v>
      </c>
      <c r="B8" s="184">
        <f>SUM(D36)</f>
        <v>1</v>
      </c>
      <c r="C8">
        <v>89.64</v>
      </c>
      <c r="D8" s="185">
        <f t="shared" si="0"/>
        <v>89.64</v>
      </c>
    </row>
    <row r="9" spans="1:5" x14ac:dyDescent="0.3">
      <c r="A9" s="196" t="s">
        <v>325</v>
      </c>
      <c r="B9" s="189">
        <f>SUM(D42)</f>
        <v>14</v>
      </c>
      <c r="C9">
        <v>89.64</v>
      </c>
      <c r="D9" s="190">
        <f t="shared" si="0"/>
        <v>1254.96</v>
      </c>
    </row>
    <row r="10" spans="1:5" x14ac:dyDescent="0.3">
      <c r="B10" s="186">
        <f>SUM(B4:B9)</f>
        <v>29017.25</v>
      </c>
      <c r="C10" s="35"/>
      <c r="D10" s="195">
        <f>SUM(D4:D9)</f>
        <v>2601106.2900000005</v>
      </c>
    </row>
    <row r="11" spans="1:5" x14ac:dyDescent="0.3">
      <c r="B11" s="186"/>
      <c r="C11" s="35"/>
      <c r="D11" s="195"/>
    </row>
    <row r="13" spans="1:5" ht="29.4" thickBot="1" x14ac:dyDescent="0.35">
      <c r="A13" s="192" t="s">
        <v>351</v>
      </c>
      <c r="B13" s="193" t="s">
        <v>330</v>
      </c>
      <c r="C13" s="188" t="s">
        <v>329</v>
      </c>
      <c r="D13" s="187" t="s">
        <v>326</v>
      </c>
    </row>
    <row r="14" spans="1:5" x14ac:dyDescent="0.3">
      <c r="A14" s="35" t="s">
        <v>332</v>
      </c>
      <c r="B14" s="191">
        <v>4853</v>
      </c>
      <c r="C14" s="191">
        <v>2</v>
      </c>
      <c r="D14" s="191">
        <f>SUM(B14*C14)</f>
        <v>9706</v>
      </c>
    </row>
    <row r="15" spans="1:5" x14ac:dyDescent="0.3">
      <c r="A15" t="s">
        <v>340</v>
      </c>
      <c r="B15" s="191"/>
      <c r="C15" s="191"/>
      <c r="D15" s="191"/>
    </row>
    <row r="16" spans="1:5" x14ac:dyDescent="0.3">
      <c r="A16" t="s">
        <v>341</v>
      </c>
      <c r="B16" s="191"/>
      <c r="C16" s="191"/>
      <c r="D16" s="191"/>
    </row>
    <row r="17" spans="1:4" x14ac:dyDescent="0.3">
      <c r="A17" t="s">
        <v>342</v>
      </c>
      <c r="B17" s="191"/>
      <c r="C17" s="191"/>
      <c r="D17" s="191"/>
    </row>
    <row r="18" spans="1:4" x14ac:dyDescent="0.3">
      <c r="A18" t="s">
        <v>343</v>
      </c>
      <c r="B18" s="191"/>
      <c r="C18" s="191"/>
      <c r="D18" s="191"/>
    </row>
    <row r="20" spans="1:4" x14ac:dyDescent="0.3">
      <c r="A20" s="35" t="s">
        <v>331</v>
      </c>
      <c r="B20" s="191">
        <v>3708</v>
      </c>
      <c r="C20" s="191">
        <v>1</v>
      </c>
      <c r="D20" s="191">
        <f>SUM(B20*C20)</f>
        <v>3708</v>
      </c>
    </row>
    <row r="21" spans="1:4" x14ac:dyDescent="0.3">
      <c r="A21" t="s">
        <v>344</v>
      </c>
      <c r="B21" s="191"/>
      <c r="C21" s="191"/>
      <c r="D21" s="191"/>
    </row>
    <row r="22" spans="1:4" x14ac:dyDescent="0.3">
      <c r="A22" t="s">
        <v>345</v>
      </c>
      <c r="B22" s="191"/>
      <c r="C22" s="191"/>
      <c r="D22" s="191"/>
    </row>
    <row r="23" spans="1:4" x14ac:dyDescent="0.3">
      <c r="A23" t="s">
        <v>346</v>
      </c>
      <c r="B23" s="191"/>
      <c r="C23" s="191"/>
      <c r="D23" s="191"/>
    </row>
    <row r="25" spans="1:4" x14ac:dyDescent="0.3">
      <c r="A25" s="35" t="s">
        <v>333</v>
      </c>
      <c r="B25" s="191">
        <v>7787</v>
      </c>
      <c r="C25" s="191">
        <v>2</v>
      </c>
      <c r="D25" s="191">
        <f>SUM(B25*C25)</f>
        <v>15574</v>
      </c>
    </row>
    <row r="26" spans="1:4" x14ac:dyDescent="0.3">
      <c r="A26" t="s">
        <v>347</v>
      </c>
      <c r="B26" s="191"/>
      <c r="C26" s="191"/>
      <c r="D26" s="191"/>
    </row>
    <row r="27" spans="1:4" x14ac:dyDescent="0.3">
      <c r="A27" t="s">
        <v>345</v>
      </c>
      <c r="B27" s="191"/>
      <c r="C27" s="191"/>
      <c r="D27" s="191"/>
    </row>
    <row r="28" spans="1:4" x14ac:dyDescent="0.3">
      <c r="A28" t="s">
        <v>346</v>
      </c>
      <c r="B28" s="191"/>
      <c r="C28" s="191"/>
      <c r="D28" s="191"/>
    </row>
    <row r="29" spans="1:4" x14ac:dyDescent="0.3">
      <c r="B29" s="191"/>
      <c r="C29" s="191"/>
      <c r="D29" s="191"/>
    </row>
    <row r="30" spans="1:4" x14ac:dyDescent="0.3">
      <c r="A30" s="35" t="s">
        <v>334</v>
      </c>
      <c r="B30" s="191">
        <v>57</v>
      </c>
      <c r="C30" s="194">
        <v>0.25</v>
      </c>
      <c r="D30" s="194">
        <f>SUM(B30*C30)</f>
        <v>14.25</v>
      </c>
    </row>
    <row r="31" spans="1:4" x14ac:dyDescent="0.3">
      <c r="A31" t="s">
        <v>335</v>
      </c>
      <c r="B31" s="191"/>
      <c r="C31" s="191"/>
      <c r="D31" s="191"/>
    </row>
    <row r="32" spans="1:4" x14ac:dyDescent="0.3">
      <c r="A32" t="s">
        <v>348</v>
      </c>
      <c r="B32" s="191"/>
      <c r="C32" s="191"/>
      <c r="D32" s="191"/>
    </row>
    <row r="33" spans="1:4" x14ac:dyDescent="0.3">
      <c r="A33" t="s">
        <v>345</v>
      </c>
      <c r="B33" s="191"/>
      <c r="C33" s="191"/>
      <c r="D33" s="191"/>
    </row>
    <row r="34" spans="1:4" x14ac:dyDescent="0.3">
      <c r="A34" t="s">
        <v>346</v>
      </c>
      <c r="B34" s="191"/>
      <c r="C34" s="191"/>
      <c r="D34" s="191"/>
    </row>
    <row r="35" spans="1:4" x14ac:dyDescent="0.3">
      <c r="B35" s="191"/>
      <c r="C35" s="191"/>
      <c r="D35" s="191"/>
    </row>
    <row r="36" spans="1:4" x14ac:dyDescent="0.3">
      <c r="A36" s="35" t="s">
        <v>336</v>
      </c>
      <c r="B36" s="191">
        <v>1</v>
      </c>
      <c r="C36" s="191">
        <v>1</v>
      </c>
      <c r="D36" s="191">
        <f>SUM(B36*C36)</f>
        <v>1</v>
      </c>
    </row>
    <row r="37" spans="1:4" x14ac:dyDescent="0.3">
      <c r="A37" t="s">
        <v>337</v>
      </c>
      <c r="B37" s="191"/>
      <c r="C37" s="191"/>
      <c r="D37" s="191"/>
    </row>
    <row r="38" spans="1:4" x14ac:dyDescent="0.3">
      <c r="A38" t="s">
        <v>349</v>
      </c>
      <c r="B38" s="191"/>
      <c r="C38" s="191"/>
      <c r="D38" s="191"/>
    </row>
    <row r="39" spans="1:4" x14ac:dyDescent="0.3">
      <c r="A39" t="s">
        <v>350</v>
      </c>
      <c r="B39" s="191"/>
      <c r="C39" s="191"/>
      <c r="D39" s="191"/>
    </row>
    <row r="40" spans="1:4" x14ac:dyDescent="0.3">
      <c r="A40" t="s">
        <v>346</v>
      </c>
      <c r="B40" s="191"/>
      <c r="C40" s="191"/>
      <c r="D40" s="191"/>
    </row>
    <row r="41" spans="1:4" x14ac:dyDescent="0.3">
      <c r="B41" s="191"/>
      <c r="C41" s="191"/>
      <c r="D41" s="191"/>
    </row>
    <row r="42" spans="1:4" x14ac:dyDescent="0.3">
      <c r="A42" s="35" t="s">
        <v>338</v>
      </c>
      <c r="B42" s="191">
        <v>56</v>
      </c>
      <c r="C42" s="194">
        <v>0.25</v>
      </c>
      <c r="D42" s="194">
        <f>SUM(B42*C42)</f>
        <v>14</v>
      </c>
    </row>
    <row r="43" spans="1:4" x14ac:dyDescent="0.3">
      <c r="A43" t="s">
        <v>339</v>
      </c>
      <c r="B43" s="191"/>
      <c r="C43" s="191"/>
      <c r="D43" s="191"/>
    </row>
    <row r="44" spans="1:4" x14ac:dyDescent="0.3">
      <c r="A44" t="s">
        <v>318</v>
      </c>
      <c r="B44" s="191"/>
      <c r="C44" s="191"/>
      <c r="D44" s="191"/>
    </row>
    <row r="45" spans="1:4" x14ac:dyDescent="0.3">
      <c r="A45" t="s">
        <v>319</v>
      </c>
      <c r="B45" s="191"/>
      <c r="C45" s="191"/>
      <c r="D45" s="191"/>
    </row>
    <row r="46" spans="1:4" x14ac:dyDescent="0.3">
      <c r="A46" t="s">
        <v>317</v>
      </c>
      <c r="B46" s="191"/>
      <c r="C46" s="191"/>
      <c r="D46" s="19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5F811-EC88-4F06-AC3D-545AA9CFD86F}">
  <dimension ref="A1:N113"/>
  <sheetViews>
    <sheetView zoomScale="70" zoomScaleNormal="70" workbookViewId="0">
      <pane ySplit="1" topLeftCell="A86" activePane="bottomLeft" state="frozen"/>
      <selection pane="bottomLeft" activeCell="F115" sqref="F115"/>
    </sheetView>
  </sheetViews>
  <sheetFormatPr defaultRowHeight="14.4" x14ac:dyDescent="0.3"/>
  <cols>
    <col min="1" max="1" width="81.21875" customWidth="1"/>
    <col min="2" max="2" width="14" bestFit="1" customWidth="1"/>
    <col min="3" max="3" width="17.6640625" bestFit="1" customWidth="1"/>
    <col min="4" max="4" width="19.88671875" customWidth="1"/>
    <col min="5" max="5" width="19" customWidth="1"/>
    <col min="6" max="6" width="23" customWidth="1"/>
    <col min="7" max="7" width="12.33203125" bestFit="1" customWidth="1"/>
    <col min="8" max="8" width="31.88671875" customWidth="1"/>
    <col min="9" max="9" width="13.109375" bestFit="1" customWidth="1"/>
    <col min="10" max="10" width="17.77734375" bestFit="1" customWidth="1"/>
    <col min="11" max="11" width="13.77734375" bestFit="1" customWidth="1"/>
  </cols>
  <sheetData>
    <row r="1" spans="1:11" x14ac:dyDescent="0.3">
      <c r="A1" s="97" t="s">
        <v>133</v>
      </c>
      <c r="B1" s="97" t="s">
        <v>242</v>
      </c>
      <c r="C1" s="97" t="s">
        <v>243</v>
      </c>
      <c r="D1" s="97" t="s">
        <v>244</v>
      </c>
      <c r="E1" s="35" t="s">
        <v>134</v>
      </c>
      <c r="F1" s="35" t="s">
        <v>135</v>
      </c>
      <c r="G1" s="35" t="s">
        <v>136</v>
      </c>
      <c r="H1" s="35" t="s">
        <v>137</v>
      </c>
      <c r="I1" s="98" t="s">
        <v>294</v>
      </c>
      <c r="J1" s="99" t="s">
        <v>295</v>
      </c>
      <c r="K1" s="98" t="s">
        <v>296</v>
      </c>
    </row>
    <row r="2" spans="1:11" x14ac:dyDescent="0.3">
      <c r="A2" t="s">
        <v>138</v>
      </c>
      <c r="B2" t="s">
        <v>139</v>
      </c>
      <c r="C2">
        <v>3</v>
      </c>
      <c r="D2">
        <v>9</v>
      </c>
      <c r="E2">
        <v>0</v>
      </c>
      <c r="I2" t="s">
        <v>278</v>
      </c>
      <c r="J2">
        <v>3</v>
      </c>
      <c r="K2">
        <v>9</v>
      </c>
    </row>
    <row r="3" spans="1:11" x14ac:dyDescent="0.3">
      <c r="A3" t="s">
        <v>140</v>
      </c>
      <c r="B3" t="s">
        <v>139</v>
      </c>
      <c r="C3">
        <v>1</v>
      </c>
      <c r="D3">
        <v>3</v>
      </c>
      <c r="E3">
        <v>0</v>
      </c>
      <c r="I3" t="s">
        <v>278</v>
      </c>
      <c r="J3">
        <v>1</v>
      </c>
      <c r="K3">
        <v>3</v>
      </c>
    </row>
    <row r="4" spans="1:11" x14ac:dyDescent="0.3">
      <c r="A4" t="s">
        <v>141</v>
      </c>
      <c r="B4" t="s">
        <v>139</v>
      </c>
      <c r="C4">
        <v>5</v>
      </c>
      <c r="D4">
        <v>15</v>
      </c>
      <c r="E4">
        <v>0</v>
      </c>
      <c r="I4" t="s">
        <v>278</v>
      </c>
      <c r="J4">
        <v>5</v>
      </c>
      <c r="K4">
        <v>15</v>
      </c>
    </row>
    <row r="5" spans="1:11" x14ac:dyDescent="0.3">
      <c r="A5" s="91" t="s">
        <v>102</v>
      </c>
      <c r="B5" s="89" t="s">
        <v>139</v>
      </c>
      <c r="C5" s="89">
        <v>2500</v>
      </c>
      <c r="D5" s="89">
        <v>7500</v>
      </c>
      <c r="E5" s="89">
        <v>0</v>
      </c>
      <c r="F5" s="89"/>
      <c r="G5" s="89"/>
      <c r="H5" s="89"/>
      <c r="I5" s="91" t="s">
        <v>139</v>
      </c>
      <c r="J5" s="96">
        <v>2518</v>
      </c>
      <c r="K5" s="91">
        <v>7554</v>
      </c>
    </row>
    <row r="6" spans="1:11" x14ac:dyDescent="0.3">
      <c r="A6" s="91" t="s">
        <v>142</v>
      </c>
      <c r="B6" s="89" t="s">
        <v>139</v>
      </c>
      <c r="C6" s="89">
        <v>110</v>
      </c>
      <c r="D6" s="89">
        <v>330</v>
      </c>
      <c r="E6" s="89">
        <v>0</v>
      </c>
      <c r="F6" s="89"/>
      <c r="G6" s="89"/>
      <c r="H6" s="89"/>
      <c r="I6" s="91" t="s">
        <v>139</v>
      </c>
      <c r="J6" s="96">
        <v>111</v>
      </c>
      <c r="K6" s="91">
        <v>333</v>
      </c>
    </row>
    <row r="7" spans="1:11" x14ac:dyDescent="0.3">
      <c r="A7" s="91" t="s">
        <v>143</v>
      </c>
      <c r="B7" s="89" t="s">
        <v>139</v>
      </c>
      <c r="C7" s="89">
        <v>935</v>
      </c>
      <c r="D7" s="89">
        <v>2805</v>
      </c>
      <c r="E7" s="89">
        <v>0</v>
      </c>
      <c r="F7" s="89"/>
      <c r="G7" s="89"/>
      <c r="H7" s="89"/>
      <c r="I7" s="91" t="s">
        <v>139</v>
      </c>
      <c r="J7" s="96">
        <v>961</v>
      </c>
      <c r="K7" s="91">
        <v>2883</v>
      </c>
    </row>
    <row r="8" spans="1:11" x14ac:dyDescent="0.3">
      <c r="A8" t="s">
        <v>122</v>
      </c>
      <c r="B8" t="s">
        <v>144</v>
      </c>
      <c r="C8">
        <v>4</v>
      </c>
      <c r="D8">
        <v>12</v>
      </c>
      <c r="E8" s="89">
        <v>0</v>
      </c>
      <c r="F8" s="89"/>
      <c r="G8" s="89"/>
      <c r="H8" s="89"/>
      <c r="I8" t="s">
        <v>278</v>
      </c>
      <c r="J8">
        <v>4</v>
      </c>
      <c r="K8">
        <v>12</v>
      </c>
    </row>
    <row r="9" spans="1:11" x14ac:dyDescent="0.3">
      <c r="A9" t="s">
        <v>120</v>
      </c>
      <c r="B9" t="s">
        <v>144</v>
      </c>
      <c r="C9">
        <v>1</v>
      </c>
      <c r="D9">
        <v>3</v>
      </c>
      <c r="E9" s="89">
        <v>0</v>
      </c>
      <c r="F9" s="89"/>
      <c r="G9" s="89"/>
      <c r="H9" s="89"/>
      <c r="I9" t="s">
        <v>278</v>
      </c>
      <c r="J9">
        <v>1</v>
      </c>
      <c r="K9">
        <v>3</v>
      </c>
    </row>
    <row r="10" spans="1:11" x14ac:dyDescent="0.3">
      <c r="A10" t="s">
        <v>121</v>
      </c>
      <c r="B10" t="s">
        <v>144</v>
      </c>
      <c r="C10">
        <v>12</v>
      </c>
      <c r="D10">
        <v>36</v>
      </c>
      <c r="E10" s="89">
        <v>0</v>
      </c>
      <c r="F10" s="89"/>
      <c r="G10" s="89"/>
      <c r="H10" s="89"/>
      <c r="I10" t="s">
        <v>278</v>
      </c>
      <c r="J10">
        <v>12</v>
      </c>
      <c r="K10">
        <v>36</v>
      </c>
    </row>
    <row r="11" spans="1:11" x14ac:dyDescent="0.3">
      <c r="A11" t="s">
        <v>90</v>
      </c>
      <c r="B11" t="s">
        <v>139</v>
      </c>
      <c r="C11">
        <v>2</v>
      </c>
      <c r="D11">
        <v>6</v>
      </c>
      <c r="E11" s="89">
        <v>0</v>
      </c>
      <c r="F11" s="89"/>
      <c r="G11" s="89"/>
      <c r="H11" s="89"/>
      <c r="I11" t="s">
        <v>278</v>
      </c>
      <c r="J11">
        <v>2</v>
      </c>
      <c r="K11">
        <v>6</v>
      </c>
    </row>
    <row r="12" spans="1:11" x14ac:dyDescent="0.3">
      <c r="A12" t="s">
        <v>88</v>
      </c>
      <c r="B12" t="s">
        <v>144</v>
      </c>
      <c r="C12">
        <v>1</v>
      </c>
      <c r="D12">
        <v>3</v>
      </c>
      <c r="E12" s="89">
        <v>0</v>
      </c>
      <c r="F12" s="89"/>
      <c r="G12" s="89"/>
      <c r="H12" s="89"/>
      <c r="I12" t="s">
        <v>278</v>
      </c>
      <c r="J12">
        <v>1</v>
      </c>
      <c r="K12">
        <v>3</v>
      </c>
    </row>
    <row r="13" spans="1:11" x14ac:dyDescent="0.3">
      <c r="A13" t="s">
        <v>89</v>
      </c>
      <c r="B13" t="s">
        <v>139</v>
      </c>
      <c r="C13">
        <v>15</v>
      </c>
      <c r="D13">
        <v>45</v>
      </c>
      <c r="E13" s="89">
        <v>0</v>
      </c>
      <c r="F13" s="89"/>
      <c r="G13" s="89"/>
      <c r="H13" s="89"/>
      <c r="I13" t="s">
        <v>278</v>
      </c>
      <c r="J13">
        <v>15</v>
      </c>
      <c r="K13">
        <v>45</v>
      </c>
    </row>
    <row r="14" spans="1:11" x14ac:dyDescent="0.3">
      <c r="A14" t="s">
        <v>145</v>
      </c>
      <c r="B14" t="s">
        <v>139</v>
      </c>
      <c r="C14">
        <v>4</v>
      </c>
      <c r="D14">
        <v>12</v>
      </c>
      <c r="E14" s="89">
        <v>0</v>
      </c>
      <c r="F14" s="89"/>
      <c r="G14" s="89"/>
      <c r="H14" s="89"/>
      <c r="I14" t="s">
        <v>278</v>
      </c>
      <c r="J14">
        <v>4</v>
      </c>
      <c r="K14">
        <v>12</v>
      </c>
    </row>
    <row r="15" spans="1:11" x14ac:dyDescent="0.3">
      <c r="A15" t="s">
        <v>146</v>
      </c>
      <c r="B15" t="s">
        <v>139</v>
      </c>
      <c r="C15">
        <v>8</v>
      </c>
      <c r="D15">
        <v>24</v>
      </c>
      <c r="E15" s="89">
        <v>0</v>
      </c>
      <c r="F15" s="89"/>
      <c r="G15" s="89"/>
      <c r="H15" s="89"/>
      <c r="I15" t="s">
        <v>278</v>
      </c>
      <c r="J15">
        <v>8</v>
      </c>
      <c r="K15">
        <v>24</v>
      </c>
    </row>
    <row r="16" spans="1:11" x14ac:dyDescent="0.3">
      <c r="A16" t="s">
        <v>147</v>
      </c>
      <c r="B16" t="s">
        <v>139</v>
      </c>
      <c r="C16">
        <v>8</v>
      </c>
      <c r="D16">
        <v>24</v>
      </c>
      <c r="E16" s="89">
        <v>0</v>
      </c>
      <c r="F16" s="89"/>
      <c r="G16" s="89"/>
      <c r="H16" s="89"/>
      <c r="I16" t="s">
        <v>278</v>
      </c>
      <c r="J16">
        <v>8</v>
      </c>
      <c r="K16">
        <v>24</v>
      </c>
    </row>
    <row r="17" spans="1:14" x14ac:dyDescent="0.3">
      <c r="A17" t="s">
        <v>148</v>
      </c>
      <c r="B17" t="s">
        <v>139</v>
      </c>
      <c r="C17">
        <v>4</v>
      </c>
      <c r="D17">
        <v>12</v>
      </c>
      <c r="E17" s="89">
        <v>0</v>
      </c>
      <c r="F17" s="89"/>
      <c r="G17" s="89"/>
      <c r="H17" s="89"/>
      <c r="I17" t="s">
        <v>278</v>
      </c>
      <c r="J17">
        <v>4</v>
      </c>
      <c r="K17">
        <v>12</v>
      </c>
    </row>
    <row r="18" spans="1:14" x14ac:dyDescent="0.3">
      <c r="A18" t="s">
        <v>149</v>
      </c>
      <c r="B18" t="s">
        <v>139</v>
      </c>
      <c r="C18">
        <v>4</v>
      </c>
      <c r="D18">
        <v>12</v>
      </c>
      <c r="E18" s="89">
        <v>0</v>
      </c>
      <c r="F18" s="89"/>
      <c r="G18" s="89"/>
      <c r="H18" s="89"/>
      <c r="I18" t="s">
        <v>278</v>
      </c>
      <c r="J18">
        <v>4</v>
      </c>
      <c r="K18">
        <v>12</v>
      </c>
    </row>
    <row r="19" spans="1:14" x14ac:dyDescent="0.3">
      <c r="A19" t="s">
        <v>150</v>
      </c>
      <c r="B19" t="s">
        <v>144</v>
      </c>
      <c r="C19">
        <v>4</v>
      </c>
      <c r="D19">
        <v>12</v>
      </c>
      <c r="E19" s="89">
        <v>0</v>
      </c>
      <c r="F19" s="89"/>
      <c r="G19" s="89"/>
      <c r="H19" s="89"/>
      <c r="I19" t="s">
        <v>278</v>
      </c>
      <c r="J19">
        <v>4</v>
      </c>
      <c r="K19">
        <v>12</v>
      </c>
    </row>
    <row r="20" spans="1:14" x14ac:dyDescent="0.3">
      <c r="A20" t="s">
        <v>151</v>
      </c>
      <c r="B20" t="s">
        <v>139</v>
      </c>
      <c r="C20">
        <v>8</v>
      </c>
      <c r="D20">
        <v>24</v>
      </c>
      <c r="E20" s="89">
        <v>0</v>
      </c>
      <c r="F20" s="89"/>
      <c r="G20" s="89"/>
      <c r="H20" s="89"/>
      <c r="I20" t="s">
        <v>278</v>
      </c>
      <c r="J20">
        <v>8</v>
      </c>
      <c r="K20">
        <v>24</v>
      </c>
    </row>
    <row r="21" spans="1:14" x14ac:dyDescent="0.3">
      <c r="A21" t="s">
        <v>152</v>
      </c>
      <c r="B21" t="s">
        <v>139</v>
      </c>
      <c r="C21">
        <v>1</v>
      </c>
      <c r="D21">
        <v>3</v>
      </c>
      <c r="E21" s="89">
        <v>0</v>
      </c>
      <c r="F21" s="89"/>
      <c r="G21" s="89"/>
      <c r="H21" s="89"/>
      <c r="I21" t="s">
        <v>278</v>
      </c>
      <c r="J21">
        <v>1</v>
      </c>
      <c r="K21">
        <v>3</v>
      </c>
    </row>
    <row r="22" spans="1:14" x14ac:dyDescent="0.3">
      <c r="A22" t="s">
        <v>153</v>
      </c>
      <c r="B22" t="s">
        <v>139</v>
      </c>
      <c r="C22">
        <v>1</v>
      </c>
      <c r="D22">
        <v>3</v>
      </c>
      <c r="E22" s="89">
        <v>0</v>
      </c>
      <c r="F22" s="89"/>
      <c r="G22" s="89"/>
      <c r="H22" s="89"/>
      <c r="I22" t="s">
        <v>278</v>
      </c>
      <c r="J22">
        <v>1</v>
      </c>
      <c r="K22">
        <v>3</v>
      </c>
    </row>
    <row r="23" spans="1:14" x14ac:dyDescent="0.3">
      <c r="A23" t="s">
        <v>154</v>
      </c>
      <c r="B23" t="s">
        <v>139</v>
      </c>
      <c r="C23">
        <v>15</v>
      </c>
      <c r="D23">
        <v>45</v>
      </c>
      <c r="E23" s="89">
        <v>0</v>
      </c>
      <c r="F23" s="89"/>
      <c r="G23" s="89"/>
      <c r="H23" s="89"/>
      <c r="I23" t="s">
        <v>278</v>
      </c>
      <c r="J23">
        <v>15</v>
      </c>
      <c r="K23">
        <v>45</v>
      </c>
    </row>
    <row r="24" spans="1:14" x14ac:dyDescent="0.3">
      <c r="A24" t="s">
        <v>155</v>
      </c>
      <c r="B24" t="s">
        <v>144</v>
      </c>
      <c r="C24">
        <v>1</v>
      </c>
      <c r="D24">
        <v>3</v>
      </c>
      <c r="E24" s="89">
        <v>0</v>
      </c>
      <c r="F24" s="89"/>
      <c r="G24" s="89"/>
      <c r="H24" s="89"/>
      <c r="I24" t="s">
        <v>278</v>
      </c>
      <c r="J24">
        <v>1</v>
      </c>
      <c r="K24">
        <v>3</v>
      </c>
    </row>
    <row r="25" spans="1:14" x14ac:dyDescent="0.3">
      <c r="A25" t="s">
        <v>156</v>
      </c>
      <c r="B25" t="s">
        <v>144</v>
      </c>
      <c r="C25">
        <v>1</v>
      </c>
      <c r="D25">
        <v>3</v>
      </c>
      <c r="E25" s="89">
        <v>0</v>
      </c>
      <c r="F25" s="89"/>
      <c r="G25" s="89"/>
      <c r="H25" s="89"/>
      <c r="I25" t="s">
        <v>278</v>
      </c>
      <c r="J25">
        <v>1</v>
      </c>
      <c r="K25">
        <v>3</v>
      </c>
    </row>
    <row r="26" spans="1:14" x14ac:dyDescent="0.3">
      <c r="A26" t="s">
        <v>157</v>
      </c>
      <c r="B26" t="s">
        <v>144</v>
      </c>
      <c r="C26">
        <v>15</v>
      </c>
      <c r="D26">
        <v>45</v>
      </c>
      <c r="E26" s="89">
        <v>0</v>
      </c>
      <c r="F26" s="89"/>
      <c r="G26" s="89"/>
      <c r="H26" s="89"/>
      <c r="I26" t="s">
        <v>278</v>
      </c>
      <c r="J26">
        <v>15</v>
      </c>
      <c r="K26">
        <v>45</v>
      </c>
    </row>
    <row r="27" spans="1:14" x14ac:dyDescent="0.3">
      <c r="A27" t="s">
        <v>158</v>
      </c>
      <c r="B27" t="s">
        <v>139</v>
      </c>
      <c r="C27">
        <v>10</v>
      </c>
      <c r="D27">
        <v>320</v>
      </c>
      <c r="E27" s="89">
        <v>0</v>
      </c>
      <c r="F27" s="89"/>
      <c r="G27" s="89"/>
      <c r="H27" s="89"/>
      <c r="I27" t="s">
        <v>278</v>
      </c>
      <c r="J27">
        <v>10</v>
      </c>
      <c r="K27">
        <v>320</v>
      </c>
    </row>
    <row r="28" spans="1:14" x14ac:dyDescent="0.3">
      <c r="A28" t="s">
        <v>159</v>
      </c>
      <c r="B28" t="s">
        <v>139</v>
      </c>
      <c r="C28">
        <v>1</v>
      </c>
      <c r="D28">
        <v>32</v>
      </c>
      <c r="E28" s="89">
        <v>0</v>
      </c>
      <c r="F28" s="89"/>
      <c r="G28" s="89"/>
      <c r="H28" s="89"/>
      <c r="I28" t="s">
        <v>278</v>
      </c>
      <c r="J28">
        <v>1</v>
      </c>
      <c r="K28">
        <v>32</v>
      </c>
    </row>
    <row r="29" spans="1:14" x14ac:dyDescent="0.3">
      <c r="A29" t="s">
        <v>160</v>
      </c>
      <c r="B29" t="s">
        <v>139</v>
      </c>
      <c r="C29">
        <v>10</v>
      </c>
      <c r="D29">
        <v>320</v>
      </c>
      <c r="E29" s="89">
        <v>0</v>
      </c>
      <c r="F29" s="89"/>
      <c r="G29" s="89"/>
      <c r="H29" s="89"/>
      <c r="I29" t="s">
        <v>278</v>
      </c>
      <c r="J29">
        <v>10</v>
      </c>
      <c r="K29">
        <v>320</v>
      </c>
    </row>
    <row r="30" spans="1:14" x14ac:dyDescent="0.3">
      <c r="A30" s="91" t="s">
        <v>103</v>
      </c>
      <c r="B30" s="89" t="s">
        <v>139</v>
      </c>
      <c r="C30" s="89">
        <v>4047</v>
      </c>
      <c r="D30" s="89">
        <v>129504</v>
      </c>
      <c r="E30" s="89">
        <v>0</v>
      </c>
      <c r="F30" s="89"/>
      <c r="G30" s="89"/>
      <c r="H30" s="89"/>
      <c r="I30" s="91" t="s">
        <v>139</v>
      </c>
      <c r="J30" s="96">
        <v>4112</v>
      </c>
      <c r="K30" s="91">
        <v>131584</v>
      </c>
    </row>
    <row r="31" spans="1:14" x14ac:dyDescent="0.3">
      <c r="A31" s="89" t="s">
        <v>161</v>
      </c>
      <c r="B31" s="89" t="s">
        <v>139</v>
      </c>
      <c r="C31" s="89">
        <v>170</v>
      </c>
      <c r="D31" s="89">
        <v>5440</v>
      </c>
      <c r="E31" s="89">
        <v>0</v>
      </c>
      <c r="F31" s="89"/>
      <c r="G31" s="89"/>
      <c r="H31" s="89"/>
      <c r="I31" s="89" t="s">
        <v>278</v>
      </c>
      <c r="J31" s="89">
        <v>170</v>
      </c>
      <c r="K31" s="89">
        <v>5440</v>
      </c>
    </row>
    <row r="32" spans="1:14" x14ac:dyDescent="0.3">
      <c r="A32" s="91" t="s">
        <v>162</v>
      </c>
      <c r="B32" t="s">
        <v>139</v>
      </c>
      <c r="C32">
        <v>1482</v>
      </c>
      <c r="D32">
        <v>47424</v>
      </c>
      <c r="E32" s="89">
        <v>0</v>
      </c>
      <c r="F32" s="89"/>
      <c r="G32" s="89"/>
      <c r="H32" s="89"/>
      <c r="I32" s="91" t="s">
        <v>139</v>
      </c>
      <c r="J32" s="91">
        <v>1640</v>
      </c>
      <c r="K32" s="91">
        <v>52480</v>
      </c>
      <c r="M32" s="92"/>
      <c r="N32" s="92"/>
    </row>
    <row r="33" spans="1:11" x14ac:dyDescent="0.3">
      <c r="A33" t="s">
        <v>128</v>
      </c>
      <c r="B33" t="s">
        <v>144</v>
      </c>
      <c r="C33">
        <v>10</v>
      </c>
      <c r="D33">
        <v>320</v>
      </c>
      <c r="E33" s="89">
        <v>0</v>
      </c>
      <c r="F33" s="89"/>
      <c r="G33" s="89"/>
      <c r="H33" s="89"/>
      <c r="I33" t="s">
        <v>278</v>
      </c>
      <c r="J33">
        <v>10</v>
      </c>
      <c r="K33">
        <v>320</v>
      </c>
    </row>
    <row r="34" spans="1:11" x14ac:dyDescent="0.3">
      <c r="A34" s="89" t="s">
        <v>126</v>
      </c>
      <c r="B34" s="89" t="s">
        <v>144</v>
      </c>
      <c r="C34" s="89">
        <v>2</v>
      </c>
      <c r="D34" s="89">
        <v>64</v>
      </c>
      <c r="E34" s="89">
        <v>0</v>
      </c>
      <c r="F34" s="89"/>
      <c r="G34" s="89"/>
      <c r="H34" s="89"/>
      <c r="I34" t="s">
        <v>278</v>
      </c>
      <c r="J34">
        <v>2</v>
      </c>
      <c r="K34">
        <v>64</v>
      </c>
    </row>
    <row r="35" spans="1:11" x14ac:dyDescent="0.3">
      <c r="A35" s="91" t="s">
        <v>127</v>
      </c>
      <c r="B35" s="89" t="s">
        <v>144</v>
      </c>
      <c r="C35" s="89">
        <v>80</v>
      </c>
      <c r="D35" s="89">
        <v>2560</v>
      </c>
      <c r="E35" s="89">
        <v>0</v>
      </c>
      <c r="F35" s="89"/>
      <c r="G35" s="89"/>
      <c r="H35" s="89"/>
      <c r="I35" s="91" t="s">
        <v>139</v>
      </c>
      <c r="J35" s="96">
        <v>79</v>
      </c>
      <c r="K35" s="91">
        <v>2528</v>
      </c>
    </row>
    <row r="36" spans="1:11" x14ac:dyDescent="0.3">
      <c r="A36" t="s">
        <v>96</v>
      </c>
      <c r="B36" t="s">
        <v>139</v>
      </c>
      <c r="C36">
        <v>5</v>
      </c>
      <c r="D36">
        <v>160</v>
      </c>
      <c r="E36" s="89">
        <v>0</v>
      </c>
      <c r="F36" s="89"/>
      <c r="G36" s="89"/>
      <c r="H36" s="89"/>
      <c r="I36" t="s">
        <v>278</v>
      </c>
      <c r="J36">
        <v>5</v>
      </c>
      <c r="K36">
        <v>160</v>
      </c>
    </row>
    <row r="37" spans="1:11" x14ac:dyDescent="0.3">
      <c r="A37" t="s">
        <v>94</v>
      </c>
      <c r="B37" t="s">
        <v>144</v>
      </c>
      <c r="C37">
        <v>2</v>
      </c>
      <c r="D37">
        <v>64</v>
      </c>
      <c r="E37" s="89">
        <v>0</v>
      </c>
      <c r="F37" s="89"/>
      <c r="G37" s="89"/>
      <c r="H37" s="89"/>
      <c r="I37" t="s">
        <v>278</v>
      </c>
      <c r="J37">
        <v>2</v>
      </c>
      <c r="K37">
        <v>64</v>
      </c>
    </row>
    <row r="38" spans="1:11" x14ac:dyDescent="0.3">
      <c r="A38" t="s">
        <v>95</v>
      </c>
      <c r="B38" t="s">
        <v>139</v>
      </c>
      <c r="C38">
        <v>75</v>
      </c>
      <c r="D38">
        <v>2400</v>
      </c>
      <c r="E38" s="89">
        <v>0</v>
      </c>
      <c r="F38" s="89"/>
      <c r="G38" s="89"/>
      <c r="H38" s="89"/>
      <c r="I38" t="s">
        <v>278</v>
      </c>
      <c r="J38">
        <v>75</v>
      </c>
      <c r="K38">
        <v>2400</v>
      </c>
    </row>
    <row r="39" spans="1:11" x14ac:dyDescent="0.3">
      <c r="A39" t="s">
        <v>163</v>
      </c>
      <c r="B39" t="s">
        <v>139</v>
      </c>
      <c r="C39">
        <v>85</v>
      </c>
      <c r="D39">
        <v>2720</v>
      </c>
      <c r="E39">
        <v>0</v>
      </c>
      <c r="I39" t="s">
        <v>278</v>
      </c>
      <c r="J39">
        <v>85</v>
      </c>
      <c r="K39">
        <v>2720</v>
      </c>
    </row>
    <row r="40" spans="1:11" x14ac:dyDescent="0.3">
      <c r="A40" t="s">
        <v>164</v>
      </c>
      <c r="B40" t="s">
        <v>139</v>
      </c>
      <c r="C40">
        <v>10</v>
      </c>
      <c r="D40">
        <v>320</v>
      </c>
      <c r="E40">
        <v>0</v>
      </c>
      <c r="I40" t="s">
        <v>278</v>
      </c>
      <c r="J40">
        <v>10</v>
      </c>
      <c r="K40">
        <v>320</v>
      </c>
    </row>
    <row r="41" spans="1:11" x14ac:dyDescent="0.3">
      <c r="A41" t="s">
        <v>165</v>
      </c>
      <c r="B41" t="s">
        <v>139</v>
      </c>
      <c r="C41">
        <v>20</v>
      </c>
      <c r="D41">
        <v>640</v>
      </c>
      <c r="E41">
        <v>0</v>
      </c>
      <c r="I41" t="s">
        <v>278</v>
      </c>
      <c r="J41">
        <v>20</v>
      </c>
      <c r="K41">
        <v>640</v>
      </c>
    </row>
    <row r="42" spans="1:11" x14ac:dyDescent="0.3">
      <c r="A42" t="s">
        <v>166</v>
      </c>
      <c r="B42" t="s">
        <v>139</v>
      </c>
      <c r="C42">
        <v>4</v>
      </c>
      <c r="D42">
        <v>128</v>
      </c>
      <c r="E42">
        <v>0</v>
      </c>
      <c r="I42" t="s">
        <v>278</v>
      </c>
      <c r="J42">
        <v>4</v>
      </c>
      <c r="K42">
        <v>128</v>
      </c>
    </row>
    <row r="43" spans="1:11" x14ac:dyDescent="0.3">
      <c r="A43" t="s">
        <v>167</v>
      </c>
      <c r="B43" t="s">
        <v>139</v>
      </c>
      <c r="C43">
        <v>2</v>
      </c>
      <c r="D43">
        <v>64</v>
      </c>
      <c r="E43">
        <v>0</v>
      </c>
      <c r="I43" t="s">
        <v>278</v>
      </c>
      <c r="J43">
        <v>2</v>
      </c>
      <c r="K43">
        <v>64</v>
      </c>
    </row>
    <row r="44" spans="1:11" x14ac:dyDescent="0.3">
      <c r="A44" t="s">
        <v>168</v>
      </c>
      <c r="B44" t="s">
        <v>139</v>
      </c>
      <c r="C44">
        <v>2</v>
      </c>
      <c r="D44">
        <v>64</v>
      </c>
      <c r="E44">
        <v>0</v>
      </c>
      <c r="I44" t="s">
        <v>278</v>
      </c>
      <c r="J44">
        <v>2</v>
      </c>
      <c r="K44">
        <v>64</v>
      </c>
    </row>
    <row r="45" spans="1:11" x14ac:dyDescent="0.3">
      <c r="A45" t="s">
        <v>169</v>
      </c>
      <c r="B45" t="s">
        <v>144</v>
      </c>
      <c r="C45">
        <v>10</v>
      </c>
      <c r="D45">
        <v>320</v>
      </c>
      <c r="E45">
        <v>0</v>
      </c>
      <c r="I45" t="s">
        <v>278</v>
      </c>
      <c r="J45">
        <v>10</v>
      </c>
      <c r="K45">
        <v>320</v>
      </c>
    </row>
    <row r="46" spans="1:11" x14ac:dyDescent="0.3">
      <c r="A46" t="s">
        <v>170</v>
      </c>
      <c r="B46" t="s">
        <v>139</v>
      </c>
      <c r="C46">
        <v>1</v>
      </c>
      <c r="D46">
        <v>32</v>
      </c>
      <c r="E46">
        <v>0</v>
      </c>
      <c r="I46" t="s">
        <v>278</v>
      </c>
      <c r="J46">
        <v>1</v>
      </c>
      <c r="K46">
        <v>32</v>
      </c>
    </row>
    <row r="47" spans="1:11" x14ac:dyDescent="0.3">
      <c r="A47" t="s">
        <v>171</v>
      </c>
      <c r="B47" t="s">
        <v>139</v>
      </c>
      <c r="C47">
        <v>1</v>
      </c>
      <c r="D47">
        <v>32</v>
      </c>
      <c r="E47">
        <v>0</v>
      </c>
      <c r="I47" t="s">
        <v>278</v>
      </c>
      <c r="J47">
        <v>1</v>
      </c>
      <c r="K47">
        <v>32</v>
      </c>
    </row>
    <row r="48" spans="1:11" x14ac:dyDescent="0.3">
      <c r="A48" t="s">
        <v>172</v>
      </c>
      <c r="B48" t="s">
        <v>139</v>
      </c>
      <c r="C48">
        <v>20</v>
      </c>
      <c r="D48">
        <v>640</v>
      </c>
      <c r="E48">
        <v>0</v>
      </c>
      <c r="I48" t="s">
        <v>278</v>
      </c>
      <c r="J48">
        <v>20</v>
      </c>
      <c r="K48">
        <v>640</v>
      </c>
    </row>
    <row r="49" spans="1:11" x14ac:dyDescent="0.3">
      <c r="A49" t="s">
        <v>173</v>
      </c>
      <c r="B49" t="s">
        <v>144</v>
      </c>
      <c r="C49">
        <v>1</v>
      </c>
      <c r="D49">
        <v>32</v>
      </c>
      <c r="E49">
        <v>0</v>
      </c>
      <c r="I49" t="s">
        <v>278</v>
      </c>
      <c r="J49">
        <v>1</v>
      </c>
      <c r="K49">
        <v>32</v>
      </c>
    </row>
    <row r="50" spans="1:11" x14ac:dyDescent="0.3">
      <c r="A50" t="s">
        <v>174</v>
      </c>
      <c r="B50" t="s">
        <v>144</v>
      </c>
      <c r="C50">
        <v>1</v>
      </c>
      <c r="D50">
        <v>32</v>
      </c>
      <c r="E50">
        <v>0</v>
      </c>
      <c r="I50" t="s">
        <v>278</v>
      </c>
      <c r="J50">
        <v>1</v>
      </c>
      <c r="K50">
        <v>32</v>
      </c>
    </row>
    <row r="51" spans="1:11" x14ac:dyDescent="0.3">
      <c r="A51" t="s">
        <v>175</v>
      </c>
      <c r="B51" t="s">
        <v>144</v>
      </c>
      <c r="C51">
        <v>10</v>
      </c>
      <c r="D51">
        <v>320</v>
      </c>
      <c r="E51">
        <v>0</v>
      </c>
      <c r="I51" t="s">
        <v>278</v>
      </c>
      <c r="J51">
        <v>10</v>
      </c>
      <c r="K51">
        <v>320</v>
      </c>
    </row>
    <row r="52" spans="1:11" x14ac:dyDescent="0.3">
      <c r="A52" t="s">
        <v>176</v>
      </c>
      <c r="B52" t="s">
        <v>139</v>
      </c>
      <c r="C52">
        <v>5</v>
      </c>
      <c r="D52">
        <v>185</v>
      </c>
      <c r="E52">
        <v>0</v>
      </c>
      <c r="I52" t="s">
        <v>278</v>
      </c>
      <c r="J52">
        <v>5</v>
      </c>
      <c r="K52">
        <v>185</v>
      </c>
    </row>
    <row r="53" spans="1:11" x14ac:dyDescent="0.3">
      <c r="A53" t="s">
        <v>177</v>
      </c>
      <c r="B53" t="s">
        <v>139</v>
      </c>
      <c r="C53">
        <v>1</v>
      </c>
      <c r="D53">
        <v>37</v>
      </c>
      <c r="E53">
        <v>0</v>
      </c>
      <c r="I53" t="s">
        <v>278</v>
      </c>
      <c r="J53">
        <v>1</v>
      </c>
      <c r="K53">
        <v>37</v>
      </c>
    </row>
    <row r="54" spans="1:11" x14ac:dyDescent="0.3">
      <c r="A54" t="s">
        <v>178</v>
      </c>
      <c r="B54" t="s">
        <v>139</v>
      </c>
      <c r="C54">
        <v>11</v>
      </c>
      <c r="D54">
        <v>407</v>
      </c>
      <c r="E54">
        <v>0</v>
      </c>
      <c r="I54" t="s">
        <v>278</v>
      </c>
      <c r="J54">
        <v>11</v>
      </c>
      <c r="K54">
        <v>407</v>
      </c>
    </row>
    <row r="55" spans="1:11" x14ac:dyDescent="0.3">
      <c r="A55" s="91" t="s">
        <v>104</v>
      </c>
      <c r="B55" s="89" t="s">
        <v>139</v>
      </c>
      <c r="C55" s="89">
        <v>2775</v>
      </c>
      <c r="D55" s="89">
        <v>102675</v>
      </c>
      <c r="E55">
        <v>0</v>
      </c>
      <c r="I55" s="91" t="s">
        <v>139</v>
      </c>
      <c r="J55" s="96">
        <v>2800</v>
      </c>
      <c r="K55" s="91">
        <v>103600</v>
      </c>
    </row>
    <row r="56" spans="1:11" x14ac:dyDescent="0.3">
      <c r="A56" s="91" t="s">
        <v>179</v>
      </c>
      <c r="B56" s="89" t="s">
        <v>139</v>
      </c>
      <c r="C56" s="89">
        <v>122</v>
      </c>
      <c r="D56" s="89">
        <v>4514</v>
      </c>
      <c r="E56">
        <v>0</v>
      </c>
      <c r="I56" s="91" t="s">
        <v>139</v>
      </c>
      <c r="J56" s="96">
        <v>123</v>
      </c>
      <c r="K56" s="91">
        <v>4551</v>
      </c>
    </row>
    <row r="57" spans="1:11" x14ac:dyDescent="0.3">
      <c r="A57" s="91" t="s">
        <v>180</v>
      </c>
      <c r="B57" s="89" t="s">
        <v>139</v>
      </c>
      <c r="C57" s="89">
        <v>1043</v>
      </c>
      <c r="D57" s="89">
        <v>38591</v>
      </c>
      <c r="E57">
        <v>0</v>
      </c>
      <c r="I57" s="91" t="s">
        <v>139</v>
      </c>
      <c r="J57" s="96">
        <v>1122</v>
      </c>
      <c r="K57" s="91">
        <v>41514</v>
      </c>
    </row>
    <row r="58" spans="1:11" x14ac:dyDescent="0.3">
      <c r="A58" t="s">
        <v>119</v>
      </c>
      <c r="B58" t="s">
        <v>144</v>
      </c>
      <c r="C58">
        <v>15</v>
      </c>
      <c r="D58">
        <v>330</v>
      </c>
      <c r="E58">
        <v>0</v>
      </c>
      <c r="I58" t="s">
        <v>278</v>
      </c>
      <c r="J58">
        <v>15</v>
      </c>
      <c r="K58">
        <v>330</v>
      </c>
    </row>
    <row r="59" spans="1:11" x14ac:dyDescent="0.3">
      <c r="A59" t="s">
        <v>117</v>
      </c>
      <c r="B59" t="s">
        <v>144</v>
      </c>
      <c r="C59">
        <v>3</v>
      </c>
      <c r="D59">
        <v>66</v>
      </c>
      <c r="E59">
        <v>0</v>
      </c>
      <c r="I59" t="s">
        <v>278</v>
      </c>
      <c r="J59">
        <v>3</v>
      </c>
      <c r="K59">
        <v>66</v>
      </c>
    </row>
    <row r="60" spans="1:11" x14ac:dyDescent="0.3">
      <c r="A60" t="s">
        <v>118</v>
      </c>
      <c r="B60" t="s">
        <v>144</v>
      </c>
      <c r="C60">
        <v>232</v>
      </c>
      <c r="D60">
        <v>5104</v>
      </c>
      <c r="E60">
        <v>0</v>
      </c>
      <c r="I60" t="s">
        <v>278</v>
      </c>
      <c r="J60">
        <v>232</v>
      </c>
      <c r="K60">
        <v>5104</v>
      </c>
    </row>
    <row r="61" spans="1:11" x14ac:dyDescent="0.3">
      <c r="A61" t="s">
        <v>87</v>
      </c>
      <c r="B61" t="s">
        <v>139</v>
      </c>
      <c r="C61">
        <v>8</v>
      </c>
      <c r="D61">
        <v>176</v>
      </c>
      <c r="E61">
        <v>0</v>
      </c>
      <c r="I61" t="s">
        <v>278</v>
      </c>
      <c r="J61">
        <v>8</v>
      </c>
      <c r="K61">
        <v>176</v>
      </c>
    </row>
    <row r="62" spans="1:11" x14ac:dyDescent="0.3">
      <c r="A62" t="s">
        <v>85</v>
      </c>
      <c r="B62" t="s">
        <v>144</v>
      </c>
      <c r="C62">
        <v>3</v>
      </c>
      <c r="D62">
        <v>66</v>
      </c>
      <c r="E62">
        <v>0</v>
      </c>
      <c r="I62" t="s">
        <v>278</v>
      </c>
      <c r="J62">
        <v>3</v>
      </c>
      <c r="K62">
        <v>66</v>
      </c>
    </row>
    <row r="63" spans="1:11" x14ac:dyDescent="0.3">
      <c r="A63" t="s">
        <v>86</v>
      </c>
      <c r="B63" t="s">
        <v>139</v>
      </c>
      <c r="C63">
        <v>309</v>
      </c>
      <c r="D63">
        <v>6798</v>
      </c>
      <c r="E63">
        <v>0</v>
      </c>
      <c r="I63" t="s">
        <v>278</v>
      </c>
      <c r="J63">
        <v>309</v>
      </c>
      <c r="K63">
        <v>6798</v>
      </c>
    </row>
    <row r="64" spans="1:11" x14ac:dyDescent="0.3">
      <c r="A64" t="s">
        <v>181</v>
      </c>
      <c r="B64" t="s">
        <v>139</v>
      </c>
      <c r="C64">
        <v>9</v>
      </c>
      <c r="D64">
        <v>720</v>
      </c>
      <c r="E64">
        <v>0</v>
      </c>
      <c r="I64" t="s">
        <v>278</v>
      </c>
      <c r="J64">
        <v>9</v>
      </c>
      <c r="K64">
        <v>720</v>
      </c>
    </row>
    <row r="65" spans="1:11" x14ac:dyDescent="0.3">
      <c r="A65" t="s">
        <v>182</v>
      </c>
      <c r="B65" t="s">
        <v>139</v>
      </c>
      <c r="C65">
        <v>4</v>
      </c>
      <c r="D65">
        <v>320</v>
      </c>
      <c r="E65">
        <v>0</v>
      </c>
      <c r="I65" t="s">
        <v>278</v>
      </c>
      <c r="J65">
        <v>4</v>
      </c>
      <c r="K65">
        <v>320</v>
      </c>
    </row>
    <row r="66" spans="1:11" x14ac:dyDescent="0.3">
      <c r="A66" t="s">
        <v>183</v>
      </c>
      <c r="B66" t="s">
        <v>139</v>
      </c>
      <c r="C66">
        <v>1</v>
      </c>
      <c r="D66">
        <v>80</v>
      </c>
      <c r="E66">
        <v>0</v>
      </c>
      <c r="I66" t="s">
        <v>278</v>
      </c>
      <c r="J66">
        <v>1</v>
      </c>
      <c r="K66">
        <v>80</v>
      </c>
    </row>
    <row r="67" spans="1:11" x14ac:dyDescent="0.3">
      <c r="A67" t="s">
        <v>184</v>
      </c>
      <c r="B67" t="s">
        <v>144</v>
      </c>
      <c r="C67">
        <v>13</v>
      </c>
      <c r="D67">
        <v>1040</v>
      </c>
      <c r="E67">
        <v>0</v>
      </c>
      <c r="I67" t="s">
        <v>278</v>
      </c>
      <c r="J67">
        <v>13</v>
      </c>
      <c r="K67">
        <v>1040</v>
      </c>
    </row>
    <row r="68" spans="1:11" x14ac:dyDescent="0.3">
      <c r="A68" t="s">
        <v>185</v>
      </c>
      <c r="B68" t="s">
        <v>139</v>
      </c>
      <c r="C68">
        <v>16</v>
      </c>
      <c r="D68">
        <v>640</v>
      </c>
      <c r="E68">
        <v>0</v>
      </c>
      <c r="I68" t="s">
        <v>278</v>
      </c>
      <c r="J68">
        <v>16</v>
      </c>
      <c r="K68">
        <v>640</v>
      </c>
    </row>
    <row r="69" spans="1:11" x14ac:dyDescent="0.3">
      <c r="A69" t="s">
        <v>186</v>
      </c>
      <c r="B69" t="s">
        <v>139</v>
      </c>
      <c r="C69">
        <v>1</v>
      </c>
      <c r="D69">
        <v>40</v>
      </c>
      <c r="E69">
        <v>0</v>
      </c>
      <c r="I69" t="s">
        <v>278</v>
      </c>
      <c r="J69">
        <v>1</v>
      </c>
      <c r="K69">
        <v>40</v>
      </c>
    </row>
    <row r="70" spans="1:11" x14ac:dyDescent="0.3">
      <c r="A70" t="s">
        <v>187</v>
      </c>
      <c r="B70" t="s">
        <v>139</v>
      </c>
      <c r="C70">
        <v>54</v>
      </c>
      <c r="D70">
        <v>2160</v>
      </c>
      <c r="E70">
        <v>0</v>
      </c>
      <c r="I70" t="s">
        <v>278</v>
      </c>
      <c r="J70">
        <v>54</v>
      </c>
      <c r="K70">
        <v>2160</v>
      </c>
    </row>
    <row r="71" spans="1:11" x14ac:dyDescent="0.3">
      <c r="A71" t="s">
        <v>188</v>
      </c>
      <c r="B71" t="s">
        <v>139</v>
      </c>
      <c r="C71">
        <v>15</v>
      </c>
      <c r="D71">
        <v>1500</v>
      </c>
      <c r="E71">
        <v>0</v>
      </c>
      <c r="I71" t="s">
        <v>278</v>
      </c>
      <c r="J71">
        <v>15</v>
      </c>
      <c r="K71">
        <v>1500</v>
      </c>
    </row>
    <row r="72" spans="1:11" x14ac:dyDescent="0.3">
      <c r="A72" t="s">
        <v>189</v>
      </c>
      <c r="B72" t="s">
        <v>139</v>
      </c>
      <c r="C72">
        <v>1</v>
      </c>
      <c r="D72">
        <v>100</v>
      </c>
      <c r="E72">
        <v>0</v>
      </c>
      <c r="I72" t="s">
        <v>278</v>
      </c>
      <c r="J72">
        <v>1</v>
      </c>
      <c r="K72">
        <v>100</v>
      </c>
    </row>
    <row r="73" spans="1:11" x14ac:dyDescent="0.3">
      <c r="A73" t="s">
        <v>190</v>
      </c>
      <c r="B73" t="s">
        <v>139</v>
      </c>
      <c r="C73">
        <v>53</v>
      </c>
      <c r="D73">
        <v>5300</v>
      </c>
      <c r="E73">
        <v>0</v>
      </c>
      <c r="I73" t="s">
        <v>278</v>
      </c>
      <c r="J73">
        <v>53</v>
      </c>
      <c r="K73">
        <v>5300</v>
      </c>
    </row>
    <row r="74" spans="1:11" x14ac:dyDescent="0.3">
      <c r="A74" t="s">
        <v>191</v>
      </c>
      <c r="B74" t="s">
        <v>139</v>
      </c>
      <c r="C74">
        <v>1</v>
      </c>
      <c r="D74">
        <v>60</v>
      </c>
      <c r="E74">
        <v>0</v>
      </c>
      <c r="I74" t="s">
        <v>278</v>
      </c>
      <c r="J74">
        <v>1</v>
      </c>
      <c r="K74">
        <v>60</v>
      </c>
    </row>
    <row r="75" spans="1:11" x14ac:dyDescent="0.3">
      <c r="A75" t="s">
        <v>192</v>
      </c>
      <c r="B75" t="s">
        <v>139</v>
      </c>
      <c r="C75">
        <v>1</v>
      </c>
      <c r="D75">
        <v>60</v>
      </c>
      <c r="E75">
        <v>0</v>
      </c>
      <c r="I75" t="s">
        <v>278</v>
      </c>
      <c r="J75">
        <v>1</v>
      </c>
      <c r="K75">
        <v>60</v>
      </c>
    </row>
    <row r="76" spans="1:11" x14ac:dyDescent="0.3">
      <c r="A76" t="s">
        <v>193</v>
      </c>
      <c r="B76" t="s">
        <v>139</v>
      </c>
      <c r="C76">
        <v>30</v>
      </c>
      <c r="D76">
        <v>1800</v>
      </c>
      <c r="E76">
        <v>0</v>
      </c>
      <c r="I76" t="s">
        <v>278</v>
      </c>
      <c r="J76">
        <v>30</v>
      </c>
      <c r="K76">
        <v>1800</v>
      </c>
    </row>
    <row r="77" spans="1:11" x14ac:dyDescent="0.3">
      <c r="A77" t="s">
        <v>194</v>
      </c>
      <c r="B77" t="s">
        <v>144</v>
      </c>
      <c r="C77">
        <v>1</v>
      </c>
      <c r="D77">
        <v>60</v>
      </c>
      <c r="E77">
        <v>0</v>
      </c>
      <c r="I77" t="s">
        <v>278</v>
      </c>
      <c r="J77">
        <v>1</v>
      </c>
      <c r="K77">
        <v>60</v>
      </c>
    </row>
    <row r="78" spans="1:11" x14ac:dyDescent="0.3">
      <c r="A78" t="s">
        <v>195</v>
      </c>
      <c r="B78" t="s">
        <v>144</v>
      </c>
      <c r="C78">
        <v>1</v>
      </c>
      <c r="D78">
        <v>60</v>
      </c>
      <c r="E78">
        <v>0</v>
      </c>
      <c r="I78" t="s">
        <v>278</v>
      </c>
      <c r="J78">
        <v>1</v>
      </c>
      <c r="K78">
        <v>60</v>
      </c>
    </row>
    <row r="79" spans="1:11" x14ac:dyDescent="0.3">
      <c r="A79" t="s">
        <v>196</v>
      </c>
      <c r="B79" t="s">
        <v>144</v>
      </c>
      <c r="C79">
        <v>20</v>
      </c>
      <c r="D79">
        <v>1200</v>
      </c>
      <c r="E79">
        <v>0</v>
      </c>
      <c r="I79" t="s">
        <v>278</v>
      </c>
      <c r="J79">
        <v>20</v>
      </c>
      <c r="K79">
        <v>1200</v>
      </c>
    </row>
    <row r="80" spans="1:11" x14ac:dyDescent="0.3">
      <c r="A80" t="s">
        <v>197</v>
      </c>
      <c r="B80" t="s">
        <v>139</v>
      </c>
      <c r="C80">
        <v>8</v>
      </c>
      <c r="D80">
        <v>64</v>
      </c>
      <c r="E80">
        <v>0</v>
      </c>
      <c r="I80" t="s">
        <v>278</v>
      </c>
      <c r="J80">
        <v>8</v>
      </c>
      <c r="K80">
        <v>64</v>
      </c>
    </row>
    <row r="81" spans="1:11" x14ac:dyDescent="0.3">
      <c r="A81" t="s">
        <v>198</v>
      </c>
      <c r="B81" t="s">
        <v>139</v>
      </c>
      <c r="C81">
        <v>4</v>
      </c>
      <c r="D81">
        <v>32</v>
      </c>
      <c r="E81">
        <v>0</v>
      </c>
      <c r="I81" t="s">
        <v>278</v>
      </c>
      <c r="J81">
        <v>4</v>
      </c>
      <c r="K81">
        <v>32</v>
      </c>
    </row>
    <row r="82" spans="1:11" x14ac:dyDescent="0.3">
      <c r="A82" t="s">
        <v>199</v>
      </c>
      <c r="B82" t="s">
        <v>139</v>
      </c>
      <c r="C82">
        <v>4</v>
      </c>
      <c r="D82">
        <v>32</v>
      </c>
      <c r="E82">
        <v>0</v>
      </c>
      <c r="I82" t="s">
        <v>278</v>
      </c>
      <c r="J82">
        <v>4</v>
      </c>
      <c r="K82">
        <v>32</v>
      </c>
    </row>
    <row r="83" spans="1:11" x14ac:dyDescent="0.3">
      <c r="A83" s="91" t="s">
        <v>105</v>
      </c>
      <c r="B83" s="89" t="s">
        <v>139</v>
      </c>
      <c r="C83" s="89">
        <v>848</v>
      </c>
      <c r="D83" s="89">
        <v>6784</v>
      </c>
      <c r="E83">
        <v>0</v>
      </c>
      <c r="I83" s="91" t="s">
        <v>139</v>
      </c>
      <c r="J83" s="96">
        <v>852</v>
      </c>
      <c r="K83" s="91">
        <v>6816</v>
      </c>
    </row>
    <row r="84" spans="1:11" x14ac:dyDescent="0.3">
      <c r="A84" s="89" t="s">
        <v>200</v>
      </c>
      <c r="B84" s="89" t="s">
        <v>139</v>
      </c>
      <c r="C84" s="89">
        <v>40</v>
      </c>
      <c r="D84" s="89">
        <v>320</v>
      </c>
      <c r="E84">
        <v>0</v>
      </c>
      <c r="I84" t="s">
        <v>278</v>
      </c>
      <c r="J84" s="89">
        <v>40</v>
      </c>
      <c r="K84" s="89">
        <v>320</v>
      </c>
    </row>
    <row r="85" spans="1:11" x14ac:dyDescent="0.3">
      <c r="A85" s="91" t="s">
        <v>201</v>
      </c>
      <c r="B85" s="89" t="s">
        <v>139</v>
      </c>
      <c r="C85" s="89">
        <v>300</v>
      </c>
      <c r="D85" s="89">
        <v>2400</v>
      </c>
      <c r="E85">
        <v>0</v>
      </c>
      <c r="I85" s="91" t="s">
        <v>139</v>
      </c>
      <c r="J85" s="96">
        <v>304</v>
      </c>
      <c r="K85" s="91">
        <v>2432</v>
      </c>
    </row>
    <row r="86" spans="1:11" x14ac:dyDescent="0.3">
      <c r="A86" t="s">
        <v>125</v>
      </c>
      <c r="B86" t="s">
        <v>144</v>
      </c>
      <c r="C86">
        <v>4</v>
      </c>
      <c r="D86">
        <v>32</v>
      </c>
      <c r="E86">
        <v>0</v>
      </c>
      <c r="I86" t="s">
        <v>278</v>
      </c>
      <c r="J86">
        <v>4</v>
      </c>
      <c r="K86">
        <v>32</v>
      </c>
    </row>
    <row r="87" spans="1:11" x14ac:dyDescent="0.3">
      <c r="A87" t="s">
        <v>123</v>
      </c>
      <c r="B87" t="s">
        <v>144</v>
      </c>
      <c r="C87">
        <v>4</v>
      </c>
      <c r="D87">
        <v>32</v>
      </c>
      <c r="E87">
        <v>0</v>
      </c>
      <c r="I87" t="s">
        <v>278</v>
      </c>
      <c r="J87">
        <v>4</v>
      </c>
      <c r="K87">
        <v>32</v>
      </c>
    </row>
    <row r="88" spans="1:11" x14ac:dyDescent="0.3">
      <c r="A88" t="s">
        <v>124</v>
      </c>
      <c r="B88" t="s">
        <v>144</v>
      </c>
      <c r="C88">
        <v>12</v>
      </c>
      <c r="D88">
        <v>96</v>
      </c>
      <c r="E88">
        <v>0</v>
      </c>
      <c r="I88" t="s">
        <v>278</v>
      </c>
      <c r="J88">
        <v>12</v>
      </c>
      <c r="K88">
        <v>96</v>
      </c>
    </row>
    <row r="89" spans="1:11" x14ac:dyDescent="0.3">
      <c r="A89" t="s">
        <v>93</v>
      </c>
      <c r="B89" t="s">
        <v>139</v>
      </c>
      <c r="C89">
        <v>4</v>
      </c>
      <c r="D89">
        <v>32</v>
      </c>
      <c r="E89">
        <v>0</v>
      </c>
      <c r="I89" t="s">
        <v>278</v>
      </c>
      <c r="J89">
        <v>4</v>
      </c>
      <c r="K89">
        <v>32</v>
      </c>
    </row>
    <row r="90" spans="1:11" x14ac:dyDescent="0.3">
      <c r="A90" t="s">
        <v>91</v>
      </c>
      <c r="B90" t="s">
        <v>144</v>
      </c>
      <c r="C90">
        <v>4</v>
      </c>
      <c r="D90">
        <v>32</v>
      </c>
      <c r="E90">
        <v>0</v>
      </c>
      <c r="I90" t="s">
        <v>278</v>
      </c>
      <c r="J90">
        <v>4</v>
      </c>
      <c r="K90">
        <v>32</v>
      </c>
    </row>
    <row r="91" spans="1:11" x14ac:dyDescent="0.3">
      <c r="A91" t="s">
        <v>92</v>
      </c>
      <c r="B91" t="s">
        <v>139</v>
      </c>
      <c r="C91">
        <v>12</v>
      </c>
      <c r="D91">
        <v>96</v>
      </c>
      <c r="E91">
        <v>0</v>
      </c>
      <c r="I91" t="s">
        <v>278</v>
      </c>
      <c r="J91">
        <v>12</v>
      </c>
      <c r="K91">
        <v>96</v>
      </c>
    </row>
    <row r="92" spans="1:11" x14ac:dyDescent="0.3">
      <c r="A92" t="s">
        <v>202</v>
      </c>
      <c r="B92" t="s">
        <v>139</v>
      </c>
      <c r="C92">
        <v>24</v>
      </c>
      <c r="D92">
        <v>192</v>
      </c>
      <c r="E92">
        <v>0</v>
      </c>
      <c r="I92" t="s">
        <v>278</v>
      </c>
      <c r="J92">
        <v>24</v>
      </c>
      <c r="K92">
        <v>192</v>
      </c>
    </row>
    <row r="93" spans="1:11" x14ac:dyDescent="0.3">
      <c r="A93" t="s">
        <v>203</v>
      </c>
      <c r="B93" t="s">
        <v>139</v>
      </c>
      <c r="C93">
        <v>40</v>
      </c>
      <c r="D93">
        <v>320</v>
      </c>
      <c r="E93">
        <v>0</v>
      </c>
      <c r="I93" t="s">
        <v>278</v>
      </c>
      <c r="J93">
        <v>40</v>
      </c>
      <c r="K93">
        <v>320</v>
      </c>
    </row>
    <row r="94" spans="1:11" x14ac:dyDescent="0.3">
      <c r="A94" t="s">
        <v>204</v>
      </c>
      <c r="B94" t="s">
        <v>139</v>
      </c>
      <c r="C94">
        <v>8</v>
      </c>
      <c r="D94">
        <v>64</v>
      </c>
      <c r="E94">
        <v>0</v>
      </c>
      <c r="I94" t="s">
        <v>278</v>
      </c>
      <c r="J94">
        <v>8</v>
      </c>
      <c r="K94">
        <v>64</v>
      </c>
    </row>
    <row r="95" spans="1:11" x14ac:dyDescent="0.3">
      <c r="A95" t="s">
        <v>205</v>
      </c>
      <c r="B95" t="s">
        <v>139</v>
      </c>
      <c r="C95">
        <v>4</v>
      </c>
      <c r="D95">
        <v>32</v>
      </c>
      <c r="E95">
        <v>0</v>
      </c>
      <c r="I95" t="s">
        <v>278</v>
      </c>
      <c r="J95">
        <v>4</v>
      </c>
      <c r="K95">
        <v>32</v>
      </c>
    </row>
    <row r="96" spans="1:11" x14ac:dyDescent="0.3">
      <c r="A96" t="s">
        <v>206</v>
      </c>
      <c r="B96" t="s">
        <v>139</v>
      </c>
      <c r="C96">
        <v>4</v>
      </c>
      <c r="D96">
        <v>32</v>
      </c>
      <c r="E96">
        <v>0</v>
      </c>
      <c r="I96" t="s">
        <v>278</v>
      </c>
      <c r="J96">
        <v>4</v>
      </c>
      <c r="K96">
        <v>32</v>
      </c>
    </row>
    <row r="97" spans="1:11" x14ac:dyDescent="0.3">
      <c r="A97" t="s">
        <v>207</v>
      </c>
      <c r="B97" t="s">
        <v>144</v>
      </c>
      <c r="C97">
        <v>20</v>
      </c>
      <c r="D97">
        <v>160</v>
      </c>
      <c r="E97">
        <v>0</v>
      </c>
      <c r="I97" t="s">
        <v>278</v>
      </c>
      <c r="J97">
        <v>20</v>
      </c>
      <c r="K97">
        <v>160</v>
      </c>
    </row>
    <row r="98" spans="1:11" x14ac:dyDescent="0.3">
      <c r="A98" t="s">
        <v>208</v>
      </c>
      <c r="B98" t="s">
        <v>139</v>
      </c>
      <c r="C98">
        <v>128</v>
      </c>
      <c r="D98">
        <v>1024</v>
      </c>
      <c r="E98">
        <v>0</v>
      </c>
      <c r="I98" t="s">
        <v>278</v>
      </c>
      <c r="J98">
        <v>128</v>
      </c>
      <c r="K98">
        <v>1024</v>
      </c>
    </row>
    <row r="99" spans="1:11" x14ac:dyDescent="0.3">
      <c r="A99" t="s">
        <v>209</v>
      </c>
      <c r="B99" t="s">
        <v>139</v>
      </c>
      <c r="C99">
        <v>4</v>
      </c>
      <c r="D99">
        <v>32</v>
      </c>
      <c r="E99">
        <v>0</v>
      </c>
      <c r="I99" t="s">
        <v>278</v>
      </c>
      <c r="J99">
        <v>4</v>
      </c>
      <c r="K99">
        <v>32</v>
      </c>
    </row>
    <row r="100" spans="1:11" x14ac:dyDescent="0.3">
      <c r="A100" t="s">
        <v>210</v>
      </c>
      <c r="B100" t="s">
        <v>139</v>
      </c>
      <c r="C100">
        <v>4</v>
      </c>
      <c r="D100">
        <v>32</v>
      </c>
      <c r="E100">
        <v>0</v>
      </c>
      <c r="I100" t="s">
        <v>278</v>
      </c>
      <c r="J100">
        <v>4</v>
      </c>
      <c r="K100">
        <v>32</v>
      </c>
    </row>
    <row r="101" spans="1:11" x14ac:dyDescent="0.3">
      <c r="A101" t="s">
        <v>211</v>
      </c>
      <c r="B101" t="s">
        <v>139</v>
      </c>
      <c r="C101">
        <v>4</v>
      </c>
      <c r="D101">
        <v>32</v>
      </c>
      <c r="E101">
        <v>0</v>
      </c>
      <c r="I101" t="s">
        <v>278</v>
      </c>
      <c r="J101">
        <v>4</v>
      </c>
      <c r="K101">
        <v>32</v>
      </c>
    </row>
    <row r="102" spans="1:11" x14ac:dyDescent="0.3">
      <c r="A102" t="s">
        <v>212</v>
      </c>
      <c r="B102" t="s">
        <v>144</v>
      </c>
      <c r="C102">
        <v>4</v>
      </c>
      <c r="D102">
        <v>32</v>
      </c>
      <c r="E102">
        <v>0</v>
      </c>
      <c r="I102" t="s">
        <v>278</v>
      </c>
      <c r="J102">
        <v>4</v>
      </c>
      <c r="K102">
        <v>32</v>
      </c>
    </row>
    <row r="103" spans="1:11" x14ac:dyDescent="0.3">
      <c r="A103" t="s">
        <v>213</v>
      </c>
      <c r="B103" t="s">
        <v>144</v>
      </c>
      <c r="C103">
        <v>4</v>
      </c>
      <c r="D103">
        <v>32</v>
      </c>
      <c r="E103">
        <v>0</v>
      </c>
      <c r="I103" t="s">
        <v>278</v>
      </c>
      <c r="J103">
        <v>4</v>
      </c>
      <c r="K103">
        <v>32</v>
      </c>
    </row>
    <row r="104" spans="1:11" x14ac:dyDescent="0.3">
      <c r="A104" t="s">
        <v>214</v>
      </c>
      <c r="B104" t="s">
        <v>144</v>
      </c>
      <c r="C104">
        <v>4</v>
      </c>
      <c r="D104">
        <v>32</v>
      </c>
      <c r="E104">
        <v>0</v>
      </c>
      <c r="I104" t="s">
        <v>278</v>
      </c>
      <c r="J104">
        <v>4</v>
      </c>
      <c r="K104">
        <v>32</v>
      </c>
    </row>
    <row r="105" spans="1:11" x14ac:dyDescent="0.3">
      <c r="A105" s="166" t="s">
        <v>215</v>
      </c>
      <c r="B105" t="s">
        <v>144</v>
      </c>
      <c r="C105" s="142">
        <v>56</v>
      </c>
      <c r="D105" s="142">
        <v>672</v>
      </c>
      <c r="E105" s="142">
        <v>0</v>
      </c>
      <c r="F105" s="164" t="s">
        <v>216</v>
      </c>
      <c r="G105" s="164" t="s">
        <v>217</v>
      </c>
      <c r="H105" s="164" t="s">
        <v>218</v>
      </c>
      <c r="I105" t="s">
        <v>278</v>
      </c>
      <c r="J105" s="142">
        <v>56</v>
      </c>
      <c r="K105" s="142">
        <v>672</v>
      </c>
    </row>
    <row r="106" spans="1:11" x14ac:dyDescent="0.3">
      <c r="A106" s="138" t="s">
        <v>308</v>
      </c>
      <c r="B106" s="133"/>
      <c r="C106" s="133"/>
      <c r="D106" s="148"/>
      <c r="E106" s="108"/>
      <c r="F106" s="260"/>
      <c r="G106" s="260"/>
      <c r="H106" s="260"/>
      <c r="I106" s="96" t="s">
        <v>144</v>
      </c>
      <c r="J106" s="145">
        <v>1</v>
      </c>
      <c r="K106" s="146">
        <v>2</v>
      </c>
    </row>
    <row r="107" spans="1:11" x14ac:dyDescent="0.3">
      <c r="A107" s="91" t="s">
        <v>282</v>
      </c>
      <c r="B107" s="116"/>
      <c r="C107" s="116"/>
      <c r="D107" s="108"/>
      <c r="E107" s="108"/>
      <c r="F107" s="260"/>
      <c r="G107" s="260"/>
      <c r="H107" s="260"/>
      <c r="I107" s="96" t="s">
        <v>144</v>
      </c>
      <c r="J107" s="146">
        <v>1</v>
      </c>
      <c r="K107" s="146">
        <v>12</v>
      </c>
    </row>
    <row r="108" spans="1:11" x14ac:dyDescent="0.3">
      <c r="A108" s="138" t="s">
        <v>309</v>
      </c>
      <c r="B108" s="143"/>
      <c r="E108" s="165"/>
      <c r="F108" s="260"/>
      <c r="G108" s="260"/>
      <c r="H108" s="260"/>
      <c r="I108" s="96" t="s">
        <v>144</v>
      </c>
      <c r="J108" s="158">
        <v>672</v>
      </c>
      <c r="K108" s="158">
        <v>168</v>
      </c>
    </row>
    <row r="109" spans="1:11" x14ac:dyDescent="0.3">
      <c r="A109" s="153" t="s">
        <v>310</v>
      </c>
      <c r="B109" s="143"/>
      <c r="C109" s="140"/>
      <c r="D109" s="141"/>
      <c r="E109" s="165"/>
      <c r="F109" s="154"/>
      <c r="G109" s="154"/>
      <c r="H109" s="154"/>
      <c r="I109" s="96" t="s">
        <v>144</v>
      </c>
      <c r="J109" s="147">
        <v>92</v>
      </c>
      <c r="K109" s="147">
        <v>46</v>
      </c>
    </row>
    <row r="110" spans="1:11" x14ac:dyDescent="0.3">
      <c r="B110" s="102" t="s">
        <v>280</v>
      </c>
      <c r="C110" s="35">
        <f>SUM(C2:C105)</f>
        <v>16024</v>
      </c>
      <c r="D110" s="35">
        <f>SUM(D2:D105)</f>
        <v>391670</v>
      </c>
      <c r="E110" s="144"/>
      <c r="F110" s="142"/>
      <c r="G110" s="142"/>
      <c r="H110" s="142"/>
      <c r="I110" s="35"/>
      <c r="J110" s="98">
        <f>SUM(J2:J108)</f>
        <v>17078</v>
      </c>
      <c r="K110" s="98">
        <f>SUM(K2:K109)</f>
        <v>403086</v>
      </c>
    </row>
    <row r="111" spans="1:11" x14ac:dyDescent="0.3">
      <c r="E111" s="142"/>
      <c r="F111" s="142"/>
      <c r="G111" s="142"/>
      <c r="H111" s="142"/>
      <c r="I111" s="102" t="s">
        <v>281</v>
      </c>
      <c r="J111">
        <f>J110-C110</f>
        <v>1054</v>
      </c>
      <c r="K111">
        <f>K110-D110</f>
        <v>11416</v>
      </c>
    </row>
    <row r="113" spans="5:8" x14ac:dyDescent="0.3">
      <c r="E113" s="35"/>
      <c r="F113" s="35"/>
      <c r="G113" s="35"/>
      <c r="H113" s="35"/>
    </row>
  </sheetData>
  <autoFilter ref="A1:K111" xr:uid="{8F65F811-EC88-4F06-AC3D-545AA9CFD86F}"/>
  <mergeCells count="3">
    <mergeCell ref="F106:H106"/>
    <mergeCell ref="F107:H107"/>
    <mergeCell ref="F108:H108"/>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0F5A1-D669-4BBE-8B5B-165B9EC20A48}">
  <dimension ref="A1:G64"/>
  <sheetViews>
    <sheetView zoomScale="70" zoomScaleNormal="70" workbookViewId="0">
      <selection activeCell="B18" sqref="B18"/>
    </sheetView>
  </sheetViews>
  <sheetFormatPr defaultRowHeight="13.8" x14ac:dyDescent="0.3"/>
  <cols>
    <col min="1" max="1" width="88.88671875" style="6" bestFit="1" customWidth="1"/>
    <col min="2" max="2" width="91.5546875" style="6" customWidth="1"/>
    <col min="3" max="16384" width="8.88671875" style="6"/>
  </cols>
  <sheetData>
    <row r="1" spans="1:7" x14ac:dyDescent="0.3">
      <c r="A1" s="80" t="s">
        <v>233</v>
      </c>
      <c r="B1" s="81" t="s">
        <v>234</v>
      </c>
    </row>
    <row r="2" spans="1:7" x14ac:dyDescent="0.3">
      <c r="A2" s="86" t="s">
        <v>225</v>
      </c>
      <c r="B2" s="82" t="s">
        <v>224</v>
      </c>
    </row>
    <row r="3" spans="1:7" x14ac:dyDescent="0.3">
      <c r="A3" s="85" t="s">
        <v>232</v>
      </c>
      <c r="B3" s="82" t="s">
        <v>224</v>
      </c>
      <c r="C3" s="83"/>
      <c r="D3" s="83"/>
      <c r="E3" s="83"/>
      <c r="F3" s="83"/>
      <c r="G3" s="83"/>
    </row>
    <row r="4" spans="1:7" x14ac:dyDescent="0.3">
      <c r="A4" s="85" t="s">
        <v>236</v>
      </c>
      <c r="B4" s="84" t="s">
        <v>235</v>
      </c>
    </row>
    <row r="5" spans="1:7" ht="25.2" customHeight="1" x14ac:dyDescent="0.3">
      <c r="A5" s="85"/>
      <c r="B5" s="84" t="s">
        <v>239</v>
      </c>
    </row>
    <row r="6" spans="1:7" x14ac:dyDescent="0.3">
      <c r="A6" s="88"/>
      <c r="B6" s="87" t="s">
        <v>237</v>
      </c>
    </row>
    <row r="7" spans="1:7" x14ac:dyDescent="0.3">
      <c r="A7" s="88"/>
      <c r="B7" s="87" t="s">
        <v>238</v>
      </c>
    </row>
    <row r="8" spans="1:7" x14ac:dyDescent="0.3">
      <c r="A8" s="83" t="s">
        <v>3</v>
      </c>
      <c r="B8" s="83" t="s">
        <v>3</v>
      </c>
    </row>
    <row r="9" spans="1:7" x14ac:dyDescent="0.3">
      <c r="A9" s="83" t="s">
        <v>4</v>
      </c>
      <c r="B9" s="83" t="s">
        <v>4</v>
      </c>
    </row>
    <row r="10" spans="1:7" x14ac:dyDescent="0.3">
      <c r="A10" s="83" t="s">
        <v>5</v>
      </c>
      <c r="B10" s="83" t="s">
        <v>5</v>
      </c>
    </row>
    <row r="11" spans="1:7" x14ac:dyDescent="0.3">
      <c r="A11" s="83" t="s">
        <v>6</v>
      </c>
      <c r="B11" s="83" t="s">
        <v>6</v>
      </c>
    </row>
    <row r="12" spans="1:7" x14ac:dyDescent="0.3">
      <c r="A12" s="83" t="s">
        <v>7</v>
      </c>
      <c r="B12" s="83" t="s">
        <v>7</v>
      </c>
    </row>
    <row r="13" spans="1:7" x14ac:dyDescent="0.3">
      <c r="A13" s="83" t="s">
        <v>8</v>
      </c>
      <c r="B13" s="83" t="s">
        <v>8</v>
      </c>
    </row>
    <row r="14" spans="1:7" x14ac:dyDescent="0.3">
      <c r="A14" s="79" t="s">
        <v>9</v>
      </c>
      <c r="B14" s="79" t="s">
        <v>9</v>
      </c>
    </row>
    <row r="15" spans="1:7" x14ac:dyDescent="0.3">
      <c r="A15" s="79" t="s">
        <v>10</v>
      </c>
      <c r="B15" s="79" t="s">
        <v>10</v>
      </c>
    </row>
    <row r="16" spans="1:7" x14ac:dyDescent="0.3">
      <c r="A16" s="79" t="s">
        <v>11</v>
      </c>
      <c r="B16" s="79" t="s">
        <v>11</v>
      </c>
      <c r="C16" s="83"/>
      <c r="D16" s="83"/>
      <c r="E16" s="83"/>
      <c r="F16" s="83"/>
      <c r="G16" s="83"/>
    </row>
    <row r="17" spans="1:7" x14ac:dyDescent="0.3">
      <c r="A17" s="83" t="s">
        <v>12</v>
      </c>
      <c r="B17" s="83" t="s">
        <v>12</v>
      </c>
      <c r="C17" s="83"/>
      <c r="D17" s="83"/>
      <c r="E17" s="83"/>
      <c r="F17" s="83"/>
      <c r="G17" s="83"/>
    </row>
    <row r="18" spans="1:7" x14ac:dyDescent="0.3">
      <c r="A18" s="79" t="s">
        <v>62</v>
      </c>
      <c r="B18" s="79" t="s">
        <v>62</v>
      </c>
      <c r="C18" s="83"/>
      <c r="D18" s="83"/>
      <c r="E18" s="83"/>
      <c r="F18" s="83"/>
      <c r="G18" s="83"/>
    </row>
    <row r="19" spans="1:7" x14ac:dyDescent="0.3">
      <c r="A19" s="83" t="s">
        <v>13</v>
      </c>
      <c r="B19" s="83" t="s">
        <v>13</v>
      </c>
      <c r="C19" s="83"/>
      <c r="D19" s="83"/>
      <c r="E19" s="83"/>
      <c r="F19" s="83"/>
      <c r="G19" s="83"/>
    </row>
    <row r="20" spans="1:7" x14ac:dyDescent="0.3">
      <c r="A20" s="83" t="s">
        <v>14</v>
      </c>
      <c r="B20" s="83" t="s">
        <v>14</v>
      </c>
      <c r="C20" s="83"/>
      <c r="D20" s="83"/>
      <c r="E20" s="83"/>
      <c r="F20" s="83"/>
      <c r="G20" s="83"/>
    </row>
    <row r="21" spans="1:7" x14ac:dyDescent="0.3">
      <c r="A21" s="79" t="s">
        <v>15</v>
      </c>
      <c r="B21" s="79" t="s">
        <v>15</v>
      </c>
      <c r="C21" s="83"/>
      <c r="D21" s="83"/>
      <c r="E21" s="83"/>
      <c r="F21" s="83"/>
      <c r="G21" s="83"/>
    </row>
    <row r="22" spans="1:7" x14ac:dyDescent="0.3">
      <c r="A22" s="83" t="s">
        <v>16</v>
      </c>
      <c r="B22" s="83" t="s">
        <v>16</v>
      </c>
      <c r="C22" s="83"/>
      <c r="D22" s="83"/>
      <c r="E22" s="83"/>
      <c r="F22" s="83"/>
      <c r="G22" s="83"/>
    </row>
    <row r="23" spans="1:7" x14ac:dyDescent="0.3">
      <c r="A23" s="83" t="s">
        <v>17</v>
      </c>
      <c r="B23" s="83" t="s">
        <v>17</v>
      </c>
      <c r="C23" s="83"/>
      <c r="D23" s="83"/>
      <c r="E23" s="83"/>
      <c r="F23" s="83"/>
      <c r="G23" s="83"/>
    </row>
    <row r="24" spans="1:7" x14ac:dyDescent="0.3">
      <c r="A24" s="83" t="s">
        <v>26</v>
      </c>
      <c r="B24" s="83" t="s">
        <v>26</v>
      </c>
      <c r="C24" s="83"/>
      <c r="D24" s="83"/>
      <c r="E24" s="83"/>
      <c r="F24" s="83"/>
      <c r="G24" s="83"/>
    </row>
    <row r="25" spans="1:7" x14ac:dyDescent="0.3">
      <c r="A25" s="79" t="s">
        <v>63</v>
      </c>
      <c r="B25" s="79" t="s">
        <v>63</v>
      </c>
      <c r="C25" s="83"/>
      <c r="D25" s="83"/>
      <c r="E25" s="83"/>
      <c r="F25" s="83"/>
      <c r="G25" s="83"/>
    </row>
    <row r="26" spans="1:7" x14ac:dyDescent="0.3">
      <c r="A26" s="83" t="s">
        <v>27</v>
      </c>
      <c r="B26" s="83" t="s">
        <v>27</v>
      </c>
      <c r="C26" s="83"/>
      <c r="D26" s="83"/>
      <c r="E26" s="83"/>
      <c r="F26" s="83"/>
      <c r="G26" s="83"/>
    </row>
    <row r="27" spans="1:7" x14ac:dyDescent="0.3">
      <c r="A27" s="83" t="s">
        <v>28</v>
      </c>
      <c r="B27" s="83" t="s">
        <v>28</v>
      </c>
      <c r="C27" s="83"/>
      <c r="D27" s="83"/>
      <c r="E27" s="83"/>
      <c r="F27" s="83"/>
      <c r="G27" s="83"/>
    </row>
    <row r="28" spans="1:7" x14ac:dyDescent="0.3">
      <c r="A28" s="83" t="s">
        <v>29</v>
      </c>
      <c r="B28" s="83" t="s">
        <v>29</v>
      </c>
      <c r="C28" s="83"/>
      <c r="D28" s="83"/>
      <c r="E28" s="83"/>
      <c r="F28" s="83"/>
      <c r="G28" s="83"/>
    </row>
    <row r="29" spans="1:7" x14ac:dyDescent="0.3">
      <c r="A29" s="79" t="s">
        <v>30</v>
      </c>
      <c r="B29" s="79" t="s">
        <v>30</v>
      </c>
      <c r="C29" s="83"/>
      <c r="D29" s="83"/>
      <c r="E29" s="83"/>
      <c r="F29" s="83"/>
      <c r="G29" s="83"/>
    </row>
    <row r="30" spans="1:7" x14ac:dyDescent="0.3">
      <c r="A30" s="83" t="s">
        <v>31</v>
      </c>
      <c r="B30" s="83" t="s">
        <v>31</v>
      </c>
      <c r="C30" s="83"/>
      <c r="D30" s="83"/>
      <c r="E30" s="83"/>
      <c r="F30" s="83"/>
      <c r="G30" s="83"/>
    </row>
    <row r="31" spans="1:7" x14ac:dyDescent="0.3">
      <c r="A31" s="79" t="s">
        <v>32</v>
      </c>
      <c r="B31" s="79" t="s">
        <v>32</v>
      </c>
      <c r="C31" s="83"/>
      <c r="D31" s="83"/>
      <c r="E31" s="83"/>
      <c r="F31" s="83"/>
      <c r="G31" s="83"/>
    </row>
    <row r="32" spans="1:7" x14ac:dyDescent="0.3">
      <c r="A32" s="83" t="s">
        <v>33</v>
      </c>
      <c r="B32" s="83" t="s">
        <v>33</v>
      </c>
      <c r="C32" s="83"/>
      <c r="D32" s="83"/>
      <c r="E32" s="83"/>
      <c r="F32" s="83"/>
      <c r="G32" s="83"/>
    </row>
    <row r="33" spans="1:7" x14ac:dyDescent="0.3">
      <c r="A33" s="83" t="s">
        <v>75</v>
      </c>
      <c r="B33" s="83" t="s">
        <v>75</v>
      </c>
      <c r="C33" s="83"/>
      <c r="D33" s="83"/>
      <c r="E33" s="83"/>
      <c r="F33" s="83"/>
      <c r="G33" s="83"/>
    </row>
    <row r="34" spans="1:7" x14ac:dyDescent="0.3">
      <c r="A34" s="83" t="s">
        <v>231</v>
      </c>
      <c r="B34" s="83" t="s">
        <v>231</v>
      </c>
      <c r="C34" s="83"/>
      <c r="D34" s="83"/>
      <c r="E34" s="83"/>
      <c r="F34" s="83"/>
      <c r="G34" s="83"/>
    </row>
    <row r="35" spans="1:7" x14ac:dyDescent="0.3">
      <c r="A35" s="83" t="s">
        <v>226</v>
      </c>
      <c r="B35" s="83" t="s">
        <v>226</v>
      </c>
      <c r="C35" s="83"/>
      <c r="D35" s="83"/>
      <c r="E35" s="83"/>
      <c r="F35" s="83"/>
      <c r="G35" s="83"/>
    </row>
    <row r="36" spans="1:7" x14ac:dyDescent="0.3">
      <c r="A36" s="79" t="s">
        <v>61</v>
      </c>
      <c r="B36" s="79" t="s">
        <v>61</v>
      </c>
      <c r="C36" s="83"/>
      <c r="D36" s="83"/>
      <c r="E36" s="83"/>
      <c r="F36" s="83"/>
      <c r="G36" s="83"/>
    </row>
    <row r="37" spans="1:7" x14ac:dyDescent="0.3">
      <c r="A37" s="83" t="s">
        <v>227</v>
      </c>
      <c r="B37" s="83" t="s">
        <v>227</v>
      </c>
      <c r="C37" s="83"/>
      <c r="D37" s="83"/>
      <c r="E37" s="83"/>
      <c r="F37" s="83"/>
      <c r="G37" s="83"/>
    </row>
    <row r="38" spans="1:7" x14ac:dyDescent="0.3">
      <c r="A38" s="83" t="s">
        <v>34</v>
      </c>
      <c r="B38" s="83" t="s">
        <v>34</v>
      </c>
      <c r="C38" s="83"/>
      <c r="D38" s="83"/>
      <c r="E38" s="83"/>
      <c r="F38" s="83"/>
      <c r="G38" s="83"/>
    </row>
    <row r="39" spans="1:7" x14ac:dyDescent="0.3">
      <c r="A39" s="83" t="s">
        <v>35</v>
      </c>
      <c r="B39" s="83" t="s">
        <v>35</v>
      </c>
      <c r="C39" s="83"/>
      <c r="D39" s="83"/>
      <c r="E39" s="83"/>
      <c r="F39" s="83"/>
      <c r="G39" s="83"/>
    </row>
    <row r="40" spans="1:7" x14ac:dyDescent="0.3">
      <c r="A40" s="83" t="s">
        <v>36</v>
      </c>
      <c r="B40" s="83" t="s">
        <v>36</v>
      </c>
      <c r="C40" s="83"/>
      <c r="D40" s="83"/>
      <c r="E40" s="83"/>
      <c r="F40" s="83"/>
      <c r="G40" s="83"/>
    </row>
    <row r="41" spans="1:7" x14ac:dyDescent="0.3">
      <c r="A41" s="83" t="s">
        <v>76</v>
      </c>
      <c r="B41" s="83" t="s">
        <v>76</v>
      </c>
      <c r="C41" s="83"/>
      <c r="D41" s="83"/>
      <c r="E41" s="83"/>
      <c r="F41" s="83"/>
      <c r="G41" s="83"/>
    </row>
    <row r="42" spans="1:7" x14ac:dyDescent="0.3">
      <c r="A42" s="83" t="s">
        <v>37</v>
      </c>
      <c r="B42" s="83" t="s">
        <v>37</v>
      </c>
      <c r="C42" s="83"/>
      <c r="D42" s="83"/>
      <c r="E42" s="83"/>
      <c r="F42" s="83"/>
      <c r="G42" s="83"/>
    </row>
    <row r="43" spans="1:7" x14ac:dyDescent="0.3">
      <c r="A43" s="83" t="s">
        <v>77</v>
      </c>
      <c r="B43" s="83" t="s">
        <v>77</v>
      </c>
      <c r="C43" s="83"/>
      <c r="D43" s="83"/>
      <c r="E43" s="83"/>
      <c r="F43" s="83"/>
      <c r="G43" s="83"/>
    </row>
    <row r="44" spans="1:7" x14ac:dyDescent="0.3">
      <c r="A44" s="83" t="s">
        <v>38</v>
      </c>
      <c r="B44" s="83" t="s">
        <v>38</v>
      </c>
      <c r="C44" s="83"/>
      <c r="D44" s="83"/>
      <c r="E44" s="83"/>
      <c r="F44" s="83"/>
      <c r="G44" s="83"/>
    </row>
    <row r="45" spans="1:7" x14ac:dyDescent="0.3">
      <c r="A45" s="79" t="s">
        <v>39</v>
      </c>
      <c r="B45" s="79" t="s">
        <v>39</v>
      </c>
      <c r="C45" s="79"/>
      <c r="D45" s="79"/>
      <c r="E45" s="79"/>
      <c r="F45" s="79"/>
      <c r="G45" s="79"/>
    </row>
    <row r="46" spans="1:7" x14ac:dyDescent="0.3">
      <c r="A46" s="83" t="s">
        <v>78</v>
      </c>
      <c r="B46" s="83" t="s">
        <v>78</v>
      </c>
      <c r="C46" s="83"/>
      <c r="D46" s="83"/>
      <c r="E46" s="83"/>
      <c r="F46" s="83"/>
      <c r="G46" s="83"/>
    </row>
    <row r="47" spans="1:7" x14ac:dyDescent="0.3">
      <c r="A47" s="83" t="s">
        <v>40</v>
      </c>
      <c r="B47" s="83" t="s">
        <v>40</v>
      </c>
      <c r="C47" s="83"/>
      <c r="D47" s="83"/>
      <c r="E47" s="83"/>
      <c r="F47" s="83"/>
      <c r="G47" s="83"/>
    </row>
    <row r="48" spans="1:7" x14ac:dyDescent="0.3">
      <c r="A48" s="83" t="s">
        <v>60</v>
      </c>
      <c r="B48" s="83" t="s">
        <v>60</v>
      </c>
      <c r="C48" s="83"/>
      <c r="D48" s="83"/>
      <c r="E48" s="83"/>
      <c r="F48" s="83"/>
      <c r="G48" s="83"/>
    </row>
    <row r="49" spans="1:7" x14ac:dyDescent="0.3">
      <c r="A49" s="79" t="s">
        <v>41</v>
      </c>
      <c r="B49" s="79" t="s">
        <v>41</v>
      </c>
      <c r="C49" s="79"/>
      <c r="D49" s="79"/>
      <c r="E49" s="79"/>
      <c r="F49" s="79"/>
      <c r="G49" s="79"/>
    </row>
    <row r="50" spans="1:7" x14ac:dyDescent="0.3">
      <c r="A50" s="83" t="s">
        <v>42</v>
      </c>
      <c r="B50" s="83" t="s">
        <v>42</v>
      </c>
      <c r="C50" s="83"/>
      <c r="D50" s="83"/>
      <c r="E50" s="83"/>
      <c r="F50" s="83"/>
      <c r="G50" s="83"/>
    </row>
    <row r="51" spans="1:7" x14ac:dyDescent="0.3">
      <c r="A51" s="83" t="s">
        <v>228</v>
      </c>
      <c r="B51" s="83" t="s">
        <v>228</v>
      </c>
      <c r="C51" s="83"/>
      <c r="D51" s="83"/>
      <c r="E51" s="83"/>
      <c r="F51" s="83"/>
      <c r="G51" s="83"/>
    </row>
    <row r="52" spans="1:7" ht="27.6" x14ac:dyDescent="0.3">
      <c r="A52" s="83" t="s">
        <v>229</v>
      </c>
      <c r="B52" s="83" t="s">
        <v>229</v>
      </c>
      <c r="C52" s="83"/>
      <c r="D52" s="83"/>
      <c r="E52" s="83"/>
      <c r="F52" s="83"/>
      <c r="G52" s="83"/>
    </row>
    <row r="53" spans="1:7" x14ac:dyDescent="0.3">
      <c r="A53" s="83" t="s">
        <v>43</v>
      </c>
      <c r="B53" s="83" t="s">
        <v>43</v>
      </c>
      <c r="C53" s="83"/>
      <c r="D53" s="83"/>
      <c r="E53" s="83"/>
      <c r="F53" s="83"/>
      <c r="G53" s="83"/>
    </row>
    <row r="54" spans="1:7" x14ac:dyDescent="0.3">
      <c r="A54" s="83" t="s">
        <v>44</v>
      </c>
      <c r="B54" s="83" t="s">
        <v>44</v>
      </c>
      <c r="C54" s="83"/>
      <c r="D54" s="83"/>
      <c r="E54" s="83"/>
      <c r="F54" s="83"/>
      <c r="G54" s="83"/>
    </row>
    <row r="55" spans="1:7" x14ac:dyDescent="0.3">
      <c r="A55" s="83" t="s">
        <v>45</v>
      </c>
      <c r="B55" s="83" t="s">
        <v>45</v>
      </c>
      <c r="C55" s="83"/>
      <c r="D55" s="83"/>
      <c r="E55" s="83"/>
      <c r="F55" s="83"/>
      <c r="G55" s="83"/>
    </row>
    <row r="56" spans="1:7" x14ac:dyDescent="0.3">
      <c r="A56" s="83" t="s">
        <v>46</v>
      </c>
      <c r="B56" s="83" t="s">
        <v>46</v>
      </c>
      <c r="C56" s="83"/>
      <c r="D56" s="83"/>
      <c r="E56" s="83"/>
      <c r="F56" s="83"/>
      <c r="G56" s="83"/>
    </row>
    <row r="57" spans="1:7" x14ac:dyDescent="0.3">
      <c r="A57" s="83" t="s">
        <v>47</v>
      </c>
      <c r="B57" s="83" t="s">
        <v>47</v>
      </c>
      <c r="C57" s="83"/>
      <c r="D57" s="83"/>
      <c r="E57" s="83"/>
      <c r="F57" s="83"/>
      <c r="G57" s="83"/>
    </row>
    <row r="58" spans="1:7" x14ac:dyDescent="0.3">
      <c r="A58" s="83" t="s">
        <v>230</v>
      </c>
      <c r="B58" s="83" t="s">
        <v>230</v>
      </c>
      <c r="C58" s="83"/>
      <c r="D58" s="83"/>
      <c r="E58" s="83"/>
      <c r="F58" s="83"/>
      <c r="G58" s="83"/>
    </row>
    <row r="59" spans="1:7" x14ac:dyDescent="0.3">
      <c r="A59" s="79" t="s">
        <v>48</v>
      </c>
      <c r="B59" s="79" t="s">
        <v>48</v>
      </c>
      <c r="C59" s="83"/>
      <c r="D59" s="83"/>
      <c r="E59" s="83"/>
      <c r="F59" s="83"/>
      <c r="G59" s="83"/>
    </row>
    <row r="60" spans="1:7" x14ac:dyDescent="0.3">
      <c r="A60" s="83" t="s">
        <v>49</v>
      </c>
      <c r="B60" s="83" t="s">
        <v>49</v>
      </c>
      <c r="C60" s="83"/>
      <c r="D60" s="83"/>
      <c r="E60" s="83"/>
      <c r="F60" s="83"/>
      <c r="G60" s="83"/>
    </row>
    <row r="61" spans="1:7" x14ac:dyDescent="0.3">
      <c r="A61" s="83" t="s">
        <v>50</v>
      </c>
      <c r="B61" s="83" t="s">
        <v>50</v>
      </c>
      <c r="C61" s="83"/>
      <c r="D61" s="83"/>
      <c r="E61" s="83"/>
      <c r="F61" s="83"/>
      <c r="G61" s="83"/>
    </row>
    <row r="62" spans="1:7" x14ac:dyDescent="0.3">
      <c r="A62" s="83" t="s">
        <v>79</v>
      </c>
      <c r="B62" s="83" t="s">
        <v>79</v>
      </c>
      <c r="C62" s="83"/>
      <c r="D62" s="83"/>
      <c r="E62" s="83"/>
      <c r="F62" s="83"/>
      <c r="G62" s="83"/>
    </row>
    <row r="63" spans="1:7" x14ac:dyDescent="0.3">
      <c r="A63" s="83" t="s">
        <v>80</v>
      </c>
      <c r="B63" s="83" t="s">
        <v>80</v>
      </c>
      <c r="C63" s="83"/>
      <c r="D63" s="83"/>
      <c r="E63" s="83"/>
      <c r="F63" s="83"/>
      <c r="G63" s="83"/>
    </row>
    <row r="64" spans="1:7" x14ac:dyDescent="0.3">
      <c r="A64" s="83" t="s">
        <v>73</v>
      </c>
      <c r="B64" s="83" t="s">
        <v>73</v>
      </c>
      <c r="C64" s="83"/>
      <c r="D64" s="83"/>
      <c r="E64" s="83"/>
      <c r="F64" s="83"/>
      <c r="G64" s="83"/>
    </row>
  </sheetData>
  <sortState xmlns:xlrd2="http://schemas.microsoft.com/office/spreadsheetml/2017/richdata2" ref="A5:B64">
    <sortCondition ref="B5:B64"/>
  </sortState>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6"/>
  <sheetViews>
    <sheetView zoomScale="115" zoomScaleNormal="115" workbookViewId="0">
      <pane ySplit="1" topLeftCell="A51" activePane="bottomLeft" state="frozen"/>
      <selection pane="bottomLeft" activeCell="I1" sqref="I1:I1048576"/>
    </sheetView>
  </sheetViews>
  <sheetFormatPr defaultColWidth="0" defaultRowHeight="13.8" x14ac:dyDescent="0.3"/>
  <cols>
    <col min="1" max="1" width="43.33203125" style="1" customWidth="1"/>
    <col min="2" max="2" width="14.21875" style="10" customWidth="1"/>
    <col min="3" max="3" width="15.109375" style="1" customWidth="1"/>
    <col min="4" max="4" width="17.33203125" style="10" bestFit="1" customWidth="1"/>
    <col min="5" max="5" width="16.21875" style="10" customWidth="1"/>
    <col min="6" max="6" width="11" style="10" bestFit="1" customWidth="1"/>
    <col min="7" max="7" width="13.33203125" style="23" customWidth="1"/>
    <col min="8" max="8" width="16.109375" style="1" customWidth="1"/>
    <col min="9" max="9" width="8.77734375" style="261" hidden="1" customWidth="1"/>
    <col min="10" max="16384" width="8.77734375" style="6" hidden="1"/>
  </cols>
  <sheetData>
    <row r="1" spans="1:9" ht="37.200000000000003" thickBot="1" x14ac:dyDescent="0.35">
      <c r="A1" s="11" t="s">
        <v>246</v>
      </c>
      <c r="B1" s="12" t="s">
        <v>1</v>
      </c>
      <c r="C1" s="11" t="s">
        <v>2</v>
      </c>
      <c r="D1" s="12" t="s">
        <v>18</v>
      </c>
      <c r="E1" s="12" t="s">
        <v>19</v>
      </c>
      <c r="F1" s="12" t="s">
        <v>20</v>
      </c>
      <c r="G1" s="21" t="s">
        <v>21</v>
      </c>
      <c r="H1" s="11" t="s">
        <v>22</v>
      </c>
    </row>
    <row r="2" spans="1:9" ht="15.45" customHeight="1" x14ac:dyDescent="0.3">
      <c r="A2" s="210" t="s">
        <v>62</v>
      </c>
      <c r="B2" s="211"/>
      <c r="C2" s="211"/>
      <c r="D2" s="211"/>
      <c r="E2" s="211"/>
      <c r="F2" s="211"/>
      <c r="G2" s="211"/>
      <c r="H2" s="212"/>
    </row>
    <row r="3" spans="1:9" s="8" customFormat="1" ht="13.05" customHeight="1" x14ac:dyDescent="0.3">
      <c r="A3" s="213" t="s">
        <v>68</v>
      </c>
      <c r="B3" s="214"/>
      <c r="C3" s="214"/>
      <c r="D3" s="214"/>
      <c r="E3" s="214"/>
      <c r="F3" s="214"/>
      <c r="G3" s="214"/>
      <c r="H3" s="215"/>
      <c r="I3" s="262"/>
    </row>
    <row r="4" spans="1:9" ht="13.05" customHeight="1" x14ac:dyDescent="0.3">
      <c r="A4" s="2" t="s">
        <v>53</v>
      </c>
      <c r="B4" s="9">
        <v>1</v>
      </c>
      <c r="C4" s="3">
        <v>1</v>
      </c>
      <c r="D4" s="15">
        <f>SUM(B4*C4)</f>
        <v>1</v>
      </c>
      <c r="E4" s="9">
        <v>40</v>
      </c>
      <c r="F4" s="15">
        <f>SUM(D4*E4)</f>
        <v>40</v>
      </c>
      <c r="G4" s="22">
        <v>47.92</v>
      </c>
      <c r="H4" s="4">
        <f>SUM(F4*G4)</f>
        <v>1916.8000000000002</v>
      </c>
      <c r="I4" s="261" t="s">
        <v>352</v>
      </c>
    </row>
    <row r="5" spans="1:9" ht="13.05" customHeight="1" x14ac:dyDescent="0.3">
      <c r="A5" s="2" t="s">
        <v>23</v>
      </c>
      <c r="B5" s="9">
        <v>54</v>
      </c>
      <c r="C5" s="3">
        <v>1</v>
      </c>
      <c r="D5" s="15">
        <f>SUM(B5*C5)</f>
        <v>54</v>
      </c>
      <c r="E5" s="9">
        <v>40</v>
      </c>
      <c r="F5" s="15">
        <f>SUM(D5*E5)</f>
        <v>2160</v>
      </c>
      <c r="G5" s="22">
        <v>45.38</v>
      </c>
      <c r="H5" s="4">
        <f>SUM(F5*G5)</f>
        <v>98020.800000000003</v>
      </c>
      <c r="I5" s="261" t="s">
        <v>352</v>
      </c>
    </row>
    <row r="6" spans="1:9" ht="13.05" customHeight="1" x14ac:dyDescent="0.3">
      <c r="A6" s="2" t="s">
        <v>24</v>
      </c>
      <c r="B6" s="9">
        <v>16</v>
      </c>
      <c r="C6" s="3">
        <v>1</v>
      </c>
      <c r="D6" s="15">
        <f>SUM(B6*C6)</f>
        <v>16</v>
      </c>
      <c r="E6" s="9">
        <v>40</v>
      </c>
      <c r="F6" s="15">
        <f>SUM(D6*E6)</f>
        <v>640</v>
      </c>
      <c r="G6" s="22">
        <v>64</v>
      </c>
      <c r="H6" s="4">
        <f>SUM(F6*G6)</f>
        <v>40960</v>
      </c>
      <c r="I6" s="261" t="s">
        <v>352</v>
      </c>
    </row>
    <row r="7" spans="1:9" ht="13.05" customHeight="1" x14ac:dyDescent="0.3">
      <c r="A7" s="24" t="s">
        <v>25</v>
      </c>
      <c r="B7" s="25">
        <f>SUM(B4:B6)</f>
        <v>71</v>
      </c>
      <c r="C7" s="27"/>
      <c r="D7" s="25">
        <f>SUM(D4:D6)</f>
        <v>71</v>
      </c>
      <c r="E7" s="28"/>
      <c r="F7" s="25">
        <f>SUM(F4:F6)</f>
        <v>2840</v>
      </c>
      <c r="G7" s="29"/>
      <c r="H7" s="26">
        <f>SUM(H4:H6)</f>
        <v>140897.60000000001</v>
      </c>
    </row>
    <row r="8" spans="1:9" s="8" customFormat="1" ht="13.05" customHeight="1" x14ac:dyDescent="0.3">
      <c r="A8" s="213" t="s">
        <v>67</v>
      </c>
      <c r="B8" s="214"/>
      <c r="C8" s="214"/>
      <c r="D8" s="214"/>
      <c r="E8" s="214"/>
      <c r="F8" s="214"/>
      <c r="G8" s="214"/>
      <c r="H8" s="215"/>
      <c r="I8" s="262"/>
    </row>
    <row r="9" spans="1:9" ht="13.05" customHeight="1" x14ac:dyDescent="0.3">
      <c r="A9" s="2" t="s">
        <v>53</v>
      </c>
      <c r="B9" s="9">
        <v>1</v>
      </c>
      <c r="C9" s="3">
        <v>1</v>
      </c>
      <c r="D9" s="15">
        <f>SUM(B9*C9)</f>
        <v>1</v>
      </c>
      <c r="E9" s="72">
        <v>100</v>
      </c>
      <c r="F9" s="15">
        <f>SUM(D9*E9)</f>
        <v>100</v>
      </c>
      <c r="G9" s="22">
        <v>47.92</v>
      </c>
      <c r="H9" s="4">
        <f>SUM(F9*G9)</f>
        <v>4792</v>
      </c>
      <c r="I9" s="261" t="s">
        <v>352</v>
      </c>
    </row>
    <row r="10" spans="1:9" ht="13.05" customHeight="1" x14ac:dyDescent="0.3">
      <c r="A10" s="2" t="s">
        <v>23</v>
      </c>
      <c r="B10" s="9">
        <v>53</v>
      </c>
      <c r="C10" s="3">
        <v>1</v>
      </c>
      <c r="D10" s="15">
        <f>SUM(B10*C10)</f>
        <v>53</v>
      </c>
      <c r="E10" s="72">
        <v>100</v>
      </c>
      <c r="F10" s="15">
        <f>SUM(D10*E10)</f>
        <v>5300</v>
      </c>
      <c r="G10" s="22">
        <v>45.38</v>
      </c>
      <c r="H10" s="4">
        <f>SUM(F10*G10)</f>
        <v>240514</v>
      </c>
      <c r="I10" s="261" t="s">
        <v>352</v>
      </c>
    </row>
    <row r="11" spans="1:9" ht="13.05" customHeight="1" x14ac:dyDescent="0.3">
      <c r="A11" s="2" t="s">
        <v>24</v>
      </c>
      <c r="B11" s="9">
        <v>15</v>
      </c>
      <c r="C11" s="3">
        <v>1</v>
      </c>
      <c r="D11" s="15">
        <f>SUM(B11*C11)</f>
        <v>15</v>
      </c>
      <c r="E11" s="72">
        <v>100</v>
      </c>
      <c r="F11" s="15">
        <f>SUM(D11*E11)</f>
        <v>1500</v>
      </c>
      <c r="G11" s="22">
        <v>64</v>
      </c>
      <c r="H11" s="4">
        <f>SUM(F11*G11)</f>
        <v>96000</v>
      </c>
      <c r="I11" s="261" t="s">
        <v>352</v>
      </c>
    </row>
    <row r="12" spans="1:9" ht="13.05" customHeight="1" x14ac:dyDescent="0.3">
      <c r="A12" s="24" t="s">
        <v>25</v>
      </c>
      <c r="B12" s="25">
        <f>SUM(B9:B11)</f>
        <v>69</v>
      </c>
      <c r="C12" s="27"/>
      <c r="D12" s="25">
        <f>SUM(D9:D11)</f>
        <v>69</v>
      </c>
      <c r="E12" s="28"/>
      <c r="F12" s="25">
        <f>SUM(F9:F11)</f>
        <v>6900</v>
      </c>
      <c r="G12" s="29"/>
      <c r="H12" s="26">
        <f>SUM(H9:H11)</f>
        <v>341306</v>
      </c>
    </row>
    <row r="13" spans="1:9" s="8" customFormat="1" ht="13.05" customHeight="1" x14ac:dyDescent="0.3">
      <c r="A13" s="213" t="s">
        <v>69</v>
      </c>
      <c r="B13" s="214"/>
      <c r="C13" s="214"/>
      <c r="D13" s="214"/>
      <c r="E13" s="214"/>
      <c r="F13" s="214"/>
      <c r="G13" s="214"/>
      <c r="H13" s="215"/>
      <c r="I13" s="262"/>
    </row>
    <row r="14" spans="1:9" ht="13.05" customHeight="1" x14ac:dyDescent="0.3">
      <c r="A14" s="2" t="s">
        <v>70</v>
      </c>
      <c r="B14" s="9">
        <v>1</v>
      </c>
      <c r="C14" s="3">
        <v>1</v>
      </c>
      <c r="D14" s="15">
        <f>SUM(B14*C14)</f>
        <v>1</v>
      </c>
      <c r="E14" s="9">
        <v>80</v>
      </c>
      <c r="F14" s="15">
        <f>SUM(D14*E14)</f>
        <v>80</v>
      </c>
      <c r="G14" s="22">
        <v>17.73</v>
      </c>
      <c r="H14" s="4">
        <f>SUM(F14*G14)</f>
        <v>1418.4</v>
      </c>
      <c r="I14" s="261" t="s">
        <v>352</v>
      </c>
    </row>
    <row r="15" spans="1:9" ht="13.05" customHeight="1" x14ac:dyDescent="0.3">
      <c r="A15" s="2" t="s">
        <v>71</v>
      </c>
      <c r="B15" s="9">
        <v>9</v>
      </c>
      <c r="C15" s="3">
        <v>1</v>
      </c>
      <c r="D15" s="15">
        <f>SUM(B15*C15)</f>
        <v>9</v>
      </c>
      <c r="E15" s="9">
        <v>80</v>
      </c>
      <c r="F15" s="15">
        <f>SUM(D15*E15)</f>
        <v>720</v>
      </c>
      <c r="G15" s="22">
        <v>36.299999999999997</v>
      </c>
      <c r="H15" s="4">
        <f>SUM(F15*G15)</f>
        <v>26135.999999999996</v>
      </c>
      <c r="I15" s="261" t="s">
        <v>352</v>
      </c>
    </row>
    <row r="16" spans="1:9" ht="13.05" customHeight="1" x14ac:dyDescent="0.3">
      <c r="A16" s="67" t="s">
        <v>130</v>
      </c>
      <c r="B16" s="9">
        <v>13</v>
      </c>
      <c r="C16" s="3">
        <v>1</v>
      </c>
      <c r="D16" s="15">
        <f>SUM(B16*C16)</f>
        <v>13</v>
      </c>
      <c r="E16" s="9">
        <v>80</v>
      </c>
      <c r="F16" s="15">
        <f>SUM(D16*E16)</f>
        <v>1040</v>
      </c>
      <c r="G16" s="22">
        <v>16.79</v>
      </c>
      <c r="H16" s="4">
        <f>SUM(F16*G16)</f>
        <v>17461.599999999999</v>
      </c>
      <c r="I16" s="261" t="s">
        <v>352</v>
      </c>
    </row>
    <row r="17" spans="1:9" ht="13.05" customHeight="1" x14ac:dyDescent="0.3">
      <c r="A17" s="2" t="s">
        <v>72</v>
      </c>
      <c r="B17" s="9">
        <v>4</v>
      </c>
      <c r="C17" s="3">
        <v>1</v>
      </c>
      <c r="D17" s="15">
        <f>SUM(B17*C17)</f>
        <v>4</v>
      </c>
      <c r="E17" s="9">
        <v>80</v>
      </c>
      <c r="F17" s="15">
        <f>SUM(D17*E17)</f>
        <v>320</v>
      </c>
      <c r="G17" s="22">
        <v>23.68</v>
      </c>
      <c r="H17" s="4">
        <f>SUM(F17*G17)</f>
        <v>7577.6</v>
      </c>
      <c r="I17" s="261" t="s">
        <v>352</v>
      </c>
    </row>
    <row r="18" spans="1:9" ht="13.05" customHeight="1" x14ac:dyDescent="0.3">
      <c r="A18" s="24" t="s">
        <v>25</v>
      </c>
      <c r="B18" s="25">
        <f>SUM(B14:B17)</f>
        <v>27</v>
      </c>
      <c r="C18" s="27"/>
      <c r="D18" s="25">
        <f>SUM(D14:D17)</f>
        <v>27</v>
      </c>
      <c r="E18" s="28"/>
      <c r="F18" s="25">
        <f>SUM(F14:F17)</f>
        <v>2160</v>
      </c>
      <c r="G18" s="29"/>
      <c r="H18" s="26">
        <f>SUM(H14:H17)</f>
        <v>52593.599999999999</v>
      </c>
    </row>
    <row r="19" spans="1:9" s="8" customFormat="1" ht="13.05" customHeight="1" x14ac:dyDescent="0.3">
      <c r="A19" s="213" t="s">
        <v>52</v>
      </c>
      <c r="B19" s="214"/>
      <c r="C19" s="214"/>
      <c r="D19" s="214"/>
      <c r="E19" s="214"/>
      <c r="F19" s="214"/>
      <c r="G19" s="214"/>
      <c r="H19" s="215"/>
      <c r="I19" s="262"/>
    </row>
    <row r="20" spans="1:9" ht="12.6" customHeight="1" x14ac:dyDescent="0.3">
      <c r="A20" s="2" t="s">
        <v>53</v>
      </c>
      <c r="B20" s="9">
        <v>8</v>
      </c>
      <c r="C20" s="3">
        <v>1</v>
      </c>
      <c r="D20" s="15">
        <f t="shared" ref="D20:D26" si="0">SUM(B20*C20)</f>
        <v>8</v>
      </c>
      <c r="E20" s="9">
        <v>3</v>
      </c>
      <c r="F20" s="15">
        <f t="shared" ref="F20:F26" si="1">SUM(D20*E20)</f>
        <v>24</v>
      </c>
      <c r="G20" s="22">
        <v>47.92</v>
      </c>
      <c r="H20" s="4">
        <f t="shared" ref="H20:H26" si="2">SUM(F20*G20)</f>
        <v>1150.08</v>
      </c>
      <c r="I20" s="261" t="s">
        <v>352</v>
      </c>
    </row>
    <row r="21" spans="1:9" s="8" customFormat="1" ht="13.05" customHeight="1" x14ac:dyDescent="0.3">
      <c r="A21" s="2" t="s">
        <v>23</v>
      </c>
      <c r="B21" s="9">
        <v>8</v>
      </c>
      <c r="C21" s="3">
        <v>1</v>
      </c>
      <c r="D21" s="15">
        <f t="shared" si="0"/>
        <v>8</v>
      </c>
      <c r="E21" s="9">
        <v>3</v>
      </c>
      <c r="F21" s="15">
        <f t="shared" si="1"/>
        <v>24</v>
      </c>
      <c r="G21" s="22">
        <v>45.38</v>
      </c>
      <c r="H21" s="4">
        <f t="shared" si="2"/>
        <v>1089.1200000000001</v>
      </c>
      <c r="I21" s="262" t="s">
        <v>352</v>
      </c>
    </row>
    <row r="22" spans="1:9" ht="13.05" customHeight="1" x14ac:dyDescent="0.3">
      <c r="A22" s="2" t="s">
        <v>24</v>
      </c>
      <c r="B22" s="9">
        <v>8</v>
      </c>
      <c r="C22" s="3">
        <v>1</v>
      </c>
      <c r="D22" s="15">
        <f t="shared" si="0"/>
        <v>8</v>
      </c>
      <c r="E22" s="9">
        <v>3</v>
      </c>
      <c r="F22" s="15">
        <f t="shared" si="1"/>
        <v>24</v>
      </c>
      <c r="G22" s="22">
        <v>64</v>
      </c>
      <c r="H22" s="4">
        <f t="shared" si="2"/>
        <v>1536</v>
      </c>
      <c r="I22" s="261" t="s">
        <v>352</v>
      </c>
    </row>
    <row r="23" spans="1:9" ht="13.05" customHeight="1" x14ac:dyDescent="0.3">
      <c r="A23" s="68" t="s">
        <v>70</v>
      </c>
      <c r="B23" s="9">
        <v>4</v>
      </c>
      <c r="C23" s="3">
        <v>1</v>
      </c>
      <c r="D23" s="15">
        <f t="shared" si="0"/>
        <v>4</v>
      </c>
      <c r="E23" s="9">
        <v>3</v>
      </c>
      <c r="F23" s="15">
        <f t="shared" si="1"/>
        <v>12</v>
      </c>
      <c r="G23" s="22">
        <v>17.73</v>
      </c>
      <c r="H23" s="4">
        <f t="shared" si="2"/>
        <v>212.76</v>
      </c>
      <c r="I23" s="261" t="s">
        <v>352</v>
      </c>
    </row>
    <row r="24" spans="1:9" ht="13.05" customHeight="1" x14ac:dyDescent="0.3">
      <c r="A24" s="68" t="s">
        <v>71</v>
      </c>
      <c r="B24" s="9">
        <v>4</v>
      </c>
      <c r="C24" s="3">
        <v>1</v>
      </c>
      <c r="D24" s="15">
        <f t="shared" si="0"/>
        <v>4</v>
      </c>
      <c r="E24" s="9">
        <v>3</v>
      </c>
      <c r="F24" s="15">
        <f t="shared" si="1"/>
        <v>12</v>
      </c>
      <c r="G24" s="22">
        <v>36.299999999999997</v>
      </c>
      <c r="H24" s="4">
        <f t="shared" si="2"/>
        <v>435.59999999999997</v>
      </c>
      <c r="I24" s="261" t="s">
        <v>352</v>
      </c>
    </row>
    <row r="25" spans="1:9" ht="13.05" customHeight="1" x14ac:dyDescent="0.3">
      <c r="A25" s="68" t="s">
        <v>130</v>
      </c>
      <c r="B25" s="9">
        <v>4</v>
      </c>
      <c r="C25" s="3">
        <v>1</v>
      </c>
      <c r="D25" s="15">
        <f t="shared" si="0"/>
        <v>4</v>
      </c>
      <c r="E25" s="9">
        <v>3</v>
      </c>
      <c r="F25" s="15">
        <f t="shared" si="1"/>
        <v>12</v>
      </c>
      <c r="G25" s="22">
        <v>16.79</v>
      </c>
      <c r="H25" s="4">
        <f t="shared" si="2"/>
        <v>201.48</v>
      </c>
      <c r="I25" s="261" t="s">
        <v>352</v>
      </c>
    </row>
    <row r="26" spans="1:9" ht="13.05" customHeight="1" x14ac:dyDescent="0.3">
      <c r="A26" s="68" t="s">
        <v>72</v>
      </c>
      <c r="B26" s="9">
        <v>4</v>
      </c>
      <c r="C26" s="3">
        <v>1</v>
      </c>
      <c r="D26" s="15">
        <f t="shared" si="0"/>
        <v>4</v>
      </c>
      <c r="E26" s="9">
        <v>3</v>
      </c>
      <c r="F26" s="15">
        <f t="shared" si="1"/>
        <v>12</v>
      </c>
      <c r="G26" s="22">
        <v>23.68</v>
      </c>
      <c r="H26" s="4">
        <f t="shared" si="2"/>
        <v>284.15999999999997</v>
      </c>
      <c r="I26" s="261" t="s">
        <v>353</v>
      </c>
    </row>
    <row r="27" spans="1:9" ht="13.05" customHeight="1" x14ac:dyDescent="0.3">
      <c r="A27" s="24" t="s">
        <v>25</v>
      </c>
      <c r="B27" s="25">
        <f>SUM(B20:B26)</f>
        <v>40</v>
      </c>
      <c r="C27" s="27"/>
      <c r="D27" s="25">
        <f>SUM(D20:D26)</f>
        <v>40</v>
      </c>
      <c r="E27" s="28"/>
      <c r="F27" s="25">
        <f>SUM(F20:F26)</f>
        <v>120</v>
      </c>
      <c r="G27" s="29"/>
      <c r="H27" s="26">
        <f>SUM(H20:H26)</f>
        <v>4909.2</v>
      </c>
    </row>
    <row r="28" spans="1:9" ht="13.05" customHeight="1" x14ac:dyDescent="0.3">
      <c r="A28" s="213" t="s">
        <v>64</v>
      </c>
      <c r="B28" s="214"/>
      <c r="C28" s="214"/>
      <c r="D28" s="214"/>
      <c r="E28" s="214"/>
      <c r="F28" s="214"/>
      <c r="G28" s="214"/>
      <c r="H28" s="215"/>
    </row>
    <row r="29" spans="1:9" ht="13.05" customHeight="1" x14ac:dyDescent="0.3">
      <c r="A29" s="198" t="s">
        <v>54</v>
      </c>
      <c r="B29" s="199"/>
      <c r="C29" s="199"/>
      <c r="D29" s="199"/>
      <c r="E29" s="199"/>
      <c r="F29" s="199"/>
      <c r="G29" s="199"/>
      <c r="H29" s="200"/>
    </row>
    <row r="30" spans="1:9" s="8" customFormat="1" ht="13.05" customHeight="1" x14ac:dyDescent="0.3">
      <c r="A30" s="2" t="s">
        <v>55</v>
      </c>
      <c r="B30" s="201">
        <v>2</v>
      </c>
      <c r="C30" s="203">
        <v>4</v>
      </c>
      <c r="D30" s="208">
        <f>SUM(B30*C30)</f>
        <v>8</v>
      </c>
      <c r="E30" s="9">
        <v>6</v>
      </c>
      <c r="F30" s="15">
        <f>SUM(D30*E30)</f>
        <v>48</v>
      </c>
      <c r="G30" s="22">
        <v>47.92</v>
      </c>
      <c r="H30" s="4">
        <f>SUM(F30*G30)</f>
        <v>2300.16</v>
      </c>
      <c r="I30" s="262" t="s">
        <v>352</v>
      </c>
    </row>
    <row r="31" spans="1:9" ht="13.05" customHeight="1" x14ac:dyDescent="0.3">
      <c r="A31" s="2" t="s">
        <v>56</v>
      </c>
      <c r="B31" s="202"/>
      <c r="C31" s="204"/>
      <c r="D31" s="209"/>
      <c r="E31" s="9">
        <v>2</v>
      </c>
      <c r="F31" s="15">
        <f>SUM(D30*E31)</f>
        <v>16</v>
      </c>
      <c r="G31" s="22">
        <v>47.92</v>
      </c>
      <c r="H31" s="4">
        <f>SUM(F31*G31)</f>
        <v>766.72</v>
      </c>
      <c r="I31" s="261" t="s">
        <v>352</v>
      </c>
    </row>
    <row r="32" spans="1:9" ht="13.05" customHeight="1" x14ac:dyDescent="0.3">
      <c r="A32" s="198" t="s">
        <v>57</v>
      </c>
      <c r="B32" s="199"/>
      <c r="C32" s="199"/>
      <c r="D32" s="199"/>
      <c r="E32" s="199"/>
      <c r="F32" s="199"/>
      <c r="G32" s="199"/>
      <c r="H32" s="200"/>
    </row>
    <row r="33" spans="1:9" s="8" customFormat="1" ht="13.05" customHeight="1" x14ac:dyDescent="0.3">
      <c r="A33" s="2" t="s">
        <v>55</v>
      </c>
      <c r="B33" s="201">
        <v>32</v>
      </c>
      <c r="C33" s="203">
        <v>4</v>
      </c>
      <c r="D33" s="208">
        <f>SUM(B33*C33)</f>
        <v>128</v>
      </c>
      <c r="E33" s="9">
        <v>6</v>
      </c>
      <c r="F33" s="15">
        <f>SUM(D33*E33)</f>
        <v>768</v>
      </c>
      <c r="G33" s="22">
        <v>45.38</v>
      </c>
      <c r="H33" s="4">
        <f>SUM(F33*G33)</f>
        <v>34851.840000000004</v>
      </c>
      <c r="I33" s="262" t="s">
        <v>352</v>
      </c>
    </row>
    <row r="34" spans="1:9" ht="13.05" customHeight="1" x14ac:dyDescent="0.3">
      <c r="A34" s="2" t="s">
        <v>56</v>
      </c>
      <c r="B34" s="202"/>
      <c r="C34" s="204"/>
      <c r="D34" s="209"/>
      <c r="E34" s="9">
        <v>2</v>
      </c>
      <c r="F34" s="15">
        <f>SUM(D33*E34)</f>
        <v>256</v>
      </c>
      <c r="G34" s="22">
        <v>45.38</v>
      </c>
      <c r="H34" s="4">
        <f>SUM(F34*G34)</f>
        <v>11617.28</v>
      </c>
      <c r="I34" s="261" t="s">
        <v>352</v>
      </c>
    </row>
    <row r="35" spans="1:9" ht="13.05" customHeight="1" x14ac:dyDescent="0.3">
      <c r="A35" s="198" t="s">
        <v>58</v>
      </c>
      <c r="B35" s="199"/>
      <c r="C35" s="199"/>
      <c r="D35" s="199"/>
      <c r="E35" s="199"/>
      <c r="F35" s="199"/>
      <c r="G35" s="199"/>
      <c r="H35" s="200"/>
    </row>
    <row r="36" spans="1:9" ht="13.05" customHeight="1" x14ac:dyDescent="0.3">
      <c r="A36" s="2" t="s">
        <v>55</v>
      </c>
      <c r="B36" s="201">
        <v>10</v>
      </c>
      <c r="C36" s="203">
        <v>4</v>
      </c>
      <c r="D36" s="208">
        <f>SUM(B36*C36)</f>
        <v>40</v>
      </c>
      <c r="E36" s="9">
        <v>6</v>
      </c>
      <c r="F36" s="15">
        <f>SUM(D36*E36)</f>
        <v>240</v>
      </c>
      <c r="G36" s="22">
        <v>64</v>
      </c>
      <c r="H36" s="4">
        <f>SUM(F36*G36)</f>
        <v>15360</v>
      </c>
      <c r="I36" s="261" t="s">
        <v>352</v>
      </c>
    </row>
    <row r="37" spans="1:9" ht="13.05" customHeight="1" x14ac:dyDescent="0.3">
      <c r="A37" s="2" t="s">
        <v>56</v>
      </c>
      <c r="B37" s="202"/>
      <c r="C37" s="204"/>
      <c r="D37" s="209"/>
      <c r="E37" s="9">
        <v>2</v>
      </c>
      <c r="F37" s="15">
        <f>SUM(D36*E37)</f>
        <v>80</v>
      </c>
      <c r="G37" s="22">
        <v>64</v>
      </c>
      <c r="H37" s="4">
        <f>SUM(F37*G37)</f>
        <v>5120</v>
      </c>
      <c r="I37" s="261" t="s">
        <v>352</v>
      </c>
    </row>
    <row r="38" spans="1:9" s="8" customFormat="1" ht="13.05" customHeight="1" x14ac:dyDescent="0.3">
      <c r="A38" s="205" t="s">
        <v>97</v>
      </c>
      <c r="B38" s="206"/>
      <c r="C38" s="206"/>
      <c r="D38" s="206"/>
      <c r="E38" s="206"/>
      <c r="F38" s="206"/>
      <c r="G38" s="206"/>
      <c r="H38" s="207"/>
      <c r="I38" s="262"/>
    </row>
    <row r="39" spans="1:9" ht="13.05" customHeight="1" x14ac:dyDescent="0.3">
      <c r="A39" s="67" t="s">
        <v>55</v>
      </c>
      <c r="B39" s="216">
        <v>1</v>
      </c>
      <c r="C39" s="218">
        <v>4</v>
      </c>
      <c r="D39" s="220">
        <f>SUM(B39*C39)</f>
        <v>4</v>
      </c>
      <c r="E39" s="76">
        <v>6</v>
      </c>
      <c r="F39" s="69">
        <f>SUM(D39*E39)</f>
        <v>24</v>
      </c>
      <c r="G39" s="182">
        <v>17.73</v>
      </c>
      <c r="H39" s="70">
        <f>SUM(F39*G39)</f>
        <v>425.52</v>
      </c>
      <c r="I39" s="261" t="s">
        <v>352</v>
      </c>
    </row>
    <row r="40" spans="1:9" ht="13.05" customHeight="1" x14ac:dyDescent="0.3">
      <c r="A40" s="67" t="s">
        <v>56</v>
      </c>
      <c r="B40" s="217"/>
      <c r="C40" s="219"/>
      <c r="D40" s="221"/>
      <c r="E40" s="76">
        <v>2</v>
      </c>
      <c r="F40" s="69">
        <f>SUM(D39*E40)</f>
        <v>8</v>
      </c>
      <c r="G40" s="182">
        <v>17.73</v>
      </c>
      <c r="H40" s="70">
        <f>SUM(F40*G40)</f>
        <v>141.84</v>
      </c>
      <c r="I40" s="261" t="s">
        <v>352</v>
      </c>
    </row>
    <row r="41" spans="1:9" s="8" customFormat="1" ht="13.05" customHeight="1" x14ac:dyDescent="0.3">
      <c r="A41" s="205" t="s">
        <v>98</v>
      </c>
      <c r="B41" s="206"/>
      <c r="C41" s="206"/>
      <c r="D41" s="206"/>
      <c r="E41" s="206"/>
      <c r="F41" s="206"/>
      <c r="G41" s="206"/>
      <c r="H41" s="207"/>
      <c r="I41" s="262"/>
    </row>
    <row r="42" spans="1:9" ht="13.05" customHeight="1" x14ac:dyDescent="0.3">
      <c r="A42" s="67" t="s">
        <v>55</v>
      </c>
      <c r="B42" s="216">
        <v>6</v>
      </c>
      <c r="C42" s="218">
        <v>4</v>
      </c>
      <c r="D42" s="220">
        <f>SUM(B42*C42)</f>
        <v>24</v>
      </c>
      <c r="E42" s="76">
        <v>6</v>
      </c>
      <c r="F42" s="69">
        <f>SUM(D42*E42)</f>
        <v>144</v>
      </c>
      <c r="G42" s="182">
        <v>36.299999999999997</v>
      </c>
      <c r="H42" s="70">
        <f>SUM(F42*G42)</f>
        <v>5227.2</v>
      </c>
      <c r="I42" s="261" t="s">
        <v>352</v>
      </c>
    </row>
    <row r="43" spans="1:9" ht="13.05" customHeight="1" x14ac:dyDescent="0.3">
      <c r="A43" s="67" t="s">
        <v>56</v>
      </c>
      <c r="B43" s="217"/>
      <c r="C43" s="219"/>
      <c r="D43" s="221"/>
      <c r="E43" s="76">
        <v>2</v>
      </c>
      <c r="F43" s="69">
        <f>SUM(D42*E43)</f>
        <v>48</v>
      </c>
      <c r="G43" s="182">
        <v>36.299999999999997</v>
      </c>
      <c r="H43" s="70">
        <f>SUM(F43*G43)</f>
        <v>1742.3999999999999</v>
      </c>
      <c r="I43" s="261" t="s">
        <v>352</v>
      </c>
    </row>
    <row r="44" spans="1:9" s="8" customFormat="1" ht="13.05" customHeight="1" x14ac:dyDescent="0.3">
      <c r="A44" s="205" t="s">
        <v>129</v>
      </c>
      <c r="B44" s="206"/>
      <c r="C44" s="206"/>
      <c r="D44" s="206"/>
      <c r="E44" s="206"/>
      <c r="F44" s="206"/>
      <c r="G44" s="206"/>
      <c r="H44" s="207"/>
      <c r="I44" s="262"/>
    </row>
    <row r="45" spans="1:9" ht="13.05" customHeight="1" x14ac:dyDescent="0.3">
      <c r="A45" s="67" t="s">
        <v>55</v>
      </c>
      <c r="B45" s="216">
        <v>5</v>
      </c>
      <c r="C45" s="218">
        <v>4</v>
      </c>
      <c r="D45" s="220">
        <f>SUM(B45*C45)</f>
        <v>20</v>
      </c>
      <c r="E45" s="76">
        <v>6</v>
      </c>
      <c r="F45" s="69">
        <f>SUM(D45*E45)</f>
        <v>120</v>
      </c>
      <c r="G45" s="182">
        <v>16.79</v>
      </c>
      <c r="H45" s="70">
        <f>SUM(F45*G45)</f>
        <v>2014.8</v>
      </c>
      <c r="I45" s="261" t="s">
        <v>352</v>
      </c>
    </row>
    <row r="46" spans="1:9" ht="13.05" customHeight="1" x14ac:dyDescent="0.3">
      <c r="A46" s="67" t="s">
        <v>56</v>
      </c>
      <c r="B46" s="217"/>
      <c r="C46" s="219"/>
      <c r="D46" s="221"/>
      <c r="E46" s="76">
        <v>2</v>
      </c>
      <c r="F46" s="69">
        <f>SUM(D45*E46)</f>
        <v>40</v>
      </c>
      <c r="G46" s="182">
        <v>16.79</v>
      </c>
      <c r="H46" s="70">
        <f>SUM(F46*G46)</f>
        <v>671.59999999999991</v>
      </c>
      <c r="I46" s="261" t="s">
        <v>352</v>
      </c>
    </row>
    <row r="47" spans="1:9" ht="13.05" customHeight="1" x14ac:dyDescent="0.3">
      <c r="A47" s="205" t="s">
        <v>100</v>
      </c>
      <c r="B47" s="206"/>
      <c r="C47" s="206"/>
      <c r="D47" s="206"/>
      <c r="E47" s="206"/>
      <c r="F47" s="206"/>
      <c r="G47" s="206"/>
      <c r="H47" s="207"/>
    </row>
    <row r="48" spans="1:9" s="8" customFormat="1" ht="13.05" customHeight="1" x14ac:dyDescent="0.3">
      <c r="A48" s="2" t="s">
        <v>55</v>
      </c>
      <c r="B48" s="201">
        <v>1</v>
      </c>
      <c r="C48" s="203">
        <v>4</v>
      </c>
      <c r="D48" s="208">
        <f>SUM(B48*C48)</f>
        <v>4</v>
      </c>
      <c r="E48" s="72">
        <v>6</v>
      </c>
      <c r="F48" s="15">
        <f>SUM(D48*E48)</f>
        <v>24</v>
      </c>
      <c r="G48" s="22">
        <v>23.68</v>
      </c>
      <c r="H48" s="5">
        <f>SUM(F48*G48)</f>
        <v>568.31999999999994</v>
      </c>
      <c r="I48" s="262" t="s">
        <v>352</v>
      </c>
    </row>
    <row r="49" spans="1:9" ht="13.05" customHeight="1" x14ac:dyDescent="0.3">
      <c r="A49" s="2" t="s">
        <v>56</v>
      </c>
      <c r="B49" s="202"/>
      <c r="C49" s="204"/>
      <c r="D49" s="209"/>
      <c r="E49" s="72">
        <v>2</v>
      </c>
      <c r="F49" s="15">
        <f>SUM(D48*E49)</f>
        <v>8</v>
      </c>
      <c r="G49" s="22">
        <v>23.68</v>
      </c>
      <c r="H49" s="5">
        <f>SUM(F49*G49)</f>
        <v>189.44</v>
      </c>
      <c r="I49" s="261" t="s">
        <v>352</v>
      </c>
    </row>
    <row r="50" spans="1:9" s="8" customFormat="1" ht="13.05" customHeight="1" x14ac:dyDescent="0.3">
      <c r="A50" s="30" t="s">
        <v>25</v>
      </c>
      <c r="B50" s="25">
        <f>SUM(B30,B33,B36,B39,B45,B48,B42)</f>
        <v>57</v>
      </c>
      <c r="C50" s="31"/>
      <c r="D50" s="25">
        <f>SUM(D30,D33,D36,D39,D45,D48,D42)</f>
        <v>228</v>
      </c>
      <c r="E50" s="32"/>
      <c r="F50" s="25">
        <f>SUM(F30:F31,F33:F34,F36:F37,F39:F40,F45:F46,F42:F43,F48:F49)</f>
        <v>1824</v>
      </c>
      <c r="G50" s="33"/>
      <c r="H50" s="45">
        <f>SUM(H30:H31,H33:H34,H36:H37,H39:H40,H45:H46,H42:H43,H48:H49)</f>
        <v>80997.12000000001</v>
      </c>
      <c r="I50" s="262"/>
    </row>
    <row r="51" spans="1:9" ht="13.05" customHeight="1" x14ac:dyDescent="0.3">
      <c r="A51" s="213" t="s">
        <v>59</v>
      </c>
      <c r="B51" s="214"/>
      <c r="C51" s="214"/>
      <c r="D51" s="214"/>
      <c r="E51" s="214"/>
      <c r="F51" s="214"/>
      <c r="G51" s="214"/>
      <c r="H51" s="215"/>
    </row>
    <row r="52" spans="1:9" ht="13.05" customHeight="1" x14ac:dyDescent="0.3">
      <c r="A52" s="198" t="s">
        <v>54</v>
      </c>
      <c r="B52" s="199"/>
      <c r="C52" s="199"/>
      <c r="D52" s="199"/>
      <c r="E52" s="199"/>
      <c r="F52" s="199"/>
      <c r="G52" s="199"/>
      <c r="H52" s="200"/>
    </row>
    <row r="53" spans="1:9" s="8" customFormat="1" ht="13.05" customHeight="1" x14ac:dyDescent="0.3">
      <c r="A53" s="2" t="s">
        <v>55</v>
      </c>
      <c r="B53" s="201">
        <v>4</v>
      </c>
      <c r="C53" s="203">
        <v>1</v>
      </c>
      <c r="D53" s="208">
        <f>SUM(B53*C53)</f>
        <v>4</v>
      </c>
      <c r="E53" s="72">
        <v>24</v>
      </c>
      <c r="F53" s="15">
        <f>SUM(D53*E53)</f>
        <v>96</v>
      </c>
      <c r="G53" s="22">
        <v>47.92</v>
      </c>
      <c r="H53" s="4">
        <f>SUM(F53*G53)</f>
        <v>4600.32</v>
      </c>
      <c r="I53" s="262" t="s">
        <v>352</v>
      </c>
    </row>
    <row r="54" spans="1:9" ht="13.05" customHeight="1" x14ac:dyDescent="0.3">
      <c r="A54" s="2" t="s">
        <v>56</v>
      </c>
      <c r="B54" s="202"/>
      <c r="C54" s="204"/>
      <c r="D54" s="209"/>
      <c r="E54" s="72">
        <v>8</v>
      </c>
      <c r="F54" s="15">
        <f>SUM(D53*E54)</f>
        <v>32</v>
      </c>
      <c r="G54" s="22">
        <v>47.92</v>
      </c>
      <c r="H54" s="4">
        <f>SUM(F54*G54)</f>
        <v>1533.44</v>
      </c>
      <c r="I54" s="261" t="s">
        <v>352</v>
      </c>
    </row>
    <row r="55" spans="1:9" ht="13.05" customHeight="1" x14ac:dyDescent="0.3">
      <c r="A55" s="198" t="s">
        <v>57</v>
      </c>
      <c r="B55" s="199"/>
      <c r="C55" s="199"/>
      <c r="D55" s="199"/>
      <c r="E55" s="199"/>
      <c r="F55" s="199"/>
      <c r="G55" s="199"/>
      <c r="H55" s="200"/>
    </row>
    <row r="56" spans="1:9" s="8" customFormat="1" ht="13.05" customHeight="1" x14ac:dyDescent="0.3">
      <c r="A56" s="2" t="s">
        <v>55</v>
      </c>
      <c r="B56" s="201">
        <v>85</v>
      </c>
      <c r="C56" s="203">
        <v>1</v>
      </c>
      <c r="D56" s="208">
        <f>SUM(B56*C56)</f>
        <v>85</v>
      </c>
      <c r="E56" s="72">
        <v>24</v>
      </c>
      <c r="F56" s="15">
        <f>SUM(D56*E56)</f>
        <v>2040</v>
      </c>
      <c r="G56" s="22">
        <v>45.38</v>
      </c>
      <c r="H56" s="4">
        <f>SUM(F56*G56)</f>
        <v>92575.200000000012</v>
      </c>
      <c r="I56" s="262" t="s">
        <v>352</v>
      </c>
    </row>
    <row r="57" spans="1:9" ht="13.05" customHeight="1" x14ac:dyDescent="0.3">
      <c r="A57" s="2" t="s">
        <v>56</v>
      </c>
      <c r="B57" s="202"/>
      <c r="C57" s="204"/>
      <c r="D57" s="209"/>
      <c r="E57" s="72">
        <v>8</v>
      </c>
      <c r="F57" s="15">
        <f>SUM(D56*E57)</f>
        <v>680</v>
      </c>
      <c r="G57" s="22">
        <v>45.38</v>
      </c>
      <c r="H57" s="4">
        <f>SUM(F57*G57)</f>
        <v>30858.400000000001</v>
      </c>
      <c r="I57" s="261" t="s">
        <v>352</v>
      </c>
    </row>
    <row r="58" spans="1:9" ht="13.05" customHeight="1" x14ac:dyDescent="0.3">
      <c r="A58" s="198" t="s">
        <v>58</v>
      </c>
      <c r="B58" s="199"/>
      <c r="C58" s="199"/>
      <c r="D58" s="199"/>
      <c r="E58" s="199"/>
      <c r="F58" s="199"/>
      <c r="G58" s="199"/>
      <c r="H58" s="200"/>
    </row>
    <row r="59" spans="1:9" ht="13.05" customHeight="1" x14ac:dyDescent="0.3">
      <c r="A59" s="2" t="s">
        <v>55</v>
      </c>
      <c r="B59" s="201">
        <v>20</v>
      </c>
      <c r="C59" s="203">
        <v>1</v>
      </c>
      <c r="D59" s="208">
        <f>SUM(B59*C59)</f>
        <v>20</v>
      </c>
      <c r="E59" s="72">
        <v>24</v>
      </c>
      <c r="F59" s="15">
        <f>SUM(D59*E59)</f>
        <v>480</v>
      </c>
      <c r="G59" s="22">
        <v>64</v>
      </c>
      <c r="H59" s="4">
        <f>SUM(F59*G59)</f>
        <v>30720</v>
      </c>
      <c r="I59" s="261" t="s">
        <v>352</v>
      </c>
    </row>
    <row r="60" spans="1:9" ht="13.05" customHeight="1" x14ac:dyDescent="0.3">
      <c r="A60" s="2" t="s">
        <v>56</v>
      </c>
      <c r="B60" s="202"/>
      <c r="C60" s="204"/>
      <c r="D60" s="209"/>
      <c r="E60" s="72">
        <v>8</v>
      </c>
      <c r="F60" s="15">
        <f>SUM(D59*E60)</f>
        <v>160</v>
      </c>
      <c r="G60" s="22">
        <v>64</v>
      </c>
      <c r="H60" s="4">
        <f>SUM(F60*G60)</f>
        <v>10240</v>
      </c>
      <c r="I60" s="261" t="s">
        <v>352</v>
      </c>
    </row>
    <row r="61" spans="1:9" s="8" customFormat="1" ht="13.05" customHeight="1" x14ac:dyDescent="0.3">
      <c r="A61" s="205" t="s">
        <v>97</v>
      </c>
      <c r="B61" s="206"/>
      <c r="C61" s="206"/>
      <c r="D61" s="206"/>
      <c r="E61" s="206"/>
      <c r="F61" s="206"/>
      <c r="G61" s="206"/>
      <c r="H61" s="207"/>
      <c r="I61" s="262"/>
    </row>
    <row r="62" spans="1:9" ht="13.05" customHeight="1" x14ac:dyDescent="0.3">
      <c r="A62" s="67" t="s">
        <v>55</v>
      </c>
      <c r="B62" s="216">
        <v>2</v>
      </c>
      <c r="C62" s="218">
        <v>1</v>
      </c>
      <c r="D62" s="220">
        <f>SUM(B62*C62)</f>
        <v>2</v>
      </c>
      <c r="E62" s="76">
        <v>24</v>
      </c>
      <c r="F62" s="69">
        <f>SUM(D62*E62)</f>
        <v>48</v>
      </c>
      <c r="G62" s="182">
        <v>17.73</v>
      </c>
      <c r="H62" s="70">
        <f>SUM(F62*G62)</f>
        <v>851.04</v>
      </c>
      <c r="I62" s="261" t="s">
        <v>352</v>
      </c>
    </row>
    <row r="63" spans="1:9" ht="13.05" customHeight="1" x14ac:dyDescent="0.3">
      <c r="A63" s="67" t="s">
        <v>56</v>
      </c>
      <c r="B63" s="217"/>
      <c r="C63" s="219"/>
      <c r="D63" s="221"/>
      <c r="E63" s="76">
        <v>8</v>
      </c>
      <c r="F63" s="69">
        <f>SUM(D62*E63)</f>
        <v>16</v>
      </c>
      <c r="G63" s="182">
        <v>17.73</v>
      </c>
      <c r="H63" s="70">
        <f>SUM(F63*G63)</f>
        <v>283.68</v>
      </c>
      <c r="I63" s="261" t="s">
        <v>352</v>
      </c>
    </row>
    <row r="64" spans="1:9" s="8" customFormat="1" ht="13.05" customHeight="1" x14ac:dyDescent="0.3">
      <c r="A64" s="205" t="s">
        <v>98</v>
      </c>
      <c r="B64" s="206"/>
      <c r="C64" s="206"/>
      <c r="D64" s="206"/>
      <c r="E64" s="206"/>
      <c r="F64" s="206"/>
      <c r="G64" s="206"/>
      <c r="H64" s="207"/>
      <c r="I64" s="262"/>
    </row>
    <row r="65" spans="1:9" ht="13.05" customHeight="1" x14ac:dyDescent="0.3">
      <c r="A65" s="67" t="s">
        <v>55</v>
      </c>
      <c r="B65" s="216">
        <v>10</v>
      </c>
      <c r="C65" s="218">
        <v>1</v>
      </c>
      <c r="D65" s="220">
        <f>SUM(B65*C65)</f>
        <v>10</v>
      </c>
      <c r="E65" s="76">
        <v>24</v>
      </c>
      <c r="F65" s="69">
        <f>SUM(D65*E65)</f>
        <v>240</v>
      </c>
      <c r="G65" s="182">
        <v>36.299999999999997</v>
      </c>
      <c r="H65" s="70">
        <f>SUM(F65*G65)</f>
        <v>8712</v>
      </c>
      <c r="I65" s="261" t="s">
        <v>352</v>
      </c>
    </row>
    <row r="66" spans="1:9" ht="13.05" customHeight="1" x14ac:dyDescent="0.3">
      <c r="A66" s="67" t="s">
        <v>56</v>
      </c>
      <c r="B66" s="217"/>
      <c r="C66" s="219"/>
      <c r="D66" s="221"/>
      <c r="E66" s="76">
        <v>8</v>
      </c>
      <c r="F66" s="69">
        <f>SUM(D65*E66)</f>
        <v>80</v>
      </c>
      <c r="G66" s="182">
        <v>36.299999999999997</v>
      </c>
      <c r="H66" s="70">
        <f>SUM(F66*G66)</f>
        <v>2904</v>
      </c>
      <c r="I66" s="261" t="s">
        <v>352</v>
      </c>
    </row>
    <row r="67" spans="1:9" s="8" customFormat="1" ht="13.05" customHeight="1" x14ac:dyDescent="0.3">
      <c r="A67" s="205" t="s">
        <v>129</v>
      </c>
      <c r="B67" s="206"/>
      <c r="C67" s="206"/>
      <c r="D67" s="206"/>
      <c r="E67" s="206"/>
      <c r="F67" s="206"/>
      <c r="G67" s="206"/>
      <c r="H67" s="207"/>
      <c r="I67" s="262"/>
    </row>
    <row r="68" spans="1:9" ht="13.05" customHeight="1" x14ac:dyDescent="0.3">
      <c r="A68" s="2" t="s">
        <v>55</v>
      </c>
      <c r="B68" s="201">
        <v>10</v>
      </c>
      <c r="C68" s="203">
        <v>1</v>
      </c>
      <c r="D68" s="208">
        <f>SUM(B68*C68)</f>
        <v>10</v>
      </c>
      <c r="E68" s="72">
        <v>24</v>
      </c>
      <c r="F68" s="15">
        <f>SUM(D68*E68)</f>
        <v>240</v>
      </c>
      <c r="G68" s="182">
        <v>16.79</v>
      </c>
      <c r="H68" s="5">
        <f>SUM(F68*G68)</f>
        <v>4029.6</v>
      </c>
      <c r="I68" s="261" t="s">
        <v>352</v>
      </c>
    </row>
    <row r="69" spans="1:9" ht="13.05" customHeight="1" x14ac:dyDescent="0.3">
      <c r="A69" s="2" t="s">
        <v>56</v>
      </c>
      <c r="B69" s="202"/>
      <c r="C69" s="204"/>
      <c r="D69" s="209"/>
      <c r="E69" s="72">
        <v>8</v>
      </c>
      <c r="F69" s="15">
        <f>SUM(D68*E69)</f>
        <v>80</v>
      </c>
      <c r="G69" s="182">
        <v>16.79</v>
      </c>
      <c r="H69" s="5">
        <f>SUM(F69*G69)</f>
        <v>1343.1999999999998</v>
      </c>
      <c r="I69" s="261" t="s">
        <v>352</v>
      </c>
    </row>
    <row r="70" spans="1:9" ht="13.05" customHeight="1" x14ac:dyDescent="0.3">
      <c r="A70" s="205" t="s">
        <v>99</v>
      </c>
      <c r="B70" s="206"/>
      <c r="C70" s="206"/>
      <c r="D70" s="206"/>
      <c r="E70" s="206"/>
      <c r="F70" s="206"/>
      <c r="G70" s="206"/>
      <c r="H70" s="207"/>
    </row>
    <row r="71" spans="1:9" s="8" customFormat="1" ht="13.05" customHeight="1" x14ac:dyDescent="0.3">
      <c r="A71" s="2" t="s">
        <v>55</v>
      </c>
      <c r="B71" s="201">
        <v>2</v>
      </c>
      <c r="C71" s="203">
        <v>1</v>
      </c>
      <c r="D71" s="208">
        <f>SUM(B71*C71)</f>
        <v>2</v>
      </c>
      <c r="E71" s="72">
        <v>24</v>
      </c>
      <c r="F71" s="15">
        <f>SUM(D71*E71)</f>
        <v>48</v>
      </c>
      <c r="G71" s="22">
        <v>23.68</v>
      </c>
      <c r="H71" s="5">
        <f>SUM(F71*G71)</f>
        <v>1136.6399999999999</v>
      </c>
      <c r="I71" s="262" t="s">
        <v>352</v>
      </c>
    </row>
    <row r="72" spans="1:9" ht="13.05" customHeight="1" x14ac:dyDescent="0.3">
      <c r="A72" s="2" t="s">
        <v>56</v>
      </c>
      <c r="B72" s="202"/>
      <c r="C72" s="204"/>
      <c r="D72" s="209"/>
      <c r="E72" s="72">
        <v>8</v>
      </c>
      <c r="F72" s="15">
        <f>SUM(D71*E72)</f>
        <v>16</v>
      </c>
      <c r="G72" s="22">
        <v>23.68</v>
      </c>
      <c r="H72" s="5">
        <f>SUM(F72*G72)</f>
        <v>378.88</v>
      </c>
      <c r="I72" s="261" t="s">
        <v>352</v>
      </c>
    </row>
    <row r="73" spans="1:9" ht="13.05" customHeight="1" x14ac:dyDescent="0.3">
      <c r="A73" s="24" t="s">
        <v>25</v>
      </c>
      <c r="B73" s="25">
        <f>SUM(B53,B59,B65,B56,B62,B71,B68)</f>
        <v>133</v>
      </c>
      <c r="C73" s="27"/>
      <c r="D73" s="25">
        <f>SUM(D53,D59,D65,D56,D62,D71,D68)</f>
        <v>133</v>
      </c>
      <c r="E73" s="28"/>
      <c r="F73" s="25">
        <f>SUM(F53:F54,F59:F60,F65:F66,F56:F57,F62:F63,F68:F69,F71:F72)</f>
        <v>4256</v>
      </c>
      <c r="G73" s="29"/>
      <c r="H73" s="45">
        <f>SUM(H53:H54,H59:H60,H65:H66,H56:H57,H62:H63,H68:H69,H71:H72)</f>
        <v>190166.40000000005</v>
      </c>
    </row>
    <row r="74" spans="1:9" ht="13.05" customHeight="1" x14ac:dyDescent="0.3">
      <c r="A74" s="36" t="s">
        <v>74</v>
      </c>
      <c r="B74" s="37">
        <f>SUM(B7,B12,B18,B27,B50,B73,)</f>
        <v>397</v>
      </c>
      <c r="C74" s="38"/>
      <c r="D74" s="37">
        <f>SUM(D7,D12,D18,D27,D50,D73,)</f>
        <v>568</v>
      </c>
      <c r="E74" s="39"/>
      <c r="F74" s="37">
        <f>SUM(F7,F12,F18,F27,F50,F73,)</f>
        <v>18100</v>
      </c>
      <c r="G74" s="40"/>
      <c r="H74" s="65">
        <f>SUM(H7,H12,H18,H27,H50,H73)</f>
        <v>810869.91999999993</v>
      </c>
    </row>
    <row r="76" spans="1:9" x14ac:dyDescent="0.3">
      <c r="A76" s="6"/>
      <c r="B76" s="6"/>
      <c r="C76" s="6"/>
      <c r="D76" s="6"/>
      <c r="E76" s="6"/>
      <c r="F76" s="6"/>
      <c r="G76" s="6"/>
      <c r="H76" s="6"/>
    </row>
  </sheetData>
  <sortState xmlns:xlrd2="http://schemas.microsoft.com/office/spreadsheetml/2017/richdata2" ref="A20:H26">
    <sortCondition ref="A20"/>
  </sortState>
  <mergeCells count="63">
    <mergeCell ref="A52:H52"/>
    <mergeCell ref="B53:B54"/>
    <mergeCell ref="C53:C54"/>
    <mergeCell ref="D53:D54"/>
    <mergeCell ref="B65:B66"/>
    <mergeCell ref="C65:C66"/>
    <mergeCell ref="D65:D66"/>
    <mergeCell ref="A61:H61"/>
    <mergeCell ref="C56:C57"/>
    <mergeCell ref="B71:B72"/>
    <mergeCell ref="C71:C72"/>
    <mergeCell ref="D71:D72"/>
    <mergeCell ref="C45:C46"/>
    <mergeCell ref="D45:D46"/>
    <mergeCell ref="A51:H51"/>
    <mergeCell ref="D56:D57"/>
    <mergeCell ref="A58:H58"/>
    <mergeCell ref="B59:B60"/>
    <mergeCell ref="C59:C60"/>
    <mergeCell ref="D59:D60"/>
    <mergeCell ref="A64:H64"/>
    <mergeCell ref="B62:B63"/>
    <mergeCell ref="C62:C63"/>
    <mergeCell ref="B56:B57"/>
    <mergeCell ref="D62:D63"/>
    <mergeCell ref="A70:H70"/>
    <mergeCell ref="A38:H38"/>
    <mergeCell ref="B39:B40"/>
    <mergeCell ref="A41:H41"/>
    <mergeCell ref="C39:C40"/>
    <mergeCell ref="D39:D40"/>
    <mergeCell ref="B42:B43"/>
    <mergeCell ref="C42:C43"/>
    <mergeCell ref="A55:H55"/>
    <mergeCell ref="D42:D43"/>
    <mergeCell ref="B45:B46"/>
    <mergeCell ref="A44:H44"/>
    <mergeCell ref="B68:B69"/>
    <mergeCell ref="C68:C69"/>
    <mergeCell ref="D68:D69"/>
    <mergeCell ref="A67:H67"/>
    <mergeCell ref="A2:H2"/>
    <mergeCell ref="A3:H3"/>
    <mergeCell ref="A8:H8"/>
    <mergeCell ref="A13:H13"/>
    <mergeCell ref="A28:H28"/>
    <mergeCell ref="A19:H19"/>
    <mergeCell ref="A29:H29"/>
    <mergeCell ref="B30:B31"/>
    <mergeCell ref="C30:C31"/>
    <mergeCell ref="A47:H47"/>
    <mergeCell ref="B48:B49"/>
    <mergeCell ref="C48:C49"/>
    <mergeCell ref="D48:D49"/>
    <mergeCell ref="A32:H32"/>
    <mergeCell ref="B33:B34"/>
    <mergeCell ref="C33:C34"/>
    <mergeCell ref="D33:D34"/>
    <mergeCell ref="A35:H35"/>
    <mergeCell ref="B36:B37"/>
    <mergeCell ref="C36:C37"/>
    <mergeCell ref="D36:D37"/>
    <mergeCell ref="D30:D31"/>
  </mergeCells>
  <pageMargins left="0.25" right="0.25" top="0.25" bottom="0.25" header="0.3" footer="0.3"/>
  <pageSetup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9"/>
  <sheetViews>
    <sheetView zoomScale="115" zoomScaleNormal="115" workbookViewId="0">
      <pane ySplit="1" topLeftCell="A2" activePane="bottomLeft" state="frozen"/>
      <selection pane="bottomLeft" activeCell="I1" sqref="I1:I1048576"/>
    </sheetView>
  </sheetViews>
  <sheetFormatPr defaultColWidth="0" defaultRowHeight="13.8" x14ac:dyDescent="0.3"/>
  <cols>
    <col min="1" max="1" width="41.44140625" style="1" customWidth="1"/>
    <col min="2" max="2" width="14.21875" style="10" customWidth="1"/>
    <col min="3" max="3" width="15.109375" style="1" customWidth="1"/>
    <col min="4" max="4" width="20.88671875" style="10" customWidth="1"/>
    <col min="5" max="5" width="16.21875" style="10" customWidth="1"/>
    <col min="6" max="6" width="14.77734375" style="10" customWidth="1"/>
    <col min="7" max="7" width="17.21875" style="23" customWidth="1"/>
    <col min="8" max="8" width="16.109375" style="1" customWidth="1"/>
    <col min="9" max="9" width="8.77734375" style="261" hidden="1" customWidth="1"/>
    <col min="10" max="10" width="0" style="6" hidden="1"/>
    <col min="11" max="16384" width="8.77734375" style="6" hidden="1"/>
  </cols>
  <sheetData>
    <row r="1" spans="1:10" ht="25.2" thickBot="1" x14ac:dyDescent="0.35">
      <c r="A1" s="11" t="s">
        <v>246</v>
      </c>
      <c r="B1" s="12" t="s">
        <v>1</v>
      </c>
      <c r="C1" s="11" t="s">
        <v>2</v>
      </c>
      <c r="D1" s="12" t="s">
        <v>18</v>
      </c>
      <c r="E1" s="12" t="s">
        <v>19</v>
      </c>
      <c r="F1" s="12" t="s">
        <v>20</v>
      </c>
      <c r="G1" s="21" t="s">
        <v>21</v>
      </c>
      <c r="H1" s="11" t="s">
        <v>22</v>
      </c>
    </row>
    <row r="2" spans="1:10" ht="15.45" customHeight="1" x14ac:dyDescent="0.3">
      <c r="A2" s="210" t="s">
        <v>63</v>
      </c>
      <c r="B2" s="211"/>
      <c r="C2" s="211"/>
      <c r="D2" s="211"/>
      <c r="E2" s="211"/>
      <c r="F2" s="211"/>
      <c r="G2" s="211"/>
      <c r="H2" s="212"/>
    </row>
    <row r="3" spans="1:10" s="8" customFormat="1" ht="13.05" customHeight="1" x14ac:dyDescent="0.3">
      <c r="A3" s="213" t="s">
        <v>51</v>
      </c>
      <c r="B3" s="214"/>
      <c r="C3" s="214"/>
      <c r="D3" s="214"/>
      <c r="E3" s="214"/>
      <c r="F3" s="214"/>
      <c r="G3" s="214"/>
      <c r="H3" s="215"/>
      <c r="I3" s="262"/>
    </row>
    <row r="4" spans="1:10" ht="13.05" customHeight="1" x14ac:dyDescent="0.3">
      <c r="A4" s="71" t="s">
        <v>53</v>
      </c>
      <c r="B4" s="73">
        <v>1</v>
      </c>
      <c r="C4" s="74">
        <v>1</v>
      </c>
      <c r="D4" s="15">
        <f>SUM(B4*C4)</f>
        <v>1</v>
      </c>
      <c r="E4" s="9">
        <v>60</v>
      </c>
      <c r="F4" s="15">
        <f>SUM(D4*E4)</f>
        <v>60</v>
      </c>
      <c r="G4" s="22">
        <v>47.92</v>
      </c>
      <c r="H4" s="4">
        <f>SUM(F4*G4)</f>
        <v>2875.2000000000003</v>
      </c>
      <c r="I4" s="261" t="s">
        <v>352</v>
      </c>
    </row>
    <row r="5" spans="1:10" ht="13.05" customHeight="1" x14ac:dyDescent="0.3">
      <c r="A5" s="71" t="s">
        <v>23</v>
      </c>
      <c r="B5" s="73">
        <v>20</v>
      </c>
      <c r="C5" s="74">
        <v>1</v>
      </c>
      <c r="D5" s="15">
        <f>SUM(B5*C5)</f>
        <v>20</v>
      </c>
      <c r="E5" s="9">
        <v>60</v>
      </c>
      <c r="F5" s="15">
        <f t="shared" ref="F5:F6" si="0">SUM(D5*E5)</f>
        <v>1200</v>
      </c>
      <c r="G5" s="22">
        <v>45.38</v>
      </c>
      <c r="H5" s="4">
        <f t="shared" ref="H5:H6" si="1">SUM(F5*G5)</f>
        <v>54456</v>
      </c>
      <c r="I5" s="261" t="s">
        <v>352</v>
      </c>
    </row>
    <row r="6" spans="1:10" ht="13.05" customHeight="1" x14ac:dyDescent="0.3">
      <c r="A6" s="71" t="s">
        <v>24</v>
      </c>
      <c r="B6" s="74">
        <v>1</v>
      </c>
      <c r="C6" s="74">
        <v>1</v>
      </c>
      <c r="D6" s="15">
        <f t="shared" ref="D6" si="2">SUM(B6*C6)</f>
        <v>1</v>
      </c>
      <c r="E6" s="9">
        <v>60</v>
      </c>
      <c r="F6" s="15">
        <f t="shared" si="0"/>
        <v>60</v>
      </c>
      <c r="G6" s="22">
        <v>64</v>
      </c>
      <c r="H6" s="4">
        <f t="shared" si="1"/>
        <v>3840</v>
      </c>
      <c r="I6" s="261" t="s">
        <v>352</v>
      </c>
    </row>
    <row r="7" spans="1:10" ht="13.05" customHeight="1" x14ac:dyDescent="0.3">
      <c r="A7" s="68" t="s">
        <v>106</v>
      </c>
      <c r="B7" s="72">
        <v>1</v>
      </c>
      <c r="C7" s="75">
        <v>1</v>
      </c>
      <c r="D7" s="15">
        <f>SUM(B7*C7)</f>
        <v>1</v>
      </c>
      <c r="E7" s="9">
        <v>60</v>
      </c>
      <c r="F7" s="15">
        <f>SUM(D7*E7)</f>
        <v>60</v>
      </c>
      <c r="G7" s="22">
        <v>11.98</v>
      </c>
      <c r="H7" s="4">
        <f>SUM(F7*G7)</f>
        <v>718.80000000000007</v>
      </c>
      <c r="I7" s="261" t="s">
        <v>352</v>
      </c>
    </row>
    <row r="8" spans="1:10" ht="13.05" customHeight="1" x14ac:dyDescent="0.3">
      <c r="A8" s="68" t="s">
        <v>107</v>
      </c>
      <c r="B8" s="72">
        <v>30</v>
      </c>
      <c r="C8" s="75">
        <v>1</v>
      </c>
      <c r="D8" s="15">
        <f>SUM(B8*C8)</f>
        <v>30</v>
      </c>
      <c r="E8" s="9">
        <v>60</v>
      </c>
      <c r="F8" s="15">
        <f>SUM(D8*E8)</f>
        <v>1800</v>
      </c>
      <c r="G8" s="22">
        <v>11.35</v>
      </c>
      <c r="H8" s="4">
        <f>SUM(F8*G8)</f>
        <v>20430</v>
      </c>
      <c r="I8" s="261" t="s">
        <v>352</v>
      </c>
    </row>
    <row r="9" spans="1:10" ht="13.05" customHeight="1" x14ac:dyDescent="0.3">
      <c r="A9" s="68" t="s">
        <v>108</v>
      </c>
      <c r="B9" s="72">
        <v>1</v>
      </c>
      <c r="C9" s="75">
        <v>1</v>
      </c>
      <c r="D9" s="15">
        <f>SUM(B9*C9)</f>
        <v>1</v>
      </c>
      <c r="E9" s="9">
        <v>60</v>
      </c>
      <c r="F9" s="15">
        <f>SUM(D9*E9)</f>
        <v>60</v>
      </c>
      <c r="G9" s="22">
        <v>16</v>
      </c>
      <c r="H9" s="4">
        <f>SUM(F9*G9)</f>
        <v>960</v>
      </c>
      <c r="I9" s="261" t="s">
        <v>352</v>
      </c>
    </row>
    <row r="10" spans="1:10" ht="12.6" customHeight="1" x14ac:dyDescent="0.3">
      <c r="A10" s="24" t="s">
        <v>25</v>
      </c>
      <c r="B10" s="25">
        <f>SUM(B4:B9)</f>
        <v>54</v>
      </c>
      <c r="C10" s="27"/>
      <c r="D10" s="25">
        <f>SUM(D4:D9)</f>
        <v>54</v>
      </c>
      <c r="E10" s="28"/>
      <c r="F10" s="25">
        <f>SUM(F4:F9)</f>
        <v>3240</v>
      </c>
      <c r="G10" s="29"/>
      <c r="H10" s="45">
        <f>SUM(H4:H9)</f>
        <v>83280</v>
      </c>
    </row>
    <row r="11" spans="1:10" s="8" customFormat="1" ht="13.05" customHeight="1" x14ac:dyDescent="0.3">
      <c r="A11" s="213" t="s">
        <v>52</v>
      </c>
      <c r="B11" s="214"/>
      <c r="C11" s="214"/>
      <c r="D11" s="214"/>
      <c r="E11" s="214"/>
      <c r="F11" s="214"/>
      <c r="G11" s="214"/>
      <c r="H11" s="215"/>
      <c r="I11" s="262"/>
    </row>
    <row r="12" spans="1:10" x14ac:dyDescent="0.3">
      <c r="A12" s="71" t="s">
        <v>53</v>
      </c>
      <c r="B12" s="73">
        <v>1</v>
      </c>
      <c r="C12" s="74">
        <v>1</v>
      </c>
      <c r="D12" s="15">
        <f t="shared" ref="D12:D14" si="3">SUM(B12*C12)</f>
        <v>1</v>
      </c>
      <c r="E12" s="9">
        <v>3</v>
      </c>
      <c r="F12" s="15">
        <f t="shared" ref="F12:F14" si="4">SUM(D12*E12)</f>
        <v>3</v>
      </c>
      <c r="G12" s="22">
        <v>47.92</v>
      </c>
      <c r="H12" s="4">
        <f t="shared" ref="H12:H14" si="5">SUM(F12*G12)</f>
        <v>143.76</v>
      </c>
      <c r="I12" s="261" t="s">
        <v>352</v>
      </c>
      <c r="J12" s="129"/>
    </row>
    <row r="13" spans="1:10" x14ac:dyDescent="0.3">
      <c r="A13" s="71" t="s">
        <v>23</v>
      </c>
      <c r="B13" s="73">
        <v>15</v>
      </c>
      <c r="C13" s="74">
        <v>1</v>
      </c>
      <c r="D13" s="15">
        <f t="shared" si="3"/>
        <v>15</v>
      </c>
      <c r="E13" s="9">
        <v>3</v>
      </c>
      <c r="F13" s="15">
        <f t="shared" si="4"/>
        <v>45</v>
      </c>
      <c r="G13" s="22">
        <v>45.38</v>
      </c>
      <c r="H13" s="4">
        <f t="shared" si="5"/>
        <v>2042.1000000000001</v>
      </c>
      <c r="I13" s="261" t="s">
        <v>352</v>
      </c>
      <c r="J13" s="129"/>
    </row>
    <row r="14" spans="1:10" ht="13.05" customHeight="1" x14ac:dyDescent="0.3">
      <c r="A14" s="71" t="s">
        <v>24</v>
      </c>
      <c r="B14" s="72">
        <v>1</v>
      </c>
      <c r="C14" s="75">
        <v>1</v>
      </c>
      <c r="D14" s="15">
        <f t="shared" si="3"/>
        <v>1</v>
      </c>
      <c r="E14" s="9">
        <v>3</v>
      </c>
      <c r="F14" s="15">
        <f t="shared" si="4"/>
        <v>3</v>
      </c>
      <c r="G14" s="22">
        <v>64</v>
      </c>
      <c r="H14" s="4">
        <f t="shared" si="5"/>
        <v>192</v>
      </c>
      <c r="I14" s="261" t="s">
        <v>352</v>
      </c>
      <c r="J14" s="129"/>
    </row>
    <row r="15" spans="1:10" ht="13.05" customHeight="1" x14ac:dyDescent="0.3">
      <c r="A15" s="68" t="s">
        <v>114</v>
      </c>
      <c r="B15" s="72">
        <v>1</v>
      </c>
      <c r="C15" s="75">
        <v>1</v>
      </c>
      <c r="D15" s="15">
        <f>SUM(B15*C15)</f>
        <v>1</v>
      </c>
      <c r="E15" s="9">
        <v>3</v>
      </c>
      <c r="F15" s="15">
        <f>SUM(D15*E15)</f>
        <v>3</v>
      </c>
      <c r="G15" s="22">
        <v>11.98</v>
      </c>
      <c r="H15" s="4">
        <f>SUM(F15*G15)</f>
        <v>35.94</v>
      </c>
      <c r="I15" s="261" t="s">
        <v>352</v>
      </c>
    </row>
    <row r="16" spans="1:10" ht="13.05" customHeight="1" x14ac:dyDescent="0.3">
      <c r="A16" s="68" t="s">
        <v>115</v>
      </c>
      <c r="B16" s="72">
        <v>15</v>
      </c>
      <c r="C16" s="75">
        <v>1</v>
      </c>
      <c r="D16" s="15">
        <f>SUM(B16*C16)</f>
        <v>15</v>
      </c>
      <c r="E16" s="9">
        <v>3</v>
      </c>
      <c r="F16" s="15">
        <f>SUM(D16*E16)</f>
        <v>45</v>
      </c>
      <c r="G16" s="22">
        <v>11.35</v>
      </c>
      <c r="H16" s="4">
        <f>SUM(F16*G16)</f>
        <v>510.75</v>
      </c>
      <c r="I16" s="261" t="s">
        <v>352</v>
      </c>
    </row>
    <row r="17" spans="1:10" ht="13.05" customHeight="1" x14ac:dyDescent="0.3">
      <c r="A17" s="68" t="s">
        <v>116</v>
      </c>
      <c r="B17" s="72">
        <v>1</v>
      </c>
      <c r="C17" s="75">
        <v>1</v>
      </c>
      <c r="D17" s="15">
        <f>SUM(B17*C17)</f>
        <v>1</v>
      </c>
      <c r="E17" s="9">
        <v>3</v>
      </c>
      <c r="F17" s="15">
        <f>SUM(D17*E17)</f>
        <v>3</v>
      </c>
      <c r="G17" s="22">
        <v>16</v>
      </c>
      <c r="H17" s="4">
        <f>SUM(F17*G17)</f>
        <v>48</v>
      </c>
      <c r="I17" s="261" t="s">
        <v>352</v>
      </c>
    </row>
    <row r="18" spans="1:10" ht="13.05" customHeight="1" x14ac:dyDescent="0.3">
      <c r="A18" s="24" t="s">
        <v>25</v>
      </c>
      <c r="B18" s="25">
        <f>SUM(B12:B17)</f>
        <v>34</v>
      </c>
      <c r="C18" s="27"/>
      <c r="D18" s="25">
        <f>SUM(D12:D17)</f>
        <v>34</v>
      </c>
      <c r="E18" s="28"/>
      <c r="F18" s="25">
        <f>SUM(F12:F17)</f>
        <v>102</v>
      </c>
      <c r="G18" s="29"/>
      <c r="H18" s="26">
        <f>SUM(H12:H17)</f>
        <v>2972.55</v>
      </c>
    </row>
    <row r="19" spans="1:10" ht="13.05" customHeight="1" x14ac:dyDescent="0.3">
      <c r="A19" s="213" t="s">
        <v>64</v>
      </c>
      <c r="B19" s="214"/>
      <c r="C19" s="214"/>
      <c r="D19" s="214"/>
      <c r="E19" s="214"/>
      <c r="F19" s="214"/>
      <c r="G19" s="214"/>
      <c r="H19" s="215"/>
    </row>
    <row r="20" spans="1:10" ht="13.05" customHeight="1" x14ac:dyDescent="0.3">
      <c r="A20" s="198" t="s">
        <v>54</v>
      </c>
      <c r="B20" s="228"/>
      <c r="C20" s="228"/>
      <c r="D20" s="228"/>
      <c r="E20" s="228"/>
      <c r="F20" s="228"/>
      <c r="G20" s="228"/>
      <c r="H20" s="229"/>
    </row>
    <row r="21" spans="1:10" s="8" customFormat="1" ht="13.05" customHeight="1" x14ac:dyDescent="0.3">
      <c r="A21" s="2" t="s">
        <v>55</v>
      </c>
      <c r="B21" s="222">
        <v>1</v>
      </c>
      <c r="C21" s="224">
        <v>4</v>
      </c>
      <c r="D21" s="208">
        <f>SUM(B21*C21)</f>
        <v>4</v>
      </c>
      <c r="E21" s="72">
        <v>6</v>
      </c>
      <c r="F21" s="15">
        <f>SUM(D21*E21)</f>
        <v>24</v>
      </c>
      <c r="G21" s="22">
        <v>47.92</v>
      </c>
      <c r="H21" s="4">
        <f>SUM(F21*G21)</f>
        <v>1150.08</v>
      </c>
      <c r="I21" s="262" t="s">
        <v>352</v>
      </c>
      <c r="J21" s="6"/>
    </row>
    <row r="22" spans="1:10" ht="13.05" customHeight="1" x14ac:dyDescent="0.3">
      <c r="A22" s="2" t="s">
        <v>56</v>
      </c>
      <c r="B22" s="226"/>
      <c r="C22" s="226"/>
      <c r="D22" s="227"/>
      <c r="E22" s="72">
        <v>2</v>
      </c>
      <c r="F22" s="15">
        <f>SUM(D21*E22)</f>
        <v>8</v>
      </c>
      <c r="G22" s="22">
        <v>47.92</v>
      </c>
      <c r="H22" s="4">
        <f>SUM(F22*G22)</f>
        <v>383.36</v>
      </c>
      <c r="I22" s="261" t="s">
        <v>352</v>
      </c>
    </row>
    <row r="23" spans="1:10" ht="13.05" customHeight="1" x14ac:dyDescent="0.3">
      <c r="A23" s="198" t="s">
        <v>57</v>
      </c>
      <c r="B23" s="228"/>
      <c r="C23" s="228"/>
      <c r="D23" s="228"/>
      <c r="E23" s="228"/>
      <c r="F23" s="228"/>
      <c r="G23" s="228"/>
      <c r="H23" s="229"/>
    </row>
    <row r="24" spans="1:10" s="7" customFormat="1" ht="13.05" customHeight="1" x14ac:dyDescent="0.3">
      <c r="A24" s="2" t="s">
        <v>55</v>
      </c>
      <c r="B24" s="222">
        <v>1</v>
      </c>
      <c r="C24" s="224">
        <v>4</v>
      </c>
      <c r="D24" s="208">
        <f>SUM(B24*C24)</f>
        <v>4</v>
      </c>
      <c r="E24" s="72">
        <v>6</v>
      </c>
      <c r="F24" s="15">
        <f>SUM(D24*E24)</f>
        <v>24</v>
      </c>
      <c r="G24" s="22">
        <v>45.38</v>
      </c>
      <c r="H24" s="4">
        <f>SUM(F24*G24)</f>
        <v>1089.1200000000001</v>
      </c>
      <c r="I24" s="263" t="s">
        <v>352</v>
      </c>
    </row>
    <row r="25" spans="1:10" s="8" customFormat="1" ht="13.05" customHeight="1" x14ac:dyDescent="0.3">
      <c r="A25" s="2" t="s">
        <v>56</v>
      </c>
      <c r="B25" s="226"/>
      <c r="C25" s="226"/>
      <c r="D25" s="227"/>
      <c r="E25" s="72">
        <v>2</v>
      </c>
      <c r="F25" s="15">
        <f>SUM(D24*E25)</f>
        <v>8</v>
      </c>
      <c r="G25" s="22">
        <v>45.38</v>
      </c>
      <c r="H25" s="4">
        <f>SUM(F25*G25)</f>
        <v>363.04</v>
      </c>
      <c r="I25" s="262" t="s">
        <v>352</v>
      </c>
    </row>
    <row r="26" spans="1:10" ht="13.05" customHeight="1" x14ac:dyDescent="0.3">
      <c r="A26" s="198" t="s">
        <v>58</v>
      </c>
      <c r="B26" s="228"/>
      <c r="C26" s="228"/>
      <c r="D26" s="228"/>
      <c r="E26" s="228"/>
      <c r="F26" s="228"/>
      <c r="G26" s="228"/>
      <c r="H26" s="229"/>
    </row>
    <row r="27" spans="1:10" s="8" customFormat="1" ht="13.05" customHeight="1" x14ac:dyDescent="0.3">
      <c r="A27" s="2" t="s">
        <v>55</v>
      </c>
      <c r="B27" s="222">
        <v>1</v>
      </c>
      <c r="C27" s="224">
        <v>4</v>
      </c>
      <c r="D27" s="208">
        <f>SUM(B27*C27)</f>
        <v>4</v>
      </c>
      <c r="E27" s="72">
        <v>6</v>
      </c>
      <c r="F27" s="15">
        <f>SUM(D27*E27)</f>
        <v>24</v>
      </c>
      <c r="G27" s="22">
        <v>64</v>
      </c>
      <c r="H27" s="4">
        <f>SUM(F27*G27)</f>
        <v>1536</v>
      </c>
      <c r="I27" s="262" t="s">
        <v>352</v>
      </c>
    </row>
    <row r="28" spans="1:10" ht="13.05" customHeight="1" x14ac:dyDescent="0.3">
      <c r="A28" s="2" t="s">
        <v>56</v>
      </c>
      <c r="B28" s="226"/>
      <c r="C28" s="226"/>
      <c r="D28" s="227"/>
      <c r="E28" s="72">
        <v>2</v>
      </c>
      <c r="F28" s="15">
        <f>SUM(D27*E28)</f>
        <v>8</v>
      </c>
      <c r="G28" s="22">
        <v>64</v>
      </c>
      <c r="H28" s="4">
        <f>SUM(F28*G28)</f>
        <v>512</v>
      </c>
      <c r="I28" s="261" t="s">
        <v>352</v>
      </c>
    </row>
    <row r="29" spans="1:10" ht="13.05" customHeight="1" x14ac:dyDescent="0.3">
      <c r="A29" s="205" t="s">
        <v>111</v>
      </c>
      <c r="B29" s="206"/>
      <c r="C29" s="206"/>
      <c r="D29" s="206"/>
      <c r="E29" s="206"/>
      <c r="F29" s="206"/>
      <c r="G29" s="206"/>
      <c r="H29" s="207"/>
    </row>
    <row r="30" spans="1:10" s="8" customFormat="1" ht="13.05" customHeight="1" x14ac:dyDescent="0.3">
      <c r="A30" s="2" t="s">
        <v>55</v>
      </c>
      <c r="B30" s="222">
        <v>1</v>
      </c>
      <c r="C30" s="224">
        <v>4</v>
      </c>
      <c r="D30" s="208">
        <f>SUM(B30*C30)</f>
        <v>4</v>
      </c>
      <c r="E30" s="72">
        <v>6</v>
      </c>
      <c r="F30" s="15">
        <f>SUM(D30*E30)</f>
        <v>24</v>
      </c>
      <c r="G30" s="22">
        <v>11.98</v>
      </c>
      <c r="H30" s="4">
        <f>SUM(F30*G30)</f>
        <v>287.52</v>
      </c>
      <c r="I30" s="262" t="s">
        <v>352</v>
      </c>
    </row>
    <row r="31" spans="1:10" ht="13.05" customHeight="1" x14ac:dyDescent="0.3">
      <c r="A31" s="2" t="s">
        <v>56</v>
      </c>
      <c r="B31" s="223"/>
      <c r="C31" s="225"/>
      <c r="D31" s="209"/>
      <c r="E31" s="72">
        <v>2</v>
      </c>
      <c r="F31" s="15">
        <f>SUM(D30*E31)</f>
        <v>8</v>
      </c>
      <c r="G31" s="22">
        <v>11.98</v>
      </c>
      <c r="H31" s="4">
        <f>SUM(F31*G31)</f>
        <v>95.84</v>
      </c>
      <c r="I31" s="261" t="s">
        <v>352</v>
      </c>
    </row>
    <row r="32" spans="1:10" ht="13.05" customHeight="1" x14ac:dyDescent="0.3">
      <c r="A32" s="205" t="s">
        <v>112</v>
      </c>
      <c r="B32" s="206"/>
      <c r="C32" s="206"/>
      <c r="D32" s="206"/>
      <c r="E32" s="206"/>
      <c r="F32" s="206"/>
      <c r="G32" s="206"/>
      <c r="H32" s="207"/>
    </row>
    <row r="33" spans="1:9" ht="13.05" customHeight="1" x14ac:dyDescent="0.3">
      <c r="A33" s="2" t="s">
        <v>55</v>
      </c>
      <c r="B33" s="222">
        <v>1</v>
      </c>
      <c r="C33" s="224">
        <v>4</v>
      </c>
      <c r="D33" s="208">
        <f>SUM(B33*C33)</f>
        <v>4</v>
      </c>
      <c r="E33" s="72">
        <v>6</v>
      </c>
      <c r="F33" s="15">
        <f>SUM(D33*E33)</f>
        <v>24</v>
      </c>
      <c r="G33" s="22">
        <v>11.35</v>
      </c>
      <c r="H33" s="4">
        <f>SUM(F33*G33)</f>
        <v>272.39999999999998</v>
      </c>
      <c r="I33" s="261" t="s">
        <v>352</v>
      </c>
    </row>
    <row r="34" spans="1:9" ht="13.05" customHeight="1" x14ac:dyDescent="0.3">
      <c r="A34" s="2" t="s">
        <v>56</v>
      </c>
      <c r="B34" s="223"/>
      <c r="C34" s="225"/>
      <c r="D34" s="209"/>
      <c r="E34" s="72">
        <v>2</v>
      </c>
      <c r="F34" s="15">
        <f>SUM(D33*E34)</f>
        <v>8</v>
      </c>
      <c r="G34" s="22">
        <v>11.35</v>
      </c>
      <c r="H34" s="4">
        <f>SUM(F34*G34)</f>
        <v>90.8</v>
      </c>
      <c r="I34" s="261" t="s">
        <v>352</v>
      </c>
    </row>
    <row r="35" spans="1:9" ht="13.05" customHeight="1" x14ac:dyDescent="0.3">
      <c r="A35" s="205" t="s">
        <v>113</v>
      </c>
      <c r="B35" s="206"/>
      <c r="C35" s="206"/>
      <c r="D35" s="206"/>
      <c r="E35" s="206"/>
      <c r="F35" s="206"/>
      <c r="G35" s="206"/>
      <c r="H35" s="207"/>
    </row>
    <row r="36" spans="1:9" s="8" customFormat="1" ht="13.05" customHeight="1" x14ac:dyDescent="0.3">
      <c r="A36" s="2" t="s">
        <v>55</v>
      </c>
      <c r="B36" s="222">
        <v>1</v>
      </c>
      <c r="C36" s="224">
        <v>4</v>
      </c>
      <c r="D36" s="208">
        <f>SUM(B36*C36)</f>
        <v>4</v>
      </c>
      <c r="E36" s="72">
        <v>6</v>
      </c>
      <c r="F36" s="15">
        <f>SUM(D36*E36)</f>
        <v>24</v>
      </c>
      <c r="G36" s="22">
        <v>16</v>
      </c>
      <c r="H36" s="4">
        <f>SUM(F36*G36)</f>
        <v>384</v>
      </c>
      <c r="I36" s="262" t="s">
        <v>352</v>
      </c>
    </row>
    <row r="37" spans="1:9" ht="13.05" customHeight="1" x14ac:dyDescent="0.3">
      <c r="A37" s="2" t="s">
        <v>56</v>
      </c>
      <c r="B37" s="223"/>
      <c r="C37" s="225"/>
      <c r="D37" s="209"/>
      <c r="E37" s="72">
        <v>2</v>
      </c>
      <c r="F37" s="15">
        <f>SUM(D36*E37)</f>
        <v>8</v>
      </c>
      <c r="G37" s="22">
        <v>16</v>
      </c>
      <c r="H37" s="4">
        <f>SUM(F37*G37)</f>
        <v>128</v>
      </c>
      <c r="I37" s="261" t="s">
        <v>352</v>
      </c>
    </row>
    <row r="38" spans="1:9" s="8" customFormat="1" ht="13.05" customHeight="1" x14ac:dyDescent="0.3">
      <c r="A38" s="24" t="s">
        <v>25</v>
      </c>
      <c r="B38" s="25">
        <f>SUM(B36,B33,B30,B27,B24,B21)</f>
        <v>6</v>
      </c>
      <c r="C38" s="27"/>
      <c r="D38" s="25">
        <f>SUM(D36,D33,D30,D27,D24,D21)</f>
        <v>24</v>
      </c>
      <c r="E38" s="28"/>
      <c r="F38" s="25">
        <f>SUM(F36:F37,F33:F34,F30:F31,F27:F28,F24:F25,F21:F22)</f>
        <v>192</v>
      </c>
      <c r="G38" s="29"/>
      <c r="H38" s="26">
        <f>SUM(H36:H37,H33:H34,H30:H31,H27:H28,H24:H25,H21:H22)</f>
        <v>6292.1599999999989</v>
      </c>
      <c r="I38" s="262"/>
    </row>
    <row r="39" spans="1:9" ht="13.05" customHeight="1" x14ac:dyDescent="0.3">
      <c r="A39" s="213" t="s">
        <v>59</v>
      </c>
      <c r="B39" s="214"/>
      <c r="C39" s="214"/>
      <c r="D39" s="214"/>
      <c r="E39" s="214"/>
      <c r="F39" s="214"/>
      <c r="G39" s="214"/>
      <c r="H39" s="215"/>
    </row>
    <row r="40" spans="1:9" ht="13.05" customHeight="1" x14ac:dyDescent="0.3">
      <c r="A40" s="198" t="s">
        <v>54</v>
      </c>
      <c r="B40" s="228"/>
      <c r="C40" s="228"/>
      <c r="D40" s="228"/>
      <c r="E40" s="228"/>
      <c r="F40" s="228"/>
      <c r="G40" s="228"/>
      <c r="H40" s="229"/>
    </row>
    <row r="41" spans="1:9" s="8" customFormat="1" ht="13.05" customHeight="1" x14ac:dyDescent="0.3">
      <c r="A41" s="2" t="s">
        <v>55</v>
      </c>
      <c r="B41" s="222">
        <v>1</v>
      </c>
      <c r="C41" s="224">
        <v>1</v>
      </c>
      <c r="D41" s="208">
        <f>SUM(B41*C41)</f>
        <v>1</v>
      </c>
      <c r="E41" s="72">
        <v>24</v>
      </c>
      <c r="F41" s="15">
        <f>SUM(D41*E41)</f>
        <v>24</v>
      </c>
      <c r="G41" s="22">
        <v>47.92</v>
      </c>
      <c r="H41" s="4">
        <f>SUM(F41*G41)</f>
        <v>1150.08</v>
      </c>
      <c r="I41" s="261" t="s">
        <v>352</v>
      </c>
    </row>
    <row r="42" spans="1:9" ht="13.05" customHeight="1" x14ac:dyDescent="0.3">
      <c r="A42" s="2" t="s">
        <v>56</v>
      </c>
      <c r="B42" s="226"/>
      <c r="C42" s="226"/>
      <c r="D42" s="227"/>
      <c r="E42" s="72">
        <v>8</v>
      </c>
      <c r="F42" s="15">
        <f>SUM(D41*E42)</f>
        <v>8</v>
      </c>
      <c r="G42" s="22">
        <v>47.92</v>
      </c>
      <c r="H42" s="4">
        <f>SUM(F42*G42)</f>
        <v>383.36</v>
      </c>
      <c r="I42" s="261" t="s">
        <v>352</v>
      </c>
    </row>
    <row r="43" spans="1:9" ht="13.05" customHeight="1" x14ac:dyDescent="0.3">
      <c r="A43" s="198" t="s">
        <v>57</v>
      </c>
      <c r="B43" s="228"/>
      <c r="C43" s="228"/>
      <c r="D43" s="228"/>
      <c r="E43" s="228"/>
      <c r="F43" s="228"/>
      <c r="G43" s="228"/>
      <c r="H43" s="229"/>
    </row>
    <row r="44" spans="1:9" ht="13.05" customHeight="1" x14ac:dyDescent="0.3">
      <c r="A44" s="2" t="s">
        <v>55</v>
      </c>
      <c r="B44" s="222">
        <v>10</v>
      </c>
      <c r="C44" s="224">
        <v>1</v>
      </c>
      <c r="D44" s="208">
        <f>SUM(B44*C44)</f>
        <v>10</v>
      </c>
      <c r="E44" s="72">
        <v>24</v>
      </c>
      <c r="F44" s="15">
        <f>SUM(D44*E44)</f>
        <v>240</v>
      </c>
      <c r="G44" s="22">
        <v>45.38</v>
      </c>
      <c r="H44" s="4">
        <f>SUM(F44*G44)</f>
        <v>10891.2</v>
      </c>
      <c r="I44" s="261" t="s">
        <v>352</v>
      </c>
    </row>
    <row r="45" spans="1:9" ht="13.05" customHeight="1" x14ac:dyDescent="0.3">
      <c r="A45" s="2" t="s">
        <v>56</v>
      </c>
      <c r="B45" s="226"/>
      <c r="C45" s="226"/>
      <c r="D45" s="227"/>
      <c r="E45" s="72">
        <v>8</v>
      </c>
      <c r="F45" s="15">
        <f>SUM(D44*E45)</f>
        <v>80</v>
      </c>
      <c r="G45" s="22">
        <v>45.38</v>
      </c>
      <c r="H45" s="4">
        <f>SUM(F45*G45)</f>
        <v>3630.4</v>
      </c>
      <c r="I45" s="261" t="s">
        <v>352</v>
      </c>
    </row>
    <row r="46" spans="1:9" ht="13.05" customHeight="1" x14ac:dyDescent="0.3">
      <c r="A46" s="198" t="s">
        <v>58</v>
      </c>
      <c r="B46" s="228"/>
      <c r="C46" s="228"/>
      <c r="D46" s="228"/>
      <c r="E46" s="228"/>
      <c r="F46" s="228"/>
      <c r="G46" s="228"/>
      <c r="H46" s="229"/>
    </row>
    <row r="47" spans="1:9" s="8" customFormat="1" ht="13.05" customHeight="1" x14ac:dyDescent="0.3">
      <c r="A47" s="2" t="s">
        <v>55</v>
      </c>
      <c r="B47" s="222">
        <v>1</v>
      </c>
      <c r="C47" s="224">
        <v>1</v>
      </c>
      <c r="D47" s="208">
        <f>SUM(B47*C47)</f>
        <v>1</v>
      </c>
      <c r="E47" s="72">
        <v>24</v>
      </c>
      <c r="F47" s="15">
        <f>SUM(D47*E47)</f>
        <v>24</v>
      </c>
      <c r="G47" s="22">
        <v>64</v>
      </c>
      <c r="H47" s="4">
        <f>SUM(F47*G47)</f>
        <v>1536</v>
      </c>
      <c r="I47" s="262"/>
    </row>
    <row r="48" spans="1:9" ht="13.05" customHeight="1" x14ac:dyDescent="0.3">
      <c r="A48" s="2" t="s">
        <v>56</v>
      </c>
      <c r="B48" s="226"/>
      <c r="C48" s="226"/>
      <c r="D48" s="227"/>
      <c r="E48" s="72">
        <v>8</v>
      </c>
      <c r="F48" s="15">
        <f>SUM(D47*E48)</f>
        <v>8</v>
      </c>
      <c r="G48" s="22">
        <v>64</v>
      </c>
      <c r="H48" s="4">
        <f>SUM(F48*G48)</f>
        <v>512</v>
      </c>
    </row>
    <row r="49" spans="1:9" s="8" customFormat="1" ht="13.05" customHeight="1" x14ac:dyDescent="0.3">
      <c r="A49" s="205" t="s">
        <v>111</v>
      </c>
      <c r="B49" s="206"/>
      <c r="C49" s="206"/>
      <c r="D49" s="206"/>
      <c r="E49" s="206"/>
      <c r="F49" s="206"/>
      <c r="G49" s="206"/>
      <c r="H49" s="207"/>
      <c r="I49" s="262"/>
    </row>
    <row r="50" spans="1:9" ht="13.05" customHeight="1" x14ac:dyDescent="0.3">
      <c r="A50" s="2" t="s">
        <v>55</v>
      </c>
      <c r="B50" s="222">
        <v>1</v>
      </c>
      <c r="C50" s="224">
        <v>1</v>
      </c>
      <c r="D50" s="208">
        <f>SUM(B50*C50)</f>
        <v>1</v>
      </c>
      <c r="E50" s="72">
        <v>24</v>
      </c>
      <c r="F50" s="15">
        <f>SUM(D50*E50)</f>
        <v>24</v>
      </c>
      <c r="G50" s="22">
        <v>11.98</v>
      </c>
      <c r="H50" s="4">
        <f>SUM(F50*G50)</f>
        <v>287.52</v>
      </c>
      <c r="I50" s="264" t="s">
        <v>352</v>
      </c>
    </row>
    <row r="51" spans="1:9" x14ac:dyDescent="0.3">
      <c r="A51" s="2" t="s">
        <v>56</v>
      </c>
      <c r="B51" s="223"/>
      <c r="C51" s="225"/>
      <c r="D51" s="209"/>
      <c r="E51" s="72">
        <v>8</v>
      </c>
      <c r="F51" s="15">
        <f>SUM(D50*E51)</f>
        <v>8</v>
      </c>
      <c r="G51" s="22">
        <v>11.98</v>
      </c>
      <c r="H51" s="4">
        <f>SUM(F51*G51)</f>
        <v>95.84</v>
      </c>
      <c r="I51" s="264" t="s">
        <v>352</v>
      </c>
    </row>
    <row r="52" spans="1:9" x14ac:dyDescent="0.3">
      <c r="A52" s="205" t="s">
        <v>112</v>
      </c>
      <c r="B52" s="206"/>
      <c r="C52" s="206"/>
      <c r="D52" s="206"/>
      <c r="E52" s="206"/>
      <c r="F52" s="206"/>
      <c r="G52" s="206"/>
      <c r="H52" s="207"/>
      <c r="I52" s="264"/>
    </row>
    <row r="53" spans="1:9" x14ac:dyDescent="0.3">
      <c r="A53" s="2" t="s">
        <v>55</v>
      </c>
      <c r="B53" s="222">
        <v>20</v>
      </c>
      <c r="C53" s="224">
        <v>1</v>
      </c>
      <c r="D53" s="208">
        <f>SUM(B53*C53)</f>
        <v>20</v>
      </c>
      <c r="E53" s="72">
        <v>24</v>
      </c>
      <c r="F53" s="15">
        <f>SUM(D53*E53)</f>
        <v>480</v>
      </c>
      <c r="G53" s="22">
        <v>11.35</v>
      </c>
      <c r="H53" s="4">
        <f>SUM(F53*G53)</f>
        <v>5448</v>
      </c>
      <c r="I53" s="261" t="s">
        <v>352</v>
      </c>
    </row>
    <row r="54" spans="1:9" ht="13.05" customHeight="1" x14ac:dyDescent="0.3">
      <c r="A54" s="2" t="s">
        <v>56</v>
      </c>
      <c r="B54" s="223"/>
      <c r="C54" s="225"/>
      <c r="D54" s="209"/>
      <c r="E54" s="72">
        <v>8</v>
      </c>
      <c r="F54" s="15">
        <f>SUM(D53*E54)</f>
        <v>160</v>
      </c>
      <c r="G54" s="22">
        <v>11.35</v>
      </c>
      <c r="H54" s="4">
        <f>SUM(F54*G54)</f>
        <v>1816</v>
      </c>
      <c r="I54" s="261" t="s">
        <v>352</v>
      </c>
    </row>
    <row r="55" spans="1:9" ht="13.05" customHeight="1" x14ac:dyDescent="0.3">
      <c r="A55" s="205" t="s">
        <v>113</v>
      </c>
      <c r="B55" s="206"/>
      <c r="C55" s="206"/>
      <c r="D55" s="206"/>
      <c r="E55" s="206"/>
      <c r="F55" s="206"/>
      <c r="G55" s="206"/>
      <c r="H55" s="207"/>
    </row>
    <row r="56" spans="1:9" s="8" customFormat="1" ht="13.05" customHeight="1" x14ac:dyDescent="0.3">
      <c r="A56" s="2" t="s">
        <v>55</v>
      </c>
      <c r="B56" s="222">
        <v>1</v>
      </c>
      <c r="C56" s="224">
        <v>1</v>
      </c>
      <c r="D56" s="208">
        <f>SUM(B56*C56)</f>
        <v>1</v>
      </c>
      <c r="E56" s="72">
        <v>24</v>
      </c>
      <c r="F56" s="15">
        <f>SUM(D56*E56)</f>
        <v>24</v>
      </c>
      <c r="G56" s="22">
        <v>16</v>
      </c>
      <c r="H56" s="4">
        <f>SUM(F56*G56)</f>
        <v>384</v>
      </c>
      <c r="I56" s="262" t="s">
        <v>352</v>
      </c>
    </row>
    <row r="57" spans="1:9" ht="13.05" customHeight="1" x14ac:dyDescent="0.3">
      <c r="A57" s="2" t="s">
        <v>56</v>
      </c>
      <c r="B57" s="223"/>
      <c r="C57" s="225"/>
      <c r="D57" s="209"/>
      <c r="E57" s="72">
        <v>8</v>
      </c>
      <c r="F57" s="15">
        <f>SUM(D56*E57)</f>
        <v>8</v>
      </c>
      <c r="G57" s="22">
        <v>16</v>
      </c>
      <c r="H57" s="4">
        <f>SUM(F57*G57)</f>
        <v>128</v>
      </c>
      <c r="I57" s="261" t="s">
        <v>352</v>
      </c>
    </row>
    <row r="58" spans="1:9" ht="13.05" customHeight="1" x14ac:dyDescent="0.3">
      <c r="A58" s="24" t="s">
        <v>25</v>
      </c>
      <c r="B58" s="25">
        <f>SUM(B41,B44,B47,B50,B53,B56)</f>
        <v>34</v>
      </c>
      <c r="C58" s="27"/>
      <c r="D58" s="25">
        <f>SUM(D50,D47,D44,D41,D53,D56)</f>
        <v>34</v>
      </c>
      <c r="E58" s="28"/>
      <c r="F58" s="25">
        <f>SUM(F41:F42,F44:F45,F47:F48,F50:F51,F53:F54,F56:F57)</f>
        <v>1088</v>
      </c>
      <c r="G58" s="29"/>
      <c r="H58" s="26">
        <f>SUM(H41:H42,H44:H45,H47:H48,H50:H51,H53:H54,H56:H57)</f>
        <v>26262.400000000001</v>
      </c>
    </row>
    <row r="59" spans="1:9" s="8" customFormat="1" ht="13.05" customHeight="1" x14ac:dyDescent="0.3">
      <c r="A59" s="36" t="s">
        <v>109</v>
      </c>
      <c r="B59" s="37">
        <f>SUM(B10,B18,B38,B58)</f>
        <v>128</v>
      </c>
      <c r="C59" s="37"/>
      <c r="D59" s="37">
        <f>SUM(D10,D18,D38,D58)</f>
        <v>146</v>
      </c>
      <c r="E59" s="39"/>
      <c r="F59" s="37">
        <f>SUM(F10,F18,F38,F58)</f>
        <v>4622</v>
      </c>
      <c r="G59" s="40"/>
      <c r="H59" s="65">
        <f>SUM(H10,H18,H38,H58)</f>
        <v>118807.11000000002</v>
      </c>
      <c r="I59" s="262"/>
    </row>
  </sheetData>
  <mergeCells count="53">
    <mergeCell ref="A26:H26"/>
    <mergeCell ref="B27:B28"/>
    <mergeCell ref="C27:C28"/>
    <mergeCell ref="D27:D28"/>
    <mergeCell ref="B21:B22"/>
    <mergeCell ref="C21:C22"/>
    <mergeCell ref="D21:D22"/>
    <mergeCell ref="A23:H23"/>
    <mergeCell ref="B24:B25"/>
    <mergeCell ref="C24:C25"/>
    <mergeCell ref="D24:D25"/>
    <mergeCell ref="A2:H2"/>
    <mergeCell ref="A3:H3"/>
    <mergeCell ref="A11:H11"/>
    <mergeCell ref="A19:H19"/>
    <mergeCell ref="A20:H20"/>
    <mergeCell ref="A29:H29"/>
    <mergeCell ref="B30:B31"/>
    <mergeCell ref="C30:C31"/>
    <mergeCell ref="D30:D31"/>
    <mergeCell ref="A32:H32"/>
    <mergeCell ref="B33:B34"/>
    <mergeCell ref="C33:C34"/>
    <mergeCell ref="D33:D34"/>
    <mergeCell ref="A35:H35"/>
    <mergeCell ref="B36:B37"/>
    <mergeCell ref="C36:C37"/>
    <mergeCell ref="D36:D37"/>
    <mergeCell ref="A39:H39"/>
    <mergeCell ref="A40:H40"/>
    <mergeCell ref="B41:B42"/>
    <mergeCell ref="C41:C42"/>
    <mergeCell ref="D41:D42"/>
    <mergeCell ref="A43:H43"/>
    <mergeCell ref="B44:B45"/>
    <mergeCell ref="C44:C45"/>
    <mergeCell ref="D44:D45"/>
    <mergeCell ref="A46:H46"/>
    <mergeCell ref="B47:B48"/>
    <mergeCell ref="C47:C48"/>
    <mergeCell ref="D47:D48"/>
    <mergeCell ref="A49:H49"/>
    <mergeCell ref="B50:B51"/>
    <mergeCell ref="C50:C51"/>
    <mergeCell ref="D50:D51"/>
    <mergeCell ref="B56:B57"/>
    <mergeCell ref="C56:C57"/>
    <mergeCell ref="D56:D57"/>
    <mergeCell ref="A52:H52"/>
    <mergeCell ref="B53:B54"/>
    <mergeCell ref="C53:C54"/>
    <mergeCell ref="D53:D54"/>
    <mergeCell ref="A55:H55"/>
  </mergeCells>
  <pageMargins left="0.7" right="0.7" top="0.75" bottom="0.75" header="0.3" footer="0.3"/>
  <pageSetup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8"/>
  <sheetViews>
    <sheetView zoomScale="115" zoomScaleNormal="115" workbookViewId="0">
      <pane ySplit="1" topLeftCell="A46" activePane="bottomLeft" state="frozen"/>
      <selection pane="bottomLeft" activeCell="C72" sqref="C72"/>
    </sheetView>
  </sheetViews>
  <sheetFormatPr defaultColWidth="0" defaultRowHeight="13.8" x14ac:dyDescent="0.3"/>
  <cols>
    <col min="1" max="1" width="60.109375" style="1" customWidth="1"/>
    <col min="2" max="2" width="14.21875" style="10" customWidth="1"/>
    <col min="3" max="3" width="15.109375" style="1" customWidth="1"/>
    <col min="4" max="4" width="17.33203125" style="10" bestFit="1" customWidth="1"/>
    <col min="5" max="5" width="16.21875" style="10" customWidth="1"/>
    <col min="6" max="6" width="11" style="10" bestFit="1" customWidth="1"/>
    <col min="7" max="7" width="13.33203125" style="1" customWidth="1"/>
    <col min="8" max="8" width="16.109375" style="1" customWidth="1"/>
    <col min="9" max="9" width="10.77734375" style="261" hidden="1" customWidth="1"/>
    <col min="10" max="11" width="0" style="6" hidden="1"/>
    <col min="12" max="16384" width="8.77734375" style="6" hidden="1"/>
  </cols>
  <sheetData>
    <row r="1" spans="1:11" ht="37.200000000000003" thickBot="1" x14ac:dyDescent="0.35">
      <c r="A1" s="11" t="s">
        <v>246</v>
      </c>
      <c r="B1" s="12" t="s">
        <v>1</v>
      </c>
      <c r="C1" s="11" t="s">
        <v>2</v>
      </c>
      <c r="D1" s="12" t="s">
        <v>18</v>
      </c>
      <c r="E1" s="12" t="s">
        <v>19</v>
      </c>
      <c r="F1" s="12" t="s">
        <v>20</v>
      </c>
      <c r="G1" s="11" t="s">
        <v>21</v>
      </c>
      <c r="H1" s="11" t="s">
        <v>22</v>
      </c>
    </row>
    <row r="2" spans="1:11" ht="13.05" customHeight="1" x14ac:dyDescent="0.3">
      <c r="A2" s="230" t="s">
        <v>9</v>
      </c>
      <c r="B2" s="230"/>
      <c r="C2" s="230"/>
      <c r="D2" s="230"/>
      <c r="E2" s="230"/>
      <c r="F2" s="230"/>
      <c r="G2" s="230"/>
      <c r="H2" s="230"/>
    </row>
    <row r="3" spans="1:11" ht="13.05" customHeight="1" x14ac:dyDescent="0.3">
      <c r="A3" s="230" t="s">
        <v>10</v>
      </c>
      <c r="B3" s="230"/>
      <c r="C3" s="230"/>
      <c r="D3" s="230"/>
      <c r="E3" s="230"/>
      <c r="F3" s="230"/>
      <c r="G3" s="230"/>
      <c r="H3" s="230"/>
    </row>
    <row r="4" spans="1:11" ht="13.05" customHeight="1" x14ac:dyDescent="0.3">
      <c r="A4" s="230" t="s">
        <v>11</v>
      </c>
      <c r="B4" s="230"/>
      <c r="C4" s="230"/>
      <c r="D4" s="230"/>
      <c r="E4" s="230"/>
      <c r="F4" s="230"/>
      <c r="G4" s="230"/>
      <c r="H4" s="230"/>
    </row>
    <row r="5" spans="1:11" ht="13.05" customHeight="1" x14ac:dyDescent="0.3">
      <c r="A5" s="230" t="s">
        <v>15</v>
      </c>
      <c r="B5" s="230"/>
      <c r="C5" s="230"/>
      <c r="D5" s="230"/>
      <c r="E5" s="230"/>
      <c r="F5" s="230"/>
      <c r="G5" s="230"/>
      <c r="H5" s="230"/>
    </row>
    <row r="6" spans="1:11" ht="13.05" customHeight="1" x14ac:dyDescent="0.3">
      <c r="A6" s="230" t="s">
        <v>30</v>
      </c>
      <c r="B6" s="230"/>
      <c r="C6" s="230"/>
      <c r="D6" s="230"/>
      <c r="E6" s="230"/>
      <c r="F6" s="230"/>
      <c r="G6" s="230"/>
      <c r="H6" s="230"/>
    </row>
    <row r="7" spans="1:11" ht="13.05" customHeight="1" x14ac:dyDescent="0.3">
      <c r="A7" s="230" t="s">
        <v>32</v>
      </c>
      <c r="B7" s="230"/>
      <c r="C7" s="230"/>
      <c r="D7" s="230"/>
      <c r="E7" s="230"/>
      <c r="F7" s="230"/>
      <c r="G7" s="230"/>
      <c r="H7" s="230"/>
    </row>
    <row r="8" spans="1:11" ht="13.05" customHeight="1" x14ac:dyDescent="0.3">
      <c r="A8" s="230" t="s">
        <v>61</v>
      </c>
      <c r="B8" s="230"/>
      <c r="C8" s="230"/>
      <c r="D8" s="230"/>
      <c r="E8" s="230"/>
      <c r="F8" s="230"/>
      <c r="G8" s="230"/>
      <c r="H8" s="230"/>
    </row>
    <row r="9" spans="1:11" ht="13.05" customHeight="1" x14ac:dyDescent="0.3">
      <c r="A9" s="230" t="s">
        <v>48</v>
      </c>
      <c r="B9" s="230"/>
      <c r="C9" s="230"/>
      <c r="D9" s="230"/>
      <c r="E9" s="230"/>
      <c r="F9" s="230"/>
      <c r="G9" s="230"/>
      <c r="H9" s="230"/>
    </row>
    <row r="10" spans="1:11" ht="13.05" customHeight="1" x14ac:dyDescent="0.3">
      <c r="A10" s="213" t="s">
        <v>51</v>
      </c>
      <c r="B10" s="232"/>
      <c r="C10" s="232"/>
      <c r="D10" s="232"/>
      <c r="E10" s="232"/>
      <c r="F10" s="232"/>
      <c r="G10" s="232"/>
      <c r="H10" s="233"/>
    </row>
    <row r="11" spans="1:11" s="8" customFormat="1" ht="13.05" customHeight="1" x14ac:dyDescent="0.3">
      <c r="A11" s="2" t="s">
        <v>53</v>
      </c>
      <c r="B11" s="72">
        <v>3</v>
      </c>
      <c r="C11" s="3">
        <v>1</v>
      </c>
      <c r="D11" s="15">
        <f t="shared" ref="D11" si="0">SUM(B11*C11)</f>
        <v>3</v>
      </c>
      <c r="E11" s="9">
        <v>22</v>
      </c>
      <c r="F11" s="15">
        <f t="shared" ref="F11:F14" si="1">SUM(D11*E11)</f>
        <v>66</v>
      </c>
      <c r="G11" s="22">
        <v>47.92</v>
      </c>
      <c r="H11" s="4">
        <f t="shared" ref="H11:H16" si="2">SUM(F11*G11)</f>
        <v>3162.7200000000003</v>
      </c>
      <c r="I11" s="262" t="s">
        <v>352</v>
      </c>
      <c r="J11"/>
      <c r="K11"/>
    </row>
    <row r="12" spans="1:11" ht="13.05" customHeight="1" x14ac:dyDescent="0.3">
      <c r="A12" s="2" t="s">
        <v>23</v>
      </c>
      <c r="B12" s="72">
        <v>200</v>
      </c>
      <c r="C12" s="3">
        <v>1.5449999999999999</v>
      </c>
      <c r="D12" s="15">
        <v>309</v>
      </c>
      <c r="E12" s="9">
        <v>22</v>
      </c>
      <c r="F12" s="15">
        <f>SUM(D12*E12)</f>
        <v>6798</v>
      </c>
      <c r="G12" s="22">
        <v>45.38</v>
      </c>
      <c r="H12" s="5">
        <f t="shared" si="2"/>
        <v>308493.24</v>
      </c>
      <c r="I12" s="261" t="s">
        <v>352</v>
      </c>
      <c r="J12"/>
      <c r="K12"/>
    </row>
    <row r="13" spans="1:11" ht="13.05" customHeight="1" x14ac:dyDescent="0.3">
      <c r="A13" s="2" t="s">
        <v>24</v>
      </c>
      <c r="B13" s="72">
        <v>8</v>
      </c>
      <c r="C13" s="3">
        <v>1</v>
      </c>
      <c r="D13" s="15">
        <v>8</v>
      </c>
      <c r="E13" s="9">
        <v>22</v>
      </c>
      <c r="F13" s="15">
        <f t="shared" si="1"/>
        <v>176</v>
      </c>
      <c r="G13" s="22">
        <v>64</v>
      </c>
      <c r="H13" s="5">
        <f t="shared" si="2"/>
        <v>11264</v>
      </c>
      <c r="I13" s="261" t="s">
        <v>352</v>
      </c>
      <c r="J13"/>
      <c r="K13"/>
    </row>
    <row r="14" spans="1:11" ht="13.05" customHeight="1" x14ac:dyDescent="0.3">
      <c r="A14" s="67" t="s">
        <v>114</v>
      </c>
      <c r="B14" s="72">
        <v>3</v>
      </c>
      <c r="C14" s="3">
        <v>1</v>
      </c>
      <c r="D14" s="15">
        <v>3</v>
      </c>
      <c r="E14" s="9">
        <v>22</v>
      </c>
      <c r="F14" s="15">
        <f t="shared" si="1"/>
        <v>66</v>
      </c>
      <c r="G14" s="22">
        <v>11.98</v>
      </c>
      <c r="H14" s="4">
        <f t="shared" si="2"/>
        <v>790.68000000000006</v>
      </c>
      <c r="I14" s="261" t="s">
        <v>352</v>
      </c>
      <c r="J14"/>
      <c r="K14"/>
    </row>
    <row r="15" spans="1:11" ht="13.05" customHeight="1" x14ac:dyDescent="0.3">
      <c r="A15" s="67" t="s">
        <v>115</v>
      </c>
      <c r="B15" s="72">
        <v>150</v>
      </c>
      <c r="C15" s="3">
        <v>1.5449999999999999</v>
      </c>
      <c r="D15" s="15">
        <v>232</v>
      </c>
      <c r="E15" s="9">
        <v>22</v>
      </c>
      <c r="F15" s="15">
        <f>SUM(D15*E15)</f>
        <v>5104</v>
      </c>
      <c r="G15" s="22">
        <v>11.35</v>
      </c>
      <c r="H15" s="5">
        <f t="shared" si="2"/>
        <v>57930.400000000001</v>
      </c>
      <c r="I15" s="261" t="s">
        <v>352</v>
      </c>
      <c r="J15"/>
      <c r="K15"/>
    </row>
    <row r="16" spans="1:11" s="7" customFormat="1" ht="13.05" customHeight="1" x14ac:dyDescent="0.3">
      <c r="A16" s="67" t="s">
        <v>116</v>
      </c>
      <c r="B16" s="72">
        <v>15</v>
      </c>
      <c r="C16" s="3">
        <v>1</v>
      </c>
      <c r="D16" s="15">
        <v>15</v>
      </c>
      <c r="E16" s="9">
        <v>22</v>
      </c>
      <c r="F16" s="15">
        <f>SUM(D16*E16)</f>
        <v>330</v>
      </c>
      <c r="G16" s="22">
        <v>16</v>
      </c>
      <c r="H16" s="5">
        <f t="shared" si="2"/>
        <v>5280</v>
      </c>
      <c r="I16" s="263" t="s">
        <v>352</v>
      </c>
      <c r="J16"/>
      <c r="K16"/>
    </row>
    <row r="17" spans="1:10" ht="13.05" customHeight="1" x14ac:dyDescent="0.3">
      <c r="A17" s="46" t="s">
        <v>25</v>
      </c>
      <c r="B17" s="47">
        <f>SUM(B11:B16)</f>
        <v>379</v>
      </c>
      <c r="C17" s="48"/>
      <c r="D17" s="47">
        <f>SUM(D11:D16)</f>
        <v>570</v>
      </c>
      <c r="E17" s="49"/>
      <c r="F17" s="47">
        <f>SUM(F11:F16)</f>
        <v>12540</v>
      </c>
      <c r="G17" s="50"/>
      <c r="H17" s="51">
        <f>SUM(H11:H16)</f>
        <v>386921.04</v>
      </c>
      <c r="I17" s="53"/>
    </row>
    <row r="18" spans="1:10" ht="13.05" customHeight="1" x14ac:dyDescent="0.3">
      <c r="A18" s="213" t="s">
        <v>52</v>
      </c>
      <c r="B18" s="214"/>
      <c r="C18" s="214"/>
      <c r="D18" s="214"/>
      <c r="E18" s="214"/>
      <c r="F18" s="214"/>
      <c r="G18" s="214"/>
      <c r="H18" s="215"/>
    </row>
    <row r="19" spans="1:10" s="8" customFormat="1" ht="13.05" customHeight="1" x14ac:dyDescent="0.3">
      <c r="A19" s="2" t="s">
        <v>53</v>
      </c>
      <c r="B19" s="72">
        <v>1</v>
      </c>
      <c r="C19" s="3">
        <v>1</v>
      </c>
      <c r="D19" s="15">
        <f t="shared" ref="D19:D24" si="3">SUM(B19*C19)</f>
        <v>1</v>
      </c>
      <c r="E19" s="9">
        <v>3</v>
      </c>
      <c r="F19" s="15">
        <f t="shared" ref="F19:F24" si="4">SUM(D19*E19)</f>
        <v>3</v>
      </c>
      <c r="G19" s="22">
        <v>47.92</v>
      </c>
      <c r="H19" s="4">
        <f t="shared" ref="H19:H24" si="5">SUM(F19*G19)</f>
        <v>143.76</v>
      </c>
      <c r="I19" s="53" t="s">
        <v>352</v>
      </c>
      <c r="J19"/>
    </row>
    <row r="20" spans="1:10" ht="13.05" customHeight="1" x14ac:dyDescent="0.3">
      <c r="A20" s="2" t="s">
        <v>23</v>
      </c>
      <c r="B20" s="72">
        <v>15</v>
      </c>
      <c r="C20" s="3">
        <v>1</v>
      </c>
      <c r="D20" s="15">
        <f t="shared" si="3"/>
        <v>15</v>
      </c>
      <c r="E20" s="9">
        <v>3</v>
      </c>
      <c r="F20" s="15">
        <f t="shared" si="4"/>
        <v>45</v>
      </c>
      <c r="G20" s="22">
        <v>45.38</v>
      </c>
      <c r="H20" s="5">
        <f t="shared" si="5"/>
        <v>2042.1000000000001</v>
      </c>
      <c r="I20" s="53" t="s">
        <v>352</v>
      </c>
      <c r="J20"/>
    </row>
    <row r="21" spans="1:10" ht="13.05" customHeight="1" x14ac:dyDescent="0.3">
      <c r="A21" s="2" t="s">
        <v>24</v>
      </c>
      <c r="B21" s="72">
        <v>2</v>
      </c>
      <c r="C21" s="3">
        <v>1</v>
      </c>
      <c r="D21" s="15">
        <f t="shared" si="3"/>
        <v>2</v>
      </c>
      <c r="E21" s="9">
        <v>3</v>
      </c>
      <c r="F21" s="15">
        <f t="shared" si="4"/>
        <v>6</v>
      </c>
      <c r="G21" s="22">
        <v>64</v>
      </c>
      <c r="H21" s="5">
        <f t="shared" si="5"/>
        <v>384</v>
      </c>
      <c r="I21" s="53" t="s">
        <v>352</v>
      </c>
      <c r="J21"/>
    </row>
    <row r="22" spans="1:10" s="8" customFormat="1" ht="13.05" customHeight="1" x14ac:dyDescent="0.3">
      <c r="A22" s="67" t="s">
        <v>114</v>
      </c>
      <c r="B22" s="72">
        <v>1</v>
      </c>
      <c r="C22" s="3">
        <v>1</v>
      </c>
      <c r="D22" s="15">
        <f t="shared" si="3"/>
        <v>1</v>
      </c>
      <c r="E22" s="9">
        <v>3</v>
      </c>
      <c r="F22" s="15">
        <f t="shared" si="4"/>
        <v>3</v>
      </c>
      <c r="G22" s="22">
        <v>11.98</v>
      </c>
      <c r="H22" s="4">
        <f t="shared" si="5"/>
        <v>35.94</v>
      </c>
      <c r="I22" s="53" t="s">
        <v>352</v>
      </c>
      <c r="J22"/>
    </row>
    <row r="23" spans="1:10" ht="13.05" customHeight="1" x14ac:dyDescent="0.3">
      <c r="A23" s="67" t="s">
        <v>115</v>
      </c>
      <c r="B23" s="72">
        <v>12</v>
      </c>
      <c r="C23" s="3">
        <v>1</v>
      </c>
      <c r="D23" s="15">
        <f t="shared" si="3"/>
        <v>12</v>
      </c>
      <c r="E23" s="9">
        <v>3</v>
      </c>
      <c r="F23" s="15">
        <f t="shared" si="4"/>
        <v>36</v>
      </c>
      <c r="G23" s="22">
        <v>11.35</v>
      </c>
      <c r="H23" s="5">
        <f t="shared" si="5"/>
        <v>408.59999999999997</v>
      </c>
      <c r="I23" s="53" t="s">
        <v>352</v>
      </c>
      <c r="J23"/>
    </row>
    <row r="24" spans="1:10" s="7" customFormat="1" ht="13.05" customHeight="1" x14ac:dyDescent="0.3">
      <c r="A24" s="67" t="s">
        <v>116</v>
      </c>
      <c r="B24" s="72">
        <v>4</v>
      </c>
      <c r="C24" s="3">
        <v>1</v>
      </c>
      <c r="D24" s="15">
        <f t="shared" si="3"/>
        <v>4</v>
      </c>
      <c r="E24" s="9">
        <v>3</v>
      </c>
      <c r="F24" s="15">
        <f t="shared" si="4"/>
        <v>12</v>
      </c>
      <c r="G24" s="22">
        <v>16</v>
      </c>
      <c r="H24" s="5">
        <f t="shared" si="5"/>
        <v>192</v>
      </c>
      <c r="I24" s="53" t="s">
        <v>352</v>
      </c>
      <c r="J24"/>
    </row>
    <row r="25" spans="1:10" s="8" customFormat="1" ht="13.05" customHeight="1" x14ac:dyDescent="0.3">
      <c r="A25" s="46" t="s">
        <v>25</v>
      </c>
      <c r="B25" s="47">
        <f>SUM(B19:B24)</f>
        <v>35</v>
      </c>
      <c r="C25" s="48"/>
      <c r="D25" s="47">
        <f>SUM(D19:D24)</f>
        <v>35</v>
      </c>
      <c r="E25" s="49"/>
      <c r="F25" s="47">
        <f>SUM(F19:F24)</f>
        <v>105</v>
      </c>
      <c r="G25" s="50"/>
      <c r="H25" s="51">
        <f>SUM(H19:H24)</f>
        <v>3206.4</v>
      </c>
      <c r="I25" s="262"/>
    </row>
    <row r="26" spans="1:10" ht="13.05" customHeight="1" x14ac:dyDescent="0.3">
      <c r="A26" s="213" t="s">
        <v>64</v>
      </c>
      <c r="B26" s="234"/>
      <c r="C26" s="234"/>
      <c r="D26" s="234"/>
      <c r="E26" s="234"/>
      <c r="F26" s="234"/>
      <c r="G26" s="234"/>
      <c r="H26" s="235"/>
    </row>
    <row r="27" spans="1:10" ht="13.05" customHeight="1" x14ac:dyDescent="0.3">
      <c r="A27" s="198" t="s">
        <v>54</v>
      </c>
      <c r="B27" s="228"/>
      <c r="C27" s="228"/>
      <c r="D27" s="228"/>
      <c r="E27" s="228"/>
      <c r="F27" s="228"/>
      <c r="G27" s="228"/>
      <c r="H27" s="229"/>
      <c r="I27" s="53"/>
      <c r="J27"/>
    </row>
    <row r="28" spans="1:10" s="8" customFormat="1" ht="13.05" customHeight="1" x14ac:dyDescent="0.3">
      <c r="A28" s="2" t="s">
        <v>55</v>
      </c>
      <c r="B28" s="222">
        <v>1</v>
      </c>
      <c r="C28" s="203">
        <v>4</v>
      </c>
      <c r="D28" s="208">
        <f>SUM(B28*C28)</f>
        <v>4</v>
      </c>
      <c r="E28" s="72">
        <v>6</v>
      </c>
      <c r="F28" s="15">
        <f>SUM(D28*E28)</f>
        <v>24</v>
      </c>
      <c r="G28" s="22">
        <v>47.92</v>
      </c>
      <c r="H28" s="4">
        <f>SUM(F28*G28)</f>
        <v>1150.08</v>
      </c>
      <c r="I28" s="262" t="s">
        <v>352</v>
      </c>
      <c r="J28"/>
    </row>
    <row r="29" spans="1:10" ht="13.05" customHeight="1" x14ac:dyDescent="0.3">
      <c r="A29" s="2" t="s">
        <v>56</v>
      </c>
      <c r="B29" s="226"/>
      <c r="C29" s="231"/>
      <c r="D29" s="227"/>
      <c r="E29" s="9">
        <v>2</v>
      </c>
      <c r="F29" s="15">
        <f>SUM(D28*E29)</f>
        <v>8</v>
      </c>
      <c r="G29" s="22">
        <v>47.92</v>
      </c>
      <c r="H29" s="4">
        <f>SUM(F29*G29)</f>
        <v>383.36</v>
      </c>
      <c r="I29" s="261" t="s">
        <v>352</v>
      </c>
      <c r="J29"/>
    </row>
    <row r="30" spans="1:10" ht="13.05" customHeight="1" x14ac:dyDescent="0.3">
      <c r="A30" s="198" t="s">
        <v>57</v>
      </c>
      <c r="B30" s="228"/>
      <c r="C30" s="228"/>
      <c r="D30" s="228"/>
      <c r="E30" s="228"/>
      <c r="F30" s="228"/>
      <c r="G30" s="228"/>
      <c r="H30" s="229"/>
      <c r="J30"/>
    </row>
    <row r="31" spans="1:10" s="7" customFormat="1" ht="13.05" customHeight="1" x14ac:dyDescent="0.3">
      <c r="A31" s="2" t="s">
        <v>55</v>
      </c>
      <c r="B31" s="222">
        <v>3</v>
      </c>
      <c r="C31" s="203">
        <v>4</v>
      </c>
      <c r="D31" s="208">
        <f>SUM(B31*C31)</f>
        <v>12</v>
      </c>
      <c r="E31" s="72">
        <v>6</v>
      </c>
      <c r="F31" s="15">
        <f>SUM(D31*E31)</f>
        <v>72</v>
      </c>
      <c r="G31" s="22">
        <v>45.38</v>
      </c>
      <c r="H31" s="4">
        <f>SUM(F31*G31)</f>
        <v>3267.36</v>
      </c>
      <c r="I31" s="53" t="s">
        <v>352</v>
      </c>
      <c r="J31"/>
    </row>
    <row r="32" spans="1:10" s="8" customFormat="1" ht="13.05" customHeight="1" x14ac:dyDescent="0.3">
      <c r="A32" s="2" t="s">
        <v>56</v>
      </c>
      <c r="B32" s="226"/>
      <c r="C32" s="231"/>
      <c r="D32" s="227"/>
      <c r="E32" s="72">
        <v>2</v>
      </c>
      <c r="F32" s="15">
        <f>SUM(D31*E32)</f>
        <v>24</v>
      </c>
      <c r="G32" s="22">
        <v>45.38</v>
      </c>
      <c r="H32" s="4">
        <f>SUM(F32*G32)</f>
        <v>1089.1200000000001</v>
      </c>
      <c r="I32" s="53" t="s">
        <v>352</v>
      </c>
      <c r="J32"/>
    </row>
    <row r="33" spans="1:11" ht="13.05" customHeight="1" x14ac:dyDescent="0.3">
      <c r="A33" s="198" t="s">
        <v>58</v>
      </c>
      <c r="B33" s="228"/>
      <c r="C33" s="228"/>
      <c r="D33" s="228"/>
      <c r="E33" s="228"/>
      <c r="F33" s="228"/>
      <c r="G33" s="228"/>
      <c r="H33" s="229"/>
    </row>
    <row r="34" spans="1:11" s="8" customFormat="1" ht="13.05" customHeight="1" x14ac:dyDescent="0.3">
      <c r="A34" s="2" t="s">
        <v>55</v>
      </c>
      <c r="B34" s="222">
        <v>1</v>
      </c>
      <c r="C34" s="203">
        <v>4</v>
      </c>
      <c r="D34" s="208">
        <f>SUM(B34*C34)</f>
        <v>4</v>
      </c>
      <c r="E34" s="72">
        <v>6</v>
      </c>
      <c r="F34" s="15">
        <f>SUM(D34*E34)</f>
        <v>24</v>
      </c>
      <c r="G34" s="22">
        <v>64</v>
      </c>
      <c r="H34" s="4">
        <f>SUM(F34*G34)</f>
        <v>1536</v>
      </c>
      <c r="I34" s="262" t="s">
        <v>352</v>
      </c>
    </row>
    <row r="35" spans="1:11" ht="13.05" customHeight="1" x14ac:dyDescent="0.3">
      <c r="A35" s="2" t="s">
        <v>56</v>
      </c>
      <c r="B35" s="226"/>
      <c r="C35" s="231"/>
      <c r="D35" s="227"/>
      <c r="E35" s="72">
        <v>2</v>
      </c>
      <c r="F35" s="15">
        <f>SUM(D34*E35)</f>
        <v>8</v>
      </c>
      <c r="G35" s="22">
        <v>64</v>
      </c>
      <c r="H35" s="4">
        <f>SUM(F35*G35)</f>
        <v>512</v>
      </c>
      <c r="I35" s="261" t="s">
        <v>352</v>
      </c>
    </row>
    <row r="36" spans="1:11" ht="13.05" customHeight="1" x14ac:dyDescent="0.3">
      <c r="A36" s="205" t="s">
        <v>111</v>
      </c>
      <c r="B36" s="206"/>
      <c r="C36" s="206"/>
      <c r="D36" s="206"/>
      <c r="E36" s="206"/>
      <c r="F36" s="206"/>
      <c r="G36" s="206"/>
      <c r="H36" s="207"/>
    </row>
    <row r="37" spans="1:11" s="8" customFormat="1" ht="13.05" customHeight="1" x14ac:dyDescent="0.3">
      <c r="A37" s="2" t="s">
        <v>55</v>
      </c>
      <c r="B37" s="222">
        <v>1</v>
      </c>
      <c r="C37" s="203">
        <v>4</v>
      </c>
      <c r="D37" s="208">
        <f>SUM(B37*C37)</f>
        <v>4</v>
      </c>
      <c r="E37" s="72">
        <v>6</v>
      </c>
      <c r="F37" s="15">
        <f>SUM(D37*E37)</f>
        <v>24</v>
      </c>
      <c r="G37" s="22">
        <v>11.98</v>
      </c>
      <c r="H37" s="4">
        <f>SUM(F37*G37)</f>
        <v>287.52</v>
      </c>
      <c r="I37" s="262" t="s">
        <v>352</v>
      </c>
    </row>
    <row r="38" spans="1:11" ht="13.05" customHeight="1" x14ac:dyDescent="0.3">
      <c r="A38" s="2" t="s">
        <v>56</v>
      </c>
      <c r="B38" s="226"/>
      <c r="C38" s="231"/>
      <c r="D38" s="227"/>
      <c r="E38" s="9">
        <v>2</v>
      </c>
      <c r="F38" s="15">
        <f>SUM(D37*E38)</f>
        <v>8</v>
      </c>
      <c r="G38" s="22">
        <v>11.98</v>
      </c>
      <c r="H38" s="4">
        <f>SUM(F38*G38)</f>
        <v>95.84</v>
      </c>
      <c r="I38" s="261" t="s">
        <v>352</v>
      </c>
    </row>
    <row r="39" spans="1:11" s="8" customFormat="1" ht="13.05" customHeight="1" x14ac:dyDescent="0.3">
      <c r="A39" s="205" t="s">
        <v>112</v>
      </c>
      <c r="B39" s="206"/>
      <c r="C39" s="206"/>
      <c r="D39" s="206"/>
      <c r="E39" s="206"/>
      <c r="F39" s="206"/>
      <c r="G39" s="206"/>
      <c r="H39" s="207"/>
      <c r="I39" s="262"/>
    </row>
    <row r="40" spans="1:11" ht="13.05" customHeight="1" x14ac:dyDescent="0.3">
      <c r="A40" s="2" t="s">
        <v>55</v>
      </c>
      <c r="B40" s="222">
        <v>3</v>
      </c>
      <c r="C40" s="203">
        <v>4</v>
      </c>
      <c r="D40" s="208">
        <f>SUM(B40*C40)</f>
        <v>12</v>
      </c>
      <c r="E40" s="72">
        <v>6</v>
      </c>
      <c r="F40" s="15">
        <f>SUM(D40*E40)</f>
        <v>72</v>
      </c>
      <c r="G40" s="22">
        <v>11.35</v>
      </c>
      <c r="H40" s="4">
        <f>SUM(F40*G40)</f>
        <v>817.19999999999993</v>
      </c>
      <c r="I40" s="261" t="s">
        <v>352</v>
      </c>
    </row>
    <row r="41" spans="1:11" ht="13.05" customHeight="1" x14ac:dyDescent="0.3">
      <c r="A41" s="2" t="s">
        <v>56</v>
      </c>
      <c r="B41" s="226"/>
      <c r="C41" s="231"/>
      <c r="D41" s="227"/>
      <c r="E41" s="9">
        <v>2</v>
      </c>
      <c r="F41" s="15">
        <f>SUM(D40*E41)</f>
        <v>24</v>
      </c>
      <c r="G41" s="22">
        <v>11.35</v>
      </c>
      <c r="H41" s="4">
        <f>SUM(F41*G41)</f>
        <v>272.39999999999998</v>
      </c>
      <c r="I41" s="261" t="s">
        <v>352</v>
      </c>
    </row>
    <row r="42" spans="1:11" ht="13.05" customHeight="1" x14ac:dyDescent="0.3">
      <c r="A42" s="205" t="s">
        <v>113</v>
      </c>
      <c r="B42" s="206"/>
      <c r="C42" s="206"/>
      <c r="D42" s="206"/>
      <c r="E42" s="206"/>
      <c r="F42" s="206"/>
      <c r="G42" s="206"/>
      <c r="H42" s="207"/>
    </row>
    <row r="43" spans="1:11" s="8" customFormat="1" ht="13.05" customHeight="1" x14ac:dyDescent="0.3">
      <c r="A43" s="2" t="s">
        <v>55</v>
      </c>
      <c r="B43" s="222">
        <v>1</v>
      </c>
      <c r="C43" s="203">
        <v>4</v>
      </c>
      <c r="D43" s="208">
        <f>SUM(B43*C43)</f>
        <v>4</v>
      </c>
      <c r="E43" s="72">
        <v>6</v>
      </c>
      <c r="F43" s="15">
        <f>SUM(D43*E43)</f>
        <v>24</v>
      </c>
      <c r="G43" s="22">
        <v>16</v>
      </c>
      <c r="H43" s="4">
        <f>SUM(F43*G43)</f>
        <v>384</v>
      </c>
      <c r="I43" s="262" t="s">
        <v>352</v>
      </c>
    </row>
    <row r="44" spans="1:11" ht="13.05" customHeight="1" x14ac:dyDescent="0.3">
      <c r="A44" s="2" t="s">
        <v>56</v>
      </c>
      <c r="B44" s="226"/>
      <c r="C44" s="231"/>
      <c r="D44" s="227"/>
      <c r="E44" s="9">
        <v>2</v>
      </c>
      <c r="F44" s="15">
        <f>SUM(D43*E44)</f>
        <v>8</v>
      </c>
      <c r="G44" s="22">
        <v>16</v>
      </c>
      <c r="H44" s="4">
        <f>SUM(F44*G44)</f>
        <v>128</v>
      </c>
      <c r="I44" s="261" t="s">
        <v>352</v>
      </c>
    </row>
    <row r="45" spans="1:11" s="8" customFormat="1" ht="13.05" customHeight="1" x14ac:dyDescent="0.3">
      <c r="A45" s="46" t="s">
        <v>25</v>
      </c>
      <c r="B45" s="47">
        <f>SUM(B28:B44)</f>
        <v>10</v>
      </c>
      <c r="C45" s="48"/>
      <c r="D45" s="47">
        <f>SUM(D28,D31,D34,D37,D40,D43)</f>
        <v>40</v>
      </c>
      <c r="E45" s="49"/>
      <c r="F45" s="47">
        <f>SUM(F28:F29,F31:F32,F34:F35,F37:F38,F40:F41,F43:F44)</f>
        <v>320</v>
      </c>
      <c r="G45" s="50"/>
      <c r="H45" s="51">
        <f>SUM(H28:H29,H31:H32,H34:H35,H37:H38,H40:H41,H43:H44)</f>
        <v>9922.880000000001</v>
      </c>
      <c r="I45" s="262"/>
    </row>
    <row r="46" spans="1:11" ht="13.05" customHeight="1" x14ac:dyDescent="0.3">
      <c r="A46" s="213" t="s">
        <v>59</v>
      </c>
      <c r="B46" s="234"/>
      <c r="C46" s="234"/>
      <c r="D46" s="234"/>
      <c r="E46" s="234"/>
      <c r="F46" s="234"/>
      <c r="G46" s="234"/>
      <c r="H46" s="235"/>
    </row>
    <row r="47" spans="1:11" ht="13.05" customHeight="1" x14ac:dyDescent="0.3">
      <c r="A47" s="198" t="s">
        <v>54</v>
      </c>
      <c r="B47" s="228"/>
      <c r="C47" s="228"/>
      <c r="D47" s="228"/>
      <c r="E47" s="228"/>
      <c r="F47" s="228"/>
      <c r="G47" s="228"/>
      <c r="H47" s="229"/>
    </row>
    <row r="48" spans="1:11" s="8" customFormat="1" ht="13.05" customHeight="1" x14ac:dyDescent="0.3">
      <c r="A48" s="2" t="s">
        <v>55</v>
      </c>
      <c r="B48" s="222">
        <v>2</v>
      </c>
      <c r="C48" s="203">
        <v>1</v>
      </c>
      <c r="D48" s="208">
        <f>SUM(B48*C48)</f>
        <v>2</v>
      </c>
      <c r="E48" s="72">
        <v>24</v>
      </c>
      <c r="F48" s="15">
        <f>SUM(D48*E48)</f>
        <v>48</v>
      </c>
      <c r="G48" s="22">
        <v>47.92</v>
      </c>
      <c r="H48" s="4">
        <f>SUM(F48*G48)</f>
        <v>2300.16</v>
      </c>
      <c r="I48" s="265" t="s">
        <v>352</v>
      </c>
      <c r="J48"/>
      <c r="K48"/>
    </row>
    <row r="49" spans="1:11" ht="13.05" customHeight="1" x14ac:dyDescent="0.3">
      <c r="A49" s="2" t="s">
        <v>56</v>
      </c>
      <c r="B49" s="226"/>
      <c r="C49" s="231"/>
      <c r="D49" s="227"/>
      <c r="E49" s="9">
        <v>8</v>
      </c>
      <c r="F49" s="15">
        <f>SUM(D48*E49)</f>
        <v>16</v>
      </c>
      <c r="G49" s="22">
        <v>47.92</v>
      </c>
      <c r="H49" s="4">
        <f>SUM(F49*G49)</f>
        <v>766.72</v>
      </c>
      <c r="I49" s="265" t="s">
        <v>352</v>
      </c>
      <c r="J49"/>
      <c r="K49"/>
    </row>
    <row r="50" spans="1:11" ht="13.05" customHeight="1" x14ac:dyDescent="0.3">
      <c r="A50" s="198" t="s">
        <v>57</v>
      </c>
      <c r="B50" s="228"/>
      <c r="C50" s="228"/>
      <c r="D50" s="228"/>
      <c r="E50" s="228"/>
      <c r="F50" s="228"/>
      <c r="G50" s="228"/>
      <c r="H50" s="229"/>
      <c r="I50" s="265"/>
      <c r="J50"/>
      <c r="K50"/>
    </row>
    <row r="51" spans="1:11" s="7" customFormat="1" ht="13.05" customHeight="1" x14ac:dyDescent="0.3">
      <c r="A51" s="2" t="s">
        <v>55</v>
      </c>
      <c r="B51" s="222">
        <v>75</v>
      </c>
      <c r="C51" s="203">
        <v>1</v>
      </c>
      <c r="D51" s="208">
        <f>SUM(B51*C51)</f>
        <v>75</v>
      </c>
      <c r="E51" s="72">
        <v>24</v>
      </c>
      <c r="F51" s="15">
        <f>SUM(D51*E51)</f>
        <v>1800</v>
      </c>
      <c r="G51" s="22">
        <v>45.38</v>
      </c>
      <c r="H51" s="4">
        <f>SUM(F51*G51)</f>
        <v>81684</v>
      </c>
      <c r="I51" s="53" t="s">
        <v>352</v>
      </c>
      <c r="J51"/>
      <c r="K51"/>
    </row>
    <row r="52" spans="1:11" s="8" customFormat="1" ht="13.05" customHeight="1" x14ac:dyDescent="0.3">
      <c r="A52" s="2" t="s">
        <v>56</v>
      </c>
      <c r="B52" s="226"/>
      <c r="C52" s="231"/>
      <c r="D52" s="227"/>
      <c r="E52" s="72">
        <v>8</v>
      </c>
      <c r="F52" s="15">
        <f>SUM(D51*E52)</f>
        <v>600</v>
      </c>
      <c r="G52" s="22">
        <v>45.38</v>
      </c>
      <c r="H52" s="4">
        <f>SUM(F52*G52)</f>
        <v>27228</v>
      </c>
      <c r="I52" s="53" t="s">
        <v>352</v>
      </c>
      <c r="J52"/>
      <c r="K52"/>
    </row>
    <row r="53" spans="1:11" ht="13.05" customHeight="1" x14ac:dyDescent="0.3">
      <c r="A53" s="198" t="s">
        <v>58</v>
      </c>
      <c r="B53" s="228"/>
      <c r="C53" s="228"/>
      <c r="D53" s="228"/>
      <c r="E53" s="228"/>
      <c r="F53" s="228"/>
      <c r="G53" s="228"/>
      <c r="H53" s="229"/>
      <c r="I53" s="53"/>
      <c r="J53"/>
      <c r="K53"/>
    </row>
    <row r="54" spans="1:11" s="8" customFormat="1" ht="13.05" customHeight="1" x14ac:dyDescent="0.3">
      <c r="A54" s="2" t="s">
        <v>55</v>
      </c>
      <c r="B54" s="222">
        <v>5</v>
      </c>
      <c r="C54" s="203">
        <v>1</v>
      </c>
      <c r="D54" s="208">
        <f>SUM(B54*C54)</f>
        <v>5</v>
      </c>
      <c r="E54" s="72">
        <v>24</v>
      </c>
      <c r="F54" s="15">
        <f>SUM(D54*E54)</f>
        <v>120</v>
      </c>
      <c r="G54" s="22">
        <v>64</v>
      </c>
      <c r="H54" s="4">
        <f>SUM(F54*G54)</f>
        <v>7680</v>
      </c>
      <c r="I54" s="262" t="s">
        <v>352</v>
      </c>
    </row>
    <row r="55" spans="1:11" ht="13.05" customHeight="1" x14ac:dyDescent="0.3">
      <c r="A55" s="2" t="s">
        <v>56</v>
      </c>
      <c r="B55" s="226"/>
      <c r="C55" s="231"/>
      <c r="D55" s="227"/>
      <c r="E55" s="72">
        <v>8</v>
      </c>
      <c r="F55" s="15">
        <f>SUM(D54*E55)</f>
        <v>40</v>
      </c>
      <c r="G55" s="22">
        <v>64</v>
      </c>
      <c r="H55" s="4">
        <f>SUM(F55*G55)</f>
        <v>2560</v>
      </c>
      <c r="I55" s="261" t="s">
        <v>352</v>
      </c>
    </row>
    <row r="56" spans="1:11" ht="13.05" customHeight="1" x14ac:dyDescent="0.3">
      <c r="A56" s="205" t="s">
        <v>111</v>
      </c>
      <c r="B56" s="206"/>
      <c r="C56" s="206"/>
      <c r="D56" s="206"/>
      <c r="E56" s="206"/>
      <c r="F56" s="206"/>
      <c r="G56" s="206"/>
      <c r="H56" s="207"/>
    </row>
    <row r="57" spans="1:11" s="8" customFormat="1" ht="13.05" customHeight="1" x14ac:dyDescent="0.3">
      <c r="A57" s="2" t="s">
        <v>55</v>
      </c>
      <c r="B57" s="222">
        <v>2</v>
      </c>
      <c r="C57" s="203">
        <v>1</v>
      </c>
      <c r="D57" s="208">
        <f>SUM(B57*C57)</f>
        <v>2</v>
      </c>
      <c r="E57" s="72">
        <v>24</v>
      </c>
      <c r="F57" s="15">
        <f>SUM(D57*E57)</f>
        <v>48</v>
      </c>
      <c r="G57" s="22">
        <v>11.98</v>
      </c>
      <c r="H57" s="4">
        <f>SUM(F57*G57)</f>
        <v>575.04</v>
      </c>
      <c r="I57" s="262" t="s">
        <v>352</v>
      </c>
    </row>
    <row r="58" spans="1:11" ht="13.05" customHeight="1" x14ac:dyDescent="0.3">
      <c r="A58" s="2" t="s">
        <v>56</v>
      </c>
      <c r="B58" s="226"/>
      <c r="C58" s="204"/>
      <c r="D58" s="227"/>
      <c r="E58" s="9">
        <v>8</v>
      </c>
      <c r="F58" s="15">
        <f>SUM(D57*E58)</f>
        <v>16</v>
      </c>
      <c r="G58" s="22">
        <v>11.98</v>
      </c>
      <c r="H58" s="4">
        <f>SUM(F58*G58)</f>
        <v>191.68</v>
      </c>
      <c r="I58" s="261" t="s">
        <v>352</v>
      </c>
    </row>
    <row r="59" spans="1:11" s="8" customFormat="1" ht="13.05" customHeight="1" x14ac:dyDescent="0.3">
      <c r="A59" s="205" t="s">
        <v>112</v>
      </c>
      <c r="B59" s="206"/>
      <c r="C59" s="206"/>
      <c r="D59" s="206"/>
      <c r="E59" s="206"/>
      <c r="F59" s="206"/>
      <c r="G59" s="206"/>
      <c r="H59" s="207"/>
      <c r="I59" s="262"/>
    </row>
    <row r="60" spans="1:11" ht="13.05" customHeight="1" x14ac:dyDescent="0.3">
      <c r="A60" s="2" t="s">
        <v>55</v>
      </c>
      <c r="B60" s="236">
        <v>79</v>
      </c>
      <c r="C60" s="203">
        <v>1</v>
      </c>
      <c r="D60" s="236">
        <f>SUM(B60*C60)</f>
        <v>79</v>
      </c>
      <c r="E60" s="72">
        <v>24</v>
      </c>
      <c r="F60" s="77">
        <f>SUM(D60*E60)</f>
        <v>1896</v>
      </c>
      <c r="G60" s="22">
        <v>11.35</v>
      </c>
      <c r="H60" s="4">
        <f>SUM(F60*G60)</f>
        <v>21519.599999999999</v>
      </c>
      <c r="I60" s="266" t="s">
        <v>352</v>
      </c>
    </row>
    <row r="61" spans="1:11" ht="13.05" customHeight="1" x14ac:dyDescent="0.3">
      <c r="A61" s="2" t="s">
        <v>56</v>
      </c>
      <c r="B61" s="237"/>
      <c r="C61" s="204"/>
      <c r="D61" s="237"/>
      <c r="E61" s="9">
        <v>8</v>
      </c>
      <c r="F61" s="77">
        <f>SUM(D60*E61)</f>
        <v>632</v>
      </c>
      <c r="G61" s="22">
        <v>11.35</v>
      </c>
      <c r="H61" s="4">
        <f>SUM(F61*G61)</f>
        <v>7173.2</v>
      </c>
      <c r="I61" s="261" t="s">
        <v>352</v>
      </c>
    </row>
    <row r="62" spans="1:11" ht="13.05" customHeight="1" x14ac:dyDescent="0.3">
      <c r="A62" s="205" t="s">
        <v>113</v>
      </c>
      <c r="B62" s="206"/>
      <c r="C62" s="206"/>
      <c r="D62" s="206"/>
      <c r="E62" s="206"/>
      <c r="F62" s="206"/>
      <c r="G62" s="206"/>
      <c r="H62" s="207"/>
    </row>
    <row r="63" spans="1:11" s="8" customFormat="1" ht="13.05" customHeight="1" x14ac:dyDescent="0.3">
      <c r="A63" s="2" t="s">
        <v>55</v>
      </c>
      <c r="B63" s="222">
        <v>10</v>
      </c>
      <c r="C63" s="224">
        <v>1</v>
      </c>
      <c r="D63" s="208">
        <f>SUM(B63*C63)</f>
        <v>10</v>
      </c>
      <c r="E63" s="72">
        <v>24</v>
      </c>
      <c r="F63" s="15">
        <f>SUM(D63*E63)</f>
        <v>240</v>
      </c>
      <c r="G63" s="22">
        <v>16</v>
      </c>
      <c r="H63" s="4">
        <f>SUM(F63*G63)</f>
        <v>3840</v>
      </c>
      <c r="I63" s="262" t="s">
        <v>352</v>
      </c>
    </row>
    <row r="64" spans="1:11" ht="13.05" customHeight="1" x14ac:dyDescent="0.3">
      <c r="A64" s="2" t="s">
        <v>56</v>
      </c>
      <c r="B64" s="226"/>
      <c r="C64" s="225"/>
      <c r="D64" s="227"/>
      <c r="E64" s="9">
        <v>8</v>
      </c>
      <c r="F64" s="15">
        <f>SUM(D63*E64)</f>
        <v>80</v>
      </c>
      <c r="G64" s="22">
        <v>16</v>
      </c>
      <c r="H64" s="4">
        <f>SUM(F64*G64)</f>
        <v>1280</v>
      </c>
      <c r="I64" s="261" t="s">
        <v>352</v>
      </c>
    </row>
    <row r="65" spans="1:9" s="8" customFormat="1" ht="13.05" customHeight="1" x14ac:dyDescent="0.3">
      <c r="A65" s="46" t="s">
        <v>25</v>
      </c>
      <c r="B65" s="47">
        <f>SUM(B48:B64)</f>
        <v>173</v>
      </c>
      <c r="C65" s="48"/>
      <c r="D65" s="47">
        <f>SUM(D48,D51,D54,D57,D60,D63)</f>
        <v>173</v>
      </c>
      <c r="E65" s="49"/>
      <c r="F65" s="47">
        <f>SUM(F48:F49,F51:F52,F54:F55,F57:F58,F60:F61,F63:F64)</f>
        <v>5536</v>
      </c>
      <c r="G65" s="50"/>
      <c r="H65" s="51">
        <f>SUM(H48:H49,H51:H52,H54:H55,H57:H58,H60:H61,H63:H64)</f>
        <v>156798.39999999999</v>
      </c>
      <c r="I65" s="262"/>
    </row>
    <row r="66" spans="1:9" x14ac:dyDescent="0.3">
      <c r="A66" s="16" t="s">
        <v>66</v>
      </c>
      <c r="B66" s="17">
        <f>SUM(B17,B25,B45,B65)</f>
        <v>597</v>
      </c>
      <c r="C66" s="18"/>
      <c r="D66" s="17">
        <f>SUM(D17,D25,D45,D65)</f>
        <v>818</v>
      </c>
      <c r="E66" s="19"/>
      <c r="F66" s="17">
        <f>SUM(F17,F25,F45,F65)</f>
        <v>18501</v>
      </c>
      <c r="G66" s="20"/>
      <c r="H66" s="54">
        <f>SUM(H17,H25,H45,H65)</f>
        <v>556848.72</v>
      </c>
    </row>
    <row r="70" spans="1:9" x14ac:dyDescent="0.3">
      <c r="A70" s="6"/>
      <c r="B70" s="6"/>
      <c r="C70" s="6"/>
      <c r="D70" s="6"/>
      <c r="E70" s="6"/>
      <c r="F70" s="6"/>
      <c r="G70" s="6"/>
      <c r="H70" s="6"/>
    </row>
    <row r="71" spans="1:9" x14ac:dyDescent="0.3">
      <c r="A71" s="6"/>
      <c r="B71" s="6"/>
      <c r="C71" s="6"/>
      <c r="D71" s="6"/>
      <c r="E71" s="6"/>
      <c r="F71" s="6"/>
      <c r="G71" s="6"/>
      <c r="H71" s="6"/>
    </row>
    <row r="72" spans="1:9" x14ac:dyDescent="0.3">
      <c r="A72" s="6"/>
      <c r="B72" s="6"/>
      <c r="C72" s="6"/>
      <c r="D72" s="6"/>
      <c r="E72" s="6"/>
      <c r="F72" s="6"/>
      <c r="G72" s="6"/>
      <c r="H72" s="6"/>
    </row>
    <row r="73" spans="1:9" x14ac:dyDescent="0.3">
      <c r="A73" s="6"/>
      <c r="B73" s="6"/>
      <c r="C73" s="6"/>
      <c r="D73" s="6"/>
      <c r="E73" s="6"/>
      <c r="F73" s="6"/>
      <c r="G73" s="6"/>
      <c r="H73" s="6"/>
    </row>
    <row r="74" spans="1:9" x14ac:dyDescent="0.3">
      <c r="A74" s="6"/>
      <c r="B74" s="6"/>
      <c r="C74" s="6"/>
      <c r="D74" s="6"/>
      <c r="E74" s="6"/>
      <c r="F74" s="6"/>
      <c r="G74" s="6"/>
      <c r="H74" s="6"/>
    </row>
    <row r="75" spans="1:9" x14ac:dyDescent="0.3">
      <c r="A75" s="6"/>
      <c r="B75" s="6"/>
      <c r="C75" s="6"/>
      <c r="D75" s="6"/>
      <c r="E75" s="6"/>
      <c r="F75" s="6"/>
      <c r="G75" s="6"/>
      <c r="H75" s="6"/>
    </row>
    <row r="76" spans="1:9" x14ac:dyDescent="0.3">
      <c r="A76" s="6"/>
      <c r="B76" s="6"/>
      <c r="C76" s="6"/>
      <c r="D76" s="6"/>
      <c r="E76" s="6"/>
      <c r="F76" s="6"/>
      <c r="G76" s="6"/>
      <c r="H76" s="6"/>
    </row>
    <row r="77" spans="1:9" x14ac:dyDescent="0.3">
      <c r="A77" s="6"/>
      <c r="B77" s="6"/>
      <c r="C77" s="6"/>
      <c r="D77" s="6"/>
      <c r="E77" s="6"/>
      <c r="F77" s="6"/>
      <c r="G77" s="6"/>
      <c r="H77" s="6"/>
    </row>
    <row r="78" spans="1:9" x14ac:dyDescent="0.3">
      <c r="A78" s="6"/>
      <c r="B78" s="6"/>
      <c r="C78" s="6"/>
      <c r="D78" s="6"/>
      <c r="E78" s="6"/>
      <c r="F78" s="6"/>
      <c r="G78" s="6"/>
      <c r="H78" s="6"/>
    </row>
    <row r="79" spans="1:9" x14ac:dyDescent="0.3">
      <c r="A79" s="6"/>
      <c r="B79" s="6"/>
      <c r="C79" s="6"/>
      <c r="D79" s="6"/>
      <c r="E79" s="6"/>
      <c r="F79" s="6"/>
      <c r="G79" s="6"/>
      <c r="H79" s="6"/>
    </row>
    <row r="80" spans="1:9" x14ac:dyDescent="0.3">
      <c r="A80" s="6"/>
      <c r="B80" s="6"/>
      <c r="C80" s="6"/>
      <c r="D80" s="6"/>
      <c r="E80" s="6"/>
      <c r="F80" s="6"/>
      <c r="G80" s="6"/>
      <c r="H80" s="6"/>
    </row>
    <row r="81" spans="9:9" s="6" customFormat="1" x14ac:dyDescent="0.3">
      <c r="I81" s="261"/>
    </row>
    <row r="82" spans="9:9" s="6" customFormat="1" x14ac:dyDescent="0.3">
      <c r="I82" s="261"/>
    </row>
    <row r="83" spans="9:9" s="6" customFormat="1" x14ac:dyDescent="0.3">
      <c r="I83" s="261"/>
    </row>
    <row r="84" spans="9:9" s="6" customFormat="1" x14ac:dyDescent="0.3">
      <c r="I84" s="261"/>
    </row>
    <row r="85" spans="9:9" s="6" customFormat="1" x14ac:dyDescent="0.3">
      <c r="I85" s="261"/>
    </row>
    <row r="86" spans="9:9" s="6" customFormat="1" x14ac:dyDescent="0.3">
      <c r="I86" s="261"/>
    </row>
    <row r="87" spans="9:9" s="6" customFormat="1" x14ac:dyDescent="0.3">
      <c r="I87" s="261"/>
    </row>
    <row r="88" spans="9:9" s="6" customFormat="1" x14ac:dyDescent="0.3">
      <c r="I88" s="261"/>
    </row>
    <row r="89" spans="9:9" s="6" customFormat="1" x14ac:dyDescent="0.3">
      <c r="I89" s="261"/>
    </row>
    <row r="90" spans="9:9" s="6" customFormat="1" x14ac:dyDescent="0.3">
      <c r="I90" s="261"/>
    </row>
    <row r="91" spans="9:9" s="6" customFormat="1" x14ac:dyDescent="0.3">
      <c r="I91" s="261"/>
    </row>
    <row r="92" spans="9:9" s="6" customFormat="1" x14ac:dyDescent="0.3">
      <c r="I92" s="261"/>
    </row>
    <row r="93" spans="9:9" s="6" customFormat="1" x14ac:dyDescent="0.3">
      <c r="I93" s="261"/>
    </row>
    <row r="94" spans="9:9" s="6" customFormat="1" x14ac:dyDescent="0.3">
      <c r="I94" s="261"/>
    </row>
    <row r="95" spans="9:9" s="6" customFormat="1" x14ac:dyDescent="0.3">
      <c r="I95" s="261"/>
    </row>
    <row r="96" spans="9:9" s="6" customFormat="1" x14ac:dyDescent="0.3">
      <c r="I96" s="261"/>
    </row>
    <row r="97" spans="9:9" s="6" customFormat="1" x14ac:dyDescent="0.3">
      <c r="I97" s="261"/>
    </row>
    <row r="98" spans="9:9" s="6" customFormat="1" x14ac:dyDescent="0.3">
      <c r="I98" s="261"/>
    </row>
    <row r="99" spans="9:9" s="6" customFormat="1" x14ac:dyDescent="0.3">
      <c r="I99" s="261"/>
    </row>
    <row r="100" spans="9:9" s="6" customFormat="1" x14ac:dyDescent="0.3">
      <c r="I100" s="261"/>
    </row>
    <row r="101" spans="9:9" s="6" customFormat="1" x14ac:dyDescent="0.3">
      <c r="I101" s="261"/>
    </row>
    <row r="102" spans="9:9" s="6" customFormat="1" x14ac:dyDescent="0.3">
      <c r="I102" s="261"/>
    </row>
    <row r="103" spans="9:9" s="6" customFormat="1" x14ac:dyDescent="0.3">
      <c r="I103" s="261"/>
    </row>
    <row r="104" spans="9:9" s="6" customFormat="1" x14ac:dyDescent="0.3">
      <c r="I104" s="261"/>
    </row>
    <row r="105" spans="9:9" s="6" customFormat="1" x14ac:dyDescent="0.3">
      <c r="I105" s="261"/>
    </row>
    <row r="106" spans="9:9" s="6" customFormat="1" x14ac:dyDescent="0.3">
      <c r="I106" s="261"/>
    </row>
    <row r="107" spans="9:9" s="6" customFormat="1" x14ac:dyDescent="0.3">
      <c r="I107" s="261"/>
    </row>
    <row r="108" spans="9:9" s="6" customFormat="1" x14ac:dyDescent="0.3">
      <c r="I108" s="261"/>
    </row>
    <row r="109" spans="9:9" s="6" customFormat="1" x14ac:dyDescent="0.3">
      <c r="I109" s="261"/>
    </row>
    <row r="110" spans="9:9" s="6" customFormat="1" x14ac:dyDescent="0.3">
      <c r="I110" s="261"/>
    </row>
    <row r="111" spans="9:9" s="6" customFormat="1" x14ac:dyDescent="0.3">
      <c r="I111" s="261"/>
    </row>
    <row r="112" spans="9:9" s="6" customFormat="1" x14ac:dyDescent="0.3">
      <c r="I112" s="261"/>
    </row>
    <row r="113" spans="9:9" s="6" customFormat="1" x14ac:dyDescent="0.3">
      <c r="I113" s="261"/>
    </row>
    <row r="114" spans="9:9" s="6" customFormat="1" x14ac:dyDescent="0.3">
      <c r="I114" s="261"/>
    </row>
    <row r="115" spans="9:9" s="6" customFormat="1" x14ac:dyDescent="0.3">
      <c r="I115" s="261"/>
    </row>
    <row r="116" spans="9:9" s="6" customFormat="1" x14ac:dyDescent="0.3">
      <c r="I116" s="261"/>
    </row>
    <row r="117" spans="9:9" s="6" customFormat="1" x14ac:dyDescent="0.3">
      <c r="I117" s="261"/>
    </row>
    <row r="118" spans="9:9" s="6" customFormat="1" x14ac:dyDescent="0.3">
      <c r="I118" s="261"/>
    </row>
    <row r="119" spans="9:9" s="6" customFormat="1" x14ac:dyDescent="0.3">
      <c r="I119" s="261"/>
    </row>
    <row r="120" spans="9:9" s="6" customFormat="1" x14ac:dyDescent="0.3">
      <c r="I120" s="261"/>
    </row>
    <row r="121" spans="9:9" s="6" customFormat="1" x14ac:dyDescent="0.3">
      <c r="I121" s="261"/>
    </row>
    <row r="122" spans="9:9" s="6" customFormat="1" x14ac:dyDescent="0.3">
      <c r="I122" s="261"/>
    </row>
    <row r="123" spans="9:9" s="6" customFormat="1" x14ac:dyDescent="0.3">
      <c r="I123" s="261"/>
    </row>
    <row r="124" spans="9:9" s="6" customFormat="1" x14ac:dyDescent="0.3">
      <c r="I124" s="261"/>
    </row>
    <row r="125" spans="9:9" s="6" customFormat="1" x14ac:dyDescent="0.3">
      <c r="I125" s="261"/>
    </row>
    <row r="126" spans="9:9" s="6" customFormat="1" x14ac:dyDescent="0.3">
      <c r="I126" s="261"/>
    </row>
    <row r="127" spans="9:9" s="6" customFormat="1" x14ac:dyDescent="0.3">
      <c r="I127" s="261"/>
    </row>
    <row r="128" spans="9:9" s="6" customFormat="1" x14ac:dyDescent="0.3">
      <c r="I128" s="261"/>
    </row>
  </sheetData>
  <sortState xmlns:xlrd2="http://schemas.microsoft.com/office/spreadsheetml/2017/richdata2" ref="A19:H24">
    <sortCondition ref="A19:A24"/>
  </sortState>
  <mergeCells count="60">
    <mergeCell ref="A56:H56"/>
    <mergeCell ref="B63:B64"/>
    <mergeCell ref="C63:C64"/>
    <mergeCell ref="D63:D64"/>
    <mergeCell ref="B57:B58"/>
    <mergeCell ref="C57:C58"/>
    <mergeCell ref="D57:D58"/>
    <mergeCell ref="A59:H59"/>
    <mergeCell ref="B60:B61"/>
    <mergeCell ref="C60:C61"/>
    <mergeCell ref="D60:D61"/>
    <mergeCell ref="A62:H62"/>
    <mergeCell ref="D28:D29"/>
    <mergeCell ref="B54:B55"/>
    <mergeCell ref="C54:C55"/>
    <mergeCell ref="D54:D55"/>
    <mergeCell ref="A39:H39"/>
    <mergeCell ref="B40:B41"/>
    <mergeCell ref="C40:C41"/>
    <mergeCell ref="D40:D41"/>
    <mergeCell ref="C51:C52"/>
    <mergeCell ref="D51:D52"/>
    <mergeCell ref="A47:H47"/>
    <mergeCell ref="B48:B49"/>
    <mergeCell ref="C48:C49"/>
    <mergeCell ref="B43:B44"/>
    <mergeCell ref="A36:H36"/>
    <mergeCell ref="B37:B38"/>
    <mergeCell ref="A42:H42"/>
    <mergeCell ref="C37:C38"/>
    <mergeCell ref="D37:D38"/>
    <mergeCell ref="D48:D49"/>
    <mergeCell ref="A50:H50"/>
    <mergeCell ref="B51:B52"/>
    <mergeCell ref="A53:H53"/>
    <mergeCell ref="C43:C44"/>
    <mergeCell ref="D43:D44"/>
    <mergeCell ref="A46:H46"/>
    <mergeCell ref="A2:H2"/>
    <mergeCell ref="A3:H3"/>
    <mergeCell ref="A4:H4"/>
    <mergeCell ref="A5:H5"/>
    <mergeCell ref="A7:H7"/>
    <mergeCell ref="A6:H6"/>
    <mergeCell ref="A8:H8"/>
    <mergeCell ref="A9:H9"/>
    <mergeCell ref="D34:D35"/>
    <mergeCell ref="A30:H30"/>
    <mergeCell ref="B31:B32"/>
    <mergeCell ref="C31:C32"/>
    <mergeCell ref="D31:D32"/>
    <mergeCell ref="A33:H33"/>
    <mergeCell ref="B34:B35"/>
    <mergeCell ref="C34:C35"/>
    <mergeCell ref="A10:H10"/>
    <mergeCell ref="A18:H18"/>
    <mergeCell ref="B28:B29"/>
    <mergeCell ref="C28:C29"/>
    <mergeCell ref="A26:H26"/>
    <mergeCell ref="A27:H27"/>
  </mergeCells>
  <pageMargins left="0.25" right="0.25" top="0.25" bottom="0.2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8D6A-0613-403E-A980-661C2D099AB7}">
  <sheetPr>
    <tabColor rgb="FF66FF33"/>
  </sheetPr>
  <dimension ref="A1:F6"/>
  <sheetViews>
    <sheetView zoomScale="85" zoomScaleNormal="85" workbookViewId="0">
      <selection activeCell="E4" sqref="E4"/>
    </sheetView>
  </sheetViews>
  <sheetFormatPr defaultRowHeight="14.4" x14ac:dyDescent="0.3"/>
  <cols>
    <col min="1" max="1" width="65.88671875" customWidth="1"/>
    <col min="2" max="2" width="17.44140625" bestFit="1" customWidth="1"/>
    <col min="3" max="3" width="13.5546875" bestFit="1" customWidth="1"/>
    <col min="4" max="4" width="18.21875" customWidth="1"/>
    <col min="5" max="5" width="15.5546875" customWidth="1"/>
    <col min="6" max="6" width="70.88671875" customWidth="1"/>
    <col min="8" max="8" width="9.88671875" bestFit="1" customWidth="1"/>
  </cols>
  <sheetData>
    <row r="1" spans="1:6" x14ac:dyDescent="0.3">
      <c r="A1" s="238" t="s">
        <v>248</v>
      </c>
      <c r="B1" s="238"/>
      <c r="C1" s="238"/>
      <c r="D1" s="238"/>
      <c r="E1" s="238"/>
      <c r="F1" s="238"/>
    </row>
    <row r="2" spans="1:6" x14ac:dyDescent="0.3">
      <c r="A2" s="104"/>
      <c r="B2" s="104"/>
      <c r="C2" s="104"/>
      <c r="D2" s="104"/>
      <c r="E2" s="104"/>
      <c r="F2" s="104"/>
    </row>
    <row r="3" spans="1:6" s="93" customFormat="1" x14ac:dyDescent="0.3">
      <c r="A3" s="105" t="s">
        <v>133</v>
      </c>
      <c r="B3" s="103" t="s">
        <v>131</v>
      </c>
      <c r="C3" s="103" t="s">
        <v>132</v>
      </c>
      <c r="D3" s="103" t="s">
        <v>240</v>
      </c>
      <c r="E3" s="103" t="s">
        <v>241</v>
      </c>
      <c r="F3" s="106" t="s">
        <v>101</v>
      </c>
    </row>
    <row r="4" spans="1:6" s="90" customFormat="1" ht="28.8" x14ac:dyDescent="0.3">
      <c r="A4" s="107" t="s">
        <v>127</v>
      </c>
      <c r="B4" s="141">
        <v>80</v>
      </c>
      <c r="C4" s="141">
        <v>2560</v>
      </c>
      <c r="D4" s="139">
        <v>79</v>
      </c>
      <c r="E4" s="139">
        <v>2528</v>
      </c>
      <c r="F4" s="110" t="s">
        <v>247</v>
      </c>
    </row>
    <row r="5" spans="1:6" x14ac:dyDescent="0.3">
      <c r="A5" s="102" t="s">
        <v>279</v>
      </c>
      <c r="B5" s="104"/>
      <c r="C5" s="104"/>
      <c r="D5" s="103">
        <f>D4-B4</f>
        <v>-1</v>
      </c>
      <c r="E5" s="103">
        <f>E4-C4</f>
        <v>-32</v>
      </c>
      <c r="F5" s="104"/>
    </row>
    <row r="6" spans="1:6" x14ac:dyDescent="0.3">
      <c r="A6" s="104"/>
      <c r="B6" s="104"/>
      <c r="C6" s="104"/>
      <c r="D6" s="104"/>
      <c r="E6" s="104"/>
      <c r="F6" s="104"/>
    </row>
  </sheetData>
  <mergeCells count="1">
    <mergeCell ref="A1:F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08"/>
  <sheetViews>
    <sheetView zoomScaleNormal="100" workbookViewId="0">
      <pane ySplit="1" topLeftCell="A87" activePane="bottomLeft" state="frozen"/>
      <selection pane="bottomLeft" activeCell="I1" sqref="I1:I1048576"/>
    </sheetView>
  </sheetViews>
  <sheetFormatPr defaultColWidth="0" defaultRowHeight="13.8" x14ac:dyDescent="0.3"/>
  <cols>
    <col min="1" max="1" width="49.77734375" style="1" customWidth="1"/>
    <col min="2" max="2" width="14.21875" style="10" customWidth="1"/>
    <col min="3" max="3" width="15.109375" style="1" customWidth="1"/>
    <col min="4" max="4" width="20.88671875" style="10" customWidth="1"/>
    <col min="5" max="5" width="16.21875" style="10" customWidth="1"/>
    <col min="6" max="6" width="14.77734375" style="10" customWidth="1"/>
    <col min="7" max="7" width="17.21875" style="14" customWidth="1"/>
    <col min="8" max="8" width="16.109375" style="1" customWidth="1"/>
    <col min="9" max="9" width="10.77734375" style="261" hidden="1" customWidth="1"/>
    <col min="10" max="12" width="0" style="6" hidden="1"/>
    <col min="13" max="16384" width="8.77734375" style="6" hidden="1"/>
  </cols>
  <sheetData>
    <row r="1" spans="1:8" ht="25.2" thickBot="1" x14ac:dyDescent="0.35">
      <c r="A1" s="11" t="s">
        <v>0</v>
      </c>
      <c r="B1" s="12" t="s">
        <v>1</v>
      </c>
      <c r="C1" s="11" t="s">
        <v>2</v>
      </c>
      <c r="D1" s="12" t="s">
        <v>18</v>
      </c>
      <c r="E1" s="12" t="s">
        <v>19</v>
      </c>
      <c r="F1" s="12" t="s">
        <v>20</v>
      </c>
      <c r="G1" s="13" t="s">
        <v>21</v>
      </c>
      <c r="H1" s="11" t="s">
        <v>22</v>
      </c>
    </row>
    <row r="2" spans="1:8" ht="12.6" customHeight="1" x14ac:dyDescent="0.3">
      <c r="A2" s="246" t="s">
        <v>245</v>
      </c>
      <c r="B2" s="247"/>
      <c r="C2" s="247"/>
      <c r="D2" s="247"/>
      <c r="E2" s="247"/>
      <c r="F2" s="247"/>
      <c r="G2" s="247"/>
      <c r="H2" s="248"/>
    </row>
    <row r="3" spans="1:8" ht="15.45" customHeight="1" x14ac:dyDescent="0.3">
      <c r="A3" s="230" t="s">
        <v>287</v>
      </c>
      <c r="B3" s="230"/>
      <c r="C3" s="230"/>
      <c r="D3" s="230"/>
      <c r="E3" s="230"/>
      <c r="F3" s="230"/>
      <c r="G3" s="230"/>
      <c r="H3" s="230"/>
    </row>
    <row r="4" spans="1:8" ht="13.05" customHeight="1" x14ac:dyDescent="0.3">
      <c r="A4" s="243" t="s">
        <v>252</v>
      </c>
      <c r="B4" s="244"/>
      <c r="C4" s="244"/>
      <c r="D4" s="244"/>
      <c r="E4" s="244"/>
      <c r="F4" s="244"/>
      <c r="G4" s="244"/>
      <c r="H4" s="245"/>
    </row>
    <row r="5" spans="1:8" ht="13.05" customHeight="1" x14ac:dyDescent="0.3">
      <c r="A5" s="230" t="s">
        <v>286</v>
      </c>
      <c r="B5" s="230"/>
      <c r="C5" s="230"/>
      <c r="D5" s="230"/>
      <c r="E5" s="230"/>
      <c r="F5" s="230"/>
      <c r="G5" s="230"/>
      <c r="H5" s="230"/>
    </row>
    <row r="6" spans="1:8" ht="13.05" customHeight="1" x14ac:dyDescent="0.3">
      <c r="A6" s="230" t="s">
        <v>6</v>
      </c>
      <c r="B6" s="230"/>
      <c r="C6" s="230"/>
      <c r="D6" s="230"/>
      <c r="E6" s="230"/>
      <c r="F6" s="230"/>
      <c r="G6" s="230"/>
      <c r="H6" s="230"/>
    </row>
    <row r="7" spans="1:8" ht="13.05" customHeight="1" x14ac:dyDescent="0.3">
      <c r="A7" s="230" t="s">
        <v>7</v>
      </c>
      <c r="B7" s="230"/>
      <c r="C7" s="230"/>
      <c r="D7" s="230"/>
      <c r="E7" s="230"/>
      <c r="F7" s="230"/>
      <c r="G7" s="230"/>
      <c r="H7" s="230"/>
    </row>
    <row r="8" spans="1:8" ht="13.05" customHeight="1" x14ac:dyDescent="0.3">
      <c r="A8" s="230" t="s">
        <v>288</v>
      </c>
      <c r="B8" s="230"/>
      <c r="C8" s="230"/>
      <c r="D8" s="230"/>
      <c r="E8" s="230"/>
      <c r="F8" s="230"/>
      <c r="G8" s="230"/>
      <c r="H8" s="230"/>
    </row>
    <row r="9" spans="1:8" ht="13.05" customHeight="1" x14ac:dyDescent="0.3">
      <c r="A9" s="230" t="s">
        <v>289</v>
      </c>
      <c r="B9" s="230"/>
      <c r="C9" s="230"/>
      <c r="D9" s="230"/>
      <c r="E9" s="230"/>
      <c r="F9" s="230"/>
      <c r="G9" s="230"/>
      <c r="H9" s="230"/>
    </row>
    <row r="10" spans="1:8" ht="13.05" customHeight="1" x14ac:dyDescent="0.3">
      <c r="A10" s="230" t="s">
        <v>290</v>
      </c>
      <c r="B10" s="230"/>
      <c r="C10" s="230"/>
      <c r="D10" s="230"/>
      <c r="E10" s="230"/>
      <c r="F10" s="230"/>
      <c r="G10" s="230"/>
      <c r="H10" s="230"/>
    </row>
    <row r="11" spans="1:8" ht="13.05" customHeight="1" x14ac:dyDescent="0.3">
      <c r="A11" s="230" t="s">
        <v>14</v>
      </c>
      <c r="B11" s="230"/>
      <c r="C11" s="230"/>
      <c r="D11" s="230"/>
      <c r="E11" s="230"/>
      <c r="F11" s="230"/>
      <c r="G11" s="230"/>
      <c r="H11" s="230"/>
    </row>
    <row r="12" spans="1:8" ht="13.05" customHeight="1" x14ac:dyDescent="0.3">
      <c r="A12" s="230" t="s">
        <v>16</v>
      </c>
      <c r="B12" s="230"/>
      <c r="C12" s="230"/>
      <c r="D12" s="230"/>
      <c r="E12" s="230"/>
      <c r="F12" s="230"/>
      <c r="G12" s="230"/>
      <c r="H12" s="230"/>
    </row>
    <row r="13" spans="1:8" ht="13.05" customHeight="1" x14ac:dyDescent="0.3">
      <c r="A13" s="230" t="s">
        <v>253</v>
      </c>
      <c r="B13" s="230"/>
      <c r="C13" s="230"/>
      <c r="D13" s="230"/>
      <c r="E13" s="230"/>
      <c r="F13" s="230"/>
      <c r="G13" s="230"/>
      <c r="H13" s="230"/>
    </row>
    <row r="14" spans="1:8" ht="13.05" customHeight="1" x14ac:dyDescent="0.3">
      <c r="A14" s="230" t="s">
        <v>26</v>
      </c>
      <c r="B14" s="230"/>
      <c r="C14" s="230"/>
      <c r="D14" s="230"/>
      <c r="E14" s="230"/>
      <c r="F14" s="230"/>
      <c r="G14" s="230"/>
      <c r="H14" s="230"/>
    </row>
    <row r="15" spans="1:8" ht="13.05" customHeight="1" x14ac:dyDescent="0.3">
      <c r="A15" s="230" t="s">
        <v>27</v>
      </c>
      <c r="B15" s="230"/>
      <c r="C15" s="230"/>
      <c r="D15" s="230"/>
      <c r="E15" s="230"/>
      <c r="F15" s="230"/>
      <c r="G15" s="230"/>
      <c r="H15" s="230"/>
    </row>
    <row r="16" spans="1:8" ht="13.05" customHeight="1" x14ac:dyDescent="0.3">
      <c r="A16" s="243" t="s">
        <v>254</v>
      </c>
      <c r="B16" s="244"/>
      <c r="C16" s="244"/>
      <c r="D16" s="244"/>
      <c r="E16" s="244"/>
      <c r="F16" s="244"/>
      <c r="G16" s="244"/>
      <c r="H16" s="245"/>
    </row>
    <row r="17" spans="1:12" ht="13.05" customHeight="1" x14ac:dyDescent="0.3">
      <c r="A17" s="230" t="s">
        <v>29</v>
      </c>
      <c r="B17" s="230"/>
      <c r="C17" s="230"/>
      <c r="D17" s="230"/>
      <c r="E17" s="230"/>
      <c r="F17" s="230"/>
      <c r="G17" s="230"/>
      <c r="H17" s="230"/>
    </row>
    <row r="18" spans="1:12" ht="13.05" customHeight="1" x14ac:dyDescent="0.3">
      <c r="A18" s="230" t="s">
        <v>31</v>
      </c>
      <c r="B18" s="230"/>
      <c r="C18" s="230"/>
      <c r="D18" s="230"/>
      <c r="E18" s="230"/>
      <c r="F18" s="230"/>
      <c r="G18" s="230"/>
      <c r="H18" s="230"/>
    </row>
    <row r="19" spans="1:12" s="8" customFormat="1" ht="12.6" customHeight="1" x14ac:dyDescent="0.3">
      <c r="A19" s="230" t="s">
        <v>33</v>
      </c>
      <c r="B19" s="230"/>
      <c r="C19" s="230"/>
      <c r="D19" s="230"/>
      <c r="E19" s="230"/>
      <c r="F19" s="230"/>
      <c r="G19" s="230"/>
      <c r="H19" s="230"/>
      <c r="I19" s="262"/>
    </row>
    <row r="20" spans="1:12" ht="13.05" customHeight="1" x14ac:dyDescent="0.3">
      <c r="A20" s="243" t="s">
        <v>75</v>
      </c>
      <c r="B20" s="244"/>
      <c r="C20" s="244"/>
      <c r="D20" s="244"/>
      <c r="E20" s="244"/>
      <c r="F20" s="244"/>
      <c r="G20" s="244"/>
      <c r="H20" s="245"/>
    </row>
    <row r="21" spans="1:12" ht="13.05" customHeight="1" x14ac:dyDescent="0.3">
      <c r="A21" s="230" t="s">
        <v>219</v>
      </c>
      <c r="B21" s="230"/>
      <c r="C21" s="230"/>
      <c r="D21" s="230"/>
      <c r="E21" s="230"/>
      <c r="F21" s="230"/>
      <c r="G21" s="230"/>
      <c r="H21" s="230"/>
    </row>
    <row r="22" spans="1:12" s="7" customFormat="1" ht="13.05" customHeight="1" x14ac:dyDescent="0.3">
      <c r="A22" s="230" t="s">
        <v>220</v>
      </c>
      <c r="B22" s="230"/>
      <c r="C22" s="230"/>
      <c r="D22" s="230"/>
      <c r="E22" s="230"/>
      <c r="F22" s="230"/>
      <c r="G22" s="230"/>
      <c r="H22" s="230"/>
      <c r="I22" s="263"/>
    </row>
    <row r="23" spans="1:12" s="8" customFormat="1" ht="13.05" customHeight="1" thickBot="1" x14ac:dyDescent="0.35">
      <c r="A23" s="230" t="s">
        <v>221</v>
      </c>
      <c r="B23" s="230"/>
      <c r="C23" s="230"/>
      <c r="D23" s="230"/>
      <c r="E23" s="230"/>
      <c r="F23" s="230"/>
      <c r="G23" s="230"/>
      <c r="H23" s="230"/>
      <c r="I23" s="262"/>
    </row>
    <row r="24" spans="1:12" ht="13.05" customHeight="1" thickBot="1" x14ac:dyDescent="0.35">
      <c r="A24" s="230" t="s">
        <v>34</v>
      </c>
      <c r="B24" s="230"/>
      <c r="C24" s="230"/>
      <c r="D24" s="230"/>
      <c r="E24" s="230"/>
      <c r="F24" s="230"/>
      <c r="G24" s="230"/>
      <c r="H24" s="230"/>
      <c r="K24" s="94"/>
      <c r="L24" s="94"/>
    </row>
    <row r="25" spans="1:12" ht="13.05" customHeight="1" thickBot="1" x14ac:dyDescent="0.35">
      <c r="A25" s="230" t="s">
        <v>255</v>
      </c>
      <c r="B25" s="230"/>
      <c r="C25" s="230"/>
      <c r="D25" s="230"/>
      <c r="E25" s="230"/>
      <c r="F25" s="230"/>
      <c r="G25" s="230"/>
      <c r="H25" s="230"/>
      <c r="K25" s="94"/>
      <c r="L25" s="94"/>
    </row>
    <row r="26" spans="1:12" s="7" customFormat="1" ht="13.05" customHeight="1" thickBot="1" x14ac:dyDescent="0.35">
      <c r="A26" s="230" t="s">
        <v>256</v>
      </c>
      <c r="B26" s="230"/>
      <c r="C26" s="230"/>
      <c r="D26" s="230"/>
      <c r="E26" s="230"/>
      <c r="F26" s="230"/>
      <c r="G26" s="230"/>
      <c r="H26" s="230"/>
      <c r="I26" s="263"/>
      <c r="K26" s="94"/>
      <c r="L26" s="94"/>
    </row>
    <row r="27" spans="1:12" s="8" customFormat="1" ht="13.05" customHeight="1" thickBot="1" x14ac:dyDescent="0.35">
      <c r="A27" s="230" t="s">
        <v>257</v>
      </c>
      <c r="B27" s="230"/>
      <c r="C27" s="230"/>
      <c r="D27" s="230"/>
      <c r="E27" s="230"/>
      <c r="F27" s="230"/>
      <c r="G27" s="230"/>
      <c r="H27" s="230"/>
      <c r="I27" s="262"/>
      <c r="K27" s="94"/>
      <c r="L27" s="94"/>
    </row>
    <row r="28" spans="1:12" ht="13.05" customHeight="1" thickBot="1" x14ac:dyDescent="0.35">
      <c r="A28" s="230" t="s">
        <v>37</v>
      </c>
      <c r="B28" s="230"/>
      <c r="C28" s="230"/>
      <c r="D28" s="230"/>
      <c r="E28" s="230"/>
      <c r="F28" s="230"/>
      <c r="G28" s="230"/>
      <c r="H28" s="230"/>
      <c r="K28" s="94"/>
      <c r="L28" s="94"/>
    </row>
    <row r="29" spans="1:12" ht="13.05" customHeight="1" thickBot="1" x14ac:dyDescent="0.35">
      <c r="A29" s="230" t="s">
        <v>258</v>
      </c>
      <c r="B29" s="230"/>
      <c r="C29" s="230"/>
      <c r="D29" s="230"/>
      <c r="E29" s="230"/>
      <c r="F29" s="230"/>
      <c r="G29" s="230"/>
      <c r="H29" s="230"/>
      <c r="K29" s="94"/>
      <c r="L29" s="94"/>
    </row>
    <row r="30" spans="1:12" s="8" customFormat="1" ht="13.05" customHeight="1" thickBot="1" x14ac:dyDescent="0.35">
      <c r="A30" s="230" t="s">
        <v>38</v>
      </c>
      <c r="B30" s="230"/>
      <c r="C30" s="230"/>
      <c r="D30" s="230"/>
      <c r="E30" s="230"/>
      <c r="F30" s="230"/>
      <c r="G30" s="230"/>
      <c r="H30" s="230"/>
      <c r="I30" s="262"/>
      <c r="K30" s="94"/>
      <c r="L30" s="94"/>
    </row>
    <row r="31" spans="1:12" ht="13.05" customHeight="1" thickBot="1" x14ac:dyDescent="0.35">
      <c r="A31" s="242" t="s">
        <v>39</v>
      </c>
      <c r="B31" s="242"/>
      <c r="C31" s="242"/>
      <c r="D31" s="242"/>
      <c r="E31" s="242"/>
      <c r="F31" s="242"/>
      <c r="G31" s="242"/>
      <c r="H31" s="242"/>
      <c r="K31" s="94"/>
      <c r="L31" s="94"/>
    </row>
    <row r="32" spans="1:12" ht="13.05" customHeight="1" thickBot="1" x14ac:dyDescent="0.35">
      <c r="A32" s="230" t="s">
        <v>78</v>
      </c>
      <c r="B32" s="230"/>
      <c r="C32" s="230"/>
      <c r="D32" s="230"/>
      <c r="E32" s="230"/>
      <c r="F32" s="230"/>
      <c r="G32" s="230"/>
      <c r="H32" s="230"/>
      <c r="K32" s="94"/>
      <c r="L32" s="94"/>
    </row>
    <row r="33" spans="1:12" s="7" customFormat="1" ht="13.05" customHeight="1" thickBot="1" x14ac:dyDescent="0.35">
      <c r="A33" s="230" t="s">
        <v>259</v>
      </c>
      <c r="B33" s="230"/>
      <c r="C33" s="230"/>
      <c r="D33" s="230"/>
      <c r="E33" s="230"/>
      <c r="F33" s="230"/>
      <c r="G33" s="230"/>
      <c r="H33" s="230"/>
      <c r="I33" s="263"/>
      <c r="K33" s="94"/>
      <c r="L33" s="94"/>
    </row>
    <row r="34" spans="1:12" s="8" customFormat="1" ht="13.05" customHeight="1" thickBot="1" x14ac:dyDescent="0.35">
      <c r="A34" s="230" t="s">
        <v>60</v>
      </c>
      <c r="B34" s="230"/>
      <c r="C34" s="230"/>
      <c r="D34" s="230"/>
      <c r="E34" s="230"/>
      <c r="F34" s="230"/>
      <c r="G34" s="230"/>
      <c r="H34" s="230"/>
      <c r="I34" s="262"/>
      <c r="K34" s="94"/>
      <c r="L34" s="94"/>
    </row>
    <row r="35" spans="1:12" s="8" customFormat="1" ht="13.05" customHeight="1" thickBot="1" x14ac:dyDescent="0.35">
      <c r="A35" s="242" t="s">
        <v>41</v>
      </c>
      <c r="B35" s="242"/>
      <c r="C35" s="242"/>
      <c r="D35" s="242"/>
      <c r="E35" s="242"/>
      <c r="F35" s="242"/>
      <c r="G35" s="242"/>
      <c r="H35" s="242"/>
      <c r="I35" s="262"/>
      <c r="K35" s="94"/>
      <c r="L35" s="94"/>
    </row>
    <row r="36" spans="1:12" ht="13.05" customHeight="1" thickBot="1" x14ac:dyDescent="0.35">
      <c r="A36" s="230" t="s">
        <v>42</v>
      </c>
      <c r="B36" s="230"/>
      <c r="C36" s="230"/>
      <c r="D36" s="230"/>
      <c r="E36" s="230"/>
      <c r="F36" s="230"/>
      <c r="G36" s="230"/>
      <c r="H36" s="230"/>
      <c r="K36" s="95"/>
      <c r="L36" s="94"/>
    </row>
    <row r="37" spans="1:12" ht="13.05" customHeight="1" x14ac:dyDescent="0.3">
      <c r="A37" s="230" t="s">
        <v>222</v>
      </c>
      <c r="B37" s="230"/>
      <c r="C37" s="230"/>
      <c r="D37" s="230"/>
      <c r="E37" s="230"/>
      <c r="F37" s="230"/>
      <c r="G37" s="230"/>
      <c r="H37" s="230"/>
      <c r="K37" s="94"/>
      <c r="L37" s="94"/>
    </row>
    <row r="38" spans="1:12" s="8" customFormat="1" ht="16.2" customHeight="1" x14ac:dyDescent="0.3">
      <c r="A38" s="230" t="s">
        <v>260</v>
      </c>
      <c r="B38" s="230"/>
      <c r="C38" s="230"/>
      <c r="D38" s="230"/>
      <c r="E38" s="230"/>
      <c r="F38" s="230"/>
      <c r="G38" s="230"/>
      <c r="H38" s="230"/>
      <c r="I38" s="262"/>
    </row>
    <row r="39" spans="1:12" ht="13.05" customHeight="1" x14ac:dyDescent="0.3">
      <c r="A39" s="230" t="s">
        <v>261</v>
      </c>
      <c r="B39" s="230"/>
      <c r="C39" s="230"/>
      <c r="D39" s="230"/>
      <c r="E39" s="230"/>
      <c r="F39" s="230"/>
      <c r="G39" s="230"/>
      <c r="H39" s="230"/>
    </row>
    <row r="40" spans="1:12" ht="13.05" customHeight="1" x14ac:dyDescent="0.3">
      <c r="A40" s="230" t="s">
        <v>44</v>
      </c>
      <c r="B40" s="230"/>
      <c r="C40" s="230"/>
      <c r="D40" s="230"/>
      <c r="E40" s="230"/>
      <c r="F40" s="230"/>
      <c r="G40" s="230"/>
      <c r="H40" s="230"/>
    </row>
    <row r="41" spans="1:12" s="7" customFormat="1" ht="13.05" customHeight="1" x14ac:dyDescent="0.3">
      <c r="A41" s="230" t="s">
        <v>262</v>
      </c>
      <c r="B41" s="230"/>
      <c r="C41" s="230"/>
      <c r="D41" s="230"/>
      <c r="E41" s="230"/>
      <c r="F41" s="230"/>
      <c r="G41" s="230"/>
      <c r="H41" s="230"/>
      <c r="I41" s="263"/>
    </row>
    <row r="42" spans="1:12" s="8" customFormat="1" ht="13.05" customHeight="1" x14ac:dyDescent="0.3">
      <c r="A42" s="230" t="s">
        <v>263</v>
      </c>
      <c r="B42" s="230"/>
      <c r="C42" s="230"/>
      <c r="D42" s="230"/>
      <c r="E42" s="230"/>
      <c r="F42" s="230"/>
      <c r="G42" s="230"/>
      <c r="H42" s="230"/>
      <c r="I42" s="262"/>
    </row>
    <row r="43" spans="1:12" s="8" customFormat="1" ht="13.05" customHeight="1" x14ac:dyDescent="0.3">
      <c r="A43" s="230" t="s">
        <v>265</v>
      </c>
      <c r="B43" s="230"/>
      <c r="C43" s="230"/>
      <c r="D43" s="230"/>
      <c r="E43" s="230"/>
      <c r="F43" s="230"/>
      <c r="G43" s="230"/>
      <c r="H43" s="230"/>
      <c r="I43" s="262"/>
    </row>
    <row r="44" spans="1:12" ht="13.05" customHeight="1" x14ac:dyDescent="0.3">
      <c r="A44" s="230" t="s">
        <v>223</v>
      </c>
      <c r="B44" s="230"/>
      <c r="C44" s="230"/>
      <c r="D44" s="230"/>
      <c r="E44" s="230"/>
      <c r="F44" s="230"/>
      <c r="G44" s="230"/>
      <c r="H44" s="230"/>
    </row>
    <row r="45" spans="1:12" s="8" customFormat="1" ht="13.05" customHeight="1" x14ac:dyDescent="0.3">
      <c r="A45" s="230" t="s">
        <v>49</v>
      </c>
      <c r="B45" s="230"/>
      <c r="C45" s="230"/>
      <c r="D45" s="230"/>
      <c r="E45" s="230"/>
      <c r="F45" s="230"/>
      <c r="G45" s="230"/>
      <c r="H45" s="230"/>
      <c r="I45" s="262"/>
    </row>
    <row r="46" spans="1:12" ht="13.05" customHeight="1" x14ac:dyDescent="0.3">
      <c r="A46" s="230" t="s">
        <v>50</v>
      </c>
      <c r="B46" s="230"/>
      <c r="C46" s="230"/>
      <c r="D46" s="230"/>
      <c r="E46" s="230"/>
      <c r="F46" s="230"/>
      <c r="G46" s="230"/>
      <c r="H46" s="230"/>
    </row>
    <row r="47" spans="1:12" ht="13.05" customHeight="1" x14ac:dyDescent="0.3">
      <c r="A47" s="243" t="s">
        <v>79</v>
      </c>
      <c r="B47" s="244"/>
      <c r="C47" s="244"/>
      <c r="D47" s="244"/>
      <c r="E47" s="244"/>
      <c r="F47" s="244"/>
      <c r="G47" s="244"/>
      <c r="H47" s="245"/>
    </row>
    <row r="48" spans="1:12" ht="13.05" customHeight="1" x14ac:dyDescent="0.3">
      <c r="A48" s="243" t="s">
        <v>80</v>
      </c>
      <c r="B48" s="244"/>
      <c r="C48" s="244"/>
      <c r="D48" s="244"/>
      <c r="E48" s="244"/>
      <c r="F48" s="244"/>
      <c r="G48" s="244"/>
      <c r="H48" s="245"/>
    </row>
    <row r="49" spans="1:9" ht="13.05" customHeight="1" x14ac:dyDescent="0.3">
      <c r="A49" s="230" t="s">
        <v>73</v>
      </c>
      <c r="B49" s="230"/>
      <c r="C49" s="230"/>
      <c r="D49" s="230"/>
      <c r="E49" s="230"/>
      <c r="F49" s="230"/>
      <c r="G49" s="230"/>
      <c r="H49" s="230"/>
    </row>
    <row r="50" spans="1:9" ht="12.6" customHeight="1" x14ac:dyDescent="0.3">
      <c r="A50" s="239" t="s">
        <v>264</v>
      </c>
      <c r="B50" s="240"/>
      <c r="C50" s="240"/>
      <c r="D50" s="240"/>
      <c r="E50" s="240"/>
      <c r="F50" s="240"/>
      <c r="G50" s="240"/>
      <c r="H50" s="241"/>
    </row>
    <row r="51" spans="1:9" ht="12.6" customHeight="1" x14ac:dyDescent="0.3">
      <c r="A51" s="239" t="s">
        <v>251</v>
      </c>
      <c r="B51" s="240"/>
      <c r="C51" s="240"/>
      <c r="D51" s="240"/>
      <c r="E51" s="240"/>
      <c r="F51" s="240"/>
      <c r="G51" s="240"/>
      <c r="H51" s="241"/>
    </row>
    <row r="52" spans="1:9" s="7" customFormat="1" ht="13.05" customHeight="1" x14ac:dyDescent="0.3">
      <c r="A52" s="213" t="s">
        <v>51</v>
      </c>
      <c r="B52" s="232"/>
      <c r="C52" s="232"/>
      <c r="D52" s="232"/>
      <c r="E52" s="232"/>
      <c r="F52" s="232"/>
      <c r="G52" s="232"/>
      <c r="H52" s="233"/>
      <c r="I52" s="263"/>
    </row>
    <row r="53" spans="1:9" ht="13.05" customHeight="1" x14ac:dyDescent="0.3">
      <c r="A53" s="2" t="s">
        <v>53</v>
      </c>
      <c r="B53" s="77">
        <v>123</v>
      </c>
      <c r="C53" s="3">
        <v>1</v>
      </c>
      <c r="D53" s="77">
        <f t="shared" ref="D53:D58" si="0">SUM(B53*C53)</f>
        <v>123</v>
      </c>
      <c r="E53" s="9">
        <v>37</v>
      </c>
      <c r="F53" s="77">
        <f>SUM(D53*E53)</f>
        <v>4551</v>
      </c>
      <c r="G53" s="22">
        <v>47.2</v>
      </c>
      <c r="H53" s="4">
        <f t="shared" ref="H53:H58" si="1">SUM(F53*G53)</f>
        <v>214807.2</v>
      </c>
      <c r="I53" s="261" t="s">
        <v>352</v>
      </c>
    </row>
    <row r="54" spans="1:9" ht="13.05" customHeight="1" x14ac:dyDescent="0.3">
      <c r="A54" s="2" t="s">
        <v>23</v>
      </c>
      <c r="B54" s="77">
        <v>1122</v>
      </c>
      <c r="C54" s="3">
        <v>1</v>
      </c>
      <c r="D54" s="77">
        <f t="shared" si="0"/>
        <v>1122</v>
      </c>
      <c r="E54" s="9">
        <v>37</v>
      </c>
      <c r="F54" s="77">
        <f t="shared" ref="F54:F58" si="2">SUM(D54*E54)</f>
        <v>41514</v>
      </c>
      <c r="G54" s="22">
        <v>44.67</v>
      </c>
      <c r="H54" s="5">
        <f t="shared" si="1"/>
        <v>1854430.3800000001</v>
      </c>
      <c r="I54" s="261" t="s">
        <v>352</v>
      </c>
    </row>
    <row r="55" spans="1:9" s="8" customFormat="1" ht="13.05" customHeight="1" x14ac:dyDescent="0.3">
      <c r="A55" s="2" t="s">
        <v>24</v>
      </c>
      <c r="B55" s="77">
        <v>2800</v>
      </c>
      <c r="C55" s="3">
        <v>1</v>
      </c>
      <c r="D55" s="77">
        <f t="shared" si="0"/>
        <v>2800</v>
      </c>
      <c r="E55" s="9">
        <v>37</v>
      </c>
      <c r="F55" s="77">
        <f>SUM(D55*E55)</f>
        <v>103600</v>
      </c>
      <c r="G55" s="22">
        <v>63.46</v>
      </c>
      <c r="H55" s="5">
        <f t="shared" si="1"/>
        <v>6574456</v>
      </c>
      <c r="I55" s="262" t="s">
        <v>352</v>
      </c>
    </row>
    <row r="56" spans="1:9" s="8" customFormat="1" ht="13.05" customHeight="1" x14ac:dyDescent="0.3">
      <c r="A56" s="67" t="s">
        <v>114</v>
      </c>
      <c r="B56" s="72">
        <v>1</v>
      </c>
      <c r="C56" s="3">
        <v>1</v>
      </c>
      <c r="D56" s="15">
        <f t="shared" si="0"/>
        <v>1</v>
      </c>
      <c r="E56" s="9">
        <v>37</v>
      </c>
      <c r="F56" s="15">
        <f t="shared" si="2"/>
        <v>37</v>
      </c>
      <c r="G56" s="22">
        <v>11.98</v>
      </c>
      <c r="H56" s="4">
        <f t="shared" si="1"/>
        <v>443.26</v>
      </c>
      <c r="I56" s="265" t="s">
        <v>352</v>
      </c>
    </row>
    <row r="57" spans="1:9" s="7" customFormat="1" ht="13.05" customHeight="1" x14ac:dyDescent="0.3">
      <c r="A57" s="67" t="s">
        <v>115</v>
      </c>
      <c r="B57" s="72">
        <v>11</v>
      </c>
      <c r="C57" s="3">
        <v>1</v>
      </c>
      <c r="D57" s="15">
        <f t="shared" si="0"/>
        <v>11</v>
      </c>
      <c r="E57" s="9">
        <v>37</v>
      </c>
      <c r="F57" s="15">
        <f t="shared" si="2"/>
        <v>407</v>
      </c>
      <c r="G57" s="22">
        <v>11.35</v>
      </c>
      <c r="H57" s="5">
        <f t="shared" si="1"/>
        <v>4619.45</v>
      </c>
      <c r="I57" s="265" t="s">
        <v>352</v>
      </c>
    </row>
    <row r="58" spans="1:9" ht="13.05" customHeight="1" x14ac:dyDescent="0.3">
      <c r="A58" s="67" t="s">
        <v>116</v>
      </c>
      <c r="B58" s="72">
        <v>5</v>
      </c>
      <c r="C58" s="3">
        <v>1</v>
      </c>
      <c r="D58" s="15">
        <f t="shared" si="0"/>
        <v>5</v>
      </c>
      <c r="E58" s="9">
        <v>37</v>
      </c>
      <c r="F58" s="15">
        <f t="shared" si="2"/>
        <v>185</v>
      </c>
      <c r="G58" s="22">
        <v>16</v>
      </c>
      <c r="H58" s="5">
        <f t="shared" si="1"/>
        <v>2960</v>
      </c>
      <c r="I58" s="265" t="s">
        <v>352</v>
      </c>
    </row>
    <row r="59" spans="1:9" s="7" customFormat="1" ht="13.05" customHeight="1" x14ac:dyDescent="0.3">
      <c r="A59" s="46" t="s">
        <v>25</v>
      </c>
      <c r="B59" s="47">
        <f>SUM(B53:B58)</f>
        <v>4062</v>
      </c>
      <c r="C59" s="48"/>
      <c r="D59" s="47">
        <f>SUM(D53:D58)</f>
        <v>4062</v>
      </c>
      <c r="E59" s="49"/>
      <c r="F59" s="47">
        <f>SUM(F53:F58)</f>
        <v>150294</v>
      </c>
      <c r="G59" s="52"/>
      <c r="H59" s="51">
        <f>SUM(H53:H58)</f>
        <v>8651716.2899999991</v>
      </c>
      <c r="I59" s="263"/>
    </row>
    <row r="60" spans="1:9" x14ac:dyDescent="0.3">
      <c r="A60" s="213" t="s">
        <v>52</v>
      </c>
      <c r="B60" s="214"/>
      <c r="C60" s="214"/>
      <c r="D60" s="214"/>
      <c r="E60" s="214"/>
      <c r="F60" s="214"/>
      <c r="G60" s="214"/>
      <c r="H60" s="215"/>
    </row>
    <row r="61" spans="1:9" x14ac:dyDescent="0.3">
      <c r="A61" s="2" t="s">
        <v>53</v>
      </c>
      <c r="B61" s="77">
        <v>111</v>
      </c>
      <c r="C61" s="3">
        <v>1</v>
      </c>
      <c r="D61" s="77">
        <f t="shared" ref="D61:D66" si="3">SUM(B61*C61)</f>
        <v>111</v>
      </c>
      <c r="E61" s="9">
        <v>3</v>
      </c>
      <c r="F61" s="77">
        <f t="shared" ref="F61:F66" si="4">SUM(D61*E61)</f>
        <v>333</v>
      </c>
      <c r="G61" s="22">
        <v>47.2</v>
      </c>
      <c r="H61" s="4">
        <f t="shared" ref="H61:H66" si="5">SUM(F61*G61)</f>
        <v>15717.6</v>
      </c>
      <c r="I61" s="261" t="s">
        <v>352</v>
      </c>
    </row>
    <row r="62" spans="1:9" ht="14.4" customHeight="1" x14ac:dyDescent="0.3">
      <c r="A62" s="2" t="s">
        <v>23</v>
      </c>
      <c r="B62" s="77">
        <v>961</v>
      </c>
      <c r="C62" s="3">
        <v>1</v>
      </c>
      <c r="D62" s="77">
        <f t="shared" si="3"/>
        <v>961</v>
      </c>
      <c r="E62" s="9">
        <v>3</v>
      </c>
      <c r="F62" s="77">
        <f>SUM(D62*E62)</f>
        <v>2883</v>
      </c>
      <c r="G62" s="22">
        <v>44.67</v>
      </c>
      <c r="H62" s="5">
        <f t="shared" si="5"/>
        <v>128783.61</v>
      </c>
      <c r="I62" s="261" t="s">
        <v>352</v>
      </c>
    </row>
    <row r="63" spans="1:9" x14ac:dyDescent="0.3">
      <c r="A63" s="2" t="s">
        <v>24</v>
      </c>
      <c r="B63" s="77">
        <v>2518</v>
      </c>
      <c r="C63" s="3">
        <v>1</v>
      </c>
      <c r="D63" s="77">
        <f t="shared" si="3"/>
        <v>2518</v>
      </c>
      <c r="E63" s="9">
        <v>3</v>
      </c>
      <c r="F63" s="77">
        <f>SUM(D63*E63)</f>
        <v>7554</v>
      </c>
      <c r="G63" s="22">
        <v>63.46</v>
      </c>
      <c r="H63" s="5">
        <f t="shared" si="5"/>
        <v>479376.84</v>
      </c>
      <c r="I63" s="261" t="s">
        <v>352</v>
      </c>
    </row>
    <row r="64" spans="1:9" x14ac:dyDescent="0.3">
      <c r="A64" s="67" t="s">
        <v>114</v>
      </c>
      <c r="B64" s="72">
        <v>1</v>
      </c>
      <c r="C64" s="3">
        <v>1</v>
      </c>
      <c r="D64" s="15">
        <f t="shared" si="3"/>
        <v>1</v>
      </c>
      <c r="E64" s="9">
        <v>3</v>
      </c>
      <c r="F64" s="15">
        <f t="shared" si="4"/>
        <v>3</v>
      </c>
      <c r="G64" s="22">
        <v>11.98</v>
      </c>
      <c r="H64" s="4">
        <f t="shared" si="5"/>
        <v>35.94</v>
      </c>
      <c r="I64" s="261" t="s">
        <v>352</v>
      </c>
    </row>
    <row r="65" spans="1:10" x14ac:dyDescent="0.3">
      <c r="A65" s="67" t="s">
        <v>115</v>
      </c>
      <c r="B65" s="72">
        <v>5</v>
      </c>
      <c r="C65" s="3">
        <v>1</v>
      </c>
      <c r="D65" s="15">
        <f t="shared" si="3"/>
        <v>5</v>
      </c>
      <c r="E65" s="9">
        <v>3</v>
      </c>
      <c r="F65" s="15">
        <f t="shared" si="4"/>
        <v>15</v>
      </c>
      <c r="G65" s="22">
        <v>11.35</v>
      </c>
      <c r="H65" s="5">
        <f t="shared" si="5"/>
        <v>170.25</v>
      </c>
      <c r="I65" s="261" t="s">
        <v>352</v>
      </c>
    </row>
    <row r="66" spans="1:10" x14ac:dyDescent="0.3">
      <c r="A66" s="67" t="s">
        <v>116</v>
      </c>
      <c r="B66" s="72">
        <v>3</v>
      </c>
      <c r="C66" s="3">
        <v>1</v>
      </c>
      <c r="D66" s="15">
        <f t="shared" si="3"/>
        <v>3</v>
      </c>
      <c r="E66" s="9">
        <v>3</v>
      </c>
      <c r="F66" s="15">
        <f t="shared" si="4"/>
        <v>9</v>
      </c>
      <c r="G66" s="22">
        <v>16</v>
      </c>
      <c r="H66" s="5">
        <f t="shared" si="5"/>
        <v>144</v>
      </c>
      <c r="I66" s="261" t="s">
        <v>352</v>
      </c>
    </row>
    <row r="67" spans="1:10" x14ac:dyDescent="0.3">
      <c r="A67" s="46" t="s">
        <v>25</v>
      </c>
      <c r="B67" s="47">
        <f>SUM(B61:B66)</f>
        <v>3599</v>
      </c>
      <c r="C67" s="48"/>
      <c r="D67" s="47">
        <f>SUM(D61:D66)</f>
        <v>3599</v>
      </c>
      <c r="E67" s="49"/>
      <c r="F67" s="47">
        <f>SUM(F61:F66)</f>
        <v>10797</v>
      </c>
      <c r="G67" s="52"/>
      <c r="H67" s="51">
        <f>SUM(H61:H66)</f>
        <v>624228.24</v>
      </c>
    </row>
    <row r="68" spans="1:10" ht="14.4" customHeight="1" x14ac:dyDescent="0.3">
      <c r="A68" s="213" t="s">
        <v>64</v>
      </c>
      <c r="B68" s="234"/>
      <c r="C68" s="234"/>
      <c r="D68" s="234"/>
      <c r="E68" s="234"/>
      <c r="F68" s="234"/>
      <c r="G68" s="234"/>
      <c r="H68" s="235"/>
    </row>
    <row r="69" spans="1:10" ht="14.4" x14ac:dyDescent="0.3">
      <c r="A69" s="198" t="s">
        <v>54</v>
      </c>
      <c r="B69" s="228"/>
      <c r="C69" s="228"/>
      <c r="D69" s="228"/>
      <c r="E69" s="228"/>
      <c r="F69" s="228"/>
      <c r="G69" s="228"/>
      <c r="H69" s="229"/>
    </row>
    <row r="70" spans="1:10" x14ac:dyDescent="0.3">
      <c r="A70" s="2" t="s">
        <v>55</v>
      </c>
      <c r="B70" s="222">
        <v>10</v>
      </c>
      <c r="C70" s="203">
        <v>4</v>
      </c>
      <c r="D70" s="208">
        <f>SUM(B70*C70)</f>
        <v>40</v>
      </c>
      <c r="E70" s="72">
        <v>6</v>
      </c>
      <c r="F70" s="15">
        <f>SUM(D70*E70)</f>
        <v>240</v>
      </c>
      <c r="G70" s="22">
        <v>47.2</v>
      </c>
      <c r="H70" s="4">
        <f>SUM(F70*G70)</f>
        <v>11328</v>
      </c>
      <c r="I70" s="261" t="s">
        <v>352</v>
      </c>
    </row>
    <row r="71" spans="1:10" ht="13.8" customHeight="1" x14ac:dyDescent="0.3">
      <c r="A71" s="2" t="s">
        <v>56</v>
      </c>
      <c r="B71" s="226"/>
      <c r="C71" s="231"/>
      <c r="D71" s="227"/>
      <c r="E71" s="72">
        <v>2</v>
      </c>
      <c r="F71" s="15">
        <f>SUM(D70*E71)</f>
        <v>80</v>
      </c>
      <c r="G71" s="22">
        <v>47.2</v>
      </c>
      <c r="H71" s="4">
        <f>SUM(F71*G71)</f>
        <v>3776</v>
      </c>
      <c r="I71" s="261" t="s">
        <v>352</v>
      </c>
    </row>
    <row r="72" spans="1:10" ht="14.4" x14ac:dyDescent="0.3">
      <c r="A72" s="198" t="s">
        <v>57</v>
      </c>
      <c r="B72" s="228"/>
      <c r="C72" s="228"/>
      <c r="D72" s="228"/>
      <c r="E72" s="228"/>
      <c r="F72" s="228"/>
      <c r="G72" s="228"/>
      <c r="H72" s="229"/>
    </row>
    <row r="73" spans="1:10" x14ac:dyDescent="0.3">
      <c r="A73" s="2" t="s">
        <v>55</v>
      </c>
      <c r="B73" s="236">
        <v>76</v>
      </c>
      <c r="C73" s="203">
        <v>4</v>
      </c>
      <c r="D73" s="236">
        <f>SUM(B73*C73)</f>
        <v>304</v>
      </c>
      <c r="E73" s="72">
        <v>6</v>
      </c>
      <c r="F73" s="77">
        <f>SUM(D73*E73)</f>
        <v>1824</v>
      </c>
      <c r="G73" s="22">
        <v>44.67</v>
      </c>
      <c r="H73" s="4">
        <f>SUM(F73*G73)</f>
        <v>81478.080000000002</v>
      </c>
      <c r="I73" s="261" t="s">
        <v>352</v>
      </c>
    </row>
    <row r="74" spans="1:10" x14ac:dyDescent="0.3">
      <c r="A74" s="2" t="s">
        <v>56</v>
      </c>
      <c r="B74" s="237"/>
      <c r="C74" s="231"/>
      <c r="D74" s="237"/>
      <c r="E74" s="72">
        <v>2</v>
      </c>
      <c r="F74" s="77">
        <f>SUM(D73*E74)</f>
        <v>608</v>
      </c>
      <c r="G74" s="22">
        <v>44.67</v>
      </c>
      <c r="H74" s="4">
        <f>SUM(F74*G74)</f>
        <v>27159.360000000001</v>
      </c>
      <c r="I74" s="261" t="s">
        <v>352</v>
      </c>
    </row>
    <row r="75" spans="1:10" ht="14.4" x14ac:dyDescent="0.3">
      <c r="A75" s="198" t="s">
        <v>58</v>
      </c>
      <c r="B75" s="228"/>
      <c r="C75" s="228"/>
      <c r="D75" s="228"/>
      <c r="E75" s="228"/>
      <c r="F75" s="228"/>
      <c r="G75" s="228"/>
      <c r="H75" s="229"/>
    </row>
    <row r="76" spans="1:10" x14ac:dyDescent="0.3">
      <c r="A76" s="2" t="s">
        <v>55</v>
      </c>
      <c r="B76" s="236">
        <v>213</v>
      </c>
      <c r="C76" s="203">
        <v>4</v>
      </c>
      <c r="D76" s="236">
        <f>SUM(B76*C76)</f>
        <v>852</v>
      </c>
      <c r="E76" s="72">
        <v>6</v>
      </c>
      <c r="F76" s="77">
        <f>SUM(D76*E76)</f>
        <v>5112</v>
      </c>
      <c r="G76" s="22">
        <v>63.46</v>
      </c>
      <c r="H76" s="4">
        <f>SUM(F76*G76)</f>
        <v>324407.52</v>
      </c>
      <c r="I76" s="261" t="s">
        <v>352</v>
      </c>
    </row>
    <row r="77" spans="1:10" x14ac:dyDescent="0.3">
      <c r="A77" s="2" t="s">
        <v>56</v>
      </c>
      <c r="B77" s="237"/>
      <c r="C77" s="231"/>
      <c r="D77" s="237"/>
      <c r="E77" s="72">
        <v>2</v>
      </c>
      <c r="F77" s="77">
        <f>SUM(D76*E77)</f>
        <v>1704</v>
      </c>
      <c r="G77" s="22">
        <v>63.46</v>
      </c>
      <c r="H77" s="4">
        <f>SUM(F77*G77)</f>
        <v>108135.84</v>
      </c>
      <c r="I77" s="261" t="s">
        <v>352</v>
      </c>
      <c r="J77" s="78"/>
    </row>
    <row r="78" spans="1:10" x14ac:dyDescent="0.3">
      <c r="A78" s="205" t="s">
        <v>111</v>
      </c>
      <c r="B78" s="206"/>
      <c r="C78" s="206"/>
      <c r="D78" s="206"/>
      <c r="E78" s="206"/>
      <c r="F78" s="206"/>
      <c r="G78" s="206"/>
      <c r="H78" s="207"/>
    </row>
    <row r="79" spans="1:10" x14ac:dyDescent="0.3">
      <c r="A79" s="2" t="s">
        <v>55</v>
      </c>
      <c r="B79" s="222">
        <v>1</v>
      </c>
      <c r="C79" s="203">
        <v>4</v>
      </c>
      <c r="D79" s="208">
        <f>SUM(B79*C79)</f>
        <v>4</v>
      </c>
      <c r="E79" s="72">
        <v>6</v>
      </c>
      <c r="F79" s="15">
        <f>SUM(D79*E79)</f>
        <v>24</v>
      </c>
      <c r="G79" s="22">
        <v>11.98</v>
      </c>
      <c r="H79" s="4">
        <f>SUM(F79*G79)</f>
        <v>287.52</v>
      </c>
      <c r="I79" s="261" t="s">
        <v>352</v>
      </c>
    </row>
    <row r="80" spans="1:10" x14ac:dyDescent="0.3">
      <c r="A80" s="2" t="s">
        <v>56</v>
      </c>
      <c r="B80" s="226"/>
      <c r="C80" s="204"/>
      <c r="D80" s="227"/>
      <c r="E80" s="72">
        <v>2</v>
      </c>
      <c r="F80" s="15">
        <f>SUM(D79*E80)</f>
        <v>8</v>
      </c>
      <c r="G80" s="22">
        <v>11.98</v>
      </c>
      <c r="H80" s="4">
        <f>SUM(F80*G80)</f>
        <v>95.84</v>
      </c>
      <c r="I80" s="261" t="s">
        <v>352</v>
      </c>
    </row>
    <row r="81" spans="1:9" x14ac:dyDescent="0.3">
      <c r="A81" s="205" t="s">
        <v>112</v>
      </c>
      <c r="B81" s="206"/>
      <c r="C81" s="206"/>
      <c r="D81" s="206"/>
      <c r="E81" s="206"/>
      <c r="F81" s="206"/>
      <c r="G81" s="206"/>
      <c r="H81" s="207"/>
    </row>
    <row r="82" spans="1:9" x14ac:dyDescent="0.3">
      <c r="A82" s="2" t="s">
        <v>55</v>
      </c>
      <c r="B82" s="222">
        <v>1</v>
      </c>
      <c r="C82" s="203">
        <v>4</v>
      </c>
      <c r="D82" s="208">
        <f>SUM(B82*C82)</f>
        <v>4</v>
      </c>
      <c r="E82" s="72">
        <v>6</v>
      </c>
      <c r="F82" s="15">
        <f>SUM(D82*E82)</f>
        <v>24</v>
      </c>
      <c r="G82" s="22">
        <v>11.35</v>
      </c>
      <c r="H82" s="4">
        <f>SUM(F82*G82)</f>
        <v>272.39999999999998</v>
      </c>
      <c r="I82" s="261" t="s">
        <v>352</v>
      </c>
    </row>
    <row r="83" spans="1:9" x14ac:dyDescent="0.3">
      <c r="A83" s="2" t="s">
        <v>56</v>
      </c>
      <c r="B83" s="226"/>
      <c r="C83" s="204"/>
      <c r="D83" s="227"/>
      <c r="E83" s="72">
        <v>2</v>
      </c>
      <c r="F83" s="15">
        <f>SUM(D82*E83)</f>
        <v>8</v>
      </c>
      <c r="G83" s="22">
        <v>11.35</v>
      </c>
      <c r="H83" s="4">
        <f>SUM(F83*G83)</f>
        <v>90.8</v>
      </c>
      <c r="I83" s="261" t="s">
        <v>352</v>
      </c>
    </row>
    <row r="84" spans="1:9" x14ac:dyDescent="0.3">
      <c r="A84" s="205" t="s">
        <v>113</v>
      </c>
      <c r="B84" s="206"/>
      <c r="C84" s="206"/>
      <c r="D84" s="206"/>
      <c r="E84" s="206"/>
      <c r="F84" s="206"/>
      <c r="G84" s="206"/>
      <c r="H84" s="207"/>
    </row>
    <row r="85" spans="1:9" x14ac:dyDescent="0.3">
      <c r="A85" s="2" t="s">
        <v>55</v>
      </c>
      <c r="B85" s="222">
        <v>2</v>
      </c>
      <c r="C85" s="203">
        <v>4</v>
      </c>
      <c r="D85" s="208">
        <f>SUM(B85*C85)</f>
        <v>8</v>
      </c>
      <c r="E85" s="72">
        <v>6</v>
      </c>
      <c r="F85" s="15">
        <f>SUM(D85*E85)</f>
        <v>48</v>
      </c>
      <c r="G85" s="22">
        <v>16</v>
      </c>
      <c r="H85" s="4">
        <f>SUM(F85*G85)</f>
        <v>768</v>
      </c>
      <c r="I85" s="261" t="s">
        <v>352</v>
      </c>
    </row>
    <row r="86" spans="1:9" x14ac:dyDescent="0.3">
      <c r="A86" s="2" t="s">
        <v>56</v>
      </c>
      <c r="B86" s="226"/>
      <c r="C86" s="204"/>
      <c r="D86" s="227"/>
      <c r="E86" s="72">
        <v>2</v>
      </c>
      <c r="F86" s="15">
        <f>SUM(D85*E86)</f>
        <v>16</v>
      </c>
      <c r="G86" s="22">
        <v>16</v>
      </c>
      <c r="H86" s="4">
        <f>SUM(F86*G86)</f>
        <v>256</v>
      </c>
      <c r="I86" s="261" t="s">
        <v>352</v>
      </c>
    </row>
    <row r="87" spans="1:9" x14ac:dyDescent="0.3">
      <c r="A87" s="46" t="s">
        <v>25</v>
      </c>
      <c r="B87" s="47">
        <f>SUM(B76,B85,B70,B79,B73,B82)</f>
        <v>303</v>
      </c>
      <c r="C87" s="48"/>
      <c r="D87" s="47">
        <f>SUM(D76,D85,D70,D79,D73,D82)</f>
        <v>1212</v>
      </c>
      <c r="E87" s="49"/>
      <c r="F87" s="47">
        <f>SUM(F76:F77,F85:F86,F70:F71,F79:F80,F73:F74,F82:F83)</f>
        <v>9696</v>
      </c>
      <c r="G87" s="52"/>
      <c r="H87" s="51">
        <f>SUM(H76:H77,H85:H86,H70:H71,H79:H80,H73:H74,H82:H83)</f>
        <v>558055.3600000001</v>
      </c>
    </row>
    <row r="88" spans="1:9" ht="14.4" x14ac:dyDescent="0.3">
      <c r="A88" s="213" t="s">
        <v>59</v>
      </c>
      <c r="B88" s="234"/>
      <c r="C88" s="234"/>
      <c r="D88" s="234"/>
      <c r="E88" s="234"/>
      <c r="F88" s="234"/>
      <c r="G88" s="234"/>
      <c r="H88" s="235"/>
    </row>
    <row r="89" spans="1:9" ht="14.4" x14ac:dyDescent="0.3">
      <c r="A89" s="198" t="s">
        <v>54</v>
      </c>
      <c r="B89" s="228"/>
      <c r="C89" s="228"/>
      <c r="D89" s="228"/>
      <c r="E89" s="228"/>
      <c r="F89" s="228"/>
      <c r="G89" s="228"/>
      <c r="H89" s="229"/>
    </row>
    <row r="90" spans="1:9" x14ac:dyDescent="0.3">
      <c r="A90" s="2" t="s">
        <v>55</v>
      </c>
      <c r="B90" s="222">
        <v>170</v>
      </c>
      <c r="C90" s="203">
        <v>1</v>
      </c>
      <c r="D90" s="208">
        <f>SUM(B90*C90)</f>
        <v>170</v>
      </c>
      <c r="E90" s="72">
        <v>24</v>
      </c>
      <c r="F90" s="15">
        <f>SUM(D90*E90)</f>
        <v>4080</v>
      </c>
      <c r="G90" s="22">
        <v>47.2</v>
      </c>
      <c r="H90" s="4">
        <f>SUM(F90*G90)</f>
        <v>192576</v>
      </c>
      <c r="I90" s="261" t="s">
        <v>352</v>
      </c>
    </row>
    <row r="91" spans="1:9" x14ac:dyDescent="0.3">
      <c r="A91" s="2" t="s">
        <v>56</v>
      </c>
      <c r="B91" s="226"/>
      <c r="C91" s="231"/>
      <c r="D91" s="227"/>
      <c r="E91" s="72">
        <v>8</v>
      </c>
      <c r="F91" s="15">
        <f>SUM(D90*E91)</f>
        <v>1360</v>
      </c>
      <c r="G91" s="22">
        <v>47.2</v>
      </c>
      <c r="H91" s="4">
        <f>SUM(F91*G91)</f>
        <v>64192.000000000007</v>
      </c>
      <c r="I91" s="265" t="s">
        <v>352</v>
      </c>
    </row>
    <row r="92" spans="1:9" ht="14.4" x14ac:dyDescent="0.3">
      <c r="A92" s="198" t="s">
        <v>57</v>
      </c>
      <c r="B92" s="228"/>
      <c r="C92" s="228"/>
      <c r="D92" s="228"/>
      <c r="E92" s="228"/>
      <c r="F92" s="228"/>
      <c r="G92" s="228"/>
      <c r="H92" s="229"/>
      <c r="I92" s="265"/>
    </row>
    <row r="93" spans="1:9" x14ac:dyDescent="0.3">
      <c r="A93" s="2" t="s">
        <v>55</v>
      </c>
      <c r="B93" s="236">
        <v>1640</v>
      </c>
      <c r="C93" s="203">
        <v>1</v>
      </c>
      <c r="D93" s="236">
        <f>SUM(B93*C93)</f>
        <v>1640</v>
      </c>
      <c r="E93" s="72">
        <v>24</v>
      </c>
      <c r="F93" s="77">
        <f>SUM(D93*E93)</f>
        <v>39360</v>
      </c>
      <c r="G93" s="22">
        <v>44.67</v>
      </c>
      <c r="H93" s="4">
        <f>SUM(F93*G93)</f>
        <v>1758211.2</v>
      </c>
      <c r="I93" s="265" t="s">
        <v>352</v>
      </c>
    </row>
    <row r="94" spans="1:9" x14ac:dyDescent="0.3">
      <c r="A94" s="2" t="s">
        <v>56</v>
      </c>
      <c r="B94" s="237"/>
      <c r="C94" s="231"/>
      <c r="D94" s="237"/>
      <c r="E94" s="72">
        <v>8</v>
      </c>
      <c r="F94" s="77">
        <f>SUM(D93*E94)</f>
        <v>13120</v>
      </c>
      <c r="G94" s="22">
        <v>44.67</v>
      </c>
      <c r="H94" s="4">
        <f>SUM(F94*G94)</f>
        <v>586070.4</v>
      </c>
      <c r="I94" s="261" t="s">
        <v>352</v>
      </c>
    </row>
    <row r="95" spans="1:9" ht="14.4" x14ac:dyDescent="0.3">
      <c r="A95" s="198" t="s">
        <v>58</v>
      </c>
      <c r="B95" s="228"/>
      <c r="C95" s="228"/>
      <c r="D95" s="228"/>
      <c r="E95" s="228"/>
      <c r="F95" s="228"/>
      <c r="G95" s="228"/>
      <c r="H95" s="229"/>
    </row>
    <row r="96" spans="1:9" x14ac:dyDescent="0.3">
      <c r="A96" s="2" t="s">
        <v>55</v>
      </c>
      <c r="B96" s="236">
        <v>4112</v>
      </c>
      <c r="C96" s="203">
        <v>1</v>
      </c>
      <c r="D96" s="236">
        <f>SUM(B96*C96)</f>
        <v>4112</v>
      </c>
      <c r="E96" s="72">
        <v>24</v>
      </c>
      <c r="F96" s="77">
        <f>SUM(D96*E96)</f>
        <v>98688</v>
      </c>
      <c r="G96" s="22">
        <v>63.46</v>
      </c>
      <c r="H96" s="4">
        <f>SUM(F96*G96)</f>
        <v>6262740.4800000004</v>
      </c>
      <c r="I96" s="261" t="s">
        <v>352</v>
      </c>
    </row>
    <row r="97" spans="1:10" x14ac:dyDescent="0.3">
      <c r="A97" s="2" t="s">
        <v>56</v>
      </c>
      <c r="B97" s="237"/>
      <c r="C97" s="231"/>
      <c r="D97" s="237"/>
      <c r="E97" s="72">
        <v>8</v>
      </c>
      <c r="F97" s="77">
        <f>SUM(D96*E97)</f>
        <v>32896</v>
      </c>
      <c r="G97" s="22">
        <v>63.46</v>
      </c>
      <c r="H97" s="4">
        <f>SUM(F97*G97)</f>
        <v>2087580.16</v>
      </c>
      <c r="I97" s="261" t="s">
        <v>352</v>
      </c>
      <c r="J97" s="78"/>
    </row>
    <row r="98" spans="1:10" x14ac:dyDescent="0.3">
      <c r="A98" s="205" t="s">
        <v>111</v>
      </c>
      <c r="B98" s="206"/>
      <c r="C98" s="206"/>
      <c r="D98" s="206"/>
      <c r="E98" s="206"/>
      <c r="F98" s="206"/>
      <c r="G98" s="206"/>
      <c r="H98" s="207"/>
    </row>
    <row r="99" spans="1:10" x14ac:dyDescent="0.3">
      <c r="A99" s="2" t="s">
        <v>55</v>
      </c>
      <c r="B99" s="222">
        <v>1</v>
      </c>
      <c r="C99" s="203">
        <v>1</v>
      </c>
      <c r="D99" s="208">
        <f>SUM(B99*C99)</f>
        <v>1</v>
      </c>
      <c r="E99" s="72">
        <v>24</v>
      </c>
      <c r="F99" s="15">
        <f>SUM(D99*E99)</f>
        <v>24</v>
      </c>
      <c r="G99" s="22">
        <v>11.98</v>
      </c>
      <c r="H99" s="4">
        <f>SUM(F99*G99)</f>
        <v>287.52</v>
      </c>
      <c r="I99" s="261" t="s">
        <v>352</v>
      </c>
    </row>
    <row r="100" spans="1:10" x14ac:dyDescent="0.3">
      <c r="A100" s="2" t="s">
        <v>56</v>
      </c>
      <c r="B100" s="226"/>
      <c r="C100" s="204"/>
      <c r="D100" s="227"/>
      <c r="E100" s="72">
        <v>8</v>
      </c>
      <c r="F100" s="15">
        <f>SUM(D99*E100)</f>
        <v>8</v>
      </c>
      <c r="G100" s="22">
        <v>11.98</v>
      </c>
      <c r="H100" s="4">
        <f>SUM(F100*G100)</f>
        <v>95.84</v>
      </c>
      <c r="I100" s="261" t="s">
        <v>352</v>
      </c>
    </row>
    <row r="101" spans="1:10" x14ac:dyDescent="0.3">
      <c r="A101" s="205" t="s">
        <v>112</v>
      </c>
      <c r="B101" s="206"/>
      <c r="C101" s="206"/>
      <c r="D101" s="206"/>
      <c r="E101" s="206"/>
      <c r="F101" s="206"/>
      <c r="G101" s="206"/>
      <c r="H101" s="207"/>
    </row>
    <row r="102" spans="1:10" x14ac:dyDescent="0.3">
      <c r="A102" s="2" t="s">
        <v>55</v>
      </c>
      <c r="B102" s="222">
        <v>10</v>
      </c>
      <c r="C102" s="203">
        <v>1</v>
      </c>
      <c r="D102" s="208">
        <f>SUM(B102*C102)</f>
        <v>10</v>
      </c>
      <c r="E102" s="72">
        <v>24</v>
      </c>
      <c r="F102" s="15">
        <f>SUM(D102*E102)</f>
        <v>240</v>
      </c>
      <c r="G102" s="22">
        <v>11.35</v>
      </c>
      <c r="H102" s="4">
        <f>SUM(F102*G102)</f>
        <v>2724</v>
      </c>
      <c r="I102" s="261" t="s">
        <v>352</v>
      </c>
    </row>
    <row r="103" spans="1:10" x14ac:dyDescent="0.3">
      <c r="A103" s="2" t="s">
        <v>56</v>
      </c>
      <c r="B103" s="226"/>
      <c r="C103" s="204"/>
      <c r="D103" s="227"/>
      <c r="E103" s="72">
        <v>8</v>
      </c>
      <c r="F103" s="15">
        <f>SUM(D102*E103)</f>
        <v>80</v>
      </c>
      <c r="G103" s="22">
        <v>11.35</v>
      </c>
      <c r="H103" s="4">
        <f>SUM(F103*G103)</f>
        <v>908</v>
      </c>
      <c r="I103" s="261" t="s">
        <v>352</v>
      </c>
    </row>
    <row r="104" spans="1:10" x14ac:dyDescent="0.3">
      <c r="A104" s="205" t="s">
        <v>113</v>
      </c>
      <c r="B104" s="206"/>
      <c r="C104" s="206"/>
      <c r="D104" s="206"/>
      <c r="E104" s="206"/>
      <c r="F104" s="206"/>
      <c r="G104" s="206"/>
      <c r="H104" s="207"/>
    </row>
    <row r="105" spans="1:10" x14ac:dyDescent="0.3">
      <c r="A105" s="2" t="s">
        <v>55</v>
      </c>
      <c r="B105" s="222">
        <v>10</v>
      </c>
      <c r="C105" s="203">
        <v>1</v>
      </c>
      <c r="D105" s="208">
        <f>SUM(B105*C105)</f>
        <v>10</v>
      </c>
      <c r="E105" s="72">
        <v>24</v>
      </c>
      <c r="F105" s="15">
        <f>SUM(D105*E105)</f>
        <v>240</v>
      </c>
      <c r="G105" s="22">
        <v>16</v>
      </c>
      <c r="H105" s="4">
        <f>SUM(F105*G105)</f>
        <v>3840</v>
      </c>
      <c r="I105" s="261" t="s">
        <v>352</v>
      </c>
    </row>
    <row r="106" spans="1:10" x14ac:dyDescent="0.3">
      <c r="A106" s="2" t="s">
        <v>56</v>
      </c>
      <c r="B106" s="226"/>
      <c r="C106" s="204"/>
      <c r="D106" s="227"/>
      <c r="E106" s="72">
        <v>8</v>
      </c>
      <c r="F106" s="15">
        <f>SUM(D105*E106)</f>
        <v>80</v>
      </c>
      <c r="G106" s="22">
        <v>16</v>
      </c>
      <c r="H106" s="4">
        <f>SUM(F106*G106)</f>
        <v>1280</v>
      </c>
      <c r="I106" s="261" t="s">
        <v>352</v>
      </c>
    </row>
    <row r="107" spans="1:10" x14ac:dyDescent="0.3">
      <c r="A107" s="46" t="s">
        <v>25</v>
      </c>
      <c r="B107" s="47">
        <f>SUM(B96,B105,B90,B99,B93,B102)</f>
        <v>5943</v>
      </c>
      <c r="C107" s="48"/>
      <c r="D107" s="47">
        <f>SUM(D96,D105,D90,D99,D93,D102)</f>
        <v>5943</v>
      </c>
      <c r="E107" s="49"/>
      <c r="F107" s="47">
        <f>SUM(F96:F97,F105:F106,F90:F91,F99:F100,F93:F94,F102:F103)</f>
        <v>190176</v>
      </c>
      <c r="G107" s="52"/>
      <c r="H107" s="51">
        <f>SUM(H96:H97,H105:H106,H90:H91,H99:H100,H93:H94,H102:H103)</f>
        <v>10960505.6</v>
      </c>
    </row>
    <row r="108" spans="1:10" x14ac:dyDescent="0.3">
      <c r="A108" s="36" t="s">
        <v>66</v>
      </c>
      <c r="B108" s="37">
        <f>SUM(B59,B67,B87,B107)</f>
        <v>13907</v>
      </c>
      <c r="C108" s="38"/>
      <c r="D108" s="37">
        <f>SUM(D59,D67,D87,D107)</f>
        <v>14816</v>
      </c>
      <c r="E108" s="39"/>
      <c r="F108" s="37">
        <f>SUM(F59,F67,F87,F107)</f>
        <v>360963</v>
      </c>
      <c r="G108" s="41"/>
      <c r="H108" s="65">
        <f>SUM(H59,H67,H87,H107)</f>
        <v>20794505.489999998</v>
      </c>
    </row>
  </sheetData>
  <sortState xmlns:xlrd2="http://schemas.microsoft.com/office/spreadsheetml/2017/richdata2" ref="A61:H66">
    <sortCondition ref="A61:A66"/>
  </sortState>
  <mergeCells count="102">
    <mergeCell ref="C105:C106"/>
    <mergeCell ref="D105:D106"/>
    <mergeCell ref="A89:H89"/>
    <mergeCell ref="B90:B91"/>
    <mergeCell ref="C90:C91"/>
    <mergeCell ref="D90:D91"/>
    <mergeCell ref="A98:H98"/>
    <mergeCell ref="B105:B106"/>
    <mergeCell ref="A78:H78"/>
    <mergeCell ref="A72:H72"/>
    <mergeCell ref="B73:B74"/>
    <mergeCell ref="C73:C74"/>
    <mergeCell ref="D73:D74"/>
    <mergeCell ref="A95:H95"/>
    <mergeCell ref="A88:H88"/>
    <mergeCell ref="A104:H104"/>
    <mergeCell ref="B96:B97"/>
    <mergeCell ref="C96:C97"/>
    <mergeCell ref="D96:D97"/>
    <mergeCell ref="B99:B100"/>
    <mergeCell ref="C99:C100"/>
    <mergeCell ref="D99:D100"/>
    <mergeCell ref="A101:H101"/>
    <mergeCell ref="B102:B103"/>
    <mergeCell ref="C102:C103"/>
    <mergeCell ref="D102:D103"/>
    <mergeCell ref="A92:H92"/>
    <mergeCell ref="B93:B94"/>
    <mergeCell ref="C93:C94"/>
    <mergeCell ref="D93:D94"/>
    <mergeCell ref="A2:H2"/>
    <mergeCell ref="A3:H3"/>
    <mergeCell ref="A4:H4"/>
    <mergeCell ref="A5:H5"/>
    <mergeCell ref="A6:H6"/>
    <mergeCell ref="A84:H84"/>
    <mergeCell ref="B85:B86"/>
    <mergeCell ref="C85:C86"/>
    <mergeCell ref="D85:D86"/>
    <mergeCell ref="A75:H75"/>
    <mergeCell ref="B76:B77"/>
    <mergeCell ref="C76:C77"/>
    <mergeCell ref="D76:D77"/>
    <mergeCell ref="A81:H81"/>
    <mergeCell ref="B82:B83"/>
    <mergeCell ref="C82:C83"/>
    <mergeCell ref="D82:D83"/>
    <mergeCell ref="A35:H35"/>
    <mergeCell ref="A68:H68"/>
    <mergeCell ref="A37:H37"/>
    <mergeCell ref="A38:H38"/>
    <mergeCell ref="A39:H39"/>
    <mergeCell ref="A40:H40"/>
    <mergeCell ref="A41:H41"/>
    <mergeCell ref="A7:H7"/>
    <mergeCell ref="A8:H8"/>
    <mergeCell ref="A9:H9"/>
    <mergeCell ref="B79:B80"/>
    <mergeCell ref="C79:C80"/>
    <mergeCell ref="D79:D80"/>
    <mergeCell ref="A69:H69"/>
    <mergeCell ref="B70:B71"/>
    <mergeCell ref="A17:H17"/>
    <mergeCell ref="A60:H60"/>
    <mergeCell ref="A19:H19"/>
    <mergeCell ref="A20:H20"/>
    <mergeCell ref="A21:H21"/>
    <mergeCell ref="A22:H22"/>
    <mergeCell ref="A23:H23"/>
    <mergeCell ref="A24:H24"/>
    <mergeCell ref="A46:H46"/>
    <mergeCell ref="A49:H49"/>
    <mergeCell ref="A52:H52"/>
    <mergeCell ref="A47:H47"/>
    <mergeCell ref="A48:H48"/>
    <mergeCell ref="C70:C71"/>
    <mergeCell ref="D70:D71"/>
    <mergeCell ref="A27:H27"/>
    <mergeCell ref="A28:H28"/>
    <mergeCell ref="A29:H29"/>
    <mergeCell ref="A30:H30"/>
    <mergeCell ref="A16:H16"/>
    <mergeCell ref="A25:H25"/>
    <mergeCell ref="A26:H26"/>
    <mergeCell ref="A10:H10"/>
    <mergeCell ref="A15:H15"/>
    <mergeCell ref="A18:H18"/>
    <mergeCell ref="A11:H11"/>
    <mergeCell ref="A12:H12"/>
    <mergeCell ref="A13:H13"/>
    <mergeCell ref="A14:H14"/>
    <mergeCell ref="A51:H51"/>
    <mergeCell ref="A31:H31"/>
    <mergeCell ref="A32:H32"/>
    <mergeCell ref="A33:H33"/>
    <mergeCell ref="A34:H34"/>
    <mergeCell ref="A50:H50"/>
    <mergeCell ref="A36:H36"/>
    <mergeCell ref="A42:H42"/>
    <mergeCell ref="A43:H43"/>
    <mergeCell ref="A44:H44"/>
    <mergeCell ref="A45:H45"/>
  </mergeCells>
  <pageMargins left="0.25" right="0.25" top="0.25" bottom="0.75" header="0.3" footer="0.3"/>
  <pageSetup scale="8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66"/>
  </sheetPr>
  <dimension ref="A1:J35"/>
  <sheetViews>
    <sheetView zoomScale="115" zoomScaleNormal="115" workbookViewId="0">
      <pane ySplit="8" topLeftCell="A9" activePane="bottomLeft" state="frozen"/>
      <selection pane="bottomLeft" activeCell="E13" sqref="E13"/>
    </sheetView>
  </sheetViews>
  <sheetFormatPr defaultRowHeight="14.4" x14ac:dyDescent="0.3"/>
  <cols>
    <col min="1" max="1" width="65.88671875" style="121" customWidth="1"/>
    <col min="2" max="2" width="17.44140625" style="174" bestFit="1" customWidth="1"/>
    <col min="3" max="3" width="20.6640625" style="174" customWidth="1"/>
    <col min="4" max="4" width="21.88671875" style="174" customWidth="1"/>
    <col min="5" max="5" width="19.88671875" style="174" customWidth="1"/>
    <col min="6" max="6" width="115.44140625" style="126" customWidth="1"/>
    <col min="7" max="7" width="19.5546875" style="104" customWidth="1"/>
    <col min="8" max="8" width="12.6640625" style="104" customWidth="1"/>
    <col min="9" max="16384" width="8.88671875" style="104"/>
  </cols>
  <sheetData>
    <row r="1" spans="1:7" s="112" customFormat="1" x14ac:dyDescent="0.3">
      <c r="A1" s="250" t="s">
        <v>312</v>
      </c>
      <c r="B1" s="250"/>
      <c r="C1" s="250"/>
      <c r="D1" s="250"/>
      <c r="E1" s="250"/>
      <c r="F1" s="250"/>
      <c r="G1" s="111"/>
    </row>
    <row r="2" spans="1:7" s="112" customFormat="1" x14ac:dyDescent="0.3">
      <c r="A2" s="250" t="s">
        <v>249</v>
      </c>
      <c r="B2" s="250"/>
      <c r="C2" s="250"/>
      <c r="D2" s="250"/>
      <c r="E2" s="250"/>
      <c r="F2" s="250"/>
    </row>
    <row r="3" spans="1:7" x14ac:dyDescent="0.3">
      <c r="A3" s="238" t="s">
        <v>250</v>
      </c>
      <c r="B3" s="238"/>
      <c r="C3" s="238"/>
      <c r="D3" s="238"/>
      <c r="E3" s="238"/>
      <c r="F3" s="238"/>
    </row>
    <row r="4" spans="1:7" x14ac:dyDescent="0.3">
      <c r="A4" s="238" t="s">
        <v>274</v>
      </c>
      <c r="B4" s="238"/>
      <c r="C4" s="238"/>
      <c r="D4" s="238"/>
      <c r="E4" s="238"/>
      <c r="F4" s="238"/>
    </row>
    <row r="5" spans="1:7" x14ac:dyDescent="0.3">
      <c r="A5" s="238" t="s">
        <v>304</v>
      </c>
      <c r="B5" s="238"/>
      <c r="C5" s="238"/>
      <c r="D5" s="238"/>
      <c r="E5" s="238"/>
      <c r="F5" s="238"/>
    </row>
    <row r="6" spans="1:7" x14ac:dyDescent="0.3">
      <c r="A6" s="249" t="s">
        <v>275</v>
      </c>
      <c r="B6" s="249"/>
      <c r="C6" s="249"/>
      <c r="D6" s="249"/>
      <c r="E6" s="249"/>
      <c r="F6" s="249"/>
    </row>
    <row r="7" spans="1:7" x14ac:dyDescent="0.3">
      <c r="A7" s="104"/>
      <c r="B7" s="167"/>
      <c r="C7" s="167"/>
      <c r="D7" s="167"/>
      <c r="E7" s="167"/>
      <c r="F7" s="104"/>
    </row>
    <row r="8" spans="1:7" s="115" customFormat="1" x14ac:dyDescent="0.3">
      <c r="A8" s="113" t="s">
        <v>133</v>
      </c>
      <c r="B8" s="168" t="s">
        <v>131</v>
      </c>
      <c r="C8" s="168" t="s">
        <v>132</v>
      </c>
      <c r="D8" s="169" t="s">
        <v>240</v>
      </c>
      <c r="E8" s="169" t="s">
        <v>241</v>
      </c>
      <c r="F8" s="106" t="s">
        <v>101</v>
      </c>
    </row>
    <row r="9" spans="1:7" s="112" customFormat="1" x14ac:dyDescent="0.3">
      <c r="A9" s="112" t="s">
        <v>179</v>
      </c>
      <c r="B9" s="170">
        <v>122</v>
      </c>
      <c r="C9" s="170">
        <v>4514</v>
      </c>
      <c r="D9" s="171">
        <v>123</v>
      </c>
      <c r="E9" s="171">
        <v>4551</v>
      </c>
      <c r="F9" s="112" t="s">
        <v>272</v>
      </c>
    </row>
    <row r="10" spans="1:7" s="112" customFormat="1" x14ac:dyDescent="0.3">
      <c r="A10" s="112" t="s">
        <v>180</v>
      </c>
      <c r="B10" s="170">
        <v>1043</v>
      </c>
      <c r="C10" s="170">
        <v>38591</v>
      </c>
      <c r="D10" s="171">
        <v>1122</v>
      </c>
      <c r="E10" s="171">
        <v>41514</v>
      </c>
      <c r="F10" s="112" t="s">
        <v>273</v>
      </c>
    </row>
    <row r="11" spans="1:7" s="112" customFormat="1" x14ac:dyDescent="0.3">
      <c r="A11" s="112" t="s">
        <v>104</v>
      </c>
      <c r="B11" s="170">
        <v>2775</v>
      </c>
      <c r="C11" s="170">
        <v>102675</v>
      </c>
      <c r="D11" s="171">
        <v>2800</v>
      </c>
      <c r="E11" s="171">
        <v>103600</v>
      </c>
      <c r="F11" s="112" t="s">
        <v>271</v>
      </c>
    </row>
    <row r="12" spans="1:7" s="112" customFormat="1" x14ac:dyDescent="0.3">
      <c r="A12" s="112" t="s">
        <v>142</v>
      </c>
      <c r="B12" s="170">
        <v>110</v>
      </c>
      <c r="C12" s="170">
        <v>330</v>
      </c>
      <c r="D12" s="171">
        <v>111</v>
      </c>
      <c r="E12" s="171">
        <v>333</v>
      </c>
      <c r="F12" s="117" t="s">
        <v>269</v>
      </c>
    </row>
    <row r="13" spans="1:7" s="112" customFormat="1" x14ac:dyDescent="0.3">
      <c r="A13" s="112" t="s">
        <v>143</v>
      </c>
      <c r="B13" s="170">
        <v>935</v>
      </c>
      <c r="C13" s="170">
        <v>2805</v>
      </c>
      <c r="D13" s="171">
        <v>961</v>
      </c>
      <c r="E13" s="171">
        <v>2883</v>
      </c>
      <c r="F13" s="112" t="s">
        <v>266</v>
      </c>
    </row>
    <row r="14" spans="1:7" s="112" customFormat="1" x14ac:dyDescent="0.3">
      <c r="A14" s="112" t="s">
        <v>102</v>
      </c>
      <c r="B14" s="170">
        <v>2500</v>
      </c>
      <c r="C14" s="170">
        <v>7500</v>
      </c>
      <c r="D14" s="171">
        <v>2518</v>
      </c>
      <c r="E14" s="171">
        <v>7554</v>
      </c>
      <c r="F14" s="112" t="s">
        <v>270</v>
      </c>
    </row>
    <row r="15" spans="1:7" s="112" customFormat="1" x14ac:dyDescent="0.3">
      <c r="A15" s="112" t="s">
        <v>201</v>
      </c>
      <c r="B15" s="170">
        <v>300</v>
      </c>
      <c r="C15" s="170">
        <v>2400</v>
      </c>
      <c r="D15" s="171">
        <v>304</v>
      </c>
      <c r="E15" s="171">
        <v>2432</v>
      </c>
      <c r="F15" s="117" t="s">
        <v>277</v>
      </c>
    </row>
    <row r="16" spans="1:7" s="112" customFormat="1" x14ac:dyDescent="0.3">
      <c r="A16" s="112" t="s">
        <v>105</v>
      </c>
      <c r="B16" s="170">
        <v>848</v>
      </c>
      <c r="C16" s="170">
        <v>6784</v>
      </c>
      <c r="D16" s="171">
        <v>852</v>
      </c>
      <c r="E16" s="171">
        <v>6816</v>
      </c>
      <c r="F16" s="117" t="s">
        <v>276</v>
      </c>
    </row>
    <row r="17" spans="1:10" s="112" customFormat="1" x14ac:dyDescent="0.3">
      <c r="A17" s="112" t="s">
        <v>162</v>
      </c>
      <c r="B17" s="180">
        <v>1482</v>
      </c>
      <c r="C17" s="180">
        <v>47424</v>
      </c>
      <c r="D17" s="181">
        <v>1640</v>
      </c>
      <c r="E17" s="181">
        <v>52480</v>
      </c>
      <c r="F17" s="117" t="s">
        <v>267</v>
      </c>
    </row>
    <row r="18" spans="1:10" s="112" customFormat="1" x14ac:dyDescent="0.3">
      <c r="A18" s="112" t="s">
        <v>103</v>
      </c>
      <c r="B18" s="172">
        <v>4047</v>
      </c>
      <c r="C18" s="172">
        <v>129504</v>
      </c>
      <c r="D18" s="173">
        <v>4112</v>
      </c>
      <c r="E18" s="173">
        <v>131584</v>
      </c>
      <c r="F18" s="117" t="s">
        <v>268</v>
      </c>
    </row>
    <row r="19" spans="1:10" x14ac:dyDescent="0.3">
      <c r="A19" s="118" t="s">
        <v>279</v>
      </c>
      <c r="D19" s="175">
        <f>SUM((D9-B9),(D10-B10),(D11-B11),(D12-B12),(D13-B13),(D14-B14),(D15-B15),(D16-B16),(D17-B17),(D18-B18))</f>
        <v>381</v>
      </c>
      <c r="E19" s="175">
        <f>SUM((E9-C9),(E10-C10),(E11-C11),(E12-C12),(E13-C13),(E14-C14),(E15-C15),(E16-C16),(E17-C17),(E18-C18))</f>
        <v>11220</v>
      </c>
      <c r="F19" s="35"/>
    </row>
    <row r="20" spans="1:10" x14ac:dyDescent="0.3">
      <c r="B20" s="176"/>
      <c r="C20" s="176"/>
      <c r="D20" s="176"/>
      <c r="E20" s="176"/>
      <c r="F20" s="104"/>
    </row>
    <row r="22" spans="1:10" x14ac:dyDescent="0.3">
      <c r="A22" s="100"/>
      <c r="B22" s="177"/>
      <c r="C22" s="177"/>
      <c r="D22" s="177"/>
      <c r="E22" s="177"/>
      <c r="F22" s="101"/>
      <c r="G22" s="100"/>
      <c r="H22" s="100"/>
      <c r="I22" s="100"/>
      <c r="J22" s="122"/>
    </row>
    <row r="23" spans="1:10" x14ac:dyDescent="0.3">
      <c r="A23" s="122"/>
      <c r="B23" s="178"/>
      <c r="C23" s="178"/>
      <c r="D23" s="178"/>
      <c r="E23" s="178"/>
      <c r="F23" s="123"/>
      <c r="G23" s="122"/>
      <c r="H23" s="122"/>
      <c r="I23" s="122"/>
      <c r="J23" s="122"/>
    </row>
    <row r="24" spans="1:10" x14ac:dyDescent="0.3">
      <c r="A24" s="122"/>
      <c r="B24" s="178"/>
      <c r="C24" s="178"/>
      <c r="D24" s="178"/>
      <c r="E24" s="178"/>
      <c r="F24" s="123"/>
      <c r="G24" s="122"/>
      <c r="H24" s="122"/>
      <c r="I24" s="122"/>
      <c r="J24" s="122"/>
    </row>
    <row r="25" spans="1:10" x14ac:dyDescent="0.3">
      <c r="A25" s="122"/>
      <c r="B25" s="178"/>
      <c r="C25" s="178"/>
      <c r="D25" s="178"/>
      <c r="E25" s="178"/>
      <c r="F25" s="123"/>
      <c r="G25" s="122"/>
      <c r="H25" s="122"/>
      <c r="I25" s="122"/>
      <c r="J25" s="122"/>
    </row>
    <row r="26" spans="1:10" x14ac:dyDescent="0.3">
      <c r="A26" s="122"/>
      <c r="B26" s="178"/>
      <c r="C26" s="178"/>
      <c r="D26" s="178"/>
      <c r="E26" s="178"/>
      <c r="F26" s="123"/>
      <c r="G26" s="122"/>
      <c r="H26" s="122"/>
      <c r="I26" s="122"/>
      <c r="J26" s="122"/>
    </row>
    <row r="27" spans="1:10" x14ac:dyDescent="0.3">
      <c r="A27" s="122"/>
      <c r="B27" s="178"/>
      <c r="C27" s="178"/>
      <c r="D27" s="178"/>
      <c r="E27" s="178"/>
      <c r="F27" s="123"/>
      <c r="G27" s="122"/>
      <c r="H27" s="122"/>
      <c r="I27" s="122"/>
      <c r="J27" s="122"/>
    </row>
    <row r="28" spans="1:10" x14ac:dyDescent="0.3">
      <c r="A28" s="122"/>
      <c r="B28" s="178"/>
      <c r="C28" s="178"/>
      <c r="D28" s="178"/>
      <c r="E28" s="178"/>
      <c r="F28" s="123"/>
      <c r="G28" s="122"/>
      <c r="H28" s="122"/>
      <c r="I28" s="122"/>
      <c r="J28" s="122"/>
    </row>
    <row r="29" spans="1:10" x14ac:dyDescent="0.3">
      <c r="A29" s="122"/>
      <c r="B29" s="178"/>
      <c r="C29" s="178"/>
      <c r="D29" s="178"/>
      <c r="E29" s="178"/>
      <c r="F29" s="123"/>
      <c r="G29" s="122"/>
      <c r="H29" s="122"/>
      <c r="I29" s="122"/>
      <c r="J29" s="122"/>
    </row>
    <row r="30" spans="1:10" x14ac:dyDescent="0.3">
      <c r="A30" s="122"/>
      <c r="B30" s="178"/>
      <c r="C30" s="178"/>
      <c r="D30" s="178"/>
      <c r="E30" s="178"/>
      <c r="F30" s="123"/>
      <c r="G30" s="122"/>
      <c r="H30" s="122"/>
      <c r="I30" s="122"/>
      <c r="J30" s="122"/>
    </row>
    <row r="31" spans="1:10" x14ac:dyDescent="0.3">
      <c r="A31" s="122"/>
      <c r="B31" s="178"/>
      <c r="C31" s="178"/>
      <c r="D31" s="178"/>
      <c r="E31" s="178"/>
      <c r="F31" s="123"/>
      <c r="G31" s="122"/>
      <c r="H31" s="122"/>
      <c r="I31" s="122"/>
      <c r="J31" s="122"/>
    </row>
    <row r="32" spans="1:10" x14ac:dyDescent="0.3">
      <c r="A32" s="122"/>
      <c r="B32" s="178"/>
      <c r="C32" s="178"/>
      <c r="D32" s="178"/>
      <c r="E32" s="178"/>
      <c r="F32" s="123"/>
      <c r="G32" s="122"/>
      <c r="H32" s="122"/>
      <c r="I32" s="122"/>
      <c r="J32" s="122"/>
    </row>
    <row r="33" spans="1:10" x14ac:dyDescent="0.3">
      <c r="A33" s="122"/>
      <c r="B33" s="177"/>
      <c r="C33" s="177"/>
      <c r="D33" s="177"/>
      <c r="E33" s="177"/>
      <c r="F33" s="100"/>
      <c r="G33" s="100"/>
      <c r="H33" s="122"/>
      <c r="I33" s="122"/>
      <c r="J33" s="122"/>
    </row>
    <row r="34" spans="1:10" x14ac:dyDescent="0.3">
      <c r="A34" s="122"/>
      <c r="B34" s="178"/>
      <c r="C34" s="178"/>
      <c r="D34" s="178"/>
      <c r="E34" s="178"/>
      <c r="F34" s="122"/>
      <c r="G34" s="122"/>
      <c r="H34" s="122"/>
      <c r="I34" s="122"/>
      <c r="J34" s="122"/>
    </row>
    <row r="35" spans="1:10" x14ac:dyDescent="0.3">
      <c r="A35" s="124"/>
      <c r="B35" s="179"/>
      <c r="C35" s="179"/>
      <c r="D35" s="179"/>
      <c r="E35" s="179"/>
      <c r="F35" s="125"/>
      <c r="G35" s="122"/>
      <c r="H35" s="122"/>
      <c r="I35" s="122"/>
      <c r="J35" s="122"/>
    </row>
  </sheetData>
  <mergeCells count="6">
    <mergeCell ref="A3:F3"/>
    <mergeCell ref="A4:F4"/>
    <mergeCell ref="A5:F5"/>
    <mergeCell ref="A6:F6"/>
    <mergeCell ref="A1:F1"/>
    <mergeCell ref="A2:F2"/>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3"/>
  <sheetViews>
    <sheetView zoomScaleNormal="100" workbookViewId="0">
      <selection activeCell="A33" sqref="A33:H33"/>
    </sheetView>
  </sheetViews>
  <sheetFormatPr defaultRowHeight="14.4" x14ac:dyDescent="0.3"/>
  <cols>
    <col min="1" max="1" width="65" bestFit="1" customWidth="1"/>
    <col min="2" max="2" width="11.44140625" style="53" customWidth="1"/>
    <col min="3" max="3" width="9.21875" style="53" customWidth="1"/>
    <col min="4" max="4" width="8.88671875" style="53"/>
    <col min="5" max="5" width="9.6640625" style="53" customWidth="1"/>
    <col min="6" max="6" width="8.88671875" style="53"/>
    <col min="8" max="8" width="12.88671875" customWidth="1"/>
    <col min="9" max="9" width="67" bestFit="1" customWidth="1"/>
    <col min="10" max="10" width="14" customWidth="1"/>
  </cols>
  <sheetData>
    <row r="1" spans="1:9" ht="72.599999999999994" customHeight="1" x14ac:dyDescent="0.3">
      <c r="A1" s="62" t="s">
        <v>302</v>
      </c>
      <c r="B1" s="63" t="s">
        <v>1</v>
      </c>
      <c r="C1" s="62" t="s">
        <v>2</v>
      </c>
      <c r="D1" s="63" t="s">
        <v>18</v>
      </c>
      <c r="E1" s="63" t="s">
        <v>19</v>
      </c>
      <c r="F1" s="63" t="s">
        <v>20</v>
      </c>
      <c r="G1" s="64" t="s">
        <v>21</v>
      </c>
      <c r="H1" s="62" t="s">
        <v>22</v>
      </c>
      <c r="I1" s="163" t="s">
        <v>303</v>
      </c>
    </row>
    <row r="2" spans="1:9" ht="15.6" x14ac:dyDescent="0.3">
      <c r="A2" s="230" t="s">
        <v>287</v>
      </c>
      <c r="B2" s="230"/>
      <c r="C2" s="230"/>
      <c r="D2" s="230"/>
      <c r="E2" s="230"/>
      <c r="F2" s="230"/>
      <c r="G2" s="230"/>
      <c r="H2" s="230"/>
      <c r="I2" s="129"/>
    </row>
    <row r="3" spans="1:9" ht="15.6" x14ac:dyDescent="0.3">
      <c r="A3" s="230" t="s">
        <v>286</v>
      </c>
      <c r="B3" s="230"/>
      <c r="C3" s="230"/>
      <c r="D3" s="230"/>
      <c r="E3" s="230"/>
      <c r="F3" s="230"/>
      <c r="G3" s="230"/>
      <c r="H3" s="230"/>
      <c r="I3" s="104"/>
    </row>
    <row r="4" spans="1:9" ht="15.6" x14ac:dyDescent="0.3">
      <c r="A4" s="230" t="s">
        <v>288</v>
      </c>
      <c r="B4" s="230"/>
      <c r="C4" s="230"/>
      <c r="D4" s="230"/>
      <c r="E4" s="230"/>
      <c r="F4" s="230"/>
      <c r="G4" s="230"/>
      <c r="H4" s="230"/>
      <c r="I4" s="129"/>
    </row>
    <row r="5" spans="1:9" ht="15.6" x14ac:dyDescent="0.3">
      <c r="A5" s="230" t="s">
        <v>289</v>
      </c>
      <c r="B5" s="230"/>
      <c r="C5" s="230"/>
      <c r="D5" s="230"/>
      <c r="E5" s="230"/>
      <c r="F5" s="230"/>
      <c r="G5" s="230"/>
      <c r="H5" s="230"/>
    </row>
    <row r="6" spans="1:9" ht="15.6" x14ac:dyDescent="0.3">
      <c r="A6" s="230" t="s">
        <v>290</v>
      </c>
      <c r="B6" s="230"/>
      <c r="C6" s="230"/>
      <c r="D6" s="230"/>
      <c r="E6" s="230"/>
      <c r="F6" s="230"/>
      <c r="G6" s="230"/>
      <c r="H6" s="230"/>
    </row>
    <row r="7" spans="1:9" x14ac:dyDescent="0.3">
      <c r="A7" s="256" t="s">
        <v>292</v>
      </c>
      <c r="B7" s="257"/>
      <c r="C7" s="257"/>
      <c r="D7" s="257"/>
      <c r="E7" s="257"/>
      <c r="F7" s="257"/>
      <c r="G7" s="257"/>
      <c r="H7" s="258"/>
    </row>
    <row r="8" spans="1:9" x14ac:dyDescent="0.3">
      <c r="A8" s="198" t="s">
        <v>58</v>
      </c>
      <c r="B8" s="228"/>
      <c r="C8" s="228"/>
      <c r="D8" s="228"/>
      <c r="E8" s="228"/>
      <c r="F8" s="228"/>
      <c r="G8" s="228"/>
      <c r="H8" s="229"/>
    </row>
    <row r="9" spans="1:9" x14ac:dyDescent="0.3">
      <c r="A9" s="135" t="s">
        <v>55</v>
      </c>
      <c r="B9" s="222">
        <v>56</v>
      </c>
      <c r="C9" s="224">
        <v>1</v>
      </c>
      <c r="D9" s="222">
        <f>SUM(B9*C9)</f>
        <v>56</v>
      </c>
      <c r="E9" s="72">
        <v>10</v>
      </c>
      <c r="F9" s="72">
        <f>SUM(D9*E9)</f>
        <v>560</v>
      </c>
      <c r="G9" s="22">
        <v>63.46</v>
      </c>
      <c r="H9" s="4">
        <f>SUM(F9*G9)</f>
        <v>35537.599999999999</v>
      </c>
    </row>
    <row r="10" spans="1:9" x14ac:dyDescent="0.3">
      <c r="A10" s="135" t="s">
        <v>56</v>
      </c>
      <c r="B10" s="226"/>
      <c r="C10" s="226"/>
      <c r="D10" s="226"/>
      <c r="E10" s="72">
        <v>2</v>
      </c>
      <c r="F10" s="72">
        <f>SUM(D9*E10)</f>
        <v>112</v>
      </c>
      <c r="G10" s="22">
        <v>63.46</v>
      </c>
      <c r="H10" s="4">
        <f>SUM(F10*G10)</f>
        <v>7107.52</v>
      </c>
    </row>
    <row r="11" spans="1:9" x14ac:dyDescent="0.3">
      <c r="A11" s="46" t="s">
        <v>25</v>
      </c>
      <c r="B11" s="47">
        <f>SUM(B9)</f>
        <v>56</v>
      </c>
      <c r="C11" s="48"/>
      <c r="D11" s="47">
        <f>SUM(D9)</f>
        <v>56</v>
      </c>
      <c r="E11" s="49"/>
      <c r="F11" s="47">
        <f>SUM(F9:F10)</f>
        <v>672</v>
      </c>
      <c r="G11" s="52"/>
      <c r="H11" s="51">
        <f>SUM(H9:H10)</f>
        <v>42645.119999999995</v>
      </c>
    </row>
    <row r="12" spans="1:9" x14ac:dyDescent="0.3">
      <c r="A12" s="213" t="s">
        <v>306</v>
      </c>
      <c r="B12" s="232"/>
      <c r="C12" s="232"/>
      <c r="D12" s="232"/>
      <c r="E12" s="232"/>
      <c r="F12" s="232"/>
      <c r="G12" s="232"/>
      <c r="H12" s="233"/>
    </row>
    <row r="13" spans="1:9" x14ac:dyDescent="0.3">
      <c r="A13" s="198" t="s">
        <v>58</v>
      </c>
      <c r="B13" s="228"/>
      <c r="C13" s="228"/>
      <c r="D13" s="228"/>
      <c r="E13" s="228"/>
      <c r="F13" s="228"/>
      <c r="G13" s="228"/>
      <c r="H13" s="229"/>
    </row>
    <row r="14" spans="1:9" x14ac:dyDescent="0.3">
      <c r="A14" s="130" t="s">
        <v>55</v>
      </c>
      <c r="B14" s="236">
        <v>1</v>
      </c>
      <c r="C14" s="255">
        <v>1</v>
      </c>
      <c r="D14" s="236">
        <v>1</v>
      </c>
      <c r="E14" s="77">
        <v>0.5</v>
      </c>
      <c r="F14" s="77">
        <f>SUM(D14*E14)</f>
        <v>0.5</v>
      </c>
      <c r="G14" s="131">
        <v>63.46</v>
      </c>
      <c r="H14" s="132">
        <f>SUM(F14*G14)</f>
        <v>31.73</v>
      </c>
    </row>
    <row r="15" spans="1:9" x14ac:dyDescent="0.3">
      <c r="A15" s="130" t="s">
        <v>56</v>
      </c>
      <c r="B15" s="237"/>
      <c r="C15" s="237"/>
      <c r="D15" s="237"/>
      <c r="E15" s="77">
        <v>1</v>
      </c>
      <c r="F15" s="77">
        <f>SUM(D14*E15)</f>
        <v>1</v>
      </c>
      <c r="G15" s="131">
        <v>63.46</v>
      </c>
      <c r="H15" s="132">
        <f>SUM(F15*G15)</f>
        <v>63.46</v>
      </c>
    </row>
    <row r="16" spans="1:9" x14ac:dyDescent="0.3">
      <c r="A16" s="46" t="s">
        <v>25</v>
      </c>
      <c r="B16" s="47">
        <f>SUM(B14)</f>
        <v>1</v>
      </c>
      <c r="C16" s="48"/>
      <c r="D16" s="47">
        <f>SUM(D14)</f>
        <v>1</v>
      </c>
      <c r="E16" s="49"/>
      <c r="F16" s="47">
        <f>SUM(F14:F15)</f>
        <v>1.5</v>
      </c>
      <c r="G16" s="52"/>
      <c r="H16" s="51">
        <f>SUM(H14:H15)</f>
        <v>95.19</v>
      </c>
    </row>
    <row r="17" spans="1:9" x14ac:dyDescent="0.3">
      <c r="A17" s="252" t="s">
        <v>297</v>
      </c>
      <c r="B17" s="253"/>
      <c r="C17" s="253"/>
      <c r="D17" s="253"/>
      <c r="E17" s="253"/>
      <c r="F17" s="253"/>
      <c r="G17" s="253"/>
      <c r="H17" s="254"/>
    </row>
    <row r="18" spans="1:9" x14ac:dyDescent="0.3">
      <c r="A18" s="198" t="s">
        <v>58</v>
      </c>
      <c r="B18" s="228"/>
      <c r="C18" s="228"/>
      <c r="D18" s="228"/>
      <c r="E18" s="228"/>
      <c r="F18" s="228"/>
      <c r="G18" s="228"/>
      <c r="H18" s="229"/>
    </row>
    <row r="19" spans="1:9" x14ac:dyDescent="0.3">
      <c r="A19" s="130" t="s">
        <v>55</v>
      </c>
      <c r="B19" s="236">
        <v>1</v>
      </c>
      <c r="C19" s="255">
        <v>1</v>
      </c>
      <c r="D19" s="236">
        <f>SUM(B19*C19)</f>
        <v>1</v>
      </c>
      <c r="E19" s="77">
        <v>10</v>
      </c>
      <c r="F19" s="77">
        <f>SUM(D19*E19)</f>
        <v>10</v>
      </c>
      <c r="G19" s="131">
        <v>63.46</v>
      </c>
      <c r="H19" s="132">
        <f>SUM(F19*G19)</f>
        <v>634.6</v>
      </c>
    </row>
    <row r="20" spans="1:9" x14ac:dyDescent="0.3">
      <c r="A20" s="130" t="s">
        <v>56</v>
      </c>
      <c r="B20" s="237"/>
      <c r="C20" s="237"/>
      <c r="D20" s="237"/>
      <c r="E20" s="77">
        <v>2</v>
      </c>
      <c r="F20" s="77">
        <f>SUM(D19*E20)</f>
        <v>2</v>
      </c>
      <c r="G20" s="131">
        <v>63.46</v>
      </c>
      <c r="H20" s="132">
        <f>SUM(F20*G20)</f>
        <v>126.92</v>
      </c>
    </row>
    <row r="21" spans="1:9" x14ac:dyDescent="0.3">
      <c r="A21" s="46" t="s">
        <v>25</v>
      </c>
      <c r="B21" s="47">
        <f>SUM(B19)</f>
        <v>1</v>
      </c>
      <c r="C21" s="48"/>
      <c r="D21" s="47">
        <f>SUM(D19)</f>
        <v>1</v>
      </c>
      <c r="E21" s="49"/>
      <c r="F21" s="47">
        <f>SUM(F19:F20)</f>
        <v>12</v>
      </c>
      <c r="G21" s="52"/>
      <c r="H21" s="51">
        <f>SUM(H19:H20)</f>
        <v>761.52</v>
      </c>
    </row>
    <row r="22" spans="1:9" x14ac:dyDescent="0.3">
      <c r="A22" s="252" t="s">
        <v>307</v>
      </c>
      <c r="B22" s="253"/>
      <c r="C22" s="253"/>
      <c r="D22" s="253"/>
      <c r="E22" s="253"/>
      <c r="F22" s="253"/>
      <c r="G22" s="253"/>
      <c r="H22" s="254"/>
    </row>
    <row r="23" spans="1:9" x14ac:dyDescent="0.3">
      <c r="A23" s="198" t="s">
        <v>58</v>
      </c>
      <c r="B23" s="228"/>
      <c r="C23" s="228"/>
      <c r="D23" s="228"/>
      <c r="E23" s="228"/>
      <c r="F23" s="228"/>
      <c r="G23" s="228"/>
      <c r="H23" s="229"/>
      <c r="I23" s="157"/>
    </row>
    <row r="24" spans="1:9" x14ac:dyDescent="0.3">
      <c r="A24" s="130" t="s">
        <v>55</v>
      </c>
      <c r="B24" s="236">
        <v>56</v>
      </c>
      <c r="C24" s="255">
        <v>12</v>
      </c>
      <c r="D24" s="236">
        <f>SUM(B24*C24)</f>
        <v>672</v>
      </c>
      <c r="E24" s="156">
        <v>0.25</v>
      </c>
      <c r="F24" s="77">
        <f>SUM(D24*E24)</f>
        <v>168</v>
      </c>
      <c r="G24" s="131">
        <v>63.46</v>
      </c>
      <c r="H24" s="132">
        <f>SUM(F24*G24)</f>
        <v>10661.28</v>
      </c>
    </row>
    <row r="25" spans="1:9" x14ac:dyDescent="0.3">
      <c r="A25" s="130" t="s">
        <v>56</v>
      </c>
      <c r="B25" s="237"/>
      <c r="C25" s="237"/>
      <c r="D25" s="237"/>
      <c r="E25" s="77">
        <v>0</v>
      </c>
      <c r="F25" s="77">
        <v>0</v>
      </c>
      <c r="G25" s="131">
        <v>63.46</v>
      </c>
      <c r="H25" s="132">
        <f>SUM(F25*G25)</f>
        <v>0</v>
      </c>
    </row>
    <row r="26" spans="1:9" x14ac:dyDescent="0.3">
      <c r="A26" s="46" t="s">
        <v>25</v>
      </c>
      <c r="B26" s="47">
        <f>SUM(B24)</f>
        <v>56</v>
      </c>
      <c r="C26" s="48"/>
      <c r="D26" s="47">
        <f>SUM(D24)</f>
        <v>672</v>
      </c>
      <c r="E26" s="49"/>
      <c r="F26" s="47">
        <f>SUM(F24:F25)</f>
        <v>168</v>
      </c>
      <c r="G26" s="52"/>
      <c r="H26" s="51">
        <f>SUM(H24:H25)</f>
        <v>10661.28</v>
      </c>
    </row>
    <row r="27" spans="1:9" x14ac:dyDescent="0.3">
      <c r="A27" s="252" t="s">
        <v>305</v>
      </c>
      <c r="B27" s="253"/>
      <c r="C27" s="253"/>
      <c r="D27" s="253"/>
      <c r="E27" s="253"/>
      <c r="F27" s="253"/>
      <c r="G27" s="253"/>
      <c r="H27" s="254"/>
    </row>
    <row r="28" spans="1:9" x14ac:dyDescent="0.3">
      <c r="A28" s="198" t="s">
        <v>58</v>
      </c>
      <c r="B28" s="228"/>
      <c r="C28" s="228"/>
      <c r="D28" s="228"/>
      <c r="E28" s="228"/>
      <c r="F28" s="228"/>
      <c r="G28" s="228"/>
      <c r="H28" s="229"/>
    </row>
    <row r="29" spans="1:9" x14ac:dyDescent="0.3">
      <c r="A29" s="130" t="s">
        <v>55</v>
      </c>
      <c r="B29" s="236">
        <v>56</v>
      </c>
      <c r="C29" s="255">
        <v>1.65</v>
      </c>
      <c r="D29" s="236">
        <f>SUM(B29*C29)</f>
        <v>92.399999999999991</v>
      </c>
      <c r="E29" s="155">
        <v>0.5</v>
      </c>
      <c r="F29" s="77">
        <f>SUM(D29*E29)</f>
        <v>46.199999999999996</v>
      </c>
      <c r="G29" s="131">
        <v>64</v>
      </c>
      <c r="H29" s="132">
        <f>SUM(F29*G29)</f>
        <v>2956.7999999999997</v>
      </c>
    </row>
    <row r="30" spans="1:9" x14ac:dyDescent="0.3">
      <c r="A30" s="130" t="s">
        <v>56</v>
      </c>
      <c r="B30" s="237"/>
      <c r="C30" s="237"/>
      <c r="D30" s="237"/>
      <c r="E30" s="77">
        <v>0</v>
      </c>
      <c r="F30" s="77">
        <v>0</v>
      </c>
      <c r="G30" s="131">
        <v>64</v>
      </c>
      <c r="H30" s="132">
        <f>SUM(F30*G30)</f>
        <v>0</v>
      </c>
    </row>
    <row r="31" spans="1:9" x14ac:dyDescent="0.3">
      <c r="A31" s="46" t="s">
        <v>25</v>
      </c>
      <c r="B31" s="47">
        <f>SUM(B29)</f>
        <v>56</v>
      </c>
      <c r="C31" s="48"/>
      <c r="D31" s="47">
        <f>SUM(D29)</f>
        <v>92.399999999999991</v>
      </c>
      <c r="E31" s="49"/>
      <c r="F31" s="47">
        <f>SUM(F29:F30)</f>
        <v>46.199999999999996</v>
      </c>
      <c r="G31" s="52"/>
      <c r="H31" s="51">
        <f>SUM(H29:H30)</f>
        <v>2956.7999999999997</v>
      </c>
    </row>
    <row r="32" spans="1:9" x14ac:dyDescent="0.3">
      <c r="A32" s="36" t="s">
        <v>66</v>
      </c>
      <c r="B32" s="37">
        <f>B16+B11+B21+B26+B31</f>
        <v>170</v>
      </c>
      <c r="C32" s="38"/>
      <c r="D32" s="37">
        <f>D16+D11+D21+D26+D31</f>
        <v>822.4</v>
      </c>
      <c r="E32" s="39"/>
      <c r="F32" s="37">
        <f>F16+F11+F21+F26+F31</f>
        <v>899.7</v>
      </c>
      <c r="G32" s="41"/>
      <c r="H32" s="65">
        <f>H16+H11+H21+H26+H31</f>
        <v>57119.909999999996</v>
      </c>
    </row>
    <row r="33" spans="1:8" ht="52.8" customHeight="1" x14ac:dyDescent="0.3">
      <c r="A33" s="251"/>
      <c r="B33" s="251"/>
      <c r="C33" s="251"/>
      <c r="D33" s="251"/>
      <c r="E33" s="251"/>
      <c r="F33" s="251"/>
      <c r="G33" s="251"/>
      <c r="H33" s="251"/>
    </row>
  </sheetData>
  <mergeCells count="31">
    <mergeCell ref="A7:H7"/>
    <mergeCell ref="A17:H17"/>
    <mergeCell ref="B19:B20"/>
    <mergeCell ref="C19:C20"/>
    <mergeCell ref="D19:D20"/>
    <mergeCell ref="B14:B15"/>
    <mergeCell ref="C14:C15"/>
    <mergeCell ref="D14:D15"/>
    <mergeCell ref="A12:H12"/>
    <mergeCell ref="A13:H13"/>
    <mergeCell ref="A8:H8"/>
    <mergeCell ref="A18:H18"/>
    <mergeCell ref="A23:H23"/>
    <mergeCell ref="B9:B10"/>
    <mergeCell ref="C9:C10"/>
    <mergeCell ref="D9:D10"/>
    <mergeCell ref="A33:H33"/>
    <mergeCell ref="A22:H22"/>
    <mergeCell ref="B24:B25"/>
    <mergeCell ref="C24:C25"/>
    <mergeCell ref="D24:D25"/>
    <mergeCell ref="A27:H27"/>
    <mergeCell ref="A28:H28"/>
    <mergeCell ref="B29:B30"/>
    <mergeCell ref="C29:C30"/>
    <mergeCell ref="D29:D30"/>
    <mergeCell ref="A4:H4"/>
    <mergeCell ref="A5:H5"/>
    <mergeCell ref="A6:H6"/>
    <mergeCell ref="A2:H2"/>
    <mergeCell ref="A3:H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A11C-17D9-41C1-9445-2D635BEAD90D}">
  <sheetPr>
    <tabColor rgb="FF99FF66"/>
  </sheetPr>
  <dimension ref="A1:F12"/>
  <sheetViews>
    <sheetView zoomScale="85" zoomScaleNormal="85" workbookViewId="0">
      <pane ySplit="5" topLeftCell="A6" activePane="bottomLeft" state="frozen"/>
      <selection pane="bottomLeft" activeCell="E10" sqref="E10"/>
    </sheetView>
  </sheetViews>
  <sheetFormatPr defaultRowHeight="14.4" x14ac:dyDescent="0.3"/>
  <cols>
    <col min="1" max="1" width="87.5546875" style="121" bestFit="1" customWidth="1"/>
    <col min="2" max="2" width="19.21875" style="119" customWidth="1"/>
    <col min="3" max="3" width="20.6640625" style="119" customWidth="1"/>
    <col min="4" max="4" width="21.88671875" style="119" customWidth="1"/>
    <col min="5" max="5" width="19.88671875" style="119" customWidth="1"/>
    <col min="6" max="6" width="39.21875" style="126" customWidth="1"/>
    <col min="7" max="16384" width="8.88671875" style="104"/>
  </cols>
  <sheetData>
    <row r="1" spans="1:6" x14ac:dyDescent="0.3">
      <c r="A1" s="250" t="s">
        <v>299</v>
      </c>
      <c r="B1" s="250"/>
      <c r="C1" s="250"/>
      <c r="D1" s="250"/>
      <c r="E1" s="250"/>
      <c r="F1" s="250"/>
    </row>
    <row r="2" spans="1:6" s="112" customFormat="1" x14ac:dyDescent="0.3">
      <c r="A2" s="259" t="s">
        <v>311</v>
      </c>
      <c r="B2" s="259"/>
      <c r="C2" s="259"/>
      <c r="D2" s="259"/>
      <c r="E2" s="259"/>
      <c r="F2" s="259"/>
    </row>
    <row r="3" spans="1:6" ht="33" customHeight="1" x14ac:dyDescent="0.3">
      <c r="A3" s="259" t="s">
        <v>300</v>
      </c>
      <c r="B3" s="259"/>
      <c r="C3" s="259"/>
      <c r="D3" s="259"/>
      <c r="E3" s="259"/>
      <c r="F3" s="259"/>
    </row>
    <row r="4" spans="1:6" s="122" customFormat="1" ht="33" customHeight="1" x14ac:dyDescent="0.3">
      <c r="A4" s="110"/>
      <c r="B4" s="110"/>
      <c r="C4" s="110"/>
      <c r="D4" s="110"/>
      <c r="E4" s="110"/>
      <c r="F4" s="110"/>
    </row>
    <row r="5" spans="1:6" s="115" customFormat="1" x14ac:dyDescent="0.3">
      <c r="A5" s="113" t="s">
        <v>133</v>
      </c>
      <c r="B5" s="103" t="s">
        <v>131</v>
      </c>
      <c r="C5" s="103" t="s">
        <v>132</v>
      </c>
      <c r="D5" s="114" t="s">
        <v>240</v>
      </c>
      <c r="E5" s="114" t="s">
        <v>241</v>
      </c>
      <c r="F5" s="152" t="s">
        <v>101</v>
      </c>
    </row>
    <row r="6" spans="1:6" s="112" customFormat="1" x14ac:dyDescent="0.3">
      <c r="A6" s="112" t="s">
        <v>316</v>
      </c>
      <c r="B6" s="133"/>
      <c r="C6" s="133"/>
      <c r="D6" s="134">
        <v>1</v>
      </c>
      <c r="E6" s="109">
        <v>2</v>
      </c>
      <c r="F6" s="149" t="s">
        <v>283</v>
      </c>
    </row>
    <row r="7" spans="1:6" s="112" customFormat="1" x14ac:dyDescent="0.3">
      <c r="A7" t="s">
        <v>314</v>
      </c>
      <c r="B7" s="116"/>
      <c r="C7" s="116"/>
      <c r="D7" s="109">
        <v>1</v>
      </c>
      <c r="E7" s="109">
        <v>12</v>
      </c>
      <c r="F7" s="149" t="s">
        <v>284</v>
      </c>
    </row>
    <row r="8" spans="1:6" s="112" customFormat="1" x14ac:dyDescent="0.3">
      <c r="A8" s="112" t="s">
        <v>315</v>
      </c>
      <c r="B8" s="143"/>
      <c r="C8" s="143"/>
      <c r="D8" s="151">
        <v>672</v>
      </c>
      <c r="E8" s="151">
        <v>168</v>
      </c>
      <c r="F8" s="149" t="s">
        <v>285</v>
      </c>
    </row>
    <row r="9" spans="1:6" s="150" customFormat="1" x14ac:dyDescent="0.3">
      <c r="A9" s="150" t="s">
        <v>313</v>
      </c>
      <c r="B9" s="140"/>
      <c r="C9" s="140"/>
      <c r="D9" s="139">
        <v>92</v>
      </c>
      <c r="E9" s="139">
        <v>46</v>
      </c>
      <c r="F9" s="149" t="s">
        <v>301</v>
      </c>
    </row>
    <row r="10" spans="1:6" x14ac:dyDescent="0.3">
      <c r="A10" s="118" t="s">
        <v>280</v>
      </c>
      <c r="B10" s="127">
        <f>SUM(B6:B8)</f>
        <v>0</v>
      </c>
      <c r="C10" s="127">
        <f>SUM(C6:C8)</f>
        <v>0</v>
      </c>
      <c r="D10" s="128">
        <f>SUM(D6:D9)</f>
        <v>766</v>
      </c>
      <c r="E10" s="128">
        <f>SUM(E6:E9)</f>
        <v>228</v>
      </c>
      <c r="F10" s="104"/>
    </row>
    <row r="11" spans="1:6" x14ac:dyDescent="0.3">
      <c r="A11" s="118"/>
      <c r="D11" s="120"/>
      <c r="E11" s="120"/>
      <c r="F11" s="35"/>
    </row>
    <row r="12" spans="1:6" x14ac:dyDescent="0.3">
      <c r="B12" s="108"/>
      <c r="C12" s="108"/>
      <c r="D12" s="108"/>
      <c r="E12" s="108"/>
      <c r="F12" s="104"/>
    </row>
  </sheetData>
  <mergeCells count="3">
    <mergeCell ref="A2:F2"/>
    <mergeCell ref="A1:F1"/>
    <mergeCell ref="A3:F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Totals</vt:lpstr>
      <vt:lpstr>12.1 NAWCA</vt:lpstr>
      <vt:lpstr>12.2 NMBCA</vt:lpstr>
      <vt:lpstr>12.3 International Affairs</vt:lpstr>
      <vt:lpstr>12.3 Changes</vt:lpstr>
      <vt:lpstr>12.4 All Other Programs</vt:lpstr>
      <vt:lpstr>12.4 Changes</vt:lpstr>
      <vt:lpstr>12.5 50 CFR Additional</vt:lpstr>
      <vt:lpstr>12.5 Changes</vt:lpstr>
      <vt:lpstr>Gov't Cost Estimates</vt:lpstr>
      <vt:lpstr>ROCIS XWalk</vt:lpstr>
      <vt:lpstr>PGMs XWalk</vt:lpstr>
    </vt:vector>
  </TitlesOfParts>
  <Company>USFW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Baucum, Madonna L</dc:creator>
  <cp:lastModifiedBy>Baucum, Madonna L</cp:lastModifiedBy>
  <cp:lastPrinted>2018-03-07T12:20:40Z</cp:lastPrinted>
  <dcterms:created xsi:type="dcterms:W3CDTF">2018-01-02T22:24:17Z</dcterms:created>
  <dcterms:modified xsi:type="dcterms:W3CDTF">2025-07-25T19:58:15Z</dcterms:modified>
</cp:coreProperties>
</file>