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sepa-my.sharepoint.com/personal/johnson_amaris_epa_gov/Documents/ICR/OAR/2070-NEW; 7804.01 RFS 2025 Cellulosic Biofuel Vol. Req-NPRM/"/>
    </mc:Choice>
  </mc:AlternateContent>
  <xr:revisionPtr revIDLastSave="0" documentId="8_{0AEC7143-BD68-49C6-B39F-6FC266E8971C}" xr6:coauthVersionLast="47" xr6:coauthVersionMax="47" xr10:uidLastSave="{00000000-0000-0000-0000-000000000000}"/>
  <bookViews>
    <workbookView xWindow="-28920" yWindow="-765" windowWidth="29040" windowHeight="15720" tabRatio="870" activeTab="7" xr2:uid="{00000000-000D-0000-FFFF-FFFF00000000}"/>
  </bookViews>
  <sheets>
    <sheet name="Summary" sheetId="27" r:id="rId1"/>
    <sheet name="I-R&amp;R RIN Generators" sheetId="23" r:id="rId2"/>
    <sheet name="II-Obligated Parties" sheetId="29" r:id="rId3"/>
    <sheet name="III-RIN Owners" sheetId="5" r:id="rId4"/>
    <sheet name="IV-QAP Providers " sheetId="26" r:id="rId5"/>
    <sheet name="V-Third Parties" sheetId="25" r:id="rId6"/>
    <sheet name="LIST OF FORMS &amp; INSTR." sheetId="30" r:id="rId7"/>
    <sheet name="Labor Costs" sheetId="2" r:id="rId8"/>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7" l="1"/>
  <c r="C17" i="27"/>
  <c r="F7" i="23"/>
  <c r="F8" i="23"/>
  <c r="J8" i="23"/>
  <c r="I8" i="23"/>
  <c r="K8" i="23" s="1"/>
  <c r="K6" i="5"/>
  <c r="J6" i="5"/>
  <c r="F6" i="5"/>
  <c r="K6" i="29"/>
  <c r="J6" i="29"/>
  <c r="E6" i="27"/>
  <c r="D6" i="27"/>
  <c r="C6" i="27"/>
  <c r="F6" i="29"/>
  <c r="I6" i="29"/>
  <c r="I8" i="29" s="1"/>
  <c r="C5" i="27" s="1"/>
  <c r="M8" i="29"/>
  <c r="K8" i="29"/>
  <c r="E5" i="27" s="1"/>
  <c r="J8" i="29"/>
  <c r="D5" i="27" s="1"/>
  <c r="G8" i="29"/>
  <c r="I9" i="26"/>
  <c r="J9" i="26" s="1"/>
  <c r="F9" i="26"/>
  <c r="K9" i="26" s="1"/>
  <c r="I11" i="26"/>
  <c r="J11" i="26" s="1"/>
  <c r="F11" i="26"/>
  <c r="K11" i="26" s="1"/>
  <c r="M13" i="26"/>
  <c r="G13" i="26"/>
  <c r="I8" i="26"/>
  <c r="J8" i="26" s="1"/>
  <c r="F8" i="26"/>
  <c r="K8" i="26" s="1"/>
  <c r="M13" i="25"/>
  <c r="F6" i="25"/>
  <c r="I13" i="26" l="1"/>
  <c r="K13" i="26"/>
  <c r="J13" i="26"/>
  <c r="G13" i="25"/>
  <c r="M8" i="5" l="1"/>
  <c r="G8" i="5"/>
  <c r="I10" i="23" l="1"/>
  <c r="J10" i="23" s="1"/>
  <c r="I9" i="23"/>
  <c r="J9" i="23" s="1"/>
  <c r="C7" i="27" l="1"/>
  <c r="D7" i="27"/>
  <c r="I7" i="23"/>
  <c r="J7" i="23" s="1"/>
  <c r="I10" i="25"/>
  <c r="J10" i="25" s="1"/>
  <c r="F10" i="25"/>
  <c r="I12" i="23"/>
  <c r="J12" i="23" s="1"/>
  <c r="M14" i="23"/>
  <c r="K10" i="25" l="1"/>
  <c r="G14" i="23"/>
  <c r="I14" i="23"/>
  <c r="J14" i="23" l="1"/>
  <c r="J6" i="25" l="1"/>
  <c r="J13" i="25" l="1"/>
  <c r="I13" i="25"/>
  <c r="D5" i="2" l="1"/>
  <c r="F5" i="2" s="1"/>
  <c r="D6" i="2"/>
  <c r="F6" i="2" s="1"/>
  <c r="D7" i="2"/>
  <c r="F7" i="2" s="1"/>
  <c r="D8" i="2"/>
  <c r="F8" i="2" s="1"/>
  <c r="D8" i="27"/>
  <c r="J8" i="5" l="1"/>
  <c r="I8" i="5"/>
  <c r="C4" i="27"/>
  <c r="D4" i="27"/>
  <c r="C8" i="27"/>
  <c r="F9" i="2"/>
  <c r="F10" i="2" s="1"/>
  <c r="D9" i="27" l="1"/>
  <c r="C9" i="27"/>
  <c r="F10" i="23" l="1"/>
  <c r="K10" i="23" s="1"/>
  <c r="F12" i="23"/>
  <c r="K12" i="23" s="1"/>
  <c r="F9" i="23"/>
  <c r="K9" i="23" s="1"/>
  <c r="K7" i="23"/>
  <c r="K6" i="25"/>
  <c r="K13" i="25" s="1"/>
  <c r="K14" i="23" l="1"/>
  <c r="E4" i="27" s="1"/>
  <c r="K8" i="5"/>
  <c r="E8" i="27" l="1"/>
  <c r="E7" i="27"/>
  <c r="E9" i="27" s="1"/>
</calcChain>
</file>

<file path=xl/sharedStrings.xml><?xml version="1.0" encoding="utf-8"?>
<sst xmlns="http://schemas.openxmlformats.org/spreadsheetml/2006/main" count="179" uniqueCount="107">
  <si>
    <t>Summary</t>
  </si>
  <si>
    <t>Type of Respondent</t>
  </si>
  <si>
    <t>Total Responses per Year</t>
  </si>
  <si>
    <t>Total Hours per Year</t>
  </si>
  <si>
    <t>Total Cost per Year (Labor and Non-Labor)</t>
  </si>
  <si>
    <t>RIN Generators (Renewable Fuel Producers)</t>
  </si>
  <si>
    <t>QAP Providers</t>
  </si>
  <si>
    <t xml:space="preserve">Third Parties </t>
  </si>
  <si>
    <t>* Third parties are counted as respondents, but their responses/hours/$ are assigned</t>
  </si>
  <si>
    <t>GRAND TOTAL</t>
  </si>
  <si>
    <t>to the party for whom they do the work. (Purchased service providers.)</t>
  </si>
  <si>
    <t>The exception is QAP providers, whose burden is shown on this line.</t>
  </si>
  <si>
    <t>TOTAL NUMBER of Respondents:</t>
  </si>
  <si>
    <t xml:space="preserve">Non-Labor Costs* Only - Used for OMB Inventory: </t>
  </si>
  <si>
    <t>*Non-Labor Costs include capital, O&amp;M, and purchased services. For this collection, all are purchased services.</t>
  </si>
  <si>
    <t xml:space="preserve">These costs are reflected in the "OMB Inventory." </t>
  </si>
  <si>
    <t>Annual Respondent Burden and Cost by Type of Party</t>
  </si>
  <si>
    <t>Information Collection Activity</t>
  </si>
  <si>
    <t>Hours and Cost</t>
  </si>
  <si>
    <t>Total Hours and Cost</t>
  </si>
  <si>
    <t>Forms &amp; Notes</t>
  </si>
  <si>
    <t>Citation</t>
  </si>
  <si>
    <t>Activity</t>
  </si>
  <si>
    <t>Standard Industry Mix Hours/ Response</t>
  </si>
  <si>
    <t>Clerical Only Hours/ Response</t>
  </si>
  <si>
    <t xml:space="preserve">Purchased Services Hours/ Response </t>
  </si>
  <si>
    <t>Total Cost/ Response (dollars)</t>
  </si>
  <si>
    <t>Number of Respondents</t>
  </si>
  <si>
    <t>Number of Responses per party/year**</t>
  </si>
  <si>
    <t>Total Number of Responses per Year</t>
  </si>
  <si>
    <t>Total Hours/ Year</t>
  </si>
  <si>
    <t>Total Cost/Year (Labor and Non-Labor)</t>
  </si>
  <si>
    <t>$ Non-Labor Costs (Purchased Services)</t>
  </si>
  <si>
    <t>Reporting Activities</t>
  </si>
  <si>
    <t>Total Cost/Year</t>
  </si>
  <si>
    <t>$ Non-Labor Costs  - Purchased Services</t>
  </si>
  <si>
    <t>Reporting of the feedstock origin as domestic or foreign as part of batch reporting. See 80.1451(b)(1)(ii)(L).</t>
  </si>
  <si>
    <t xml:space="preserve">Additional cost to respondents for attest auditor to perform additional verification related to feedstock origin. </t>
  </si>
  <si>
    <t xml:space="preserve">Recordkeeping Activities </t>
  </si>
  <si>
    <t xml:space="preserve">Recordkeeping related to feedstock purchased and transfers that identify the feedstock point of origin for each feedstock, domestic or foreign. These records are needed for QAP and attest engagement purposes, as well. </t>
  </si>
  <si>
    <t xml:space="preserve">CBP methods (bills of sale, delivery receipts) to keep the information required by the proposed regulation. </t>
  </si>
  <si>
    <t xml:space="preserve">$ Non-Labor Costs - Purchased Services </t>
  </si>
  <si>
    <t xml:space="preserve">Placeholder for any change in reporting burden due to NPRM to reflect foreign/domestic. </t>
  </si>
  <si>
    <t xml:space="preserve">Attest Engagement </t>
  </si>
  <si>
    <t xml:space="preserve">ATTEST ENGAGEMENTS: Attest engagements are already required to be kept under 2060-0725. Accounted for a very small burden over what is already approved in 2060-0725. </t>
  </si>
  <si>
    <t>Recordkeeping Activities</t>
  </si>
  <si>
    <t xml:space="preserve">Recordkeeping burden. </t>
  </si>
  <si>
    <t>Number of Responses per party/year</t>
  </si>
  <si>
    <t xml:space="preserve">$ Non-Labor Only Portion of Column K - All Purchased Services for this Table </t>
  </si>
  <si>
    <t>Reporting: perform and submit attest engagement on behalf of clients - submitted on behalf of respondents on Tables I and II - costs and hours are attributed to parties on Tables I &amp; II</t>
  </si>
  <si>
    <t xml:space="preserve">Cost is attributed to Renewable Fuel Producer or QAP Provider. </t>
  </si>
  <si>
    <t>Retain records related to attest engagement - costs and hours are attributed to parties on Tables I &amp; II</t>
  </si>
  <si>
    <t xml:space="preserve">Cost is attributed to Renewable Fuel Producer or QAP Provider. Records are CBP format. </t>
  </si>
  <si>
    <t xml:space="preserve">Notes to the Table: </t>
  </si>
  <si>
    <t xml:space="preserve">Only QAP providers have an hourly and dollar amount assigned, because they are regulated parties with reporting duties. </t>
  </si>
  <si>
    <t xml:space="preserve">For other third parties, the hourly and dollar amount is assigned to the party for whom they perform the service and whom they bill for such services. </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</si>
  <si>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</si>
  <si>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</si>
  <si>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</si>
  <si>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</si>
  <si>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</si>
  <si>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</si>
  <si>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 (CEO - 11-1011)</t>
  </si>
  <si>
    <t>Professional/Technical (Refinery Operators - 51-8093)</t>
  </si>
  <si>
    <t>Clerical (Administrative Assistants 43-6010)</t>
  </si>
  <si>
    <t>Legal (Lawyer 23-1011)</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</si>
  <si>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</si>
  <si>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</si>
  <si>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</si>
  <si>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2.5 times the Total Employer Cost. </t>
    </r>
  </si>
  <si>
    <t>(we had use 2.0 previously, but increased the factor to 2.5 times the total employer cost in response to industry feedback on similar ICRs)</t>
  </si>
  <si>
    <t xml:space="preserve">For these estimates, the most recently available Bureau of Labor Statistics, May 2023 figures, were used as follows: </t>
  </si>
  <si>
    <t>For CEOs, mean compensation of 124.47 was used; see: https://www.bls.gov/oes/current/oes111011.htm (accessed 2.25.2025).</t>
  </si>
  <si>
    <t>For professional/technical, compesation of 44.35, using entry for Petroleum and Coal Product Manufacturing, see: https://www.bls.gov/oes/current/oes518093.htm (accessed 2.25.2025).</t>
  </si>
  <si>
    <t>For clerical, mean compensation of 35.42 was used, see: https://www.bls.gov/oes/current/oes436011.htm (accessed 2.25.2025).</t>
  </si>
  <si>
    <t>For legal, mean compensation of 84.84 was used, see https://www.bls.gov/oes/current/oes231011.htm (accessed 2.25.2025).</t>
  </si>
  <si>
    <t>80.1451(b), 80.1452</t>
  </si>
  <si>
    <t xml:space="preserve"> REPORTED WITHIN EMTS; if you have only domestic or only foreign, no new burden - but if you have both, then you a small burden equivalent to one field</t>
  </si>
  <si>
    <t>PURCHASED SERVICE - attest auditor submits report on behalf of respondents; attest auditor already has to verify feedstock info under OMB Control No. 2060-0725</t>
  </si>
  <si>
    <t xml:space="preserve">General records are already required to be kept under 2060-0725. Do not anticipate much additional burden to records kept as CBP format under 2060-0725, but added to table in case others disagree. </t>
  </si>
  <si>
    <t xml:space="preserve">INSERT FORMS NUMBERS HERE (there are four QAP forms) - if any change to them. I estimate a very small burden here as a placeholder. The forms are approved and accounted for under 2060-0725. If they are to be updated in any way, then list them here and provide to docket. We might have to change RFS200X, RFS210X, RFS220X, RFS2300X </t>
  </si>
  <si>
    <t>Obligated Parties</t>
  </si>
  <si>
    <t>RECORDKEEPING AND REPORTING RELATED TO SET2</t>
  </si>
  <si>
    <t>§80.1451</t>
  </si>
  <si>
    <t xml:space="preserve">Form &amp; Instruction Numbers: </t>
  </si>
  <si>
    <t xml:space="preserve">·       RFS01XX: RFS Activity Report – versions RFS0104, RFS0105, and RFS 0106 </t>
  </si>
  <si>
    <t>·       RFS03XX: RFS Annual Compliance Report, versions RFS0303, RFS0304</t>
  </si>
  <si>
    <t>·       RFS0901: RFS Production Outlook Report</t>
  </si>
  <si>
    <t>·       URF (unified reporting format; the format used to fill out most RFS forms)</t>
  </si>
  <si>
    <t xml:space="preserve">Reporting using templates or that occurs within systems; with system user guides listed: </t>
  </si>
  <si>
    <t>·       EMTS Renewable Fuels Standard User’s Guide (includes EMTS RIN generation and RIN transactional reporting)</t>
  </si>
  <si>
    <t>·       RFS060X: RFS Renewable Fuel Producer Supplemental Report</t>
  </si>
  <si>
    <t>Table 3 - RIN Owners*</t>
  </si>
  <si>
    <t>Table 1 - RIN Generators - Renewable Fuels Producers (domestic, only, assuming 548)</t>
  </si>
  <si>
    <t>§80.1451(c)</t>
  </si>
  <si>
    <t>RIN Owners</t>
  </si>
  <si>
    <t xml:space="preserve">Removing end of quarter renewable fuel volume owned reporting requirement (single field). </t>
  </si>
  <si>
    <t>Added instructions and a single code to the response code list for an existing field in an existing form to clarify reporting requirements for small refiner petitioners.</t>
  </si>
  <si>
    <t>Reduced list of codes for a single field in an existing form by removing defunct buisness activity codes.</t>
  </si>
  <si>
    <t>Annual production outlook reporting is eliminating 11 fields by requiring only annual estimates for all projections.  Reduced estimated Standard hours by half.</t>
  </si>
  <si>
    <t xml:space="preserve">RFS09XX; RFS2 PRODUCTION OUTLOOK REPORT.  
If EPA finalizes the form, then we may seek reduction in the burden under OMB Control No, 2060-0725. </t>
  </si>
  <si>
    <t>RFS06XX: RFS RENEWABLE FUEL PRODUCER SUPPLEMENTAL REPORT
If finalized, modified list has no new burden, and may seek burden reduction under OMB Control No, 2060-0725.</t>
  </si>
  <si>
    <t>RFS03XX: RFS ANNUAL COMPLIANCE REPORT/URF
Parties are a subset of all obligated parties and were included in broader estimates.  Effecively there is no additional burden.</t>
  </si>
  <si>
    <t>RFS01XX: RFS AACTIVITY REPORT/URF
Elimination of a single field is a slight reduction in burden.</t>
  </si>
  <si>
    <t>Table 5 -  QAP Providers &amp; Other Third Parties: assumes 20 Auditors, 10 Third Party Engineers and Two (2) QAP Providers, for a total of 32 Third Parties</t>
  </si>
  <si>
    <t xml:space="preserve">Table 4 - QAP Providers </t>
  </si>
  <si>
    <t>Table 2 - Obligated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</si>
</sst>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0.0000"/>
  </numFmts>
  <fonts count="44"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10.5"/>
      <name val="Times New Roman"/>
      <family val="2"/>
    </font>
    <font>
      <sz val="10.5"/>
      <color theme="2" tint="-0.249977111117893"/>
      <name val="Times New Roman"/>
      <family val="1"/>
    </font>
    <font>
      <sz val="12"/>
      <color theme="1"/>
      <name val="Arial"/>
      <family val="2"/>
    </font>
    <font>
      <sz val="11"/>
      <color theme="1"/>
      <name val="Times New Roman"/>
      <family val="1"/>
    </font>
    <font>
      <sz val="11"/>
      <name val="Times New Roman"/>
      <family val="1"/>
    </font>
    <font>
      <sz val="11"/>
      <color theme="1"/>
      <name val="Calibri"/>
      <family val="2"/>
      <scheme val="minor"/>
    </font>
    <font>
      <sz val="12"/>
      <name val="Times New Roman"/>
      <family val="1"/>
    </font>
    <font>
      <sz val="12"/>
      <color theme="1"/>
      <name val="Times New Roman"/>
      <family val="1"/>
    </font>
    <font>
      <sz val="11"/>
      <name val="Calibri"/>
      <family val="2"/>
      <scheme val="minor"/>
    </font>
    <font>
      <b/>
      <sz val="10.5"/>
      <color theme="4" tint="-0.499984740745262"/>
      <name val="Times New Roman"/>
      <family val="1"/>
    </font>
    <font>
      <b/>
      <sz val="11"/>
      <color theme="4" tint="-0.499984740745262"/>
      <name val="Calibri"/>
      <family val="2"/>
      <scheme val="minor"/>
    </font>
    <font>
      <b/>
      <i/>
      <sz val="12"/>
      <color rgb="FFFF0000"/>
      <name val="Times New Roman"/>
      <family val="1"/>
    </font>
    <font>
      <sz val="12"/>
      <name val="Calibri"/>
      <family val="2"/>
      <scheme val="minor"/>
    </font>
    <font>
      <sz val="10.5"/>
      <color theme="4" tint="0.39997558519241921"/>
      <name val="Times New Roman"/>
      <family val="1"/>
    </font>
    <font>
      <i/>
      <sz val="10"/>
      <color theme="1"/>
      <name val="Calibri"/>
      <family val="2"/>
      <scheme val="minor"/>
    </font>
    <font>
      <i/>
      <sz val="11"/>
      <color theme="0" tint="-0.249977111117893"/>
      <name val="Calibri"/>
      <family val="2"/>
      <scheme val="minor"/>
    </font>
    <font>
      <sz val="11"/>
      <color theme="0" tint="-0.249977111117893"/>
      <name val="Calibri"/>
      <family val="2"/>
      <scheme val="minor"/>
    </font>
    <font>
      <b/>
      <sz val="11"/>
      <name val="Times New Roman"/>
      <family val="1"/>
    </font>
    <font>
      <b/>
      <sz val="11"/>
      <name val="Calibri"/>
      <family val="2"/>
      <scheme val="minor"/>
    </font>
    <font>
      <i/>
      <sz val="10.5"/>
      <color rgb="FF000000"/>
      <name val="Times New Roman"/>
    </font>
    <font>
      <b/>
      <i/>
      <sz val="12"/>
      <color rgb="FFFF0000"/>
      <name val="Times New Roman"/>
    </font>
    <font>
      <sz val="11"/>
      <color rgb="FF000000"/>
      <name val="Calibri"/>
      <family val="2"/>
      <scheme val="minor"/>
    </font>
    <font>
      <b/>
      <sz val="12"/>
      <name val="Times New Roman"/>
      <family val="1"/>
    </font>
    <font>
      <b/>
      <i/>
      <sz val="12"/>
      <name val="Times New Roman"/>
      <family val="1"/>
    </font>
  </fonts>
  <fills count="10">
    <fill>
      <patternFill patternType="none"/>
    </fill>
    <fill>
      <patternFill patternType="gray125"/>
    </fill>
    <fill>
      <patternFill patternType="solid">
        <fgColor rgb="FFF8F8F8"/>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0" fontId="11" fillId="0" borderId="0"/>
    <xf numFmtId="43" fontId="25" fillId="0" borderId="0" applyFont="0" applyFill="0" applyBorder="0" applyAlignment="0" applyProtection="0"/>
  </cellStyleXfs>
  <cellXfs count="232">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14" xfId="0" applyFont="1" applyBorder="1" applyAlignment="1">
      <alignment horizontal="center"/>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0" fillId="0" borderId="7" xfId="0" applyBorder="1" applyAlignment="1">
      <alignment horizontal="left"/>
    </xf>
    <xf numFmtId="0" fontId="0" fillId="0" borderId="8"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12" fillId="0" borderId="0" xfId="1" applyFont="1"/>
    <xf numFmtId="3" fontId="17" fillId="2" borderId="7" xfId="0" applyNumberFormat="1" applyFont="1" applyFill="1" applyBorder="1" applyAlignment="1">
      <alignment horizontal="center"/>
    </xf>
    <xf numFmtId="2" fontId="17" fillId="0" borderId="7" xfId="0" applyNumberFormat="1" applyFont="1" applyBorder="1" applyAlignment="1">
      <alignment horizontal="center"/>
    </xf>
    <xf numFmtId="0" fontId="22" fillId="0" borderId="0" xfId="0" applyFont="1"/>
    <xf numFmtId="3" fontId="0" fillId="0" borderId="0" xfId="0" applyNumberFormat="1"/>
    <xf numFmtId="0" fontId="0" fillId="0" borderId="23" xfId="0" applyBorder="1"/>
    <xf numFmtId="0" fontId="0" fillId="0" borderId="26" xfId="0" applyBorder="1"/>
    <xf numFmtId="3" fontId="0" fillId="0" borderId="0" xfId="0" applyNumberFormat="1" applyBorder="1" applyAlignment="1">
      <alignment horizontal="center"/>
    </xf>
    <xf numFmtId="3" fontId="0" fillId="0" borderId="4" xfId="0" applyNumberFormat="1" applyBorder="1" applyAlignment="1">
      <alignment horizontal="center"/>
    </xf>
    <xf numFmtId="3" fontId="0" fillId="0" borderId="2" xfId="0" applyNumberFormat="1" applyBorder="1" applyAlignment="1">
      <alignment horizontal="center"/>
    </xf>
    <xf numFmtId="0" fontId="2" fillId="0" borderId="1" xfId="0" applyFont="1" applyBorder="1"/>
    <xf numFmtId="0" fontId="0" fillId="0" borderId="0" xfId="0" applyFill="1"/>
    <xf numFmtId="1" fontId="0" fillId="0" borderId="0" xfId="0" applyNumberFormat="1"/>
    <xf numFmtId="0" fontId="12" fillId="0" borderId="0" xfId="1" applyFont="1" applyFill="1"/>
    <xf numFmtId="0" fontId="26" fillId="0" borderId="0" xfId="1" applyFont="1" applyFill="1"/>
    <xf numFmtId="0" fontId="0" fillId="0" borderId="0" xfId="0" applyAlignment="1">
      <alignment horizontal="left"/>
    </xf>
    <xf numFmtId="2" fontId="14" fillId="0" borderId="7" xfId="0" applyNumberFormat="1" applyFont="1" applyBorder="1" applyAlignment="1">
      <alignment horizontal="center" wrapText="1"/>
    </xf>
    <xf numFmtId="2" fontId="17" fillId="0" borderId="7" xfId="0" applyNumberFormat="1" applyFont="1" applyFill="1" applyBorder="1" applyAlignment="1">
      <alignment horizontal="center"/>
    </xf>
    <xf numFmtId="2" fontId="14" fillId="0" borderId="7" xfId="0" applyNumberFormat="1" applyFont="1" applyFill="1" applyBorder="1" applyAlignment="1">
      <alignment horizontal="center" wrapText="1"/>
    </xf>
    <xf numFmtId="0" fontId="14" fillId="0" borderId="7" xfId="0" applyFont="1" applyFill="1" applyBorder="1" applyAlignment="1">
      <alignment horizontal="center" vertical="center" wrapText="1"/>
    </xf>
    <xf numFmtId="2" fontId="17" fillId="3" borderId="7" xfId="0" applyNumberFormat="1" applyFont="1" applyFill="1" applyBorder="1" applyAlignment="1">
      <alignment horizontal="center"/>
    </xf>
    <xf numFmtId="0" fontId="14" fillId="4" borderId="7" xfId="0" applyFont="1" applyFill="1" applyBorder="1" applyAlignment="1">
      <alignment horizontal="center" vertical="center" wrapText="1"/>
    </xf>
    <xf numFmtId="0" fontId="29" fillId="0" borderId="7" xfId="0" applyFont="1" applyFill="1" applyBorder="1"/>
    <xf numFmtId="0" fontId="14" fillId="5" borderId="7" xfId="0" applyFont="1" applyFill="1" applyBorder="1" applyAlignment="1">
      <alignment horizontal="center" vertical="center" wrapText="1"/>
    </xf>
    <xf numFmtId="0" fontId="23" fillId="0" borderId="7" xfId="0" applyFont="1" applyFill="1" applyBorder="1" applyAlignment="1">
      <alignment wrapText="1"/>
    </xf>
    <xf numFmtId="0" fontId="23" fillId="0" borderId="0" xfId="0" applyFont="1"/>
    <xf numFmtId="0" fontId="24" fillId="0" borderId="0" xfId="1" applyFont="1" applyFill="1"/>
    <xf numFmtId="0" fontId="23" fillId="0" borderId="0" xfId="0" applyFont="1" applyFill="1"/>
    <xf numFmtId="0" fontId="17" fillId="2" borderId="7" xfId="0" applyFont="1" applyFill="1" applyBorder="1" applyAlignment="1">
      <alignment horizontal="left" wrapText="1"/>
    </xf>
    <xf numFmtId="3" fontId="14" fillId="0" borderId="7" xfId="0" applyNumberFormat="1" applyFont="1" applyBorder="1" applyAlignment="1">
      <alignment horizontal="center" wrapText="1"/>
    </xf>
    <xf numFmtId="0" fontId="17" fillId="0" borderId="7" xfId="0" applyFont="1" applyFill="1" applyBorder="1" applyAlignment="1">
      <alignment horizontal="left" wrapText="1"/>
    </xf>
    <xf numFmtId="0" fontId="0" fillId="0" borderId="6" xfId="0" applyBorder="1" applyAlignment="1">
      <alignment horizontal="left" wrapText="1"/>
    </xf>
    <xf numFmtId="2" fontId="0" fillId="0" borderId="7" xfId="0" applyNumberFormat="1" applyBorder="1" applyAlignment="1">
      <alignment horizontal="left"/>
    </xf>
    <xf numFmtId="0" fontId="16" fillId="2" borderId="7" xfId="0" applyFont="1" applyFill="1" applyBorder="1" applyAlignment="1">
      <alignment horizontal="center"/>
    </xf>
    <xf numFmtId="0" fontId="16" fillId="2" borderId="7" xfId="0" applyFont="1" applyFill="1" applyBorder="1" applyAlignment="1">
      <alignment horizontal="center" wrapText="1"/>
    </xf>
    <xf numFmtId="0" fontId="16" fillId="0" borderId="7" xfId="0" applyFont="1" applyBorder="1" applyAlignment="1">
      <alignment horizontal="center" wrapText="1"/>
    </xf>
    <xf numFmtId="0" fontId="20" fillId="2" borderId="7" xfId="0" applyFont="1" applyFill="1" applyBorder="1" applyAlignment="1">
      <alignment horizontal="left" wrapText="1"/>
    </xf>
    <xf numFmtId="0" fontId="19" fillId="0" borderId="7" xfId="0" applyFont="1" applyFill="1" applyBorder="1" applyAlignment="1">
      <alignment horizontal="left" wrapText="1"/>
    </xf>
    <xf numFmtId="0" fontId="13" fillId="3" borderId="7" xfId="0" applyFont="1" applyFill="1" applyBorder="1" applyAlignment="1">
      <alignment horizontal="left" wrapText="1"/>
    </xf>
    <xf numFmtId="3" fontId="29" fillId="0" borderId="7" xfId="0" applyNumberFormat="1" applyFont="1" applyBorder="1" applyAlignment="1">
      <alignment horizontal="center"/>
    </xf>
    <xf numFmtId="0" fontId="29" fillId="0" borderId="7" xfId="0" applyFont="1" applyBorder="1" applyAlignment="1">
      <alignment horizontal="center"/>
    </xf>
    <xf numFmtId="0" fontId="27" fillId="0" borderId="0" xfId="0" applyFont="1" applyFill="1"/>
    <xf numFmtId="166" fontId="20" fillId="2" borderId="7" xfId="0" applyNumberFormat="1" applyFont="1" applyFill="1" applyBorder="1" applyAlignment="1">
      <alignment horizontal="left" wrapText="1"/>
    </xf>
    <xf numFmtId="0" fontId="31" fillId="2" borderId="7" xfId="0" applyFont="1" applyFill="1" applyBorder="1" applyAlignment="1">
      <alignment horizontal="center" wrapText="1"/>
    </xf>
    <xf numFmtId="0" fontId="28" fillId="0" borderId="0" xfId="0" applyFont="1"/>
    <xf numFmtId="0" fontId="32" fillId="0" borderId="0" xfId="0" applyFont="1"/>
    <xf numFmtId="166" fontId="17" fillId="3" borderId="7" xfId="0" applyNumberFormat="1" applyFont="1" applyFill="1" applyBorder="1" applyAlignment="1">
      <alignment horizontal="left" wrapText="1"/>
    </xf>
    <xf numFmtId="166" fontId="20" fillId="0" borderId="7" xfId="0" applyNumberFormat="1" applyFont="1" applyFill="1" applyBorder="1" applyAlignment="1">
      <alignment horizontal="left" wrapText="1"/>
    </xf>
    <xf numFmtId="166" fontId="17" fillId="0" borderId="7" xfId="0" applyNumberFormat="1" applyFont="1" applyFill="1" applyBorder="1" applyAlignment="1">
      <alignment horizontal="left" wrapText="1"/>
    </xf>
    <xf numFmtId="0" fontId="31" fillId="2" borderId="7" xfId="0" applyFont="1" applyFill="1" applyBorder="1" applyAlignment="1">
      <alignment horizontal="left" wrapText="1"/>
    </xf>
    <xf numFmtId="0" fontId="31" fillId="0" borderId="7" xfId="0" applyFont="1" applyFill="1" applyBorder="1" applyAlignment="1">
      <alignment wrapText="1"/>
    </xf>
    <xf numFmtId="166" fontId="31" fillId="2" borderId="7" xfId="0" applyNumberFormat="1" applyFont="1" applyFill="1" applyBorder="1" applyAlignment="1">
      <alignment horizontal="left" wrapText="1"/>
    </xf>
    <xf numFmtId="0" fontId="23" fillId="0" borderId="7" xfId="0" applyFont="1" applyFill="1" applyBorder="1" applyAlignment="1">
      <alignment horizontal="left" wrapText="1"/>
    </xf>
    <xf numFmtId="0" fontId="14" fillId="3" borderId="7" xfId="0" applyFont="1" applyFill="1" applyBorder="1" applyAlignment="1">
      <alignment horizontal="center" vertical="center" wrapText="1"/>
    </xf>
    <xf numFmtId="166" fontId="20" fillId="3" borderId="7" xfId="0" applyNumberFormat="1" applyFont="1" applyFill="1" applyBorder="1" applyAlignment="1">
      <alignment horizontal="left" wrapText="1"/>
    </xf>
    <xf numFmtId="0" fontId="14" fillId="3" borderId="7" xfId="0" applyFont="1" applyFill="1" applyBorder="1" applyAlignment="1">
      <alignment horizontal="center" vertical="center"/>
    </xf>
    <xf numFmtId="3" fontId="17" fillId="0" borderId="7" xfId="0" applyNumberFormat="1" applyFont="1" applyFill="1" applyBorder="1" applyAlignment="1">
      <alignment horizontal="center" vertical="center"/>
    </xf>
    <xf numFmtId="2" fontId="14" fillId="3" borderId="7" xfId="0" applyNumberFormat="1" applyFont="1" applyFill="1" applyBorder="1" applyAlignment="1">
      <alignment horizontal="center" vertical="center" wrapText="1"/>
    </xf>
    <xf numFmtId="2" fontId="14" fillId="3" borderId="7" xfId="0" applyNumberFormat="1" applyFont="1" applyFill="1" applyBorder="1" applyAlignment="1">
      <alignment horizontal="center" wrapText="1"/>
    </xf>
    <xf numFmtId="2" fontId="17" fillId="3" borderId="7" xfId="0" applyNumberFormat="1" applyFont="1" applyFill="1" applyBorder="1" applyAlignment="1">
      <alignment horizontal="center" vertical="center" wrapText="1"/>
    </xf>
    <xf numFmtId="2" fontId="17" fillId="2" borderId="7" xfId="0" applyNumberFormat="1" applyFont="1" applyFill="1" applyBorder="1" applyAlignment="1">
      <alignment horizontal="center"/>
    </xf>
    <xf numFmtId="2" fontId="29" fillId="0" borderId="7" xfId="0" applyNumberFormat="1" applyFont="1" applyBorder="1" applyAlignment="1">
      <alignment horizontal="center"/>
    </xf>
    <xf numFmtId="2" fontId="21" fillId="0" borderId="7" xfId="0" applyNumberFormat="1" applyFont="1" applyBorder="1" applyAlignment="1">
      <alignment horizontal="center"/>
    </xf>
    <xf numFmtId="0" fontId="14" fillId="3" borderId="7" xfId="0" applyNumberFormat="1" applyFont="1" applyFill="1" applyBorder="1" applyAlignment="1">
      <alignment horizontal="center" vertical="center" wrapText="1"/>
    </xf>
    <xf numFmtId="0" fontId="29" fillId="0" borderId="7" xfId="0" applyNumberFormat="1" applyFont="1" applyFill="1" applyBorder="1"/>
    <xf numFmtId="2" fontId="17" fillId="4" borderId="7" xfId="0" applyNumberFormat="1" applyFont="1" applyFill="1" applyBorder="1" applyAlignment="1">
      <alignment horizontal="center" vertical="center" wrapText="1"/>
    </xf>
    <xf numFmtId="0" fontId="14" fillId="3" borderId="27" xfId="0" applyNumberFormat="1" applyFont="1" applyFill="1" applyBorder="1" applyAlignment="1">
      <alignment horizontal="center" vertical="center" wrapText="1"/>
    </xf>
    <xf numFmtId="0" fontId="17" fillId="3" borderId="7" xfId="0" applyNumberFormat="1" applyFont="1" applyFill="1" applyBorder="1" applyAlignment="1">
      <alignment horizontal="center" vertical="center" wrapText="1"/>
    </xf>
    <xf numFmtId="165" fontId="17" fillId="3" borderId="7" xfId="2" applyNumberFormat="1" applyFont="1" applyFill="1" applyBorder="1" applyAlignment="1">
      <alignment horizontal="left" wrapText="1"/>
    </xf>
    <xf numFmtId="2" fontId="17" fillId="3" borderId="7" xfId="2" applyNumberFormat="1" applyFont="1" applyFill="1" applyBorder="1" applyAlignment="1">
      <alignment horizontal="center"/>
    </xf>
    <xf numFmtId="2" fontId="14" fillId="3" borderId="7" xfId="2" applyNumberFormat="1" applyFont="1" applyFill="1" applyBorder="1" applyAlignment="1">
      <alignment horizontal="center" wrapText="1"/>
    </xf>
    <xf numFmtId="0" fontId="14" fillId="3" borderId="27" xfId="2" applyNumberFormat="1" applyFont="1" applyFill="1" applyBorder="1" applyAlignment="1">
      <alignment horizontal="center" vertical="center" wrapText="1"/>
    </xf>
    <xf numFmtId="0" fontId="0" fillId="0" borderId="7" xfId="0" applyBorder="1" applyAlignment="1">
      <alignment horizontal="left" vertical="center"/>
    </xf>
    <xf numFmtId="2" fontId="0" fillId="0" borderId="7" xfId="0" applyNumberFormat="1" applyBorder="1" applyAlignment="1">
      <alignment horizontal="center" vertical="center"/>
    </xf>
    <xf numFmtId="0" fontId="14"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30" fillId="0" borderId="7" xfId="0" applyFont="1" applyFill="1" applyBorder="1"/>
    <xf numFmtId="0" fontId="0" fillId="0" borderId="0" xfId="0" applyFont="1" applyFill="1"/>
    <xf numFmtId="0" fontId="6" fillId="0" borderId="0" xfId="0" applyFont="1" applyFill="1"/>
    <xf numFmtId="0" fontId="33" fillId="0" borderId="7" xfId="0" applyFont="1" applyFill="1" applyBorder="1" applyAlignment="1">
      <alignment horizontal="center" vertical="center" wrapText="1"/>
    </xf>
    <xf numFmtId="2" fontId="23" fillId="0" borderId="7" xfId="0" applyNumberFormat="1" applyFont="1" applyFill="1" applyBorder="1" applyAlignment="1">
      <alignment horizontal="center" vertical="center"/>
    </xf>
    <xf numFmtId="2" fontId="30" fillId="0" borderId="7" xfId="0" applyNumberFormat="1" applyFont="1" applyBorder="1" applyAlignment="1">
      <alignment horizontal="center"/>
    </xf>
    <xf numFmtId="43" fontId="29" fillId="0" borderId="7" xfId="2" applyFont="1" applyBorder="1" applyAlignment="1">
      <alignment horizontal="center"/>
    </xf>
    <xf numFmtId="43" fontId="13" fillId="4" borderId="7" xfId="2" applyFont="1" applyFill="1" applyBorder="1" applyAlignment="1">
      <alignment horizontal="center"/>
    </xf>
    <xf numFmtId="43" fontId="29" fillId="0" borderId="7" xfId="2" applyFont="1" applyFill="1" applyBorder="1" applyAlignment="1">
      <alignment horizontal="center"/>
    </xf>
    <xf numFmtId="0" fontId="12" fillId="0" borderId="0" xfId="0" applyFont="1"/>
    <xf numFmtId="0" fontId="0" fillId="0" borderId="23" xfId="0" applyBorder="1" applyAlignment="1">
      <alignment wrapText="1"/>
    </xf>
    <xf numFmtId="0" fontId="34" fillId="0" borderId="0" xfId="0" applyFont="1"/>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164" fontId="36" fillId="0" borderId="25" xfId="0" applyNumberFormat="1" applyFont="1" applyBorder="1" applyAlignment="1">
      <alignment horizontal="center"/>
    </xf>
    <xf numFmtId="164" fontId="36" fillId="0" borderId="5" xfId="0" applyNumberFormat="1" applyFont="1" applyBorder="1" applyAlignment="1">
      <alignment horizontal="center"/>
    </xf>
    <xf numFmtId="164" fontId="36" fillId="0" borderId="3" xfId="0" applyNumberFormat="1" applyFont="1" applyBorder="1" applyAlignment="1">
      <alignment horizontal="center"/>
    </xf>
    <xf numFmtId="0" fontId="14" fillId="0" borderId="7" xfId="0" applyNumberFormat="1" applyFont="1" applyFill="1" applyBorder="1" applyAlignment="1">
      <alignment horizontal="center" vertical="center" wrapText="1"/>
    </xf>
    <xf numFmtId="2" fontId="0" fillId="0" borderId="7" xfId="0" applyNumberFormat="1" applyBorder="1" applyAlignment="1">
      <alignment horizontal="center"/>
    </xf>
    <xf numFmtId="0" fontId="0" fillId="0" borderId="0" xfId="0" applyFill="1" applyAlignment="1">
      <alignment horizontal="left"/>
    </xf>
    <xf numFmtId="1" fontId="17" fillId="0" borderId="7" xfId="0" applyNumberFormat="1" applyFont="1" applyFill="1" applyBorder="1" applyAlignment="1">
      <alignment horizontal="center"/>
    </xf>
    <xf numFmtId="1" fontId="17" fillId="3" borderId="7" xfId="0" applyNumberFormat="1" applyFont="1" applyFill="1" applyBorder="1" applyAlignment="1">
      <alignment horizontal="center"/>
    </xf>
    <xf numFmtId="1" fontId="0" fillId="0" borderId="7" xfId="0" applyNumberFormat="1" applyBorder="1" applyAlignment="1">
      <alignment horizontal="center" vertical="center"/>
    </xf>
    <xf numFmtId="1" fontId="29" fillId="0" borderId="7" xfId="2" applyNumberFormat="1" applyFont="1" applyFill="1" applyBorder="1" applyAlignment="1">
      <alignment horizontal="center"/>
    </xf>
    <xf numFmtId="43" fontId="0" fillId="0" borderId="7" xfId="2" applyFont="1" applyBorder="1" applyAlignment="1">
      <alignment horizontal="center" vertical="center"/>
    </xf>
    <xf numFmtId="43" fontId="17" fillId="0" borderId="7" xfId="2" applyFont="1" applyFill="1" applyBorder="1" applyAlignment="1">
      <alignment horizontal="center"/>
    </xf>
    <xf numFmtId="43" fontId="17" fillId="2" borderId="7" xfId="2" applyFont="1" applyFill="1" applyBorder="1" applyAlignment="1">
      <alignment horizontal="center"/>
    </xf>
    <xf numFmtId="43" fontId="17" fillId="3" borderId="7" xfId="2" applyFont="1" applyFill="1" applyBorder="1" applyAlignment="1">
      <alignment horizontal="center"/>
    </xf>
    <xf numFmtId="43" fontId="17" fillId="8" borderId="7" xfId="2" applyFont="1" applyFill="1" applyBorder="1" applyAlignment="1">
      <alignment horizontal="center"/>
    </xf>
    <xf numFmtId="43" fontId="17" fillId="3" borderId="7" xfId="2" applyFont="1" applyFill="1" applyBorder="1" applyAlignment="1">
      <alignment horizontal="center" vertical="center" wrapText="1"/>
    </xf>
    <xf numFmtId="43" fontId="0" fillId="3" borderId="7" xfId="2" applyFont="1" applyFill="1" applyBorder="1" applyAlignment="1">
      <alignment horizontal="center" vertical="center"/>
    </xf>
    <xf numFmtId="3" fontId="17" fillId="0" borderId="7" xfId="0" applyNumberFormat="1" applyFont="1" applyFill="1" applyBorder="1" applyAlignment="1">
      <alignment horizontal="center"/>
    </xf>
    <xf numFmtId="3" fontId="29" fillId="0" borderId="7" xfId="2" applyNumberFormat="1" applyFont="1" applyFill="1" applyBorder="1" applyAlignment="1">
      <alignment horizontal="center" vertical="center"/>
    </xf>
    <xf numFmtId="43" fontId="14" fillId="3" borderId="7" xfId="2" applyFont="1" applyFill="1" applyBorder="1" applyAlignment="1">
      <alignment horizontal="center" vertical="center" wrapText="1"/>
    </xf>
    <xf numFmtId="43" fontId="14" fillId="0" borderId="7" xfId="2" applyFont="1" applyFill="1" applyBorder="1" applyAlignment="1">
      <alignment horizontal="center" vertical="center" wrapText="1"/>
    </xf>
    <xf numFmtId="43" fontId="14" fillId="8" borderId="7" xfId="2" applyFont="1" applyFill="1" applyBorder="1" applyAlignment="1">
      <alignment horizontal="center" vertical="center" wrapText="1"/>
    </xf>
    <xf numFmtId="1" fontId="29" fillId="0" borderId="7" xfId="0" applyNumberFormat="1" applyFont="1" applyFill="1" applyBorder="1" applyAlignment="1">
      <alignment horizontal="center"/>
    </xf>
    <xf numFmtId="1" fontId="0" fillId="0" borderId="7" xfId="0" applyNumberFormat="1" applyBorder="1" applyAlignment="1">
      <alignment horizontal="center"/>
    </xf>
    <xf numFmtId="0" fontId="37" fillId="0" borderId="0" xfId="0" applyFont="1" applyFill="1"/>
    <xf numFmtId="3" fontId="37" fillId="0" borderId="0" xfId="0" applyNumberFormat="1" applyFont="1" applyFill="1"/>
    <xf numFmtId="0" fontId="38" fillId="0" borderId="0" xfId="0" applyFont="1" applyFill="1"/>
    <xf numFmtId="0" fontId="0" fillId="0" borderId="0" xfId="0" applyAlignment="1"/>
    <xf numFmtId="2" fontId="23" fillId="0" borderId="7" xfId="0" applyNumberFormat="1" applyFont="1" applyFill="1" applyBorder="1" applyAlignment="1">
      <alignment horizontal="center" wrapText="1"/>
    </xf>
    <xf numFmtId="0" fontId="13" fillId="0" borderId="7" xfId="0" applyFont="1" applyBorder="1" applyAlignment="1">
      <alignment horizontal="center"/>
    </xf>
    <xf numFmtId="0" fontId="17" fillId="0" borderId="7" xfId="0" applyFont="1" applyBorder="1" applyAlignment="1">
      <alignment horizontal="center"/>
    </xf>
    <xf numFmtId="0" fontId="14" fillId="0" borderId="7" xfId="0" applyFont="1" applyBorder="1" applyAlignment="1"/>
    <xf numFmtId="0" fontId="14" fillId="6" borderId="7" xfId="0" applyFont="1" applyFill="1" applyBorder="1" applyAlignment="1">
      <alignment horizontal="center" vertical="center"/>
    </xf>
    <xf numFmtId="0" fontId="16" fillId="0" borderId="7" xfId="0" applyFont="1" applyBorder="1" applyAlignment="1"/>
    <xf numFmtId="0" fontId="0" fillId="0" borderId="0" xfId="0" applyAlignment="1">
      <alignment wrapText="1"/>
    </xf>
    <xf numFmtId="0" fontId="24" fillId="2" borderId="7" xfId="0" applyFont="1" applyFill="1" applyBorder="1" applyAlignment="1">
      <alignment horizontal="left" wrapText="1"/>
    </xf>
    <xf numFmtId="0" fontId="29" fillId="8" borderId="7" xfId="0" applyNumberFormat="1" applyFont="1" applyFill="1" applyBorder="1"/>
    <xf numFmtId="43" fontId="29" fillId="8" borderId="7" xfId="2" applyFont="1" applyFill="1" applyBorder="1" applyAlignment="1">
      <alignment horizontal="center"/>
    </xf>
    <xf numFmtId="0" fontId="14" fillId="8" borderId="7" xfId="0" applyNumberFormat="1" applyFont="1" applyFill="1" applyBorder="1" applyAlignment="1">
      <alignment horizontal="center" vertical="center" wrapText="1"/>
    </xf>
    <xf numFmtId="0" fontId="16" fillId="2" borderId="30" xfId="0" applyFont="1" applyFill="1" applyBorder="1" applyAlignment="1">
      <alignment horizontal="center"/>
    </xf>
    <xf numFmtId="0" fontId="0" fillId="9" borderId="30" xfId="0" applyFill="1" applyBorder="1" applyAlignment="1">
      <alignment horizontal="left"/>
    </xf>
    <xf numFmtId="0" fontId="16" fillId="2" borderId="29" xfId="0" applyFont="1" applyFill="1" applyBorder="1" applyAlignment="1">
      <alignment horizontal="center" wrapText="1"/>
    </xf>
    <xf numFmtId="0" fontId="17" fillId="3" borderId="29" xfId="0" applyFont="1" applyFill="1" applyBorder="1" applyAlignment="1">
      <alignment horizontal="left" wrapText="1"/>
    </xf>
    <xf numFmtId="0" fontId="16" fillId="2" borderId="31" xfId="0" applyFont="1" applyFill="1" applyBorder="1" applyAlignment="1">
      <alignment horizontal="center"/>
    </xf>
    <xf numFmtId="0" fontId="14" fillId="2" borderId="29" xfId="0" applyFont="1" applyFill="1" applyBorder="1" applyAlignment="1">
      <alignment horizontal="center" wrapText="1"/>
    </xf>
    <xf numFmtId="0" fontId="14" fillId="0" borderId="7" xfId="0" applyFont="1" applyBorder="1" applyAlignment="1">
      <alignment horizontal="center" wrapText="1"/>
    </xf>
    <xf numFmtId="0" fontId="14" fillId="2" borderId="7" xfId="0" applyFont="1" applyFill="1" applyBorder="1" applyAlignment="1">
      <alignment horizontal="center" wrapText="1"/>
    </xf>
    <xf numFmtId="0" fontId="14" fillId="2" borderId="33" xfId="0" applyFont="1" applyFill="1" applyBorder="1" applyAlignment="1">
      <alignment horizontal="center"/>
    </xf>
    <xf numFmtId="2" fontId="17" fillId="3" borderId="7" xfId="2" applyNumberFormat="1" applyFont="1" applyFill="1" applyBorder="1" applyAlignment="1">
      <alignment horizontal="center" vertical="center" wrapText="1"/>
    </xf>
    <xf numFmtId="1" fontId="29" fillId="0" borderId="7" xfId="2" applyNumberFormat="1" applyFont="1" applyBorder="1" applyAlignment="1">
      <alignment horizontal="center"/>
    </xf>
    <xf numFmtId="1" fontId="29" fillId="0" borderId="7" xfId="0" applyNumberFormat="1" applyFont="1" applyBorder="1" applyAlignment="1">
      <alignment horizontal="center"/>
    </xf>
    <xf numFmtId="1" fontId="17" fillId="3" borderId="7" xfId="2" applyNumberFormat="1" applyFont="1" applyFill="1" applyBorder="1" applyAlignment="1">
      <alignment horizontal="center"/>
    </xf>
    <xf numFmtId="0" fontId="40" fillId="2" borderId="30" xfId="0" applyFont="1" applyFill="1" applyBorder="1" applyAlignment="1">
      <alignment horizontal="center"/>
    </xf>
    <xf numFmtId="0" fontId="14" fillId="2" borderId="34" xfId="0" applyFont="1" applyFill="1" applyBorder="1" applyAlignment="1">
      <alignment horizontal="center"/>
    </xf>
    <xf numFmtId="1" fontId="17" fillId="8" borderId="7" xfId="2" applyNumberFormat="1" applyFont="1" applyFill="1" applyBorder="1" applyAlignment="1">
      <alignment horizontal="center"/>
    </xf>
    <xf numFmtId="0" fontId="14" fillId="8" borderId="7" xfId="0" applyFont="1" applyFill="1" applyBorder="1" applyAlignment="1">
      <alignment horizontal="center" vertical="center" wrapText="1"/>
    </xf>
    <xf numFmtId="0" fontId="40" fillId="2" borderId="33" xfId="0" applyFont="1" applyFill="1" applyBorder="1" applyAlignment="1">
      <alignment horizontal="center" wrapText="1"/>
    </xf>
    <xf numFmtId="0" fontId="23" fillId="8" borderId="7" xfId="0" applyFont="1" applyFill="1" applyBorder="1" applyAlignment="1">
      <alignment wrapText="1"/>
    </xf>
    <xf numFmtId="2" fontId="17" fillId="8" borderId="7" xfId="0" applyNumberFormat="1" applyFont="1" applyFill="1" applyBorder="1" applyAlignment="1">
      <alignment horizontal="center"/>
    </xf>
    <xf numFmtId="2" fontId="14" fillId="8" borderId="7" xfId="0" applyNumberFormat="1" applyFont="1" applyFill="1" applyBorder="1" applyAlignment="1">
      <alignment horizontal="center" wrapText="1"/>
    </xf>
    <xf numFmtId="1" fontId="17" fillId="8" borderId="7" xfId="0" applyNumberFormat="1" applyFont="1" applyFill="1" applyBorder="1" applyAlignment="1">
      <alignment horizontal="center"/>
    </xf>
    <xf numFmtId="0" fontId="14" fillId="8" borderId="27" xfId="0" applyFont="1" applyFill="1" applyBorder="1" applyAlignment="1">
      <alignment horizontal="center" vertical="center" wrapText="1"/>
    </xf>
    <xf numFmtId="2" fontId="23" fillId="8" borderId="7" xfId="2" applyNumberFormat="1" applyFont="1" applyFill="1" applyBorder="1" applyAlignment="1">
      <alignment horizontal="center" vertical="center"/>
    </xf>
    <xf numFmtId="0" fontId="23" fillId="8" borderId="7" xfId="0" applyFont="1" applyFill="1" applyBorder="1" applyAlignment="1">
      <alignment horizontal="left" wrapText="1"/>
    </xf>
    <xf numFmtId="0" fontId="17" fillId="8" borderId="7" xfId="0" applyFont="1" applyFill="1" applyBorder="1" applyAlignment="1">
      <alignment horizontal="center" vertical="center" wrapText="1"/>
    </xf>
    <xf numFmtId="2" fontId="23" fillId="8" borderId="7" xfId="0" applyNumberFormat="1" applyFont="1" applyFill="1" applyBorder="1" applyAlignment="1">
      <alignment horizontal="center" vertical="center"/>
    </xf>
    <xf numFmtId="0" fontId="0" fillId="0" borderId="35" xfId="0" applyBorder="1"/>
    <xf numFmtId="0" fontId="0" fillId="0" borderId="36" xfId="0" applyBorder="1"/>
    <xf numFmtId="0" fontId="28" fillId="3" borderId="37" xfId="0" applyFont="1" applyFill="1" applyBorder="1"/>
    <xf numFmtId="0" fontId="28" fillId="3" borderId="38" xfId="0" applyFont="1" applyFill="1" applyBorder="1"/>
    <xf numFmtId="3" fontId="28" fillId="3" borderId="37" xfId="0" applyNumberFormat="1" applyFont="1" applyFill="1" applyBorder="1"/>
    <xf numFmtId="43" fontId="28" fillId="3" borderId="38" xfId="0" applyNumberFormat="1" applyFont="1" applyFill="1" applyBorder="1"/>
    <xf numFmtId="0" fontId="28" fillId="7" borderId="37" xfId="0" applyFont="1" applyFill="1" applyBorder="1"/>
    <xf numFmtId="0" fontId="28" fillId="7" borderId="38" xfId="0" applyFont="1" applyFill="1" applyBorder="1"/>
    <xf numFmtId="164" fontId="28" fillId="7" borderId="37" xfId="0" applyNumberFormat="1" applyFont="1" applyFill="1" applyBorder="1"/>
    <xf numFmtId="43" fontId="28" fillId="7" borderId="38" xfId="0" applyNumberFormat="1" applyFont="1" applyFill="1" applyBorder="1"/>
    <xf numFmtId="0" fontId="28" fillId="7" borderId="39" xfId="0" applyFont="1" applyFill="1" applyBorder="1"/>
    <xf numFmtId="0" fontId="28" fillId="7" borderId="40" xfId="0" applyFont="1" applyFill="1" applyBorder="1"/>
    <xf numFmtId="0" fontId="0" fillId="0" borderId="30" xfId="0" applyBorder="1" applyAlignment="1">
      <alignment horizontal="center" vertical="center"/>
    </xf>
    <xf numFmtId="0" fontId="14" fillId="0" borderId="7" xfId="0" applyFont="1" applyBorder="1" applyAlignment="1"/>
    <xf numFmtId="0" fontId="16" fillId="0" borderId="7" xfId="0" applyFont="1" applyBorder="1" applyAlignment="1"/>
    <xf numFmtId="0" fontId="41" fillId="0" borderId="0" xfId="0" applyFont="1"/>
    <xf numFmtId="0" fontId="42" fillId="2" borderId="7" xfId="0" applyFont="1" applyFill="1" applyBorder="1" applyAlignment="1">
      <alignment horizont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43" fillId="2" borderId="7" xfId="0" applyFont="1" applyFill="1" applyBorder="1" applyAlignment="1">
      <alignment horizontal="center" wrapText="1"/>
    </xf>
    <xf numFmtId="0" fontId="14" fillId="0" borderId="27" xfId="0" applyNumberFormat="1" applyFont="1" applyFill="1" applyBorder="1" applyAlignment="1">
      <alignment horizontal="center" vertical="center" wrapText="1"/>
    </xf>
    <xf numFmtId="3" fontId="17" fillId="3" borderId="7" xfId="2" applyNumberFormat="1" applyFont="1" applyFill="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4" xfId="0" applyFont="1" applyBorder="1" applyAlignment="1">
      <alignment horizontal="center"/>
    </xf>
    <xf numFmtId="166" fontId="13" fillId="0" borderId="7" xfId="0" applyNumberFormat="1" applyFont="1" applyBorder="1" applyAlignment="1">
      <alignment wrapText="1"/>
    </xf>
    <xf numFmtId="0" fontId="13" fillId="0" borderId="7" xfId="0" applyFont="1" applyBorder="1" applyAlignment="1">
      <alignment horizontal="center"/>
    </xf>
    <xf numFmtId="0" fontId="17" fillId="0" borderId="7" xfId="0" applyFont="1" applyBorder="1" applyAlignment="1">
      <alignment horizontal="center"/>
    </xf>
    <xf numFmtId="0" fontId="14" fillId="0" borderId="7" xfId="0" applyFont="1" applyBorder="1" applyAlignment="1"/>
    <xf numFmtId="0" fontId="15" fillId="0" borderId="7" xfId="0" applyFont="1" applyBorder="1" applyAlignment="1">
      <alignment horizontal="center"/>
    </xf>
    <xf numFmtId="0" fontId="16" fillId="0" borderId="7" xfId="0" applyFont="1" applyBorder="1" applyAlignment="1"/>
    <xf numFmtId="0" fontId="18" fillId="2" borderId="7" xfId="0" applyFont="1" applyFill="1" applyBorder="1" applyAlignment="1">
      <alignment horizontal="center"/>
    </xf>
    <xf numFmtId="0" fontId="18" fillId="0" borderId="7" xfId="0" applyFont="1" applyBorder="1" applyAlignment="1">
      <alignment horizontal="center"/>
    </xf>
    <xf numFmtId="0" fontId="14" fillId="0" borderId="7" xfId="0" applyFont="1" applyBorder="1" applyAlignment="1">
      <alignment horizontal="center"/>
    </xf>
    <xf numFmtId="0" fontId="14" fillId="2" borderId="7" xfId="0" applyFont="1" applyFill="1" applyBorder="1" applyAlignment="1">
      <alignment horizontal="center"/>
    </xf>
    <xf numFmtId="0" fontId="14" fillId="6" borderId="7" xfId="0" applyFont="1" applyFill="1" applyBorder="1" applyAlignment="1">
      <alignment horizontal="center" vertical="center" wrapText="1"/>
    </xf>
    <xf numFmtId="0" fontId="14" fillId="6" borderId="7" xfId="0" applyFont="1" applyFill="1" applyBorder="1" applyAlignment="1">
      <alignment horizontal="center" vertical="center"/>
    </xf>
    <xf numFmtId="0" fontId="29" fillId="0" borderId="28" xfId="0" applyFont="1" applyBorder="1" applyAlignment="1">
      <alignment wrapText="1"/>
    </xf>
    <xf numFmtId="0" fontId="29" fillId="0" borderId="29" xfId="0" applyFont="1" applyBorder="1" applyAlignment="1">
      <alignment wrapText="1"/>
    </xf>
    <xf numFmtId="0" fontId="43" fillId="0" borderId="7" xfId="0" applyFont="1" applyBorder="1" applyAlignment="1">
      <alignment horizontal="center" wrapText="1"/>
    </xf>
    <xf numFmtId="0" fontId="15" fillId="0" borderId="7" xfId="0" applyFont="1" applyBorder="1" applyAlignment="1">
      <alignment wrapText="1"/>
    </xf>
    <xf numFmtId="0" fontId="26" fillId="0" borderId="7" xfId="0" applyFont="1" applyBorder="1" applyAlignment="1">
      <alignment horizontal="center" wrapText="1"/>
    </xf>
    <xf numFmtId="0" fontId="17" fillId="0" borderId="7" xfId="0" applyFont="1" applyBorder="1" applyAlignment="1">
      <alignment wrapText="1"/>
    </xf>
    <xf numFmtId="0" fontId="29" fillId="0" borderId="32" xfId="0" applyFont="1" applyBorder="1" applyAlignment="1">
      <alignment wrapText="1"/>
    </xf>
    <xf numFmtId="0" fontId="29" fillId="0" borderId="7" xfId="0" applyFont="1" applyBorder="1" applyAlignment="1">
      <alignment wrapText="1"/>
    </xf>
    <xf numFmtId="0" fontId="39" fillId="0" borderId="7" xfId="0" applyFont="1" applyBorder="1" applyAlignment="1">
      <alignment horizontal="center"/>
    </xf>
    <xf numFmtId="0" fontId="16" fillId="0" borderId="7"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18" xfId="0" applyFont="1"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1" fillId="0" borderId="21" xfId="0" applyFont="1" applyBorder="1" applyAlignment="1">
      <alignment horizontal="left"/>
    </xf>
    <xf numFmtId="0" fontId="0" fillId="0" borderId="22" xfId="0" applyBorder="1" applyAlignment="1">
      <alignment horizontal="left"/>
    </xf>
    <xf numFmtId="0" fontId="0" fillId="0" borderId="12"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3"/>
  <sheetViews>
    <sheetView workbookViewId="0"/>
  </sheetViews>
  <sheetFormatPr defaultRowHeight="14.5" x14ac:dyDescent="0.35"/>
  <cols>
    <col min="2" max="2" width="22.26953125" bestFit="1" customWidth="1"/>
    <col min="3" max="3" width="23.1796875" customWidth="1"/>
    <col min="4" max="5" width="20.7265625" customWidth="1"/>
  </cols>
  <sheetData>
    <row r="1" spans="2:14" ht="15" thickBot="1" x14ac:dyDescent="0.4"/>
    <row r="2" spans="2:14" ht="19" thickBot="1" x14ac:dyDescent="0.5">
      <c r="B2" s="196" t="s">
        <v>0</v>
      </c>
      <c r="C2" s="197"/>
      <c r="D2" s="197"/>
      <c r="E2" s="198"/>
    </row>
    <row r="3" spans="2:14" ht="29.5" thickBot="1" x14ac:dyDescent="0.4">
      <c r="B3" s="190" t="s">
        <v>1</v>
      </c>
      <c r="C3" s="191" t="s">
        <v>2</v>
      </c>
      <c r="D3" s="191" t="s">
        <v>3</v>
      </c>
      <c r="E3" s="192" t="s">
        <v>4</v>
      </c>
    </row>
    <row r="4" spans="2:14" ht="43.5" x14ac:dyDescent="0.35">
      <c r="B4" s="103" t="s">
        <v>5</v>
      </c>
      <c r="C4" s="24">
        <f>'I-R&amp;R RIN Generators'!I14</f>
        <v>144392</v>
      </c>
      <c r="D4" s="24">
        <f>'I-R&amp;R RIN Generators'!J14</f>
        <v>8853.6</v>
      </c>
      <c r="E4" s="107">
        <f>'I-R&amp;R RIN Generators'!K14</f>
        <v>568612.20000000007</v>
      </c>
    </row>
    <row r="5" spans="2:14" x14ac:dyDescent="0.35">
      <c r="B5" s="103" t="s">
        <v>81</v>
      </c>
      <c r="C5" s="24">
        <f>'II-Obligated Parties'!I8</f>
        <v>20</v>
      </c>
      <c r="D5" s="24">
        <f>'II-Obligated Parties'!J8</f>
        <v>10</v>
      </c>
      <c r="E5" s="107">
        <f>'II-Obligated Parties'!K8</f>
        <v>980</v>
      </c>
    </row>
    <row r="6" spans="2:14" x14ac:dyDescent="0.35">
      <c r="B6" s="103" t="s">
        <v>95</v>
      </c>
      <c r="C6" s="24">
        <f>'III-RIN Owners'!I6</f>
        <v>4004</v>
      </c>
      <c r="D6" s="24">
        <f>'III-RIN Owners'!J6</f>
        <v>2002</v>
      </c>
      <c r="E6" s="107">
        <f>'III-RIN Owners'!K6</f>
        <v>196196</v>
      </c>
    </row>
    <row r="7" spans="2:14" x14ac:dyDescent="0.35">
      <c r="B7" s="22" t="s">
        <v>6</v>
      </c>
      <c r="C7" s="24">
        <f>'IV-QAP Providers '!I13</f>
        <v>25</v>
      </c>
      <c r="D7" s="24">
        <f>'IV-QAP Providers '!J13</f>
        <v>10.75</v>
      </c>
      <c r="E7" s="107">
        <f>'IV-QAP Providers '!K13</f>
        <v>1163.75</v>
      </c>
    </row>
    <row r="8" spans="2:14" ht="15" thickBot="1" x14ac:dyDescent="0.4">
      <c r="B8" s="23" t="s">
        <v>7</v>
      </c>
      <c r="C8" s="25">
        <f>'V-Third Parties'!I13</f>
        <v>0</v>
      </c>
      <c r="D8" s="25">
        <f>'V-Third Parties'!J13</f>
        <v>0</v>
      </c>
      <c r="E8" s="108">
        <f>'V-Third Parties'!K13</f>
        <v>0</v>
      </c>
      <c r="F8" s="104"/>
      <c r="G8" s="104"/>
      <c r="H8" s="104"/>
      <c r="I8" s="104"/>
      <c r="J8" s="104"/>
      <c r="K8" s="104"/>
      <c r="L8" s="104"/>
      <c r="M8" s="104"/>
      <c r="N8" s="104"/>
    </row>
    <row r="9" spans="2:14" ht="15" thickBot="1" x14ac:dyDescent="0.4">
      <c r="B9" s="27" t="s">
        <v>9</v>
      </c>
      <c r="C9" s="26">
        <f>SUM(C4:C8)</f>
        <v>148441</v>
      </c>
      <c r="D9" s="26">
        <f>SUM(D4:D8)</f>
        <v>10876.35</v>
      </c>
      <c r="E9" s="109">
        <f>SUM(E4:E8)</f>
        <v>766951.95000000007</v>
      </c>
      <c r="F9" s="104" t="s">
        <v>8</v>
      </c>
      <c r="G9" s="104"/>
      <c r="H9" s="104"/>
      <c r="I9" s="104"/>
      <c r="J9" s="104"/>
      <c r="K9" s="104"/>
      <c r="L9" s="104"/>
      <c r="M9" s="104"/>
      <c r="N9" s="104"/>
    </row>
    <row r="10" spans="2:14" x14ac:dyDescent="0.35">
      <c r="F10" s="104" t="s">
        <v>10</v>
      </c>
      <c r="G10" s="104"/>
      <c r="H10" s="104"/>
      <c r="I10" s="104"/>
      <c r="J10" s="104"/>
      <c r="K10" s="104"/>
      <c r="L10" s="104"/>
      <c r="M10" s="104"/>
      <c r="N10" s="104"/>
    </row>
    <row r="11" spans="2:14" x14ac:dyDescent="0.35">
      <c r="F11" s="104" t="s">
        <v>11</v>
      </c>
      <c r="G11" s="104"/>
      <c r="H11" s="104"/>
      <c r="I11" s="104"/>
      <c r="J11" s="104"/>
      <c r="K11" s="104"/>
      <c r="L11" s="104"/>
      <c r="M11" s="104"/>
      <c r="N11" s="104"/>
    </row>
    <row r="13" spans="2:14" x14ac:dyDescent="0.35">
      <c r="K13" s="32"/>
    </row>
    <row r="15" spans="2:14" x14ac:dyDescent="0.35">
      <c r="B15" s="173"/>
      <c r="C15" s="174"/>
    </row>
    <row r="16" spans="2:14" x14ac:dyDescent="0.35">
      <c r="B16" s="175" t="s">
        <v>12</v>
      </c>
      <c r="C16" s="176"/>
    </row>
    <row r="17" spans="2:3" x14ac:dyDescent="0.35">
      <c r="B17" s="177"/>
      <c r="C17" s="178">
        <f>'II-Obligated Parties'!G8+'III-RIN Owners'!G8+'I-R&amp;R RIN Generators'!G14+'IV-QAP Providers '!G13+'V-Third Parties'!G13</f>
        <v>3395</v>
      </c>
    </row>
    <row r="18" spans="2:3" x14ac:dyDescent="0.35">
      <c r="B18" s="179" t="s">
        <v>13</v>
      </c>
      <c r="C18" s="180"/>
    </row>
    <row r="19" spans="2:3" x14ac:dyDescent="0.35">
      <c r="B19" s="181"/>
      <c r="C19" s="182">
        <f>'II-Obligated Parties'!M8+'III-RIN Owners'!M8+'I-R&amp;R RIN Generators'!M14+'IV-QAP Providers '!M13+'V-Third Parties'!M13</f>
        <v>20323</v>
      </c>
    </row>
    <row r="20" spans="2:3" x14ac:dyDescent="0.35">
      <c r="B20" s="183"/>
      <c r="C20" s="184"/>
    </row>
    <row r="22" spans="2:3" x14ac:dyDescent="0.35">
      <c r="B22" t="s">
        <v>14</v>
      </c>
    </row>
    <row r="23" spans="2:3" x14ac:dyDescent="0.35">
      <c r="B23" t="s">
        <v>15</v>
      </c>
    </row>
  </sheetData>
  <mergeCells count="1">
    <mergeCell ref="B2:E2"/>
  </mergeCells>
  <pageMargins left="0.25" right="0.25" top="0.75" bottom="0.75" header="0.3" footer="0.3"/>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N51"/>
  <sheetViews>
    <sheetView zoomScaleNormal="100" workbookViewId="0">
      <selection activeCell="A2" sqref="A2:L2"/>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453125" bestFit="1" customWidth="1"/>
    <col min="12" max="13" width="17.453125" customWidth="1"/>
  </cols>
  <sheetData>
    <row r="1" spans="1:14" x14ac:dyDescent="0.35">
      <c r="A1" s="200" t="s">
        <v>16</v>
      </c>
      <c r="B1" s="201"/>
      <c r="C1" s="201"/>
      <c r="D1" s="201"/>
      <c r="E1" s="201"/>
      <c r="F1" s="201"/>
      <c r="G1" s="201"/>
      <c r="H1" s="201"/>
      <c r="I1" s="202"/>
      <c r="J1" s="202"/>
      <c r="K1" s="202"/>
      <c r="L1" s="202"/>
      <c r="M1" s="138"/>
    </row>
    <row r="2" spans="1:14" x14ac:dyDescent="0.35">
      <c r="A2" s="203" t="s">
        <v>93</v>
      </c>
      <c r="B2" s="204"/>
      <c r="C2" s="204"/>
      <c r="D2" s="204"/>
      <c r="E2" s="204"/>
      <c r="F2" s="204"/>
      <c r="G2" s="204"/>
      <c r="H2" s="204"/>
      <c r="I2" s="204"/>
      <c r="J2" s="204"/>
      <c r="K2" s="204"/>
      <c r="L2" s="204"/>
      <c r="M2" s="140"/>
    </row>
    <row r="3" spans="1:14" s="1" customFormat="1" ht="16.149999999999999" customHeight="1" x14ac:dyDescent="0.35">
      <c r="A3" s="205" t="s">
        <v>17</v>
      </c>
      <c r="B3" s="205"/>
      <c r="C3" s="206" t="s">
        <v>18</v>
      </c>
      <c r="D3" s="207"/>
      <c r="E3" s="207"/>
      <c r="F3" s="207"/>
      <c r="G3" s="205" t="s">
        <v>19</v>
      </c>
      <c r="H3" s="208"/>
      <c r="I3" s="208"/>
      <c r="J3" s="208"/>
      <c r="K3" s="208"/>
      <c r="L3" s="209" t="s">
        <v>20</v>
      </c>
      <c r="M3" s="36"/>
    </row>
    <row r="4" spans="1:14" ht="54.5" x14ac:dyDescent="0.35">
      <c r="A4" s="50" t="s">
        <v>21</v>
      </c>
      <c r="B4" s="51" t="s">
        <v>22</v>
      </c>
      <c r="C4" s="52" t="s">
        <v>23</v>
      </c>
      <c r="D4" s="52" t="s">
        <v>24</v>
      </c>
      <c r="E4" s="52" t="s">
        <v>25</v>
      </c>
      <c r="F4" s="52" t="s">
        <v>26</v>
      </c>
      <c r="G4" s="51" t="s">
        <v>27</v>
      </c>
      <c r="H4" s="51" t="s">
        <v>28</v>
      </c>
      <c r="I4" s="51" t="s">
        <v>29</v>
      </c>
      <c r="J4" s="51" t="s">
        <v>30</v>
      </c>
      <c r="K4" s="51" t="s">
        <v>34</v>
      </c>
      <c r="L4" s="210"/>
      <c r="M4" s="38" t="s">
        <v>35</v>
      </c>
    </row>
    <row r="5" spans="1:14" x14ac:dyDescent="0.35">
      <c r="A5" s="45"/>
      <c r="B5" s="45"/>
      <c r="C5" s="19"/>
      <c r="D5" s="19"/>
      <c r="E5" s="19"/>
      <c r="F5" s="46"/>
      <c r="G5" s="73"/>
      <c r="H5" s="18"/>
      <c r="I5" s="18"/>
      <c r="J5" s="18"/>
      <c r="K5" s="18"/>
      <c r="L5" s="80"/>
      <c r="M5" s="70"/>
    </row>
    <row r="6" spans="1:14" ht="15.5" x14ac:dyDescent="0.35">
      <c r="A6" s="53"/>
      <c r="B6" s="66" t="s">
        <v>33</v>
      </c>
      <c r="C6" s="19"/>
      <c r="D6" s="19"/>
      <c r="E6" s="19"/>
      <c r="F6" s="46"/>
      <c r="G6" s="73"/>
      <c r="H6" s="18"/>
      <c r="I6" s="18"/>
      <c r="J6" s="18"/>
      <c r="K6" s="18"/>
      <c r="L6" s="145"/>
      <c r="M6" s="74"/>
    </row>
    <row r="7" spans="1:14" ht="135" x14ac:dyDescent="0.35">
      <c r="A7" s="53">
        <v>80.144900000000007</v>
      </c>
      <c r="B7" s="142" t="s">
        <v>99</v>
      </c>
      <c r="C7" s="19">
        <v>0.5</v>
      </c>
      <c r="D7" s="19">
        <v>0</v>
      </c>
      <c r="E7" s="19">
        <v>0</v>
      </c>
      <c r="F7" s="87">
        <f>(C7*'Labor Costs'!$F$9)+(D7*('Labor Costs'!$D$7))+(E7*'Labor Costs'!$F$10)</f>
        <v>49</v>
      </c>
      <c r="G7" s="124">
        <v>548</v>
      </c>
      <c r="H7" s="77">
        <v>1</v>
      </c>
      <c r="I7" s="77">
        <f t="shared" ref="I7:J10" si="0">G7*H7</f>
        <v>548</v>
      </c>
      <c r="J7" s="77">
        <f t="shared" si="0"/>
        <v>548</v>
      </c>
      <c r="K7" s="119">
        <f t="shared" ref="K7:K10" si="1">F7*I7</f>
        <v>26852</v>
      </c>
      <c r="L7" s="110" t="s">
        <v>100</v>
      </c>
      <c r="M7" s="126">
        <v>0</v>
      </c>
    </row>
    <row r="8" spans="1:14" ht="148.5" x14ac:dyDescent="0.35">
      <c r="A8" s="53" t="s">
        <v>83</v>
      </c>
      <c r="B8" s="142" t="s">
        <v>98</v>
      </c>
      <c r="C8" s="19">
        <v>0.5</v>
      </c>
      <c r="D8" s="19">
        <v>0</v>
      </c>
      <c r="E8" s="19">
        <v>0</v>
      </c>
      <c r="F8" s="87">
        <f>(C8*'Labor Costs'!$F$9)+(D8*('Labor Costs'!$D$7))+(E8*'Labor Costs'!$F$10)</f>
        <v>49</v>
      </c>
      <c r="G8" s="124">
        <v>67</v>
      </c>
      <c r="H8" s="77">
        <v>4</v>
      </c>
      <c r="I8" s="77">
        <f t="shared" si="0"/>
        <v>268</v>
      </c>
      <c r="J8" s="77">
        <f t="shared" si="0"/>
        <v>1072</v>
      </c>
      <c r="K8" s="120">
        <f t="shared" si="1"/>
        <v>13132</v>
      </c>
      <c r="L8" s="194" t="s">
        <v>101</v>
      </c>
      <c r="M8" s="126"/>
    </row>
    <row r="9" spans="1:14" ht="135" x14ac:dyDescent="0.35">
      <c r="A9" s="71" t="s">
        <v>76</v>
      </c>
      <c r="B9" s="85" t="s">
        <v>36</v>
      </c>
      <c r="C9" s="86">
        <v>0.05</v>
      </c>
      <c r="D9" s="86">
        <v>0</v>
      </c>
      <c r="E9" s="86">
        <v>0</v>
      </c>
      <c r="F9" s="87">
        <f>(C9*'Labor Costs'!$F$9)+(D9*('Labor Costs'!$D$7))+(E9*'Labor Costs'!$F$10)</f>
        <v>4.9000000000000004</v>
      </c>
      <c r="G9" s="195">
        <v>548</v>
      </c>
      <c r="H9" s="86">
        <v>1</v>
      </c>
      <c r="I9" s="86">
        <f t="shared" si="0"/>
        <v>548</v>
      </c>
      <c r="J9" s="86">
        <f t="shared" ref="J9:J10" si="2">(C9+D9+E9)*I9</f>
        <v>27.400000000000002</v>
      </c>
      <c r="K9" s="120">
        <f t="shared" si="1"/>
        <v>2685.2000000000003</v>
      </c>
      <c r="L9" s="88" t="s">
        <v>77</v>
      </c>
      <c r="M9" s="126">
        <v>0</v>
      </c>
    </row>
    <row r="10" spans="1:14" ht="121.5" x14ac:dyDescent="0.35">
      <c r="A10" s="59">
        <v>80.1464</v>
      </c>
      <c r="B10" s="63" t="s">
        <v>37</v>
      </c>
      <c r="C10" s="19">
        <v>0</v>
      </c>
      <c r="D10" s="19">
        <v>0</v>
      </c>
      <c r="E10" s="19">
        <v>0.15</v>
      </c>
      <c r="F10" s="33">
        <f>(C10*'Labor Costs'!$F$9)+(D10*('Labor Costs'!$D$7))+(E10*'Labor Costs'!$F$10)</f>
        <v>36.75</v>
      </c>
      <c r="G10" s="124">
        <v>548</v>
      </c>
      <c r="H10" s="77">
        <v>1</v>
      </c>
      <c r="I10" s="77">
        <f t="shared" si="0"/>
        <v>548</v>
      </c>
      <c r="J10" s="77">
        <f t="shared" si="2"/>
        <v>82.2</v>
      </c>
      <c r="K10" s="121">
        <f t="shared" si="1"/>
        <v>20139</v>
      </c>
      <c r="L10" s="83" t="s">
        <v>78</v>
      </c>
      <c r="M10" s="128">
        <v>20139</v>
      </c>
    </row>
    <row r="11" spans="1:14" ht="15.5" x14ac:dyDescent="0.35">
      <c r="A11" s="59"/>
      <c r="B11" s="68" t="s">
        <v>38</v>
      </c>
      <c r="C11" s="19"/>
      <c r="D11" s="19"/>
      <c r="E11" s="19"/>
      <c r="F11" s="33"/>
      <c r="G11" s="73"/>
      <c r="H11" s="77"/>
      <c r="I11" s="77"/>
      <c r="J11" s="77"/>
      <c r="K11" s="119"/>
      <c r="L11" s="110"/>
      <c r="M11" s="127"/>
      <c r="N11" s="28"/>
    </row>
    <row r="12" spans="1:14" ht="108.5" x14ac:dyDescent="0.35">
      <c r="A12" s="64">
        <v>80.145399999999995</v>
      </c>
      <c r="B12" s="65" t="s">
        <v>39</v>
      </c>
      <c r="C12" s="34">
        <v>0</v>
      </c>
      <c r="D12" s="34">
        <v>0.05</v>
      </c>
      <c r="E12" s="34">
        <v>0</v>
      </c>
      <c r="F12" s="35">
        <f>(C12*'Labor Costs'!$F$9)+(D12*('Labor Costs'!$D$7))+(E12*'Labor Costs'!$F$10)</f>
        <v>3.5500000000000003</v>
      </c>
      <c r="G12" s="124">
        <v>548</v>
      </c>
      <c r="H12" s="34">
        <v>260</v>
      </c>
      <c r="I12" s="34">
        <f>G12*H12</f>
        <v>142480</v>
      </c>
      <c r="J12" s="34">
        <f>(C12+D12+E12)*I12</f>
        <v>7124</v>
      </c>
      <c r="K12" s="118">
        <f>F12*I12</f>
        <v>505804.00000000006</v>
      </c>
      <c r="L12" s="84" t="s">
        <v>40</v>
      </c>
      <c r="M12" s="122">
        <v>0</v>
      </c>
    </row>
    <row r="13" spans="1:14" x14ac:dyDescent="0.35">
      <c r="A13" s="64"/>
      <c r="B13" s="65"/>
      <c r="C13" s="34"/>
      <c r="D13" s="34"/>
      <c r="E13" s="34"/>
      <c r="F13" s="35"/>
      <c r="G13" s="124"/>
      <c r="H13" s="34"/>
      <c r="I13" s="34"/>
      <c r="J13" s="34"/>
      <c r="K13" s="34"/>
      <c r="L13" s="80"/>
      <c r="M13" s="76"/>
    </row>
    <row r="14" spans="1:14" x14ac:dyDescent="0.35">
      <c r="A14" s="199" t="s">
        <v>9</v>
      </c>
      <c r="B14" s="199"/>
      <c r="C14" s="78"/>
      <c r="D14" s="78"/>
      <c r="E14" s="78"/>
      <c r="F14" s="78"/>
      <c r="G14" s="125">
        <f>SUM(G5:G13)</f>
        <v>2259</v>
      </c>
      <c r="H14" s="78"/>
      <c r="I14" s="99">
        <f>SUM(I5:I13)</f>
        <v>144392</v>
      </c>
      <c r="J14" s="99">
        <f>SUM(J5:J13)</f>
        <v>8853.6</v>
      </c>
      <c r="K14" s="99">
        <f>SUM(K5:K13)</f>
        <v>568612.20000000007</v>
      </c>
      <c r="L14" s="143"/>
      <c r="M14" s="144">
        <f>SUM(M5:M13)</f>
        <v>20139</v>
      </c>
    </row>
    <row r="15" spans="1:14" ht="15.5" x14ac:dyDescent="0.35">
      <c r="A15" s="102"/>
      <c r="B15" s="61"/>
    </row>
    <row r="16" spans="1:14" x14ac:dyDescent="0.35">
      <c r="A16" s="61"/>
      <c r="B16" s="61"/>
    </row>
    <row r="17" spans="1:2" ht="15.5" x14ac:dyDescent="0.35">
      <c r="A17" s="102"/>
      <c r="B17" s="61"/>
    </row>
    <row r="18" spans="1:2" x14ac:dyDescent="0.35">
      <c r="A18" s="61"/>
      <c r="B18" s="61"/>
    </row>
    <row r="19" spans="1:2" x14ac:dyDescent="0.35">
      <c r="A19" s="61"/>
      <c r="B19" s="61"/>
    </row>
    <row r="20" spans="1:2" x14ac:dyDescent="0.35">
      <c r="A20" s="61"/>
      <c r="B20" s="61"/>
    </row>
    <row r="21" spans="1:2" x14ac:dyDescent="0.35">
      <c r="A21" s="61"/>
      <c r="B21" s="61"/>
    </row>
    <row r="22" spans="1:2" x14ac:dyDescent="0.35">
      <c r="A22" s="61"/>
      <c r="B22" s="61"/>
    </row>
    <row r="23" spans="1:2" x14ac:dyDescent="0.35">
      <c r="A23" s="61"/>
      <c r="B23" s="61"/>
    </row>
    <row r="24" spans="1:2" x14ac:dyDescent="0.35">
      <c r="A24" s="61"/>
      <c r="B24" s="61"/>
    </row>
    <row r="25" spans="1:2" x14ac:dyDescent="0.35">
      <c r="A25" s="61"/>
      <c r="B25" s="61"/>
    </row>
    <row r="26" spans="1:2" x14ac:dyDescent="0.35">
      <c r="A26" s="61"/>
      <c r="B26" s="61"/>
    </row>
    <row r="27" spans="1:2" x14ac:dyDescent="0.35">
      <c r="A27" s="61"/>
      <c r="B27" s="61"/>
    </row>
    <row r="28" spans="1:2" x14ac:dyDescent="0.35">
      <c r="A28" s="61"/>
      <c r="B28" s="61"/>
    </row>
    <row r="29" spans="1:2" x14ac:dyDescent="0.35">
      <c r="A29" s="61"/>
      <c r="B29" s="61"/>
    </row>
    <row r="30" spans="1:2" x14ac:dyDescent="0.35">
      <c r="A30" s="61"/>
      <c r="B30" s="61"/>
    </row>
    <row r="31" spans="1:2" x14ac:dyDescent="0.35">
      <c r="A31" s="61"/>
      <c r="B31" s="61"/>
    </row>
    <row r="32" spans="1:2" x14ac:dyDescent="0.35">
      <c r="A32" s="61"/>
      <c r="B32" s="61"/>
    </row>
    <row r="33" spans="1:2" x14ac:dyDescent="0.35">
      <c r="A33" s="61"/>
      <c r="B33" s="61"/>
    </row>
    <row r="34" spans="1:2" x14ac:dyDescent="0.35">
      <c r="A34" s="61"/>
      <c r="B34" s="61"/>
    </row>
    <row r="35" spans="1:2" x14ac:dyDescent="0.35">
      <c r="A35" s="61"/>
      <c r="B35" s="61"/>
    </row>
    <row r="42" spans="1:2" s="2" customFormat="1" ht="18" customHeight="1" x14ac:dyDescent="0.35"/>
    <row r="43" spans="1:2" s="3" customFormat="1" ht="15.5" x14ac:dyDescent="0.35"/>
    <row r="49" spans="1:10" s="2" customFormat="1" x14ac:dyDescent="0.35"/>
    <row r="50" spans="1:10" ht="25" x14ac:dyDescent="0.5">
      <c r="A50" s="4"/>
      <c r="B50" s="5"/>
      <c r="C50" s="5"/>
      <c r="D50" s="5"/>
      <c r="E50" s="5"/>
      <c r="F50" s="5"/>
      <c r="G50" s="5"/>
      <c r="H50" s="5"/>
      <c r="I50" s="5"/>
      <c r="J50" s="5"/>
    </row>
    <row r="51" spans="1:10" ht="25" x14ac:dyDescent="0.5">
      <c r="A51" s="5"/>
      <c r="B51" s="5"/>
      <c r="C51" s="5"/>
      <c r="D51" s="5"/>
      <c r="E51" s="5"/>
      <c r="F51" s="5"/>
      <c r="G51" s="5"/>
      <c r="H51" s="5"/>
      <c r="I51" s="5"/>
      <c r="J51" s="5"/>
    </row>
  </sheetData>
  <mergeCells count="7">
    <mergeCell ref="A14:B14"/>
    <mergeCell ref="A1:L1"/>
    <mergeCell ref="A2:L2"/>
    <mergeCell ref="A3:B3"/>
    <mergeCell ref="C3:F3"/>
    <mergeCell ref="G3:K3"/>
    <mergeCell ref="L3:L4"/>
  </mergeCells>
  <pageMargins left="0.25" right="0.25" top="0.75" bottom="0.75" header="0.3" footer="0.3"/>
  <pageSetup scale="73"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FBAD-7DA7-47D7-9E2E-1744A488EE1C}">
  <sheetPr>
    <tabColor rgb="FF00B050"/>
    <pageSetUpPr fitToPage="1"/>
  </sheetPr>
  <dimension ref="A1:CF37"/>
  <sheetViews>
    <sheetView zoomScale="90" zoomScaleNormal="90" workbookViewId="0">
      <selection activeCell="A3" sqref="A3:B3"/>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7265625" bestFit="1" customWidth="1"/>
    <col min="12" max="13" width="17.453125" customWidth="1"/>
  </cols>
  <sheetData>
    <row r="1" spans="1:84" x14ac:dyDescent="0.35">
      <c r="A1" s="200" t="s">
        <v>16</v>
      </c>
      <c r="B1" s="201"/>
      <c r="C1" s="201"/>
      <c r="D1" s="201"/>
      <c r="E1" s="201"/>
      <c r="F1" s="201"/>
      <c r="G1" s="201"/>
      <c r="H1" s="201"/>
      <c r="I1" s="202"/>
      <c r="J1" s="202"/>
      <c r="K1" s="202"/>
      <c r="L1" s="202"/>
      <c r="M1" s="186"/>
    </row>
    <row r="2" spans="1:84" x14ac:dyDescent="0.35">
      <c r="A2" s="213" t="s">
        <v>106</v>
      </c>
      <c r="B2" s="214"/>
      <c r="C2" s="214"/>
      <c r="D2" s="214"/>
      <c r="E2" s="214"/>
      <c r="F2" s="214"/>
      <c r="G2" s="214"/>
      <c r="H2" s="214"/>
      <c r="I2" s="214"/>
      <c r="J2" s="214"/>
      <c r="K2" s="214"/>
      <c r="L2" s="214"/>
      <c r="M2" s="187"/>
    </row>
    <row r="3" spans="1:84" s="1" customFormat="1" ht="16.149999999999999" customHeight="1" x14ac:dyDescent="0.35">
      <c r="A3" s="205" t="s">
        <v>17</v>
      </c>
      <c r="B3" s="205"/>
      <c r="C3" s="206" t="s">
        <v>18</v>
      </c>
      <c r="D3" s="207"/>
      <c r="E3" s="207"/>
      <c r="F3" s="207"/>
      <c r="G3" s="205" t="s">
        <v>19</v>
      </c>
      <c r="H3" s="208"/>
      <c r="I3" s="208"/>
      <c r="J3" s="208"/>
      <c r="K3" s="208"/>
      <c r="L3" s="209" t="s">
        <v>20</v>
      </c>
      <c r="M3" s="36"/>
    </row>
    <row r="4" spans="1:84" ht="54.5" x14ac:dyDescent="0.35">
      <c r="A4" s="50" t="s">
        <v>21</v>
      </c>
      <c r="B4" s="51" t="s">
        <v>22</v>
      </c>
      <c r="C4" s="52" t="s">
        <v>23</v>
      </c>
      <c r="D4" s="52" t="s">
        <v>24</v>
      </c>
      <c r="E4" s="52" t="s">
        <v>25</v>
      </c>
      <c r="F4" s="52" t="s">
        <v>26</v>
      </c>
      <c r="G4" s="51" t="s">
        <v>27</v>
      </c>
      <c r="H4" s="51" t="s">
        <v>28</v>
      </c>
      <c r="I4" s="51" t="s">
        <v>29</v>
      </c>
      <c r="J4" s="51" t="s">
        <v>30</v>
      </c>
      <c r="K4" s="51" t="s">
        <v>31</v>
      </c>
      <c r="L4" s="210"/>
      <c r="M4" s="38" t="s">
        <v>32</v>
      </c>
    </row>
    <row r="5" spans="1:84" ht="46.5" x14ac:dyDescent="0.35">
      <c r="A5" s="50"/>
      <c r="B5" s="193" t="s">
        <v>82</v>
      </c>
      <c r="C5" s="52"/>
      <c r="D5" s="52"/>
      <c r="E5" s="52"/>
      <c r="F5" s="52"/>
      <c r="G5" s="51"/>
      <c r="H5" s="51"/>
      <c r="I5" s="51"/>
      <c r="J5" s="51"/>
      <c r="K5" s="51"/>
      <c r="L5" s="72"/>
      <c r="M5" s="70"/>
    </row>
    <row r="6" spans="1:84" ht="168" x14ac:dyDescent="0.35">
      <c r="A6" s="89" t="s">
        <v>83</v>
      </c>
      <c r="B6" s="105" t="s">
        <v>97</v>
      </c>
      <c r="C6" s="90">
        <v>0.5</v>
      </c>
      <c r="D6" s="90">
        <v>0</v>
      </c>
      <c r="E6" s="90">
        <v>0</v>
      </c>
      <c r="F6" s="117">
        <f>(C6*'Labor Costs'!$F$9)+(D6*('Labor Costs'!$D$7))+(E6*'Labor Costs'!$F$10)</f>
        <v>49</v>
      </c>
      <c r="G6" s="115">
        <v>20</v>
      </c>
      <c r="H6" s="90">
        <v>1</v>
      </c>
      <c r="I6" s="90">
        <f>G6*H6</f>
        <v>20</v>
      </c>
      <c r="J6" s="90">
        <f>(C6+D6+E6)*I6</f>
        <v>10</v>
      </c>
      <c r="K6" s="117">
        <f>F6*I6</f>
        <v>980</v>
      </c>
      <c r="L6" s="106" t="s">
        <v>102</v>
      </c>
      <c r="M6" s="123">
        <v>0</v>
      </c>
      <c r="N6" s="28"/>
    </row>
    <row r="7" spans="1:84" x14ac:dyDescent="0.35">
      <c r="A7" s="54"/>
      <c r="B7" s="55"/>
      <c r="C7" s="37"/>
      <c r="D7" s="37"/>
      <c r="E7" s="37"/>
      <c r="F7" s="75"/>
      <c r="G7" s="114"/>
      <c r="H7" s="37"/>
      <c r="I7" s="37"/>
      <c r="J7" s="37"/>
      <c r="K7" s="37"/>
      <c r="L7" s="70"/>
      <c r="M7" s="82"/>
      <c r="N7" s="28"/>
    </row>
    <row r="8" spans="1:84" x14ac:dyDescent="0.35">
      <c r="A8" s="211" t="s">
        <v>9</v>
      </c>
      <c r="B8" s="212"/>
      <c r="C8" s="79"/>
      <c r="D8" s="79"/>
      <c r="E8" s="79"/>
      <c r="F8" s="79"/>
      <c r="G8" s="116">
        <f>SUM(G6:G7)</f>
        <v>20</v>
      </c>
      <c r="H8" s="78"/>
      <c r="I8" s="99">
        <f>SUM(I6:I7)</f>
        <v>20</v>
      </c>
      <c r="J8" s="99">
        <f>SUM(J6:J7)</f>
        <v>10</v>
      </c>
      <c r="K8" s="99">
        <f>SUM(K6:K7)</f>
        <v>980</v>
      </c>
      <c r="L8" s="39"/>
      <c r="M8" s="100">
        <f>SUM(M6:M7)</f>
        <v>0</v>
      </c>
    </row>
    <row r="9" spans="1:84" ht="15.5" x14ac:dyDescent="0.35">
      <c r="A9" s="17"/>
      <c r="G9" s="28"/>
      <c r="M9" s="61"/>
    </row>
    <row r="10" spans="1:84" x14ac:dyDescent="0.35">
      <c r="G10" s="28"/>
      <c r="M10" s="61"/>
    </row>
    <row r="11" spans="1:84" x14ac:dyDescent="0.35">
      <c r="A11" s="42"/>
      <c r="B11" s="44"/>
      <c r="C11" s="44"/>
      <c r="D11" s="44"/>
      <c r="E11" s="44"/>
      <c r="F11" s="44"/>
      <c r="G11" s="44"/>
      <c r="H11" s="44"/>
      <c r="I11" s="44"/>
      <c r="J11" s="44"/>
      <c r="K11" s="42"/>
      <c r="L11" s="42"/>
      <c r="M11" s="61"/>
    </row>
    <row r="12" spans="1:84" x14ac:dyDescent="0.35">
      <c r="A12" s="42"/>
      <c r="B12" s="131"/>
      <c r="C12" s="131"/>
      <c r="D12" s="131"/>
      <c r="E12" s="131"/>
      <c r="F12" s="131"/>
      <c r="G12" s="131"/>
      <c r="H12" s="131"/>
      <c r="I12" s="131"/>
      <c r="J12" s="44"/>
      <c r="K12" s="42"/>
      <c r="L12" s="42"/>
      <c r="M12" s="61"/>
    </row>
    <row r="13" spans="1:84" x14ac:dyDescent="0.35">
      <c r="A13" s="42"/>
      <c r="B13" s="131"/>
      <c r="C13" s="131"/>
      <c r="D13" s="131"/>
      <c r="E13" s="131"/>
      <c r="F13" s="131"/>
      <c r="G13" s="132"/>
      <c r="H13" s="131"/>
      <c r="I13" s="131"/>
      <c r="J13" s="44"/>
      <c r="K13" s="42"/>
      <c r="L13" s="42"/>
      <c r="M13" s="61"/>
      <c r="AA13" s="21"/>
      <c r="AT13" s="21"/>
      <c r="BM13" s="21"/>
      <c r="CF13" s="21"/>
    </row>
    <row r="14" spans="1:84" x14ac:dyDescent="0.35">
      <c r="B14" s="133"/>
      <c r="C14" s="133"/>
      <c r="D14" s="133"/>
      <c r="E14" s="133"/>
      <c r="F14" s="133"/>
      <c r="G14" s="133"/>
      <c r="H14" s="133"/>
      <c r="I14" s="133"/>
      <c r="J14" s="28"/>
      <c r="M14" s="61"/>
    </row>
    <row r="15" spans="1:84" x14ac:dyDescent="0.35">
      <c r="B15" s="28"/>
      <c r="C15" s="28"/>
      <c r="D15" s="28"/>
      <c r="E15" s="28"/>
      <c r="F15" s="28"/>
      <c r="G15" s="28"/>
      <c r="H15" s="28"/>
      <c r="I15" s="28"/>
      <c r="J15" s="28"/>
      <c r="M15" s="61"/>
    </row>
    <row r="16" spans="1:84" x14ac:dyDescent="0.35">
      <c r="M16" s="61"/>
    </row>
    <row r="17" spans="13:13" x14ac:dyDescent="0.35">
      <c r="M17" s="61"/>
    </row>
    <row r="18" spans="13:13" x14ac:dyDescent="0.35">
      <c r="M18" s="61"/>
    </row>
    <row r="19" spans="13:13" x14ac:dyDescent="0.35">
      <c r="M19" s="61"/>
    </row>
    <row r="20" spans="13:13" x14ac:dyDescent="0.35">
      <c r="M20" s="61"/>
    </row>
    <row r="21" spans="13:13" x14ac:dyDescent="0.35">
      <c r="M21" s="61"/>
    </row>
    <row r="22" spans="13:13" x14ac:dyDescent="0.35">
      <c r="M22" s="61"/>
    </row>
    <row r="23" spans="13:13" x14ac:dyDescent="0.35">
      <c r="M23" s="61"/>
    </row>
    <row r="24" spans="13:13" x14ac:dyDescent="0.35">
      <c r="M24" s="61"/>
    </row>
    <row r="25" spans="13:13" x14ac:dyDescent="0.35">
      <c r="M25" s="61"/>
    </row>
    <row r="26" spans="13:13" x14ac:dyDescent="0.35">
      <c r="M26" s="61"/>
    </row>
    <row r="27" spans="13:13" x14ac:dyDescent="0.35">
      <c r="M27" s="61"/>
    </row>
    <row r="28" spans="13:13" s="2" customFormat="1" ht="18" customHeight="1" x14ac:dyDescent="0.35">
      <c r="M28" s="61"/>
    </row>
    <row r="29" spans="13:13" s="3" customFormat="1" ht="15.5" x14ac:dyDescent="0.35">
      <c r="M29" s="62"/>
    </row>
    <row r="30" spans="13:13" x14ac:dyDescent="0.35">
      <c r="M30" s="61"/>
    </row>
    <row r="31" spans="13:13" x14ac:dyDescent="0.35">
      <c r="M31" s="61"/>
    </row>
    <row r="32" spans="13:13" x14ac:dyDescent="0.35">
      <c r="M32" s="61"/>
    </row>
    <row r="33" spans="1:13" x14ac:dyDescent="0.35">
      <c r="M33" s="61"/>
    </row>
    <row r="34" spans="1:13" x14ac:dyDescent="0.35">
      <c r="M34" s="61"/>
    </row>
    <row r="35" spans="1:13" s="2" customFormat="1" x14ac:dyDescent="0.35">
      <c r="M35" s="61"/>
    </row>
    <row r="36" spans="1:13" ht="25" x14ac:dyDescent="0.5">
      <c r="A36" s="4"/>
      <c r="B36" s="5"/>
      <c r="C36" s="5"/>
      <c r="D36" s="5"/>
      <c r="E36" s="5"/>
      <c r="F36" s="5"/>
      <c r="G36" s="5"/>
      <c r="H36" s="5"/>
      <c r="I36" s="5"/>
      <c r="J36" s="5"/>
    </row>
    <row r="37" spans="1:13" ht="25" x14ac:dyDescent="0.5">
      <c r="A37" s="5"/>
      <c r="B37" s="5"/>
      <c r="C37" s="5"/>
      <c r="D37" s="5"/>
      <c r="E37" s="5"/>
      <c r="F37" s="5"/>
      <c r="G37" s="5"/>
      <c r="H37" s="5"/>
      <c r="I37" s="5"/>
      <c r="J37" s="5"/>
    </row>
  </sheetData>
  <mergeCells count="7">
    <mergeCell ref="A8:B8"/>
    <mergeCell ref="A1:L1"/>
    <mergeCell ref="A2:L2"/>
    <mergeCell ref="A3:B3"/>
    <mergeCell ref="C3:F3"/>
    <mergeCell ref="G3:K3"/>
    <mergeCell ref="L3:L4"/>
  </mergeCells>
  <pageMargins left="0.25" right="0.25" top="0.75" bottom="0.75" header="0.3" footer="0.3"/>
  <pageSetup scale="73"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CF37"/>
  <sheetViews>
    <sheetView zoomScale="90" zoomScaleNormal="90" workbookViewId="0">
      <selection activeCell="L7" sqref="L7"/>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7265625" bestFit="1" customWidth="1"/>
    <col min="12" max="13" width="17.453125" customWidth="1"/>
  </cols>
  <sheetData>
    <row r="1" spans="1:84" x14ac:dyDescent="0.35">
      <c r="A1" s="200" t="s">
        <v>16</v>
      </c>
      <c r="B1" s="201"/>
      <c r="C1" s="201"/>
      <c r="D1" s="201"/>
      <c r="E1" s="201"/>
      <c r="F1" s="201"/>
      <c r="G1" s="201"/>
      <c r="H1" s="201"/>
      <c r="I1" s="202"/>
      <c r="J1" s="202"/>
      <c r="K1" s="202"/>
      <c r="L1" s="202"/>
      <c r="M1" s="138"/>
    </row>
    <row r="2" spans="1:84" x14ac:dyDescent="0.35">
      <c r="A2" s="215" t="s">
        <v>92</v>
      </c>
      <c r="B2" s="216"/>
      <c r="C2" s="216"/>
      <c r="D2" s="216"/>
      <c r="E2" s="216"/>
      <c r="F2" s="216"/>
      <c r="G2" s="216"/>
      <c r="H2" s="216"/>
      <c r="I2" s="216"/>
      <c r="J2" s="216"/>
      <c r="K2" s="216"/>
      <c r="L2" s="216"/>
      <c r="M2" s="140"/>
    </row>
    <row r="3" spans="1:84" s="1" customFormat="1" ht="16.149999999999999" customHeight="1" x14ac:dyDescent="0.35">
      <c r="A3" s="205" t="s">
        <v>17</v>
      </c>
      <c r="B3" s="205"/>
      <c r="C3" s="206" t="s">
        <v>18</v>
      </c>
      <c r="D3" s="207"/>
      <c r="E3" s="207"/>
      <c r="F3" s="207"/>
      <c r="G3" s="205" t="s">
        <v>19</v>
      </c>
      <c r="H3" s="208"/>
      <c r="I3" s="208"/>
      <c r="J3" s="208"/>
      <c r="K3" s="208"/>
      <c r="L3" s="209" t="s">
        <v>20</v>
      </c>
      <c r="M3" s="36"/>
    </row>
    <row r="4" spans="1:84" ht="54.5" x14ac:dyDescent="0.35">
      <c r="A4" s="50" t="s">
        <v>21</v>
      </c>
      <c r="B4" s="51" t="s">
        <v>22</v>
      </c>
      <c r="C4" s="52" t="s">
        <v>23</v>
      </c>
      <c r="D4" s="52" t="s">
        <v>24</v>
      </c>
      <c r="E4" s="52" t="s">
        <v>25</v>
      </c>
      <c r="F4" s="52" t="s">
        <v>26</v>
      </c>
      <c r="G4" s="51" t="s">
        <v>27</v>
      </c>
      <c r="H4" s="51" t="s">
        <v>28</v>
      </c>
      <c r="I4" s="51" t="s">
        <v>29</v>
      </c>
      <c r="J4" s="51" t="s">
        <v>30</v>
      </c>
      <c r="K4" s="51" t="s">
        <v>31</v>
      </c>
      <c r="L4" s="210"/>
      <c r="M4" s="38" t="s">
        <v>32</v>
      </c>
    </row>
    <row r="5" spans="1:84" ht="15.5" x14ac:dyDescent="0.35">
      <c r="A5" s="50"/>
      <c r="B5" s="189" t="s">
        <v>33</v>
      </c>
      <c r="C5" s="52"/>
      <c r="D5" s="52"/>
      <c r="E5" s="52"/>
      <c r="F5" s="52"/>
      <c r="G5" s="51"/>
      <c r="H5" s="51"/>
      <c r="I5" s="51"/>
      <c r="J5" s="51"/>
      <c r="K5" s="51"/>
      <c r="L5" s="72"/>
      <c r="M5" s="70"/>
    </row>
    <row r="6" spans="1:84" ht="98" x14ac:dyDescent="0.35">
      <c r="A6" s="89" t="s">
        <v>94</v>
      </c>
      <c r="B6" s="105" t="s">
        <v>96</v>
      </c>
      <c r="C6" s="90">
        <v>0.5</v>
      </c>
      <c r="D6" s="90">
        <v>0</v>
      </c>
      <c r="E6" s="90">
        <v>0</v>
      </c>
      <c r="F6" s="117">
        <f>(C6*'Labor Costs'!$F$9)+(D6*('Labor Costs'!$D$7))+(E6*'Labor Costs'!$F$10)</f>
        <v>49</v>
      </c>
      <c r="G6" s="115">
        <v>1001</v>
      </c>
      <c r="H6" s="90">
        <v>4</v>
      </c>
      <c r="I6" s="90">
        <v>4004</v>
      </c>
      <c r="J6" s="90">
        <f>(C6+D6+E6)*I6</f>
        <v>2002</v>
      </c>
      <c r="K6" s="117">
        <f>F6*I6</f>
        <v>196196</v>
      </c>
      <c r="L6" s="106" t="s">
        <v>103</v>
      </c>
      <c r="M6" s="123">
        <v>0</v>
      </c>
      <c r="N6" s="28"/>
    </row>
    <row r="7" spans="1:84" x14ac:dyDescent="0.35">
      <c r="A7" s="54"/>
      <c r="B7" s="55"/>
      <c r="C7" s="37"/>
      <c r="D7" s="37"/>
      <c r="E7" s="37"/>
      <c r="F7" s="75"/>
      <c r="G7" s="114"/>
      <c r="H7" s="37"/>
      <c r="I7" s="37"/>
      <c r="J7" s="37"/>
      <c r="K7" s="37"/>
      <c r="L7" s="70"/>
      <c r="M7" s="82"/>
      <c r="N7" s="28"/>
    </row>
    <row r="8" spans="1:84" x14ac:dyDescent="0.35">
      <c r="A8" s="211" t="s">
        <v>9</v>
      </c>
      <c r="B8" s="212"/>
      <c r="C8" s="79"/>
      <c r="D8" s="79"/>
      <c r="E8" s="79"/>
      <c r="F8" s="79"/>
      <c r="G8" s="116">
        <f>SUM(G6:G7)</f>
        <v>1001</v>
      </c>
      <c r="H8" s="78"/>
      <c r="I8" s="99">
        <f>SUM(I6:I7)</f>
        <v>4004</v>
      </c>
      <c r="J8" s="99">
        <f>SUM(J6:J7)</f>
        <v>2002</v>
      </c>
      <c r="K8" s="99">
        <f>SUM(K6:K7)</f>
        <v>196196</v>
      </c>
      <c r="L8" s="39"/>
      <c r="M8" s="100">
        <f>SUM(M6:M7)</f>
        <v>0</v>
      </c>
    </row>
    <row r="9" spans="1:84" ht="15.5" x14ac:dyDescent="0.35">
      <c r="A9" s="17"/>
      <c r="G9" s="28"/>
      <c r="M9" s="61"/>
    </row>
    <row r="10" spans="1:84" x14ac:dyDescent="0.35">
      <c r="G10" s="28"/>
      <c r="M10" s="61"/>
    </row>
    <row r="11" spans="1:84" x14ac:dyDescent="0.35">
      <c r="A11" s="42"/>
      <c r="B11" s="44"/>
      <c r="C11" s="44"/>
      <c r="D11" s="44"/>
      <c r="E11" s="44"/>
      <c r="F11" s="44"/>
      <c r="G11" s="44"/>
      <c r="H11" s="44"/>
      <c r="I11" s="44"/>
      <c r="J11" s="44"/>
      <c r="K11" s="42"/>
      <c r="L11" s="42"/>
      <c r="M11" s="61"/>
    </row>
    <row r="12" spans="1:84" x14ac:dyDescent="0.35">
      <c r="A12" s="42"/>
      <c r="B12" s="131"/>
      <c r="C12" s="131"/>
      <c r="D12" s="131"/>
      <c r="E12" s="131"/>
      <c r="F12" s="131"/>
      <c r="G12" s="131"/>
      <c r="H12" s="131"/>
      <c r="I12" s="131"/>
      <c r="J12" s="44"/>
      <c r="K12" s="42"/>
      <c r="L12" s="42"/>
      <c r="M12" s="61"/>
    </row>
    <row r="13" spans="1:84" x14ac:dyDescent="0.35">
      <c r="A13" s="42"/>
      <c r="B13" s="131"/>
      <c r="C13" s="131"/>
      <c r="D13" s="131"/>
      <c r="E13" s="131"/>
      <c r="F13" s="131"/>
      <c r="G13" s="132"/>
      <c r="H13" s="131"/>
      <c r="I13" s="131"/>
      <c r="J13" s="44"/>
      <c r="K13" s="42"/>
      <c r="L13" s="42"/>
      <c r="M13" s="61"/>
      <c r="AA13" s="21"/>
      <c r="AT13" s="21"/>
      <c r="BM13" s="21"/>
      <c r="CF13" s="21"/>
    </row>
    <row r="14" spans="1:84" x14ac:dyDescent="0.35">
      <c r="B14" s="133"/>
      <c r="C14" s="133"/>
      <c r="D14" s="133"/>
      <c r="E14" s="133"/>
      <c r="F14" s="133"/>
      <c r="G14" s="133"/>
      <c r="H14" s="133"/>
      <c r="I14" s="133"/>
      <c r="J14" s="28"/>
      <c r="M14" s="61"/>
    </row>
    <row r="15" spans="1:84" x14ac:dyDescent="0.35">
      <c r="B15" s="28"/>
      <c r="C15" s="28"/>
      <c r="D15" s="28"/>
      <c r="E15" s="28"/>
      <c r="F15" s="28"/>
      <c r="G15" s="28"/>
      <c r="H15" s="28"/>
      <c r="I15" s="28"/>
      <c r="J15" s="28"/>
      <c r="M15" s="61"/>
    </row>
    <row r="16" spans="1:84" x14ac:dyDescent="0.35">
      <c r="M16" s="61"/>
    </row>
    <row r="17" spans="13:13" x14ac:dyDescent="0.35">
      <c r="M17" s="61"/>
    </row>
    <row r="18" spans="13:13" x14ac:dyDescent="0.35">
      <c r="M18" s="61"/>
    </row>
    <row r="19" spans="13:13" x14ac:dyDescent="0.35">
      <c r="M19" s="61"/>
    </row>
    <row r="20" spans="13:13" x14ac:dyDescent="0.35">
      <c r="M20" s="61"/>
    </row>
    <row r="21" spans="13:13" x14ac:dyDescent="0.35">
      <c r="M21" s="61"/>
    </row>
    <row r="22" spans="13:13" x14ac:dyDescent="0.35">
      <c r="M22" s="61"/>
    </row>
    <row r="23" spans="13:13" x14ac:dyDescent="0.35">
      <c r="M23" s="61"/>
    </row>
    <row r="24" spans="13:13" x14ac:dyDescent="0.35">
      <c r="M24" s="61"/>
    </row>
    <row r="25" spans="13:13" x14ac:dyDescent="0.35">
      <c r="M25" s="61"/>
    </row>
    <row r="26" spans="13:13" x14ac:dyDescent="0.35">
      <c r="M26" s="61"/>
    </row>
    <row r="27" spans="13:13" x14ac:dyDescent="0.35">
      <c r="M27" s="61"/>
    </row>
    <row r="28" spans="13:13" s="2" customFormat="1" ht="18" customHeight="1" x14ac:dyDescent="0.35">
      <c r="M28" s="61"/>
    </row>
    <row r="29" spans="13:13" s="3" customFormat="1" ht="15.5" x14ac:dyDescent="0.35">
      <c r="M29" s="62"/>
    </row>
    <row r="30" spans="13:13" x14ac:dyDescent="0.35">
      <c r="M30" s="61"/>
    </row>
    <row r="31" spans="13:13" x14ac:dyDescent="0.35">
      <c r="M31" s="61"/>
    </row>
    <row r="32" spans="13:13" x14ac:dyDescent="0.35">
      <c r="M32" s="61"/>
    </row>
    <row r="33" spans="1:13" x14ac:dyDescent="0.35">
      <c r="M33" s="61"/>
    </row>
    <row r="34" spans="1:13" x14ac:dyDescent="0.35">
      <c r="M34" s="61"/>
    </row>
    <row r="35" spans="1:13" s="2" customFormat="1" x14ac:dyDescent="0.35">
      <c r="M35" s="61"/>
    </row>
    <row r="36" spans="1:13" ht="25" x14ac:dyDescent="0.5">
      <c r="A36" s="4"/>
      <c r="B36" s="5"/>
      <c r="C36" s="5"/>
      <c r="D36" s="5"/>
      <c r="E36" s="5"/>
      <c r="F36" s="5"/>
      <c r="G36" s="5"/>
      <c r="H36" s="5"/>
      <c r="I36" s="5"/>
      <c r="J36" s="5"/>
    </row>
    <row r="37" spans="1:13" ht="25" x14ac:dyDescent="0.5">
      <c r="A37" s="5"/>
      <c r="B37" s="5"/>
      <c r="C37" s="5"/>
      <c r="D37" s="5"/>
      <c r="E37" s="5"/>
      <c r="F37" s="5"/>
      <c r="G37" s="5"/>
      <c r="H37" s="5"/>
      <c r="I37" s="5"/>
      <c r="J37" s="5"/>
    </row>
  </sheetData>
  <mergeCells count="7">
    <mergeCell ref="A8:B8"/>
    <mergeCell ref="A1:L1"/>
    <mergeCell ref="A2:L2"/>
    <mergeCell ref="A3:B3"/>
    <mergeCell ref="C3:F3"/>
    <mergeCell ref="G3:K3"/>
    <mergeCell ref="L3:L4"/>
  </mergeCells>
  <pageMargins left="0.25" right="0.25" top="0.75" bottom="0.75" header="0.3" footer="0.3"/>
  <pageSetup scale="73" fitToHeight="0"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18"/>
  <sheetViews>
    <sheetView workbookViewId="0">
      <selection activeCell="A4" sqref="A4:B4"/>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7.453125" customWidth="1"/>
  </cols>
  <sheetData>
    <row r="1" spans="1:14" x14ac:dyDescent="0.35">
      <c r="A1" s="200" t="s">
        <v>16</v>
      </c>
      <c r="B1" s="201"/>
      <c r="C1" s="201"/>
      <c r="D1" s="201"/>
      <c r="E1" s="201"/>
      <c r="F1" s="201"/>
      <c r="G1" s="201"/>
      <c r="H1" s="201"/>
      <c r="I1" s="202"/>
      <c r="J1" s="202"/>
      <c r="K1" s="202"/>
      <c r="L1" s="202"/>
      <c r="M1" s="138"/>
    </row>
    <row r="2" spans="1:14" x14ac:dyDescent="0.35">
      <c r="A2" s="136"/>
      <c r="B2" s="137"/>
      <c r="C2" s="137"/>
      <c r="D2" s="137"/>
      <c r="E2" s="137"/>
      <c r="F2" s="137"/>
      <c r="G2" s="137"/>
      <c r="H2" s="137"/>
      <c r="I2" s="138"/>
      <c r="J2" s="138"/>
      <c r="K2" s="138"/>
      <c r="L2" s="138"/>
      <c r="M2" s="138"/>
    </row>
    <row r="3" spans="1:14" x14ac:dyDescent="0.35">
      <c r="A3" s="219" t="s">
        <v>105</v>
      </c>
      <c r="B3" s="204"/>
      <c r="C3" s="204"/>
      <c r="D3" s="204"/>
      <c r="E3" s="204"/>
      <c r="F3" s="204"/>
      <c r="G3" s="204"/>
      <c r="H3" s="204"/>
      <c r="I3" s="204"/>
      <c r="J3" s="204"/>
      <c r="K3" s="204"/>
      <c r="L3" s="204"/>
      <c r="M3" s="140"/>
    </row>
    <row r="4" spans="1:14" x14ac:dyDescent="0.35">
      <c r="A4" s="205"/>
      <c r="B4" s="205"/>
      <c r="C4" s="206" t="s">
        <v>18</v>
      </c>
      <c r="D4" s="207"/>
      <c r="E4" s="207"/>
      <c r="F4" s="207"/>
      <c r="G4" s="205" t="s">
        <v>19</v>
      </c>
      <c r="H4" s="208"/>
      <c r="I4" s="208"/>
      <c r="J4" s="208"/>
      <c r="K4" s="208"/>
      <c r="L4" s="209" t="s">
        <v>20</v>
      </c>
      <c r="M4" s="36"/>
    </row>
    <row r="5" spans="1:14" ht="54.5" x14ac:dyDescent="0.35">
      <c r="A5" s="150" t="s">
        <v>21</v>
      </c>
      <c r="B5" s="51" t="s">
        <v>22</v>
      </c>
      <c r="C5" s="52" t="s">
        <v>23</v>
      </c>
      <c r="D5" s="52" t="s">
        <v>24</v>
      </c>
      <c r="E5" s="52" t="s">
        <v>25</v>
      </c>
      <c r="F5" s="52" t="s">
        <v>26</v>
      </c>
      <c r="G5" s="51" t="s">
        <v>27</v>
      </c>
      <c r="H5" s="51" t="s">
        <v>28</v>
      </c>
      <c r="I5" s="51" t="s">
        <v>29</v>
      </c>
      <c r="J5" s="51" t="s">
        <v>30</v>
      </c>
      <c r="K5" s="51" t="s">
        <v>34</v>
      </c>
      <c r="L5" s="210"/>
      <c r="M5" s="40" t="s">
        <v>41</v>
      </c>
    </row>
    <row r="6" spans="1:14" ht="15.5" x14ac:dyDescent="0.35">
      <c r="A6" s="159" t="s">
        <v>33</v>
      </c>
      <c r="B6" s="148"/>
      <c r="C6" s="52"/>
      <c r="D6" s="52"/>
      <c r="E6" s="52"/>
      <c r="F6" s="52"/>
      <c r="G6" s="51"/>
      <c r="H6" s="51"/>
      <c r="I6" s="51"/>
      <c r="J6" s="51"/>
      <c r="K6" s="51"/>
      <c r="L6" s="139"/>
      <c r="M6" s="40"/>
    </row>
    <row r="7" spans="1:14" ht="117" customHeight="1" x14ac:dyDescent="0.35">
      <c r="A7" s="154"/>
      <c r="B7" s="151"/>
      <c r="C7" s="152"/>
      <c r="D7" s="152"/>
      <c r="E7" s="152"/>
      <c r="F7" s="75"/>
      <c r="G7" s="153"/>
      <c r="H7" s="153"/>
      <c r="I7" s="114"/>
      <c r="J7" s="114"/>
      <c r="K7" s="158"/>
      <c r="L7" s="70"/>
      <c r="M7" s="70"/>
      <c r="N7" s="2"/>
    </row>
    <row r="8" spans="1:14" ht="283.5" x14ac:dyDescent="0.35">
      <c r="A8" s="160">
        <v>80.145099999999999</v>
      </c>
      <c r="B8" s="151" t="s">
        <v>42</v>
      </c>
      <c r="C8" s="52">
        <v>0.5</v>
      </c>
      <c r="D8" s="52">
        <v>0</v>
      </c>
      <c r="E8" s="52">
        <v>0</v>
      </c>
      <c r="F8" s="75">
        <f>(C8*'Labor Costs'!$F$9)+(D8*('Labor Costs'!$D$7))+(E8*'Labor Costs'!$F$10)</f>
        <v>49</v>
      </c>
      <c r="G8" s="51">
        <v>5</v>
      </c>
      <c r="H8" s="51">
        <v>4</v>
      </c>
      <c r="I8" s="114">
        <f>G8*H8</f>
        <v>20</v>
      </c>
      <c r="J8" s="114">
        <f>(C8+D8+E8)*I8</f>
        <v>10</v>
      </c>
      <c r="K8" s="158">
        <f>F8*I8</f>
        <v>980</v>
      </c>
      <c r="L8" s="70" t="s">
        <v>80</v>
      </c>
      <c r="M8" s="70"/>
    </row>
    <row r="9" spans="1:14" ht="137.25" customHeight="1" x14ac:dyDescent="0.35">
      <c r="A9" s="185">
        <v>80.1464</v>
      </c>
      <c r="B9" s="148" t="s">
        <v>43</v>
      </c>
      <c r="C9" s="52">
        <v>0</v>
      </c>
      <c r="D9" s="52">
        <v>0</v>
      </c>
      <c r="E9" s="52">
        <v>0.15</v>
      </c>
      <c r="F9" s="75">
        <f>(C9*'Labor Costs'!$F$9)+(D9*('Labor Costs'!$D$7))+(E9*'Labor Costs'!$F$10)</f>
        <v>36.75</v>
      </c>
      <c r="G9" s="51">
        <v>5</v>
      </c>
      <c r="H9" s="51">
        <v>1</v>
      </c>
      <c r="I9" s="114">
        <f>G9*H9</f>
        <v>5</v>
      </c>
      <c r="J9" s="114">
        <f>(C9+D9+E9)*I9</f>
        <v>0.75</v>
      </c>
      <c r="K9" s="161">
        <f>F9*I9</f>
        <v>183.75</v>
      </c>
      <c r="L9" s="70" t="s">
        <v>44</v>
      </c>
      <c r="M9" s="162">
        <v>184</v>
      </c>
    </row>
    <row r="10" spans="1:14" ht="48.75" customHeight="1" x14ac:dyDescent="0.35">
      <c r="A10" s="163" t="s">
        <v>45</v>
      </c>
      <c r="B10" s="148"/>
      <c r="C10" s="52"/>
      <c r="D10" s="52"/>
      <c r="E10" s="52"/>
      <c r="F10" s="75"/>
      <c r="G10" s="51"/>
      <c r="H10" s="51"/>
      <c r="I10" s="114"/>
      <c r="J10" s="114"/>
      <c r="K10" s="158"/>
      <c r="L10" s="70"/>
      <c r="M10" s="70"/>
    </row>
    <row r="11" spans="1:14" ht="148.5" x14ac:dyDescent="0.35">
      <c r="A11" s="146">
        <v>80.145399999999995</v>
      </c>
      <c r="B11" s="148" t="s">
        <v>46</v>
      </c>
      <c r="C11" s="52">
        <v>0</v>
      </c>
      <c r="D11" s="52">
        <v>0.5</v>
      </c>
      <c r="E11" s="52">
        <v>0</v>
      </c>
      <c r="F11" s="75">
        <f>(C11*'Labor Costs'!$F$9)+(D11*('Labor Costs'!$D$7))+(E11*'Labor Costs'!$F$10)</f>
        <v>35.5</v>
      </c>
      <c r="G11" s="51">
        <v>5</v>
      </c>
      <c r="H11" s="51">
        <v>0</v>
      </c>
      <c r="I11" s="114">
        <f>G11*H11</f>
        <v>0</v>
      </c>
      <c r="J11" s="114">
        <f>(C11+D11+E11)*I11</f>
        <v>0</v>
      </c>
      <c r="K11" s="158">
        <f>F11*I11</f>
        <v>0</v>
      </c>
      <c r="L11" s="70" t="s">
        <v>79</v>
      </c>
      <c r="M11" s="70"/>
    </row>
    <row r="12" spans="1:14" x14ac:dyDescent="0.35">
      <c r="A12" s="147"/>
      <c r="B12" s="149"/>
      <c r="C12" s="37"/>
      <c r="D12" s="37"/>
      <c r="E12" s="37"/>
      <c r="F12" s="75"/>
      <c r="G12" s="114"/>
      <c r="H12" s="37"/>
      <c r="I12" s="114"/>
      <c r="J12" s="114"/>
      <c r="K12" s="158"/>
      <c r="L12" s="80"/>
      <c r="M12" s="155"/>
    </row>
    <row r="13" spans="1:14" x14ac:dyDescent="0.35">
      <c r="A13" s="217" t="s">
        <v>9</v>
      </c>
      <c r="B13" s="218"/>
      <c r="C13" s="78"/>
      <c r="D13" s="78"/>
      <c r="E13" s="78"/>
      <c r="F13" s="78"/>
      <c r="G13" s="129">
        <f>SUM(G5:G12)</f>
        <v>15</v>
      </c>
      <c r="H13" s="78"/>
      <c r="I13" s="157">
        <f>SUM(I5:I12)</f>
        <v>25</v>
      </c>
      <c r="J13" s="157">
        <f>SUM(J5:J12)</f>
        <v>10.75</v>
      </c>
      <c r="K13" s="156">
        <f>SUM(K5:K12)</f>
        <v>1163.75</v>
      </c>
      <c r="L13" s="81"/>
      <c r="M13" s="101">
        <f>SUM(M5:M12)</f>
        <v>184</v>
      </c>
    </row>
    <row r="14" spans="1:14" ht="15.5" x14ac:dyDescent="0.35">
      <c r="A14" s="17"/>
    </row>
    <row r="16" spans="1:14" ht="15.5" x14ac:dyDescent="0.35">
      <c r="A16" s="20"/>
    </row>
    <row r="18" spans="10:10" x14ac:dyDescent="0.35">
      <c r="J18" s="29"/>
    </row>
  </sheetData>
  <mergeCells count="7">
    <mergeCell ref="A13:B13"/>
    <mergeCell ref="A1:L1"/>
    <mergeCell ref="A3:L3"/>
    <mergeCell ref="A4:B4"/>
    <mergeCell ref="C4:F4"/>
    <mergeCell ref="G4:K4"/>
    <mergeCell ref="L4:L5"/>
  </mergeCells>
  <pageMargins left="0.25" right="0.25"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58"/>
  <sheetViews>
    <sheetView zoomScale="85" zoomScaleNormal="85" workbookViewId="0">
      <selection activeCell="A3" sqref="A3:B3"/>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0.26953125" customWidth="1"/>
  </cols>
  <sheetData>
    <row r="1" spans="1:13" x14ac:dyDescent="0.35">
      <c r="A1" s="200" t="s">
        <v>16</v>
      </c>
      <c r="B1" s="201"/>
      <c r="C1" s="201"/>
      <c r="D1" s="201"/>
      <c r="E1" s="201"/>
      <c r="F1" s="201"/>
      <c r="G1" s="201"/>
      <c r="H1" s="201"/>
      <c r="I1" s="202"/>
      <c r="J1" s="202"/>
      <c r="K1" s="202"/>
      <c r="L1" s="202"/>
      <c r="M1" s="138"/>
    </row>
    <row r="2" spans="1:13" x14ac:dyDescent="0.35">
      <c r="A2" s="220" t="s">
        <v>104</v>
      </c>
      <c r="B2" s="204"/>
      <c r="C2" s="204"/>
      <c r="D2" s="204"/>
      <c r="E2" s="204"/>
      <c r="F2" s="204"/>
      <c r="G2" s="204"/>
      <c r="H2" s="204"/>
      <c r="I2" s="204"/>
      <c r="J2" s="204"/>
      <c r="K2" s="204"/>
      <c r="L2" s="204"/>
      <c r="M2" s="140"/>
    </row>
    <row r="3" spans="1:13" s="1" customFormat="1" ht="16.149999999999999" customHeight="1" x14ac:dyDescent="0.35">
      <c r="A3" s="205" t="s">
        <v>17</v>
      </c>
      <c r="B3" s="205"/>
      <c r="C3" s="206" t="s">
        <v>18</v>
      </c>
      <c r="D3" s="207"/>
      <c r="E3" s="207"/>
      <c r="F3" s="207"/>
      <c r="G3" s="205" t="s">
        <v>19</v>
      </c>
      <c r="H3" s="208"/>
      <c r="I3" s="208"/>
      <c r="J3" s="208"/>
      <c r="K3" s="208"/>
      <c r="L3" s="209" t="s">
        <v>20</v>
      </c>
      <c r="M3" s="36"/>
    </row>
    <row r="4" spans="1:13" ht="108" x14ac:dyDescent="0.35">
      <c r="A4" s="50" t="s">
        <v>21</v>
      </c>
      <c r="B4" s="51" t="s">
        <v>22</v>
      </c>
      <c r="C4" s="52" t="s">
        <v>23</v>
      </c>
      <c r="D4" s="52" t="s">
        <v>24</v>
      </c>
      <c r="E4" s="52" t="s">
        <v>25</v>
      </c>
      <c r="F4" s="52" t="s">
        <v>26</v>
      </c>
      <c r="G4" s="51" t="s">
        <v>27</v>
      </c>
      <c r="H4" s="51" t="s">
        <v>47</v>
      </c>
      <c r="I4" s="51" t="s">
        <v>29</v>
      </c>
      <c r="J4" s="51" t="s">
        <v>30</v>
      </c>
      <c r="K4" s="51" t="s">
        <v>34</v>
      </c>
      <c r="L4" s="210"/>
      <c r="M4" s="38" t="s">
        <v>48</v>
      </c>
    </row>
    <row r="5" spans="1:13" ht="15.5" x14ac:dyDescent="0.35">
      <c r="A5" s="50"/>
      <c r="B5" s="60" t="s">
        <v>33</v>
      </c>
      <c r="C5" s="52"/>
      <c r="D5" s="52"/>
      <c r="E5" s="52"/>
      <c r="F5" s="52"/>
      <c r="G5" s="51"/>
      <c r="H5" s="51"/>
      <c r="I5" s="51"/>
      <c r="J5" s="51"/>
      <c r="K5" s="51"/>
      <c r="L5" s="91"/>
      <c r="M5" s="96"/>
    </row>
    <row r="6" spans="1:13" ht="94.5" x14ac:dyDescent="0.35">
      <c r="A6" s="41">
        <v>80.1464</v>
      </c>
      <c r="B6" s="41" t="s">
        <v>49</v>
      </c>
      <c r="C6" s="34">
        <v>0</v>
      </c>
      <c r="D6" s="34">
        <v>0</v>
      </c>
      <c r="E6" s="34">
        <v>0</v>
      </c>
      <c r="F6" s="35">
        <f>(C6*'Labor Costs'!$F$9)+(D6*('Labor Costs'!$D$7))+(E6*'Labor Costs'!$F$10)</f>
        <v>0</v>
      </c>
      <c r="G6" s="113">
        <v>50</v>
      </c>
      <c r="H6" s="34">
        <v>0</v>
      </c>
      <c r="I6" s="34">
        <v>0</v>
      </c>
      <c r="J6" s="34">
        <f t="shared" ref="J6" si="0">(C6+D6+E6)*I6</f>
        <v>0</v>
      </c>
      <c r="K6" s="34">
        <f t="shared" ref="K6" si="1">F6*I6</f>
        <v>0</v>
      </c>
      <c r="L6" s="92" t="s">
        <v>50</v>
      </c>
      <c r="M6" s="97">
        <v>0</v>
      </c>
    </row>
    <row r="7" spans="1:13" x14ac:dyDescent="0.35">
      <c r="A7" s="164"/>
      <c r="B7" s="164"/>
      <c r="C7" s="165"/>
      <c r="D7" s="165"/>
      <c r="E7" s="165"/>
      <c r="F7" s="166"/>
      <c r="G7" s="167"/>
      <c r="H7" s="165"/>
      <c r="I7" s="165"/>
      <c r="J7" s="165"/>
      <c r="K7" s="165"/>
      <c r="L7" s="168"/>
      <c r="M7" s="169"/>
    </row>
    <row r="8" spans="1:13" ht="15.5" x14ac:dyDescent="0.35">
      <c r="A8" s="41"/>
      <c r="B8" s="67" t="s">
        <v>45</v>
      </c>
      <c r="C8" s="34"/>
      <c r="D8" s="34"/>
      <c r="E8" s="34"/>
      <c r="F8" s="35"/>
      <c r="G8" s="113"/>
      <c r="H8" s="34"/>
      <c r="I8" s="34"/>
      <c r="J8" s="34"/>
      <c r="K8" s="34"/>
      <c r="L8" s="92"/>
      <c r="M8" s="97"/>
    </row>
    <row r="9" spans="1:13" x14ac:dyDescent="0.35">
      <c r="A9" s="69"/>
      <c r="B9" s="41"/>
      <c r="C9" s="34"/>
      <c r="D9" s="34"/>
      <c r="E9" s="34"/>
      <c r="F9" s="35"/>
      <c r="G9" s="113"/>
      <c r="H9" s="34"/>
      <c r="I9" s="34"/>
      <c r="J9" s="34"/>
      <c r="K9" s="34"/>
      <c r="L9" s="92"/>
      <c r="M9" s="97"/>
    </row>
    <row r="10" spans="1:13" ht="135" x14ac:dyDescent="0.35">
      <c r="A10" s="69">
        <v>80.1464</v>
      </c>
      <c r="B10" s="41" t="s">
        <v>51</v>
      </c>
      <c r="C10" s="34">
        <v>0</v>
      </c>
      <c r="D10" s="34">
        <v>0</v>
      </c>
      <c r="E10" s="34">
        <v>0</v>
      </c>
      <c r="F10" s="35">
        <f>F14</f>
        <v>0</v>
      </c>
      <c r="G10" s="113">
        <v>50</v>
      </c>
      <c r="H10" s="34">
        <v>0</v>
      </c>
      <c r="I10" s="34">
        <f t="shared" ref="I10" si="2">G10*H10</f>
        <v>0</v>
      </c>
      <c r="J10" s="34">
        <f t="shared" ref="J10" si="3">(C10+D10+E10)*I10</f>
        <v>0</v>
      </c>
      <c r="K10" s="34">
        <f t="shared" ref="K10" si="4">F10*I10</f>
        <v>0</v>
      </c>
      <c r="L10" s="92" t="s">
        <v>52</v>
      </c>
      <c r="M10" s="97">
        <v>0</v>
      </c>
    </row>
    <row r="11" spans="1:13" x14ac:dyDescent="0.35">
      <c r="A11" s="170"/>
      <c r="B11" s="164"/>
      <c r="C11" s="165"/>
      <c r="D11" s="165"/>
      <c r="E11" s="165"/>
      <c r="F11" s="166"/>
      <c r="G11" s="167"/>
      <c r="H11" s="165"/>
      <c r="I11" s="165"/>
      <c r="J11" s="165"/>
      <c r="K11" s="165"/>
      <c r="L11" s="171"/>
      <c r="M11" s="172"/>
    </row>
    <row r="12" spans="1:13" x14ac:dyDescent="0.35">
      <c r="A12" s="112"/>
      <c r="B12" s="47"/>
      <c r="C12" s="111"/>
      <c r="D12" s="111"/>
      <c r="E12" s="111"/>
      <c r="F12" s="111"/>
      <c r="G12" s="130"/>
      <c r="H12" s="111"/>
      <c r="I12" s="111"/>
      <c r="J12" s="111"/>
      <c r="K12" s="111"/>
      <c r="L12" s="135"/>
      <c r="M12" s="111"/>
    </row>
    <row r="13" spans="1:13" x14ac:dyDescent="0.35">
      <c r="A13" s="218" t="s">
        <v>9</v>
      </c>
      <c r="B13" s="218"/>
      <c r="C13" s="57"/>
      <c r="D13" s="56"/>
      <c r="E13" s="56"/>
      <c r="F13" s="56"/>
      <c r="G13" s="56">
        <f>SUM(G6:G12)</f>
        <v>100</v>
      </c>
      <c r="H13" s="56"/>
      <c r="I13" s="56">
        <f>SUM(I6:I12)</f>
        <v>0</v>
      </c>
      <c r="J13" s="56">
        <f>SUM(J6:J12)</f>
        <v>0</v>
      </c>
      <c r="K13" s="56">
        <f>SUM(K6:K12)</f>
        <v>0</v>
      </c>
      <c r="L13" s="93"/>
      <c r="M13" s="98">
        <f>SUM(M6:M12)</f>
        <v>0</v>
      </c>
    </row>
    <row r="14" spans="1:13" ht="15.5" x14ac:dyDescent="0.35">
      <c r="A14" s="30"/>
      <c r="B14" s="28"/>
      <c r="C14" s="28"/>
      <c r="D14" s="28"/>
      <c r="E14" s="28"/>
      <c r="F14" s="28"/>
      <c r="G14" s="28"/>
      <c r="H14" s="28"/>
      <c r="I14" s="28"/>
      <c r="J14" s="28"/>
      <c r="L14" s="28"/>
    </row>
    <row r="15" spans="1:13" ht="15.5" x14ac:dyDescent="0.35">
      <c r="A15" s="31" t="s">
        <v>53</v>
      </c>
      <c r="B15" s="58"/>
      <c r="C15" s="28"/>
      <c r="D15" s="28"/>
      <c r="E15" s="28"/>
      <c r="F15" s="28"/>
      <c r="G15" s="28"/>
      <c r="H15" s="28"/>
      <c r="I15" s="28"/>
      <c r="J15" s="28"/>
      <c r="L15" s="28"/>
    </row>
    <row r="16" spans="1:13" x14ac:dyDescent="0.35">
      <c r="A16" s="43"/>
      <c r="B16" s="44"/>
      <c r="C16" s="44"/>
      <c r="D16" s="44"/>
      <c r="E16" s="44"/>
      <c r="F16" s="44"/>
      <c r="G16" s="44"/>
      <c r="H16" s="44"/>
      <c r="I16" s="44"/>
      <c r="J16" s="44"/>
      <c r="L16" s="28"/>
    </row>
    <row r="17" spans="1:12" x14ac:dyDescent="0.35">
      <c r="A17" s="43" t="s">
        <v>54</v>
      </c>
      <c r="B17" s="44"/>
      <c r="C17" s="44"/>
      <c r="D17" s="44"/>
      <c r="E17" s="44"/>
      <c r="F17" s="44"/>
      <c r="G17" s="44"/>
      <c r="H17" s="44"/>
      <c r="I17" s="44"/>
      <c r="J17" s="44"/>
      <c r="L17" s="28"/>
    </row>
    <row r="18" spans="1:12" x14ac:dyDescent="0.35">
      <c r="A18" s="43" t="s">
        <v>55</v>
      </c>
      <c r="B18" s="44"/>
      <c r="C18" s="44"/>
      <c r="D18" s="44"/>
      <c r="E18" s="44"/>
      <c r="F18" s="44"/>
      <c r="G18" s="44"/>
      <c r="H18" s="44"/>
      <c r="I18" s="44"/>
      <c r="J18" s="44"/>
      <c r="L18" s="28"/>
    </row>
    <row r="19" spans="1:12" x14ac:dyDescent="0.35">
      <c r="A19" s="43"/>
      <c r="B19" s="44"/>
      <c r="C19" s="44"/>
      <c r="D19" s="44"/>
      <c r="E19" s="44"/>
      <c r="F19" s="44"/>
      <c r="G19" s="44"/>
      <c r="H19" s="44"/>
      <c r="I19" s="44"/>
      <c r="J19" s="44"/>
      <c r="L19" s="28"/>
    </row>
    <row r="20" spans="1:12" x14ac:dyDescent="0.35">
      <c r="A20" s="44"/>
      <c r="B20" s="44"/>
      <c r="C20" s="44"/>
      <c r="D20" s="44"/>
      <c r="E20" s="44"/>
      <c r="F20" s="44"/>
      <c r="G20" s="44"/>
      <c r="H20" s="44"/>
      <c r="I20" s="44"/>
      <c r="J20" s="44"/>
      <c r="L20" s="28"/>
    </row>
    <row r="21" spans="1:12" x14ac:dyDescent="0.35">
      <c r="A21" s="28"/>
      <c r="B21" s="28"/>
      <c r="C21" s="28"/>
      <c r="D21" s="28"/>
      <c r="E21" s="28"/>
      <c r="F21" s="28"/>
      <c r="G21" s="28"/>
      <c r="H21" s="28"/>
      <c r="I21" s="28"/>
      <c r="J21" s="28"/>
      <c r="L21" s="28"/>
    </row>
    <row r="22" spans="1:12" x14ac:dyDescent="0.35">
      <c r="A22" s="28"/>
      <c r="B22" s="28"/>
      <c r="C22" s="28"/>
      <c r="D22" s="28"/>
      <c r="E22" s="28"/>
      <c r="F22" s="28"/>
      <c r="G22" s="28"/>
      <c r="H22" s="28"/>
      <c r="I22" s="28"/>
      <c r="J22" s="28"/>
      <c r="L22" s="28"/>
    </row>
    <row r="23" spans="1:12" x14ac:dyDescent="0.35">
      <c r="A23" s="28"/>
      <c r="B23" s="28"/>
      <c r="C23" s="28"/>
      <c r="D23" s="28"/>
      <c r="E23" s="28"/>
      <c r="F23" s="28"/>
      <c r="G23" s="28"/>
      <c r="H23" s="28"/>
      <c r="I23" s="28"/>
      <c r="J23" s="28"/>
      <c r="L23" s="28"/>
    </row>
    <row r="24" spans="1:12" x14ac:dyDescent="0.35">
      <c r="A24" s="28"/>
      <c r="B24" s="28"/>
      <c r="C24" s="28"/>
      <c r="D24" s="28"/>
      <c r="E24" s="28"/>
      <c r="F24" s="28"/>
      <c r="G24" s="28"/>
      <c r="H24" s="28"/>
      <c r="I24" s="28"/>
      <c r="J24" s="28"/>
      <c r="K24" s="141"/>
      <c r="L24" s="28"/>
    </row>
    <row r="25" spans="1:12" x14ac:dyDescent="0.35">
      <c r="L25" s="28"/>
    </row>
    <row r="26" spans="1:12" x14ac:dyDescent="0.35">
      <c r="L26" s="28"/>
    </row>
    <row r="27" spans="1:12" x14ac:dyDescent="0.35">
      <c r="L27" s="28"/>
    </row>
    <row r="28" spans="1:12" x14ac:dyDescent="0.35">
      <c r="L28" s="28"/>
    </row>
    <row r="29" spans="1:12" x14ac:dyDescent="0.35">
      <c r="L29" s="28"/>
    </row>
    <row r="30" spans="1:12" x14ac:dyDescent="0.35">
      <c r="L30" s="28"/>
    </row>
    <row r="31" spans="1:12" x14ac:dyDescent="0.35">
      <c r="L31" s="28"/>
    </row>
    <row r="32" spans="1:12" x14ac:dyDescent="0.35">
      <c r="L32" s="28"/>
    </row>
    <row r="33" spans="1:12" x14ac:dyDescent="0.35">
      <c r="L33" s="28"/>
    </row>
    <row r="34" spans="1:12" x14ac:dyDescent="0.35">
      <c r="L34" s="28"/>
    </row>
    <row r="35" spans="1:12" x14ac:dyDescent="0.35">
      <c r="L35" s="28"/>
    </row>
    <row r="36" spans="1:12" x14ac:dyDescent="0.35">
      <c r="L36" s="28"/>
    </row>
    <row r="37" spans="1:12" x14ac:dyDescent="0.35">
      <c r="L37" s="28"/>
    </row>
    <row r="38" spans="1:12" x14ac:dyDescent="0.35">
      <c r="L38" s="28"/>
    </row>
    <row r="39" spans="1:12" x14ac:dyDescent="0.35">
      <c r="L39" s="28"/>
    </row>
    <row r="40" spans="1:12" x14ac:dyDescent="0.35">
      <c r="L40" s="28"/>
    </row>
    <row r="41" spans="1:12" x14ac:dyDescent="0.35">
      <c r="L41" s="28"/>
    </row>
    <row r="42" spans="1:12" x14ac:dyDescent="0.35">
      <c r="L42" s="28"/>
    </row>
    <row r="43" spans="1:12" x14ac:dyDescent="0.35">
      <c r="L43" s="28"/>
    </row>
    <row r="44" spans="1:12" x14ac:dyDescent="0.35">
      <c r="L44" s="28"/>
    </row>
    <row r="45" spans="1:12" x14ac:dyDescent="0.35">
      <c r="L45" s="28"/>
    </row>
    <row r="46" spans="1:12" s="2" customFormat="1" ht="18" customHeight="1" x14ac:dyDescent="0.35">
      <c r="A46"/>
      <c r="B46"/>
      <c r="C46"/>
      <c r="D46"/>
      <c r="E46"/>
      <c r="F46"/>
      <c r="G46"/>
      <c r="H46"/>
      <c r="I46"/>
      <c r="J46"/>
      <c r="K46"/>
      <c r="L46" s="94"/>
    </row>
    <row r="47" spans="1:12" s="3" customFormat="1" ht="15.5" x14ac:dyDescent="0.35">
      <c r="A47"/>
      <c r="B47"/>
      <c r="C47"/>
      <c r="D47"/>
      <c r="E47"/>
      <c r="F47"/>
      <c r="G47"/>
      <c r="H47"/>
      <c r="I47"/>
      <c r="J47"/>
      <c r="K47"/>
      <c r="L47" s="95"/>
    </row>
    <row r="48" spans="1:12" x14ac:dyDescent="0.35">
      <c r="L48" s="28"/>
    </row>
    <row r="49" spans="1:12" x14ac:dyDescent="0.35">
      <c r="A49" s="2"/>
      <c r="B49" s="2"/>
      <c r="C49" s="2"/>
      <c r="D49" s="2"/>
      <c r="E49" s="2"/>
      <c r="F49" s="2"/>
      <c r="G49" s="2"/>
      <c r="H49" s="2"/>
      <c r="I49" s="2"/>
      <c r="J49" s="2"/>
      <c r="K49" s="2"/>
      <c r="L49" s="28"/>
    </row>
    <row r="50" spans="1:12" ht="15.5" x14ac:dyDescent="0.35">
      <c r="A50" s="3"/>
      <c r="B50" s="3"/>
      <c r="C50" s="3"/>
      <c r="D50" s="3"/>
      <c r="E50" s="3"/>
      <c r="F50" s="3"/>
      <c r="G50" s="3"/>
      <c r="H50" s="3"/>
      <c r="I50" s="3"/>
      <c r="J50" s="3"/>
      <c r="K50" s="3"/>
      <c r="L50" s="28"/>
    </row>
    <row r="51" spans="1:12" x14ac:dyDescent="0.35">
      <c r="L51" s="28"/>
    </row>
    <row r="52" spans="1:12" x14ac:dyDescent="0.35">
      <c r="L52" s="28"/>
    </row>
    <row r="53" spans="1:12" s="2" customFormat="1" x14ac:dyDescent="0.35">
      <c r="A53"/>
      <c r="B53"/>
      <c r="C53"/>
      <c r="D53"/>
      <c r="E53"/>
      <c r="F53"/>
      <c r="G53"/>
      <c r="H53"/>
      <c r="I53"/>
      <c r="J53"/>
      <c r="K53"/>
      <c r="L53" s="94"/>
    </row>
    <row r="54" spans="1:12" x14ac:dyDescent="0.35">
      <c r="L54" s="28"/>
    </row>
    <row r="55" spans="1:12" x14ac:dyDescent="0.35">
      <c r="L55" s="28"/>
    </row>
    <row r="56" spans="1:12" x14ac:dyDescent="0.35">
      <c r="A56" s="2"/>
      <c r="B56" s="2"/>
      <c r="C56" s="2"/>
      <c r="D56" s="2"/>
      <c r="E56" s="2"/>
      <c r="F56" s="2"/>
      <c r="G56" s="2"/>
      <c r="H56" s="2"/>
      <c r="I56" s="2"/>
      <c r="J56" s="2"/>
      <c r="K56" s="2"/>
      <c r="L56" s="28"/>
    </row>
    <row r="57" spans="1:12" ht="25" x14ac:dyDescent="0.5">
      <c r="A57" s="4"/>
      <c r="B57" s="5"/>
      <c r="C57" s="5"/>
      <c r="D57" s="5"/>
      <c r="E57" s="5"/>
      <c r="F57" s="5"/>
      <c r="G57" s="5"/>
      <c r="H57" s="5"/>
      <c r="I57" s="5"/>
      <c r="J57" s="5"/>
      <c r="L57" s="28"/>
    </row>
    <row r="58" spans="1:12" ht="25" x14ac:dyDescent="0.5">
      <c r="A58" s="5"/>
      <c r="B58" s="5"/>
      <c r="C58" s="5"/>
      <c r="D58" s="5"/>
      <c r="E58" s="5"/>
      <c r="F58" s="5"/>
      <c r="G58" s="5"/>
      <c r="H58" s="5"/>
      <c r="I58" s="5"/>
      <c r="J58" s="5"/>
      <c r="L58" s="28"/>
    </row>
  </sheetData>
  <mergeCells count="7">
    <mergeCell ref="A13:B13"/>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7" xr:uid="{544067C8-2750-4A25-A5CA-1777B352E34C}"/>
  </dataValidations>
  <pageMargins left="0.25" right="0.25" top="0.75" bottom="0.7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9CC8-C032-42C4-A771-82CB6090D6CA}">
  <dimension ref="A1:A11"/>
  <sheetViews>
    <sheetView workbookViewId="0">
      <selection activeCell="A7" sqref="A7"/>
    </sheetView>
  </sheetViews>
  <sheetFormatPr defaultRowHeight="14.5" x14ac:dyDescent="0.35"/>
  <sheetData>
    <row r="1" spans="1:1" x14ac:dyDescent="0.35">
      <c r="A1" s="188" t="s">
        <v>84</v>
      </c>
    </row>
    <row r="2" spans="1:1" x14ac:dyDescent="0.35">
      <c r="A2" s="188" t="s">
        <v>85</v>
      </c>
    </row>
    <row r="3" spans="1:1" x14ac:dyDescent="0.35">
      <c r="A3" s="188" t="s">
        <v>86</v>
      </c>
    </row>
    <row r="4" spans="1:1" x14ac:dyDescent="0.35">
      <c r="A4" s="188" t="s">
        <v>91</v>
      </c>
    </row>
    <row r="5" spans="1:1" x14ac:dyDescent="0.35">
      <c r="A5" s="188" t="s">
        <v>87</v>
      </c>
    </row>
    <row r="6" spans="1:1" x14ac:dyDescent="0.35">
      <c r="A6" s="188" t="s">
        <v>88</v>
      </c>
    </row>
    <row r="7" spans="1:1" x14ac:dyDescent="0.35">
      <c r="A7" s="188"/>
    </row>
    <row r="8" spans="1:1" x14ac:dyDescent="0.35">
      <c r="A8" s="188"/>
    </row>
    <row r="9" spans="1:1" x14ac:dyDescent="0.35">
      <c r="A9" s="188"/>
    </row>
    <row r="10" spans="1:1" x14ac:dyDescent="0.35">
      <c r="A10" s="188" t="s">
        <v>89</v>
      </c>
    </row>
    <row r="11" spans="1:1" x14ac:dyDescent="0.35">
      <c r="A11" s="188" t="s">
        <v>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H22"/>
  <sheetViews>
    <sheetView tabSelected="1" workbookViewId="0">
      <selection activeCell="F10" sqref="F10"/>
    </sheetView>
  </sheetViews>
  <sheetFormatPr defaultRowHeight="14.5" x14ac:dyDescent="0.35"/>
  <cols>
    <col min="1" max="1" width="11.26953125" customWidth="1"/>
    <col min="2" max="2" width="21.453125" bestFit="1" customWidth="1"/>
    <col min="3" max="4" width="11.81640625" customWidth="1"/>
    <col min="5" max="5" width="10.453125" customWidth="1"/>
    <col min="6" max="6" width="11.81640625" customWidth="1"/>
  </cols>
  <sheetData>
    <row r="2" spans="2:8" ht="15" thickBot="1" x14ac:dyDescent="0.4"/>
    <row r="3" spans="2:8" ht="19" thickBot="1" x14ac:dyDescent="0.5">
      <c r="B3" s="221" t="s">
        <v>56</v>
      </c>
      <c r="C3" s="222"/>
      <c r="D3" s="222"/>
      <c r="E3" s="222"/>
      <c r="F3" s="223"/>
    </row>
    <row r="4" spans="2:8" ht="45.5" x14ac:dyDescent="0.35">
      <c r="B4" s="6" t="s">
        <v>57</v>
      </c>
      <c r="C4" s="7" t="s">
        <v>58</v>
      </c>
      <c r="D4" s="7" t="s">
        <v>59</v>
      </c>
      <c r="E4" s="8" t="s">
        <v>60</v>
      </c>
      <c r="F4" s="9" t="s">
        <v>61</v>
      </c>
    </row>
    <row r="5" spans="2:8" ht="29" x14ac:dyDescent="0.35">
      <c r="B5" s="48" t="s">
        <v>62</v>
      </c>
      <c r="C5" s="49">
        <v>124.47</v>
      </c>
      <c r="D5" s="10">
        <f>ROUNDUP(C5*2,0)</f>
        <v>249</v>
      </c>
      <c r="E5" s="10">
        <v>0.05</v>
      </c>
      <c r="F5" s="11">
        <f>D5*E5</f>
        <v>12.450000000000001</v>
      </c>
    </row>
    <row r="6" spans="2:8" ht="43.5" x14ac:dyDescent="0.35">
      <c r="B6" s="48" t="s">
        <v>63</v>
      </c>
      <c r="C6" s="10">
        <v>44.35</v>
      </c>
      <c r="D6" s="10">
        <f t="shared" ref="D6:D8" si="0">ROUNDUP(C6*2,0)</f>
        <v>89</v>
      </c>
      <c r="E6" s="10">
        <v>0.7</v>
      </c>
      <c r="F6" s="11">
        <f t="shared" ref="F6:F8" si="1">D6*E6</f>
        <v>62.3</v>
      </c>
    </row>
    <row r="7" spans="2:8" ht="29" x14ac:dyDescent="0.35">
      <c r="B7" s="48" t="s">
        <v>64</v>
      </c>
      <c r="C7" s="10">
        <v>35.42</v>
      </c>
      <c r="D7" s="10">
        <f t="shared" si="0"/>
        <v>71</v>
      </c>
      <c r="E7" s="10">
        <v>0.2</v>
      </c>
      <c r="F7" s="11">
        <f t="shared" si="1"/>
        <v>14.200000000000001</v>
      </c>
    </row>
    <row r="8" spans="2:8" ht="15" thickBot="1" x14ac:dyDescent="0.4">
      <c r="B8" s="12" t="s">
        <v>65</v>
      </c>
      <c r="C8" s="13">
        <v>84.84</v>
      </c>
      <c r="D8" s="10">
        <f t="shared" si="0"/>
        <v>170</v>
      </c>
      <c r="E8" s="13">
        <v>0.05</v>
      </c>
      <c r="F8" s="14">
        <f t="shared" si="1"/>
        <v>8.5</v>
      </c>
    </row>
    <row r="9" spans="2:8" x14ac:dyDescent="0.35">
      <c r="B9" s="224" t="s">
        <v>66</v>
      </c>
      <c r="C9" s="225"/>
      <c r="D9" s="225"/>
      <c r="E9" s="226"/>
      <c r="F9" s="15">
        <f>ROUNDUP(SUM(F5:F8),0)</f>
        <v>98</v>
      </c>
    </row>
    <row r="10" spans="2:8" ht="17" thickBot="1" x14ac:dyDescent="0.4">
      <c r="B10" s="227" t="s">
        <v>67</v>
      </c>
      <c r="C10" s="228"/>
      <c r="D10" s="228"/>
      <c r="E10" s="229"/>
      <c r="F10" s="16">
        <f>F9*2.5</f>
        <v>245</v>
      </c>
    </row>
    <row r="11" spans="2:8" x14ac:dyDescent="0.35">
      <c r="B11" s="230" t="s">
        <v>68</v>
      </c>
      <c r="C11" s="230"/>
      <c r="D11" s="230"/>
      <c r="E11" s="230"/>
      <c r="F11" s="231"/>
      <c r="G11" s="231"/>
      <c r="H11" s="231"/>
    </row>
    <row r="12" spans="2:8" x14ac:dyDescent="0.35">
      <c r="B12" s="231"/>
      <c r="C12" s="231"/>
      <c r="D12" s="231"/>
      <c r="E12" s="231"/>
      <c r="F12" s="231"/>
      <c r="G12" s="231"/>
      <c r="H12" s="231"/>
    </row>
    <row r="13" spans="2:8" x14ac:dyDescent="0.35">
      <c r="B13" s="230" t="s">
        <v>69</v>
      </c>
      <c r="C13" s="230"/>
      <c r="D13" s="230"/>
      <c r="E13" s="230"/>
      <c r="F13" s="231"/>
      <c r="G13" s="231"/>
      <c r="H13" s="231"/>
    </row>
    <row r="14" spans="2:8" x14ac:dyDescent="0.35">
      <c r="B14" s="231"/>
      <c r="C14" s="231"/>
      <c r="D14" s="231"/>
      <c r="E14" s="231"/>
      <c r="F14" s="231"/>
      <c r="G14" s="231"/>
      <c r="H14" s="231"/>
    </row>
    <row r="15" spans="2:8" x14ac:dyDescent="0.35">
      <c r="B15" s="134" t="s">
        <v>70</v>
      </c>
      <c r="C15" s="141"/>
      <c r="D15" s="141"/>
      <c r="E15" s="141"/>
      <c r="F15" s="141"/>
      <c r="G15" s="141"/>
      <c r="H15" s="141"/>
    </row>
    <row r="16" spans="2:8" x14ac:dyDescent="0.35">
      <c r="B16" s="141"/>
      <c r="C16" s="141"/>
      <c r="D16" s="141"/>
      <c r="E16" s="141"/>
      <c r="F16" s="141"/>
      <c r="G16" s="141"/>
      <c r="H16" s="141"/>
    </row>
    <row r="17" spans="2:8" x14ac:dyDescent="0.35">
      <c r="B17" s="141"/>
      <c r="C17" s="141"/>
      <c r="D17" s="141"/>
      <c r="E17" s="141"/>
      <c r="F17" s="141"/>
      <c r="G17" s="141"/>
      <c r="H17" s="141"/>
    </row>
    <row r="18" spans="2:8" x14ac:dyDescent="0.35">
      <c r="B18" t="s">
        <v>71</v>
      </c>
    </row>
    <row r="19" spans="2:8" x14ac:dyDescent="0.35">
      <c r="B19" t="s">
        <v>72</v>
      </c>
    </row>
    <row r="20" spans="2:8" x14ac:dyDescent="0.35">
      <c r="B20" t="s">
        <v>73</v>
      </c>
    </row>
    <row r="21" spans="2:8" x14ac:dyDescent="0.35">
      <c r="B21" t="s">
        <v>74</v>
      </c>
    </row>
    <row r="22" spans="2:8" x14ac:dyDescent="0.35">
      <c r="B22" t="s">
        <v>75</v>
      </c>
    </row>
  </sheetData>
  <mergeCells count="5">
    <mergeCell ref="B3:F3"/>
    <mergeCell ref="B9:E9"/>
    <mergeCell ref="B10:E10"/>
    <mergeCell ref="B11:H12"/>
    <mergeCell ref="B13:H14"/>
  </mergeCells>
  <pageMargins left="0.25" right="0.25" top="0.75" bottom="0.75" header="0.3" footer="0.3"/>
  <pageSetup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6FCEC7CAE6428412A13C5A7AB639" ma:contentTypeVersion="8" ma:contentTypeDescription="Create a new document." ma:contentTypeScope="" ma:versionID="4119f6f057c739b629cd49ade2a41f6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316e08d-59eb-4834-a38a-0b4a1d3a2532" xmlns:ns6="e3b9e024-192f-4b11-811c-3cf166ba4edd" targetNamespace="http://schemas.microsoft.com/office/2006/metadata/properties" ma:root="true" ma:fieldsID="872317fadd669ef044225547b1de4091" ns1:_="" ns2:_="" ns3:_="" ns4:_="" ns5:_="" ns6:_="">
    <xsd:import namespace="http://schemas.microsoft.com/sharepoint/v3"/>
    <xsd:import namespace="4ffa91fb-a0ff-4ac5-b2db-65c790d184a4"/>
    <xsd:import namespace="http://schemas.microsoft.com/sharepoint.v3"/>
    <xsd:import namespace="http://schemas.microsoft.com/sharepoint/v3/fields"/>
    <xsd:import namespace="6316e08d-59eb-4834-a38a-0b4a1d3a2532"/>
    <xsd:import namespace="e3b9e024-192f-4b11-811c-3cf166ba4ed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dc3375c-f01e-40fd-817e-95909d6afc3b}" ma:internalName="TaxCatchAllLabel" ma:readOnly="true" ma:showField="CatchAllDataLabel" ma:web="e3b9e024-192f-4b11-811c-3cf166ba4ed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dc3375c-f01e-40fd-817e-95909d6afc3b}" ma:internalName="TaxCatchAll" ma:showField="CatchAllData" ma:web="e3b9e024-192f-4b11-811c-3cf166ba4e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16e08d-59eb-4834-a38a-0b4a1d3a253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9e024-192f-4b11-811c-3cf166ba4ed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2017-12-13T05:00:00+00:00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Pastorkovich, Anne-Marie</DisplayName>
        <AccountId>3809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e3b9e024-192f-4b11-811c-3cf166ba4edd">
      <UserInfo>
        <DisplayName>Larson, Ben</DisplayName>
        <AccountId>3545</AccountId>
        <AccountType/>
      </UserInfo>
      <UserInfo>
        <DisplayName>Weihrauch, John</DisplayName>
        <AccountId>3546</AccountId>
        <AccountType/>
      </UserInfo>
      <UserInfo>
        <DisplayName>Anderson, Robert</DisplayName>
        <AccountId>1364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3409313-F2C1-4114-8CA0-F59AA0CE3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316e08d-59eb-4834-a38a-0b4a1d3a2532"/>
    <ds:schemaRef ds:uri="e3b9e024-192f-4b11-811c-3cf166ba4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8C684E-33EB-4DF3-87FA-0EBC7F2E0537}">
  <ds:schemaRefs>
    <ds:schemaRef ds:uri="4ffa91fb-a0ff-4ac5-b2db-65c790d184a4"/>
    <ds:schemaRef ds:uri="http://purl.org/dc/terms/"/>
    <ds:schemaRef ds:uri="http://schemas.microsoft.com/sharepoint/v3"/>
    <ds:schemaRef ds:uri="http://www.w3.org/XML/1998/namespace"/>
    <ds:schemaRef ds:uri="http://schemas.microsoft.com/office/infopath/2007/PartnerControls"/>
    <ds:schemaRef ds:uri="http://schemas.openxmlformats.org/package/2006/metadata/core-properties"/>
    <ds:schemaRef ds:uri="e3b9e024-192f-4b11-811c-3cf166ba4edd"/>
    <ds:schemaRef ds:uri="http://purl.org/dc/elements/1.1/"/>
    <ds:schemaRef ds:uri="6316e08d-59eb-4834-a38a-0b4a1d3a2532"/>
    <ds:schemaRef ds:uri="http://schemas.microsoft.com/office/2006/documentManagement/types"/>
    <ds:schemaRef ds:uri="http://schemas.microsoft.com/sharepoint/v3/field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CAD7704-BFC6-4232-83E3-A6A598D084C8}">
  <ds:schemaRefs>
    <ds:schemaRef ds:uri="http://schemas.microsoft.com/sharepoint/v3/contenttype/forms"/>
  </ds:schemaRefs>
</ds:datastoreItem>
</file>

<file path=customXml/itemProps4.xml><?xml version="1.0" encoding="utf-8"?>
<ds:datastoreItem xmlns:ds="http://schemas.openxmlformats.org/officeDocument/2006/customXml" ds:itemID="{D478D618-0F1F-4911-AE5E-0063B96CA44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I-R&amp;R RIN Generators</vt:lpstr>
      <vt:lpstr>II-Obligated Parties</vt:lpstr>
      <vt:lpstr>III-RIN Owners</vt:lpstr>
      <vt:lpstr>IV-QAP Providers </vt:lpstr>
      <vt:lpstr>V-Third Parties</vt:lpstr>
      <vt:lpstr>LIST OF FORMS &amp; INSTR.</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STREAMLINING ICR Tables I Through VII</dc:title>
  <dc:subject/>
  <dc:creator>Robert Anderson</dc:creator>
  <cp:keywords/>
  <dc:description/>
  <cp:lastModifiedBy>Johnson, Amaris</cp:lastModifiedBy>
  <cp:revision/>
  <cp:lastPrinted>2025-05-23T17:50:42Z</cp:lastPrinted>
  <dcterms:created xsi:type="dcterms:W3CDTF">2016-04-05T14:34:29Z</dcterms:created>
  <dcterms:modified xsi:type="dcterms:W3CDTF">2025-07-16T22:44:08Z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0x0101007D5A6FCEC7CAE6428412A13C5A7AB639</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y fmtid="{D5CDD505-2E9C-101B-9397-08002B2CF9AE}" pid="6" name="e3f09c3df709400db2417a7161762d62">
    <vt:lpwstr/>
  </property>
  <property fmtid="{D5CDD505-2E9C-101B-9397-08002B2CF9AE}" pid="7" name="Document_x0020_Type">
    <vt:lpwstr/>
  </property>
  <property fmtid="{D5CDD505-2E9C-101B-9397-08002B2CF9AE}" pid="8" name="EPA_x0020_Subject">
    <vt:lpwstr/>
  </property>
</Properties>
</file>