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defaultThemeVersion="124226"/>
  <mc:AlternateContent xmlns:mc="http://schemas.openxmlformats.org/markup-compatibility/2006">
    <mc:Choice Requires="x15">
      <x15ac:absPath xmlns:x15ac="http://schemas.microsoft.com/office/spreadsheetml/2010/11/ac" url="https://easternresearchgroup.sharepoint.com/sites/CAAICRRenewals/Shared Documents/General/FY25_Drafts/2298.07 NESHAP for Nine Metal Fabrication and Area Finishing Source (40 CFR Part 63, Subpart XXXXXX)/"/>
    </mc:Choice>
  </mc:AlternateContent>
  <xr:revisionPtr revIDLastSave="99" documentId="8_{B06BAABB-688A-4102-A717-85428A3E1B39}" xr6:coauthVersionLast="47" xr6:coauthVersionMax="47" xr10:uidLastSave="{A7FFA39A-62F8-4D27-821C-B09DA6115244}"/>
  <bookViews>
    <workbookView xWindow="19944" yWindow="-432" windowWidth="23256" windowHeight="12456" xr2:uid="{00000000-000D-0000-FFFF-FFFF00000000}"/>
  </bookViews>
  <sheets>
    <sheet name="Summary" sheetId="3" r:id="rId1"/>
    <sheet name="Table 1" sheetId="1" r:id="rId2"/>
    <sheet name="Table 2" sheetId="2" r:id="rId3"/>
    <sheet name="Capital O&amp;M" sheetId="4" r:id="rId4"/>
    <sheet name="Respondents" sheetId="5" r:id="rId5"/>
    <sheet name="Responses" sheetId="6"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 i="2" l="1"/>
  <c r="G34" i="1"/>
  <c r="I7" i="2"/>
  <c r="E7" i="2"/>
  <c r="E8" i="2" s="1"/>
  <c r="I30" i="1"/>
  <c r="F30" i="1"/>
  <c r="I29" i="1"/>
  <c r="F29" i="1"/>
  <c r="I8" i="1"/>
  <c r="I17" i="1"/>
  <c r="F17" i="1"/>
  <c r="B3" i="3"/>
  <c r="E7" i="6"/>
  <c r="E6" i="6"/>
  <c r="E5" i="6"/>
  <c r="E4" i="6"/>
  <c r="E8" i="6" s="1"/>
  <c r="E8" i="5"/>
  <c r="D8" i="5"/>
  <c r="B8" i="5"/>
  <c r="F5" i="5"/>
  <c r="E13" i="1"/>
  <c r="D27" i="1"/>
  <c r="F27" i="1" s="1"/>
  <c r="D24" i="1"/>
  <c r="F24" i="1" s="1"/>
  <c r="D13" i="1"/>
  <c r="D12" i="1"/>
  <c r="F12" i="1" s="1"/>
  <c r="G12" i="1" s="1"/>
  <c r="D11" i="1"/>
  <c r="F11" i="1" s="1"/>
  <c r="G11" i="1" s="1"/>
  <c r="D10" i="1"/>
  <c r="F10" i="1" s="1"/>
  <c r="H10" i="1" s="1"/>
  <c r="D8" i="1"/>
  <c r="F8" i="1" s="1"/>
  <c r="H8" i="1" s="1"/>
  <c r="D8" i="2"/>
  <c r="D7" i="2"/>
  <c r="F7" i="2" s="1"/>
  <c r="D6" i="2"/>
  <c r="F6" i="2" s="1"/>
  <c r="D5" i="2"/>
  <c r="F5" i="2" s="1"/>
  <c r="F8" i="2" l="1"/>
  <c r="G8" i="2" s="1"/>
  <c r="C6" i="5"/>
  <c r="H27" i="1"/>
  <c r="G27" i="1"/>
  <c r="H24" i="1"/>
  <c r="G24" i="1"/>
  <c r="F13" i="1"/>
  <c r="H13" i="1" s="1"/>
  <c r="G10" i="1"/>
  <c r="I10" i="1" s="1"/>
  <c r="G8" i="1"/>
  <c r="H11" i="1"/>
  <c r="H12" i="1"/>
  <c r="I12" i="1" s="1"/>
  <c r="G7" i="2"/>
  <c r="H7" i="2"/>
  <c r="H6" i="2"/>
  <c r="G5" i="2"/>
  <c r="G6" i="2"/>
  <c r="H8" i="2"/>
  <c r="I8" i="2" s="1"/>
  <c r="H5" i="2"/>
  <c r="F6" i="5" l="1"/>
  <c r="I27" i="1"/>
  <c r="F9" i="2"/>
  <c r="I24" i="1"/>
  <c r="I6" i="2"/>
  <c r="G13" i="1"/>
  <c r="I13" i="1" s="1"/>
  <c r="I11" i="1"/>
  <c r="I5" i="2"/>
  <c r="C7" i="5" l="1"/>
  <c r="B2" i="3" l="1"/>
  <c r="B4" i="3"/>
  <c r="F7" i="5"/>
  <c r="F8" i="5" s="1"/>
  <c r="C8" i="5"/>
  <c r="I32" i="1"/>
  <c r="B5" i="3" s="1"/>
</calcChain>
</file>

<file path=xl/sharedStrings.xml><?xml version="1.0" encoding="utf-8"?>
<sst xmlns="http://schemas.openxmlformats.org/spreadsheetml/2006/main" count="152" uniqueCount="114">
  <si>
    <t>ICR Summary Information</t>
  </si>
  <si>
    <t>Hours Per Response</t>
  </si>
  <si>
    <t>Number of Respondents</t>
  </si>
  <si>
    <t>Total Estimated Burden Hours</t>
  </si>
  <si>
    <t>Total Estimated Costs</t>
  </si>
  <si>
    <t>Annualized Capital O&amp;M</t>
  </si>
  <si>
    <t>Not Applicable</t>
  </si>
  <si>
    <t>Form Number</t>
  </si>
  <si>
    <r>
      <t xml:space="preserve">Table 1: Annual Respondent Burden and Cost - NESHAP for </t>
    </r>
    <r>
      <rPr>
        <b/>
        <sz val="12"/>
        <color theme="1"/>
        <rFont val="Times New Roman"/>
        <family val="1"/>
      </rPr>
      <t xml:space="preserve">Nine Metal Fabrication and Finishing Area Sources (40 CFR Part 63, Subpart XXXXXX) </t>
    </r>
    <r>
      <rPr>
        <b/>
        <sz val="12"/>
        <color rgb="FF000000"/>
        <rFont val="Times New Roman"/>
        <family val="1"/>
      </rPr>
      <t>(Renewal)</t>
    </r>
  </si>
  <si>
    <t>(A)</t>
  </si>
  <si>
    <t>(B)</t>
  </si>
  <si>
    <t xml:space="preserve">(C) </t>
  </si>
  <si>
    <t>(D)</t>
  </si>
  <si>
    <t>(E)</t>
  </si>
  <si>
    <t>(F)</t>
  </si>
  <si>
    <t>(G)</t>
  </si>
  <si>
    <t>(H)</t>
  </si>
  <si>
    <t>Burden Item</t>
  </si>
  <si>
    <t>Person-hours per occurrence</t>
  </si>
  <si>
    <t>No. of occurrences per respondent per year</t>
  </si>
  <si>
    <t>Person-hours per respondent per year (C=AxB)</t>
  </si>
  <si>
    <r>
      <t xml:space="preserve">Respondents per year </t>
    </r>
    <r>
      <rPr>
        <vertAlign val="superscript"/>
        <sz val="10"/>
        <color rgb="FF000000"/>
        <rFont val="Times New Roman"/>
        <family val="1"/>
      </rPr>
      <t>a</t>
    </r>
  </si>
  <si>
    <t>Technical person-hours per year (E=CxD)</t>
  </si>
  <si>
    <t>Managerial person-hours per year (E x 0.05)</t>
  </si>
  <si>
    <t>Clerical person-hours per year (E x 0.10)</t>
  </si>
  <si>
    <r>
      <t xml:space="preserve">Total Cost, $ </t>
    </r>
    <r>
      <rPr>
        <vertAlign val="superscript"/>
        <sz val="10"/>
        <color rgb="FF000000"/>
        <rFont val="Times New Roman"/>
        <family val="1"/>
      </rPr>
      <t>b</t>
    </r>
  </si>
  <si>
    <t>1.  Applications</t>
  </si>
  <si>
    <t>N/A</t>
  </si>
  <si>
    <t>Technical</t>
  </si>
  <si>
    <t>2.  Surveys and Studies</t>
  </si>
  <si>
    <t>Managerial</t>
  </si>
  <si>
    <t>3.  Acquisition, Installation, and Utilization of Technology and Systems</t>
  </si>
  <si>
    <t>Clerical</t>
  </si>
  <si>
    <t>4.  Reporting Requirements</t>
  </si>
  <si>
    <r>
      <t>A.  Familiarize with regulatory requirements</t>
    </r>
    <r>
      <rPr>
        <vertAlign val="superscript"/>
        <sz val="10"/>
        <color rgb="FF000000"/>
        <rFont val="Times New Roman"/>
        <family val="1"/>
      </rPr>
      <t xml:space="preserve"> d</t>
    </r>
  </si>
  <si>
    <t>B.  Required activities</t>
  </si>
  <si>
    <r>
      <t xml:space="preserve">     Initial notification </t>
    </r>
    <r>
      <rPr>
        <vertAlign val="superscript"/>
        <sz val="10"/>
        <color rgb="FF000000"/>
        <rFont val="Times New Roman"/>
        <family val="1"/>
      </rPr>
      <t>c</t>
    </r>
  </si>
  <si>
    <r>
      <t xml:space="preserve">     Notification of compliance status </t>
    </r>
    <r>
      <rPr>
        <vertAlign val="superscript"/>
        <sz val="10"/>
        <color rgb="FF000000"/>
        <rFont val="Times New Roman"/>
        <family val="1"/>
      </rPr>
      <t>c, e</t>
    </r>
  </si>
  <si>
    <r>
      <t xml:space="preserve">     Annual compliance certification </t>
    </r>
    <r>
      <rPr>
        <vertAlign val="superscript"/>
        <sz val="10"/>
        <color rgb="FF000000"/>
        <rFont val="Times New Roman"/>
        <family val="1"/>
      </rPr>
      <t>f</t>
    </r>
  </si>
  <si>
    <r>
      <t xml:space="preserve">     Report of exceedances </t>
    </r>
    <r>
      <rPr>
        <vertAlign val="superscript"/>
        <sz val="10"/>
        <color rgb="FF000000"/>
        <rFont val="Times New Roman"/>
        <family val="1"/>
      </rPr>
      <t>g</t>
    </r>
  </si>
  <si>
    <t>C.  Create information</t>
  </si>
  <si>
    <t>See 4B</t>
  </si>
  <si>
    <t>D.  Gather existing information</t>
  </si>
  <si>
    <t>E.  Write report</t>
  </si>
  <si>
    <t>Subtotal for Reporting Requirements</t>
  </si>
  <si>
    <t xml:space="preserve">5.  Recordkeeping Requirements </t>
  </si>
  <si>
    <t>A.  Familiarize with regulatory requirements</t>
  </si>
  <si>
    <t>See 4A</t>
  </si>
  <si>
    <t>B.  Plan activities</t>
  </si>
  <si>
    <t>See 5E</t>
  </si>
  <si>
    <t>C.  Implement activities</t>
  </si>
  <si>
    <t>D.  Develop record system</t>
  </si>
  <si>
    <t>E.  Time to enter information</t>
  </si>
  <si>
    <r>
      <t xml:space="preserve">      Records of all information required by standards </t>
    </r>
    <r>
      <rPr>
        <vertAlign val="superscript"/>
        <sz val="10"/>
        <color rgb="FF000000"/>
        <rFont val="Times New Roman"/>
        <family val="1"/>
      </rPr>
      <t>h</t>
    </r>
  </si>
  <si>
    <t>F.  Time to train personnel</t>
  </si>
  <si>
    <t>G.  Time to adjust existing ways to comply with previously applicable requirements</t>
  </si>
  <si>
    <r>
      <t xml:space="preserve">H.  Time to transmit or disclose information </t>
    </r>
    <r>
      <rPr>
        <vertAlign val="superscript"/>
        <sz val="10"/>
        <color rgb="FF000000"/>
        <rFont val="Times New Roman"/>
        <family val="1"/>
      </rPr>
      <t xml:space="preserve"> i</t>
    </r>
  </si>
  <si>
    <t>I.  Time for audits</t>
  </si>
  <si>
    <t>Subtotal for Recordkeeping Requirement</t>
  </si>
  <si>
    <r>
      <t>TOTAL LABOR BURDEN AND COST (rounded)</t>
    </r>
    <r>
      <rPr>
        <b/>
        <vertAlign val="superscript"/>
        <sz val="10"/>
        <color rgb="FF000000"/>
        <rFont val="Times New Roman"/>
        <family val="1"/>
      </rPr>
      <t>j</t>
    </r>
  </si>
  <si>
    <r>
      <t>TOTAL CAPITAL &amp; O&amp;M COST (rounded)</t>
    </r>
    <r>
      <rPr>
        <b/>
        <vertAlign val="superscript"/>
        <sz val="10"/>
        <color theme="1"/>
        <rFont val="Times New Roman"/>
        <family val="1"/>
      </rPr>
      <t xml:space="preserve"> j </t>
    </r>
    <r>
      <rPr>
        <b/>
        <sz val="10"/>
        <color theme="1"/>
        <rFont val="Times New Roman"/>
        <family val="1"/>
      </rPr>
      <t xml:space="preserve"> </t>
    </r>
  </si>
  <si>
    <r>
      <t xml:space="preserve">GRAND TOTAL (rounded) </t>
    </r>
    <r>
      <rPr>
        <b/>
        <vertAlign val="superscript"/>
        <sz val="10"/>
        <color theme="1"/>
        <rFont val="Times New Roman"/>
        <family val="1"/>
      </rPr>
      <t>j</t>
    </r>
  </si>
  <si>
    <t>Assumptions:</t>
  </si>
  <si>
    <t>hr per resp</t>
  </si>
  <si>
    <r>
      <rPr>
        <vertAlign val="superscript"/>
        <sz val="9"/>
        <color rgb="FF000000"/>
        <rFont val="Times New Roman"/>
      </rPr>
      <t xml:space="preserve">a  </t>
    </r>
    <r>
      <rPr>
        <sz val="9"/>
        <color rgb="FF000000"/>
        <rFont val="Times New Roman"/>
      </rPr>
      <t>There are an estimated 5,800 existing metal fabrication and finishing facilities subject to the rule with no new facilities expected.</t>
    </r>
  </si>
  <si>
    <r>
      <t>b</t>
    </r>
    <r>
      <rPr>
        <sz val="9"/>
        <color rgb="FF000000"/>
        <rFont val="Times New Roman"/>
        <family val="1"/>
      </rPr>
      <t xml:space="preserve">  This ICR uses the following labor rates: Managerial $172.41 ($82.10+ 110%); Technical $141.75 ($67.50 + 110%); and Clerical $71.36 ($33.98 + 110%). These rates are from the United States Department of Labor, Bureau of Labor Statistics, December 2023, “Table 2. Civilian workers by occupational and industry group.” The rates are from column 1, “Total compensation.” The rates are increased by 110 percent to account for varying industry wage rates and the additional overhead business costs of employing workers beyond their wages and benefits, including business expenses associated with hiring, training, and equipping their employees.</t>
    </r>
  </si>
  <si>
    <r>
      <t>c</t>
    </r>
    <r>
      <rPr>
        <sz val="9"/>
        <color theme="1"/>
        <rFont val="Times New Roman"/>
        <family val="1"/>
      </rPr>
      <t xml:space="preserve">  One-time notification.</t>
    </r>
  </si>
  <si>
    <r>
      <t>d</t>
    </r>
    <r>
      <rPr>
        <sz val="9"/>
        <color theme="1"/>
        <rFont val="Times New Roman"/>
        <family val="1"/>
      </rPr>
      <t xml:space="preserve">  We have assumed that each respondent will each take 0.5 hours to familiarize with regulatory requirements.</t>
    </r>
  </si>
  <si>
    <r>
      <t>e</t>
    </r>
    <r>
      <rPr>
        <sz val="9"/>
        <color theme="1"/>
        <rFont val="Times New Roman"/>
        <family val="1"/>
      </rPr>
      <t xml:space="preserve">  We have assumed that each respondent will take four hours to complete the notification of compliance status task.</t>
    </r>
  </si>
  <si>
    <r>
      <t>f</t>
    </r>
    <r>
      <rPr>
        <sz val="9"/>
        <color theme="1"/>
        <rFont val="Times New Roman"/>
        <family val="1"/>
      </rPr>
      <t xml:space="preserve">  We have assumed that each respondent will take two hours once per year to complete the task.</t>
    </r>
  </si>
  <si>
    <r>
      <t>g</t>
    </r>
    <r>
      <rPr>
        <sz val="9"/>
        <color theme="1"/>
        <rFont val="Times New Roman"/>
        <family val="1"/>
      </rPr>
      <t xml:space="preserve">  Percentage of respondents with exceedances is assumed to be 5%.</t>
    </r>
  </si>
  <si>
    <r>
      <t>h</t>
    </r>
    <r>
      <rPr>
        <sz val="9"/>
        <color theme="1"/>
        <rFont val="Times New Roman"/>
        <family val="1"/>
      </rPr>
      <t xml:space="preserve"> We have assumed that each respondent will take 0.25 hours once per month to record information that are required by the standards.</t>
    </r>
  </si>
  <si>
    <r>
      <t xml:space="preserve">i </t>
    </r>
    <r>
      <rPr>
        <sz val="9"/>
        <color theme="1"/>
        <rFont val="Times New Roman"/>
        <family val="1"/>
      </rPr>
      <t xml:space="preserve"> We have assumed that each respondent will take 0.25 hours once per year to transmit or disclose information.</t>
    </r>
  </si>
  <si>
    <r>
      <t xml:space="preserve">j </t>
    </r>
    <r>
      <rPr>
        <sz val="9"/>
        <color theme="1"/>
        <rFont val="Times New Roman"/>
        <family val="1"/>
      </rPr>
      <t xml:space="preserve"> Totals have been rounded to 3 significant figures. Figures may not add exactly due to rounding.</t>
    </r>
  </si>
  <si>
    <r>
      <t xml:space="preserve">Table 2: Average Annual EPA Burden and Cost - NESHAP for </t>
    </r>
    <r>
      <rPr>
        <b/>
        <sz val="12"/>
        <color theme="1"/>
        <rFont val="Times New Roman"/>
        <family val="1"/>
      </rPr>
      <t xml:space="preserve">Nine Metal Fabrication and Finishing Area Sources (40 CFR Part 63, Subpart XXXXXX) </t>
    </r>
    <r>
      <rPr>
        <b/>
        <sz val="12"/>
        <color rgb="FF000000"/>
        <rFont val="Times New Roman"/>
        <family val="1"/>
      </rPr>
      <t>(Renewal)</t>
    </r>
  </si>
  <si>
    <t>Activity</t>
  </si>
  <si>
    <t>Person-hours per respondent (C=AxB)</t>
  </si>
  <si>
    <t>Technical person-hours (E=CxD)</t>
  </si>
  <si>
    <t>Managerial person-hours (Ex0.05)</t>
  </si>
  <si>
    <t>Clerical person-hours (Ex0.1)</t>
  </si>
  <si>
    <r>
      <rPr>
        <sz val="10"/>
        <color rgb="FF000000"/>
        <rFont val="Times New Roman"/>
      </rPr>
      <t xml:space="preserve">Cost, $ </t>
    </r>
    <r>
      <rPr>
        <vertAlign val="superscript"/>
        <sz val="10"/>
        <color rgb="FF000000"/>
        <rFont val="Times New Roman"/>
      </rPr>
      <t>b</t>
    </r>
  </si>
  <si>
    <t>Report Review:</t>
  </si>
  <si>
    <r>
      <t xml:space="preserve">     Initial Notification </t>
    </r>
    <r>
      <rPr>
        <vertAlign val="superscript"/>
        <sz val="10"/>
        <color rgb="FF000000"/>
        <rFont val="Times New Roman"/>
        <family val="1"/>
      </rPr>
      <t>c</t>
    </r>
  </si>
  <si>
    <r>
      <t xml:space="preserve">     Notification of compliance status </t>
    </r>
    <r>
      <rPr>
        <vertAlign val="superscript"/>
        <sz val="10"/>
        <color rgb="FF000000"/>
        <rFont val="Times New Roman"/>
        <family val="1"/>
      </rPr>
      <t>c</t>
    </r>
  </si>
  <si>
    <r>
      <rPr>
        <sz val="10"/>
        <color rgb="FF000000"/>
        <rFont val="Times New Roman"/>
      </rPr>
      <t xml:space="preserve">     Annual Certification/ Compliance Report </t>
    </r>
    <r>
      <rPr>
        <vertAlign val="superscript"/>
        <sz val="10"/>
        <color rgb="FF000000"/>
        <rFont val="Times New Roman"/>
      </rPr>
      <t>d</t>
    </r>
  </si>
  <si>
    <r>
      <t xml:space="preserve">     Report of exceedances </t>
    </r>
    <r>
      <rPr>
        <vertAlign val="superscript"/>
        <sz val="10"/>
        <color rgb="FF000000"/>
        <rFont val="Times New Roman"/>
        <family val="1"/>
      </rPr>
      <t>d,e</t>
    </r>
  </si>
  <si>
    <r>
      <t>TOTAL (rounded)</t>
    </r>
    <r>
      <rPr>
        <b/>
        <vertAlign val="superscript"/>
        <sz val="10"/>
        <color rgb="FF000000"/>
        <rFont val="Times New Roman"/>
        <family val="1"/>
      </rPr>
      <t>f</t>
    </r>
  </si>
  <si>
    <r>
      <t>a</t>
    </r>
    <r>
      <rPr>
        <sz val="9"/>
        <color theme="1"/>
        <rFont val="Times New Roman"/>
        <family val="1"/>
      </rPr>
      <t xml:space="preserve">  There are an estimated 5,800 existing metal fabrication and finishing facilities subject to the rule with no new facilities expected.</t>
    </r>
  </si>
  <si>
    <r>
      <t>b</t>
    </r>
    <r>
      <rPr>
        <sz val="9"/>
        <color rgb="FF000000"/>
        <rFont val="Times New Roman"/>
        <family val="1"/>
      </rPr>
      <t xml:space="preserve">  This cost is based on the average hourly labor rate as follows: Managerial $76.91 (GS-13, Step 5, $48.07 + 60%); Technical $57.07 (GS-12, Step 1, $35.67 + 60%); and Clerical $30.88 (GS-6, Step 3, $19.30+ 60%). This ICR assumes that Managerial hours are 5 percent of Technical hours, and Clerical hours are 10 percent of Technical hours. These rates are from the Office of Personnel Management (OPM), 2024 General Schedule, which excludes locality, rates of pay. The rates have been increased by 60 percent to account for the benefit packages available to government employees.</t>
    </r>
  </si>
  <si>
    <r>
      <t>d</t>
    </r>
    <r>
      <rPr>
        <sz val="9"/>
        <color theme="1"/>
        <rFont val="Times New Roman"/>
        <family val="1"/>
      </rPr>
      <t xml:space="preserve">  We have assumed two hours once per year to review reports.</t>
    </r>
  </si>
  <si>
    <r>
      <t>e</t>
    </r>
    <r>
      <rPr>
        <sz val="9"/>
        <color theme="1"/>
        <rFont val="Times New Roman"/>
        <family val="1"/>
      </rPr>
      <t xml:space="preserve">  Percentage of respondents with exceedances is assumed to be 5%.</t>
    </r>
  </si>
  <si>
    <r>
      <t xml:space="preserve">f </t>
    </r>
    <r>
      <rPr>
        <sz val="9"/>
        <color theme="1"/>
        <rFont val="Times New Roman"/>
        <family val="1"/>
      </rPr>
      <t xml:space="preserve"> Totals have been rounded to 3 significant figures. Figures may not add exactly due to rounding.</t>
    </r>
  </si>
  <si>
    <t>The only type of industry costs associated with the information collection activity in the regulations are labor costs. There are no capital/startup or operation and maintenance costs. </t>
  </si>
  <si>
    <t>Respondents That Submit Reports</t>
  </si>
  <si>
    <t>Respondents That Do Not Submit Any Reports</t>
  </si>
  <si>
    <t>(C)</t>
  </si>
  <si>
    <t>Year</t>
  </si>
  <si>
    <r>
      <t xml:space="preserve">Number of New Respondents </t>
    </r>
    <r>
      <rPr>
        <vertAlign val="superscript"/>
        <sz val="10"/>
        <color rgb="FF000000"/>
        <rFont val="Times New Roman"/>
        <family val="1"/>
      </rPr>
      <t>1</t>
    </r>
  </si>
  <si>
    <t>Number of Existing Respondents</t>
  </si>
  <si>
    <t>Number of Existing Respondents that keep records but do not submit reports</t>
  </si>
  <si>
    <t>Number of Existing Respondents That Are Also New Respondents</t>
  </si>
  <si>
    <t>Number of Respondents
(E=A+B+C-D)</t>
  </si>
  <si>
    <t>Average</t>
  </si>
  <si>
    <r>
      <t>1</t>
    </r>
    <r>
      <rPr>
        <sz val="10"/>
        <color rgb="FF000000"/>
        <rFont val="Times New Roman"/>
        <family val="1"/>
      </rPr>
      <t xml:space="preserve"> New respondents include sources with constructed, reconstructed and modified affected facilities. </t>
    </r>
  </si>
  <si>
    <t>Total Annual Responses</t>
  </si>
  <si>
    <t>Information Collection Activity</t>
  </si>
  <si>
    <t>Number of Responses</t>
  </si>
  <si>
    <t>Number of Existing Respondents That Keep Records But Do Not Submit Reports</t>
  </si>
  <si>
    <t>Total Annual Responses
E=(BxC)+D</t>
  </si>
  <si>
    <t>Initial Notification</t>
  </si>
  <si>
    <t>Notification of Compliance Status</t>
  </si>
  <si>
    <t>Annual Certification/ Compliance Report</t>
  </si>
  <si>
    <t>Exceedance Reports</t>
  </si>
  <si>
    <t>Total (rounded)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</si>
</sst>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6" formatCode="&quot;$&quot;#,##0_);[Red]\(&quot;$&quot;#,##0\)"/>
    <numFmt numFmtId="8" formatCode="&quot;$&quot;#,##0.00_);[Red]\(&quot;$&quot;#,##0.00\)"/>
    <numFmt numFmtId="44" formatCode="_(&quot;$&quot;* #,##0.00_);_(&quot;$&quot;* \(#,##0.00\);_(&quot;$&quot;* &quot;-&quot;??_);_(@_)"/>
    <numFmt numFmtId="164" formatCode="&quot;$&quot;#,##0.00"/>
  </numFmts>
  <fonts count="32" x14ac:knownFonts="1">
    <font>
      <sz val="11"/>
      <color theme="1"/>
      <name val="Calibri"/>
      <family val="2"/>
      <scheme val="minor"/>
    </font>
    <font>
      <sz val="11"/>
      <color theme="1"/>
      <name val="Calibri"/>
      <family val="2"/>
      <scheme val="minor"/>
    </font>
    <font>
      <sz val="11"/>
      <color rgb="FFFF0000"/>
      <name val="Calibri"/>
      <family val="2"/>
      <scheme val="minor"/>
    </font>
    <font>
      <b/>
      <sz val="10"/>
      <color theme="1"/>
      <name val="Times New Roman"/>
      <family val="1"/>
    </font>
    <font>
      <b/>
      <sz val="12"/>
      <color rgb="FF000000"/>
      <name val="Times New Roman"/>
      <family val="1"/>
    </font>
    <font>
      <b/>
      <sz val="12"/>
      <color theme="1"/>
      <name val="Times New Roman"/>
      <family val="1"/>
    </font>
    <font>
      <sz val="10"/>
      <color rgb="FF000000"/>
      <name val="Times New Roman"/>
      <family val="1"/>
    </font>
    <font>
      <vertAlign val="superscript"/>
      <sz val="10"/>
      <color rgb="FF000000"/>
      <name val="Times New Roman"/>
      <family val="1"/>
    </font>
    <font>
      <b/>
      <sz val="10"/>
      <color rgb="FF000000"/>
      <name val="Times New Roman"/>
      <family val="1"/>
    </font>
    <font>
      <sz val="10"/>
      <color rgb="FFFFFFFF"/>
      <name val="Times New Roman"/>
      <family val="1"/>
    </font>
    <font>
      <vertAlign val="superscript"/>
      <sz val="9"/>
      <color theme="1"/>
      <name val="Times New Roman"/>
      <family val="1"/>
    </font>
    <font>
      <sz val="9"/>
      <color theme="1"/>
      <name val="Times New Roman"/>
      <family val="1"/>
    </font>
    <font>
      <b/>
      <sz val="11"/>
      <color theme="1"/>
      <name val="Times New Roman"/>
      <family val="1"/>
    </font>
    <font>
      <b/>
      <i/>
      <sz val="10"/>
      <color rgb="FF000000"/>
      <name val="Times New Roman"/>
      <family val="1"/>
    </font>
    <font>
      <i/>
      <sz val="10"/>
      <color rgb="FF000000"/>
      <name val="Times New Roman"/>
      <family val="1"/>
    </font>
    <font>
      <i/>
      <sz val="10"/>
      <color theme="1"/>
      <name val="Times New Roman"/>
      <family val="1"/>
    </font>
    <font>
      <b/>
      <i/>
      <sz val="10"/>
      <color theme="1"/>
      <name val="Times New Roman"/>
      <family val="1"/>
    </font>
    <font>
      <b/>
      <vertAlign val="superscript"/>
      <sz val="10"/>
      <color rgb="FF000000"/>
      <name val="Times New Roman"/>
      <family val="1"/>
    </font>
    <font>
      <b/>
      <vertAlign val="superscript"/>
      <sz val="10"/>
      <color theme="1"/>
      <name val="Times New Roman"/>
      <family val="1"/>
    </font>
    <font>
      <sz val="10"/>
      <name val="Times New Roman"/>
      <family val="1"/>
    </font>
    <font>
      <b/>
      <sz val="11"/>
      <color rgb="FF000000"/>
      <name val="Times New Roman"/>
      <family val="1"/>
    </font>
    <font>
      <sz val="11"/>
      <color theme="1"/>
      <name val="Times New Roman"/>
      <family val="1"/>
    </font>
    <font>
      <sz val="10"/>
      <color theme="1"/>
      <name val="Times New Roman"/>
      <family val="1"/>
    </font>
    <font>
      <sz val="12"/>
      <color rgb="FF000000"/>
      <name val="Times New Roman"/>
      <charset val="1"/>
    </font>
    <font>
      <vertAlign val="superscript"/>
      <sz val="9"/>
      <color rgb="FF000000"/>
      <name val="Times New Roman"/>
    </font>
    <font>
      <sz val="9"/>
      <color rgb="FF000000"/>
      <name val="Times New Roman"/>
    </font>
    <font>
      <vertAlign val="superscript"/>
      <sz val="9"/>
      <color rgb="FF000000"/>
      <name val="Times New Roman"/>
      <family val="1"/>
    </font>
    <font>
      <sz val="9"/>
      <color rgb="FF000000"/>
      <name val="Times New Roman"/>
      <family val="1"/>
    </font>
    <font>
      <sz val="11"/>
      <color theme="1"/>
      <name val="Times New Roman"/>
    </font>
    <font>
      <sz val="10"/>
      <color theme="1"/>
      <name val="Times New Roman"/>
    </font>
    <font>
      <sz val="10"/>
      <color rgb="FF000000"/>
      <name val="Times New Roman"/>
    </font>
    <font>
      <vertAlign val="superscript"/>
      <sz val="10"/>
      <color rgb="FF000000"/>
      <name val="Times New Roman"/>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s>
  <cellStyleXfs count="2">
    <xf numFmtId="0" fontId="0" fillId="0" borderId="0"/>
    <xf numFmtId="44" fontId="1" fillId="0" borderId="0" applyFont="0" applyFill="0" applyBorder="0" applyAlignment="0" applyProtection="0"/>
  </cellStyleXfs>
  <cellXfs count="71">
    <xf numFmtId="0" fontId="0" fillId="0" borderId="0" xfId="0"/>
    <xf numFmtId="0" fontId="6" fillId="0" borderId="1" xfId="0" applyFont="1" applyBorder="1" applyAlignment="1">
      <alignment vertical="top"/>
    </xf>
    <xf numFmtId="0" fontId="6" fillId="0" borderId="1" xfId="0" applyFont="1" applyBorder="1" applyAlignment="1">
      <alignment horizontal="center" vertical="top"/>
    </xf>
    <xf numFmtId="3" fontId="6" fillId="0" borderId="1" xfId="0" applyNumberFormat="1" applyFont="1" applyBorder="1" applyAlignment="1">
      <alignment horizontal="center" vertical="top"/>
    </xf>
    <xf numFmtId="8" fontId="6" fillId="0" borderId="1" xfId="0" applyNumberFormat="1" applyFont="1" applyBorder="1" applyAlignment="1">
      <alignment horizontal="right" vertical="top"/>
    </xf>
    <xf numFmtId="6" fontId="6" fillId="0" borderId="1" xfId="0" applyNumberFormat="1" applyFont="1" applyBorder="1" applyAlignment="1">
      <alignment horizontal="right" vertical="top"/>
    </xf>
    <xf numFmtId="0" fontId="0" fillId="0" borderId="1" xfId="0" applyBorder="1" applyAlignment="1">
      <alignment vertical="top"/>
    </xf>
    <xf numFmtId="0" fontId="8" fillId="0" borderId="1" xfId="0" applyFont="1" applyBorder="1" applyAlignment="1">
      <alignment vertical="top"/>
    </xf>
    <xf numFmtId="0" fontId="10" fillId="0" borderId="0" xfId="0" applyFont="1"/>
    <xf numFmtId="0" fontId="6" fillId="0" borderId="1" xfId="0" applyFont="1" applyBorder="1" applyAlignment="1">
      <alignment vertical="top" wrapText="1"/>
    </xf>
    <xf numFmtId="0" fontId="2" fillId="0" borderId="0" xfId="0" applyFont="1"/>
    <xf numFmtId="0" fontId="12" fillId="0" borderId="0" xfId="0" applyFont="1"/>
    <xf numFmtId="0" fontId="3" fillId="0" borderId="1" xfId="0" applyFont="1" applyBorder="1"/>
    <xf numFmtId="6" fontId="3" fillId="0" borderId="1" xfId="0" applyNumberFormat="1" applyFont="1" applyBorder="1"/>
    <xf numFmtId="5" fontId="3" fillId="0" borderId="1" xfId="1" applyNumberFormat="1" applyFont="1" applyBorder="1"/>
    <xf numFmtId="0" fontId="6" fillId="0" borderId="1" xfId="0" applyFont="1" applyBorder="1" applyAlignment="1">
      <alignment horizontal="center" vertical="top" wrapText="1"/>
    </xf>
    <xf numFmtId="8" fontId="6" fillId="0" borderId="1" xfId="0" applyNumberFormat="1" applyFont="1" applyBorder="1" applyAlignment="1">
      <alignment horizontal="right" vertical="top" wrapText="1"/>
    </xf>
    <xf numFmtId="0" fontId="6" fillId="0" borderId="1" xfId="0" applyFont="1" applyBorder="1" applyAlignment="1">
      <alignment horizontal="center" vertical="center" wrapText="1"/>
    </xf>
    <xf numFmtId="3" fontId="6" fillId="0" borderId="1" xfId="0" applyNumberFormat="1" applyFont="1" applyBorder="1" applyAlignment="1">
      <alignment horizontal="center" vertical="top" wrapText="1"/>
    </xf>
    <xf numFmtId="0" fontId="13" fillId="0" borderId="1" xfId="0" applyFont="1" applyBorder="1" applyAlignment="1">
      <alignment vertical="top"/>
    </xf>
    <xf numFmtId="0" fontId="14" fillId="0" borderId="1" xfId="0" applyFont="1" applyBorder="1" applyAlignment="1">
      <alignment horizontal="center" vertical="top" wrapText="1"/>
    </xf>
    <xf numFmtId="0" fontId="15" fillId="0" borderId="1" xfId="0" applyFont="1" applyBorder="1" applyAlignment="1">
      <alignment vertical="top" wrapText="1"/>
    </xf>
    <xf numFmtId="164" fontId="16" fillId="0" borderId="1" xfId="0" applyNumberFormat="1" applyFont="1" applyBorder="1" applyAlignment="1">
      <alignment vertical="top" wrapText="1"/>
    </xf>
    <xf numFmtId="0" fontId="0" fillId="0" borderId="1" xfId="0" applyBorder="1" applyAlignment="1">
      <alignment vertical="top" wrapText="1"/>
    </xf>
    <xf numFmtId="0" fontId="16" fillId="0" borderId="1" xfId="0" applyFont="1" applyBorder="1" applyAlignment="1">
      <alignment vertical="top" wrapText="1"/>
    </xf>
    <xf numFmtId="0" fontId="6" fillId="0" borderId="1" xfId="0" applyFont="1" applyBorder="1" applyAlignment="1">
      <alignment horizontal="center"/>
    </xf>
    <xf numFmtId="0" fontId="6" fillId="0" borderId="1" xfId="0" applyFont="1" applyBorder="1" applyAlignment="1">
      <alignment vertical="center" wrapText="1"/>
    </xf>
    <xf numFmtId="1" fontId="0" fillId="0" borderId="0" xfId="0" applyNumberFormat="1"/>
    <xf numFmtId="6" fontId="6" fillId="0" borderId="1" xfId="0" applyNumberFormat="1" applyFont="1" applyBorder="1" applyAlignment="1">
      <alignment horizontal="right" vertical="top" wrapText="1"/>
    </xf>
    <xf numFmtId="0" fontId="3" fillId="0" borderId="4" xfId="0" applyFont="1" applyBorder="1"/>
    <xf numFmtId="0" fontId="8" fillId="0" borderId="1" xfId="0" applyFont="1" applyBorder="1" applyAlignment="1">
      <alignment vertical="center"/>
    </xf>
    <xf numFmtId="0" fontId="3" fillId="0" borderId="1" xfId="0" applyFont="1" applyBorder="1" applyAlignment="1">
      <alignment vertical="center"/>
    </xf>
    <xf numFmtId="44" fontId="19" fillId="0" borderId="0" xfId="1" applyFont="1" applyBorder="1" applyAlignment="1"/>
    <xf numFmtId="44" fontId="19" fillId="0" borderId="0" xfId="1" applyFont="1"/>
    <xf numFmtId="0" fontId="21" fillId="0" borderId="0" xfId="0" applyFont="1" applyAlignment="1">
      <alignment vertical="center" wrapText="1"/>
    </xf>
    <xf numFmtId="1" fontId="21" fillId="0" borderId="0" xfId="0" applyNumberFormat="1" applyFont="1"/>
    <xf numFmtId="0" fontId="21" fillId="0" borderId="0" xfId="0" applyFont="1"/>
    <xf numFmtId="3" fontId="21" fillId="0" borderId="0" xfId="0" applyNumberFormat="1" applyFont="1"/>
    <xf numFmtId="6" fontId="21" fillId="0" borderId="0" xfId="0" applyNumberFormat="1" applyFont="1"/>
    <xf numFmtId="0" fontId="8" fillId="0" borderId="1" xfId="0" applyFont="1" applyBorder="1" applyAlignment="1">
      <alignment vertical="center" wrapText="1"/>
    </xf>
    <xf numFmtId="0" fontId="22" fillId="0" borderId="1" xfId="0" applyFont="1" applyBorder="1" applyAlignment="1">
      <alignment vertical="center" wrapText="1"/>
    </xf>
    <xf numFmtId="0" fontId="22" fillId="0" borderId="1" xfId="0" applyFont="1" applyBorder="1" applyAlignment="1">
      <alignment horizontal="center" vertical="center" wrapText="1"/>
    </xf>
    <xf numFmtId="0" fontId="23" fillId="0" borderId="0" xfId="0" applyFont="1"/>
    <xf numFmtId="0" fontId="24" fillId="0" borderId="0" xfId="0" applyFont="1"/>
    <xf numFmtId="3" fontId="6" fillId="0" borderId="1" xfId="0" applyNumberFormat="1" applyFont="1" applyBorder="1" applyAlignment="1">
      <alignment horizontal="center" vertical="center" wrapText="1"/>
    </xf>
    <xf numFmtId="3" fontId="8" fillId="0" borderId="1" xfId="0" applyNumberFormat="1" applyFont="1" applyBorder="1" applyAlignment="1">
      <alignment horizontal="center" vertical="center" wrapText="1"/>
    </xf>
    <xf numFmtId="3" fontId="22" fillId="0" borderId="1" xfId="0" applyNumberFormat="1" applyFont="1" applyBorder="1" applyAlignment="1">
      <alignment horizontal="center" vertical="center" wrapText="1"/>
    </xf>
    <xf numFmtId="0" fontId="28" fillId="0" borderId="0" xfId="0" applyFont="1"/>
    <xf numFmtId="0" fontId="29" fillId="0" borderId="0" xfId="0" applyFont="1"/>
    <xf numFmtId="0" fontId="30" fillId="0" borderId="1" xfId="0" applyFont="1" applyBorder="1" applyAlignment="1">
      <alignment horizontal="center" vertical="center" wrapText="1"/>
    </xf>
    <xf numFmtId="0" fontId="30" fillId="0" borderId="1" xfId="0" applyFont="1" applyBorder="1" applyAlignment="1">
      <alignment vertical="top" wrapText="1"/>
    </xf>
    <xf numFmtId="0" fontId="20" fillId="0" borderId="0" xfId="0" applyFont="1" applyAlignment="1">
      <alignment horizontal="center"/>
    </xf>
    <xf numFmtId="0" fontId="4" fillId="0" borderId="0" xfId="0" applyFont="1" applyAlignment="1">
      <alignment wrapText="1"/>
    </xf>
    <xf numFmtId="0" fontId="26" fillId="0" borderId="0" xfId="0" applyFont="1" applyAlignment="1">
      <alignment horizontal="left" vertical="top" wrapText="1"/>
    </xf>
    <xf numFmtId="0" fontId="10" fillId="0" borderId="0" xfId="0" applyFont="1" applyAlignment="1">
      <alignment horizontal="left" vertical="top" wrapText="1"/>
    </xf>
    <xf numFmtId="3" fontId="13" fillId="0" borderId="2" xfId="0" applyNumberFormat="1" applyFont="1" applyBorder="1" applyAlignment="1">
      <alignment horizontal="center" vertical="top" wrapText="1"/>
    </xf>
    <xf numFmtId="3" fontId="13" fillId="0" borderId="3" xfId="0" applyNumberFormat="1" applyFont="1" applyBorder="1" applyAlignment="1">
      <alignment horizontal="center" vertical="top" wrapText="1"/>
    </xf>
    <xf numFmtId="3" fontId="13" fillId="0" borderId="4" xfId="0" applyNumberFormat="1" applyFont="1" applyBorder="1" applyAlignment="1">
      <alignment horizontal="center" vertical="top" wrapText="1"/>
    </xf>
    <xf numFmtId="3" fontId="3" fillId="0" borderId="1" xfId="0" applyNumberFormat="1" applyFont="1" applyBorder="1" applyAlignment="1">
      <alignment horizontal="center"/>
    </xf>
    <xf numFmtId="0" fontId="3" fillId="0" borderId="1" xfId="0" applyFont="1" applyBorder="1" applyAlignment="1">
      <alignment horizontal="center"/>
    </xf>
    <xf numFmtId="0" fontId="9" fillId="0" borderId="1" xfId="0" applyFont="1" applyBorder="1" applyAlignment="1">
      <alignment horizontal="center" vertical="top"/>
    </xf>
    <xf numFmtId="3" fontId="6" fillId="0" borderId="2" xfId="0" applyNumberFormat="1" applyFont="1" applyBorder="1" applyAlignment="1">
      <alignment horizontal="center" vertical="top"/>
    </xf>
    <xf numFmtId="3" fontId="6" fillId="0" borderId="3" xfId="0" applyNumberFormat="1" applyFont="1" applyBorder="1" applyAlignment="1">
      <alignment horizontal="center" vertical="top"/>
    </xf>
    <xf numFmtId="3" fontId="6" fillId="0" borderId="4" xfId="0" applyNumberFormat="1" applyFont="1" applyBorder="1" applyAlignment="1">
      <alignment horizontal="center" vertical="top"/>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4" fillId="0" borderId="1" xfId="0" applyFont="1" applyBorder="1" applyAlignment="1">
      <alignment horizontal="center" vertical="center" wrapText="1"/>
    </xf>
    <xf numFmtId="0" fontId="6" fillId="0" borderId="1" xfId="0" applyFont="1" applyBorder="1" applyAlignment="1">
      <alignment vertical="center" wrapText="1"/>
    </xf>
    <xf numFmtId="0" fontId="7" fillId="0" borderId="7" xfId="0" applyFont="1" applyBorder="1" applyAlignment="1">
      <alignment horizontal="left" vertical="top"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48124-8D91-446D-87F6-55424F145DAF}">
  <dimension ref="A1:B7"/>
  <sheetViews>
    <sheetView tabSelected="1" workbookViewId="0">
      <selection activeCell="B9" sqref="B9"/>
    </sheetView>
  </sheetViews>
  <sheetFormatPr defaultRowHeight="15" x14ac:dyDescent="0.25"/>
  <cols>
    <col min="1" max="1" width="27.140625" bestFit="1" customWidth="1"/>
    <col min="2" max="2" width="13.7109375" bestFit="1" customWidth="1"/>
  </cols>
  <sheetData>
    <row r="1" spans="1:2" x14ac:dyDescent="0.25">
      <c r="A1" s="51" t="s">
        <v>0</v>
      </c>
      <c r="B1" s="51"/>
    </row>
    <row r="2" spans="1:2" x14ac:dyDescent="0.25">
      <c r="A2" s="34" t="s">
        <v>1</v>
      </c>
      <c r="B2" s="35">
        <f>'Table 1'!G34</f>
        <v>6.4039408866995071</v>
      </c>
    </row>
    <row r="3" spans="1:2" x14ac:dyDescent="0.25">
      <c r="A3" s="34" t="s">
        <v>2</v>
      </c>
      <c r="B3" s="37">
        <f>Respondents!F8</f>
        <v>5800</v>
      </c>
    </row>
    <row r="4" spans="1:2" ht="15.75" customHeight="1" x14ac:dyDescent="0.25">
      <c r="A4" s="34" t="s">
        <v>3</v>
      </c>
      <c r="B4" s="37">
        <f>'Table 1'!F30</f>
        <v>39000</v>
      </c>
    </row>
    <row r="5" spans="1:2" x14ac:dyDescent="0.25">
      <c r="A5" s="34" t="s">
        <v>4</v>
      </c>
      <c r="B5" s="38">
        <f>'Table 1'!I32</f>
        <v>5340000</v>
      </c>
    </row>
    <row r="6" spans="1:2" x14ac:dyDescent="0.25">
      <c r="A6" s="34" t="s">
        <v>5</v>
      </c>
      <c r="B6" s="36" t="s">
        <v>6</v>
      </c>
    </row>
    <row r="7" spans="1:2" x14ac:dyDescent="0.25">
      <c r="A7" s="34" t="s">
        <v>7</v>
      </c>
      <c r="B7" s="36" t="s">
        <v>6</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4"/>
  <sheetViews>
    <sheetView topLeftCell="A17" workbookViewId="0">
      <selection activeCell="L12" sqref="L12"/>
    </sheetView>
  </sheetViews>
  <sheetFormatPr defaultRowHeight="15" x14ac:dyDescent="0.25"/>
  <cols>
    <col min="1" max="1" width="65.5703125" bestFit="1" customWidth="1"/>
    <col min="2" max="2" width="10.42578125" customWidth="1"/>
    <col min="3" max="3" width="11.28515625" customWidth="1"/>
    <col min="4" max="4" width="10.7109375" customWidth="1"/>
    <col min="5" max="5" width="11.28515625" customWidth="1"/>
    <col min="6" max="6" width="9.7109375" customWidth="1"/>
    <col min="7" max="7" width="11.140625" customWidth="1"/>
    <col min="8" max="8" width="10.5703125" customWidth="1"/>
    <col min="9" max="9" width="13.28515625" bestFit="1" customWidth="1"/>
    <col min="11" max="11" width="12.5703125" bestFit="1" customWidth="1"/>
  </cols>
  <sheetData>
    <row r="1" spans="1:12" ht="31.5" customHeight="1" x14ac:dyDescent="0.25">
      <c r="A1" s="52" t="s">
        <v>8</v>
      </c>
      <c r="B1" s="52"/>
      <c r="C1" s="52"/>
      <c r="D1" s="52"/>
      <c r="E1" s="52"/>
      <c r="F1" s="52"/>
      <c r="G1" s="52"/>
      <c r="H1" s="52"/>
      <c r="I1" s="52"/>
    </row>
    <row r="2" spans="1:12" x14ac:dyDescent="0.25">
      <c r="B2" s="17" t="s">
        <v>9</v>
      </c>
      <c r="C2" s="17" t="s">
        <v>10</v>
      </c>
      <c r="D2" s="17" t="s">
        <v>11</v>
      </c>
      <c r="E2" s="17" t="s">
        <v>12</v>
      </c>
      <c r="F2" s="17" t="s">
        <v>13</v>
      </c>
      <c r="G2" s="17" t="s">
        <v>14</v>
      </c>
      <c r="H2" s="17" t="s">
        <v>15</v>
      </c>
      <c r="I2" s="17" t="s">
        <v>16</v>
      </c>
    </row>
    <row r="3" spans="1:12" ht="63.75" x14ac:dyDescent="0.25">
      <c r="A3" s="26" t="s">
        <v>17</v>
      </c>
      <c r="B3" s="17" t="s">
        <v>18</v>
      </c>
      <c r="C3" s="17" t="s">
        <v>19</v>
      </c>
      <c r="D3" s="17" t="s">
        <v>20</v>
      </c>
      <c r="E3" s="17" t="s">
        <v>21</v>
      </c>
      <c r="F3" s="17" t="s">
        <v>22</v>
      </c>
      <c r="G3" s="17" t="s">
        <v>23</v>
      </c>
      <c r="H3" s="17" t="s">
        <v>24</v>
      </c>
      <c r="I3" s="17" t="s">
        <v>25</v>
      </c>
    </row>
    <row r="4" spans="1:12" x14ac:dyDescent="0.25">
      <c r="A4" s="1" t="s">
        <v>26</v>
      </c>
      <c r="B4" s="9" t="s">
        <v>27</v>
      </c>
      <c r="C4" s="9"/>
      <c r="D4" s="9"/>
      <c r="E4" s="9"/>
      <c r="F4" s="9"/>
      <c r="G4" s="9"/>
      <c r="H4" s="9"/>
      <c r="I4" s="9"/>
      <c r="K4" s="32">
        <v>141.75</v>
      </c>
      <c r="L4" s="48" t="s">
        <v>28</v>
      </c>
    </row>
    <row r="5" spans="1:12" x14ac:dyDescent="0.25">
      <c r="A5" s="1" t="s">
        <v>29</v>
      </c>
      <c r="B5" s="9" t="s">
        <v>27</v>
      </c>
      <c r="C5" s="9"/>
      <c r="D5" s="9"/>
      <c r="E5" s="9"/>
      <c r="F5" s="9"/>
      <c r="G5" s="9"/>
      <c r="H5" s="9"/>
      <c r="I5" s="9"/>
      <c r="K5" s="32">
        <v>172.41</v>
      </c>
      <c r="L5" s="48" t="s">
        <v>30</v>
      </c>
    </row>
    <row r="6" spans="1:12" x14ac:dyDescent="0.25">
      <c r="A6" s="1" t="s">
        <v>31</v>
      </c>
      <c r="B6" s="9" t="s">
        <v>27</v>
      </c>
      <c r="C6" s="9"/>
      <c r="D6" s="9"/>
      <c r="E6" s="9"/>
      <c r="F6" s="9"/>
      <c r="G6" s="9"/>
      <c r="H6" s="9"/>
      <c r="I6" s="9"/>
      <c r="K6" s="32">
        <v>71.36</v>
      </c>
      <c r="L6" s="48" t="s">
        <v>32</v>
      </c>
    </row>
    <row r="7" spans="1:12" x14ac:dyDescent="0.25">
      <c r="A7" s="1" t="s">
        <v>33</v>
      </c>
      <c r="B7" s="9"/>
      <c r="C7" s="9"/>
      <c r="D7" s="9"/>
      <c r="E7" s="9"/>
      <c r="F7" s="9"/>
      <c r="G7" s="9"/>
      <c r="H7" s="9"/>
      <c r="I7" s="9"/>
      <c r="L7" s="47"/>
    </row>
    <row r="8" spans="1:12" ht="15.75" x14ac:dyDescent="0.25">
      <c r="A8" s="1" t="s">
        <v>34</v>
      </c>
      <c r="B8" s="15">
        <v>0.5</v>
      </c>
      <c r="C8" s="15">
        <v>1</v>
      </c>
      <c r="D8" s="15">
        <f>B8*C8</f>
        <v>0.5</v>
      </c>
      <c r="E8" s="18">
        <v>5800</v>
      </c>
      <c r="F8" s="18">
        <f>D8*E8</f>
        <v>2900</v>
      </c>
      <c r="G8" s="15">
        <f>F8*0.05</f>
        <v>145</v>
      </c>
      <c r="H8" s="15">
        <f>F8*0.1</f>
        <v>290</v>
      </c>
      <c r="I8" s="16">
        <f>F8*K$4+G8*K$5+H8*K$6</f>
        <v>456768.85000000003</v>
      </c>
    </row>
    <row r="9" spans="1:12" x14ac:dyDescent="0.25">
      <c r="A9" s="1" t="s">
        <v>35</v>
      </c>
      <c r="B9" s="9"/>
      <c r="C9" s="9"/>
      <c r="D9" s="9"/>
      <c r="E9" s="9"/>
      <c r="F9" s="15"/>
      <c r="G9" s="15"/>
      <c r="H9" s="15"/>
      <c r="I9" s="9"/>
    </row>
    <row r="10" spans="1:12" ht="15.75" x14ac:dyDescent="0.25">
      <c r="A10" s="1" t="s">
        <v>36</v>
      </c>
      <c r="B10" s="15">
        <v>2</v>
      </c>
      <c r="C10" s="15">
        <v>1</v>
      </c>
      <c r="D10" s="15">
        <f t="shared" ref="D10:D13" si="0">B10*C10</f>
        <v>2</v>
      </c>
      <c r="E10" s="18">
        <v>0</v>
      </c>
      <c r="F10" s="18">
        <f t="shared" ref="F10:F13" si="1">D10*E10</f>
        <v>0</v>
      </c>
      <c r="G10" s="15">
        <f t="shared" ref="G10:G13" si="2">F10*0.05</f>
        <v>0</v>
      </c>
      <c r="H10" s="15">
        <f t="shared" ref="H10:H13" si="3">F10*0.1</f>
        <v>0</v>
      </c>
      <c r="I10" s="28">
        <f>F10*K$4+G10*K$5+H10*K$6</f>
        <v>0</v>
      </c>
    </row>
    <row r="11" spans="1:12" ht="15.75" x14ac:dyDescent="0.25">
      <c r="A11" s="1" t="s">
        <v>37</v>
      </c>
      <c r="B11" s="15">
        <v>4</v>
      </c>
      <c r="C11" s="15">
        <v>1</v>
      </c>
      <c r="D11" s="15">
        <f t="shared" si="0"/>
        <v>4</v>
      </c>
      <c r="E11" s="15">
        <v>0</v>
      </c>
      <c r="F11" s="18">
        <f t="shared" si="1"/>
        <v>0</v>
      </c>
      <c r="G11" s="15">
        <f t="shared" si="2"/>
        <v>0</v>
      </c>
      <c r="H11" s="15">
        <f t="shared" si="3"/>
        <v>0</v>
      </c>
      <c r="I11" s="28">
        <f>F11*K$4+G11*K$5+H11*K$6</f>
        <v>0</v>
      </c>
    </row>
    <row r="12" spans="1:12" ht="15.75" x14ac:dyDescent="0.25">
      <c r="A12" s="1" t="s">
        <v>38</v>
      </c>
      <c r="B12" s="15">
        <v>2</v>
      </c>
      <c r="C12" s="15">
        <v>1</v>
      </c>
      <c r="D12" s="15">
        <f t="shared" si="0"/>
        <v>2</v>
      </c>
      <c r="E12" s="18">
        <v>5800</v>
      </c>
      <c r="F12" s="18">
        <f t="shared" si="1"/>
        <v>11600</v>
      </c>
      <c r="G12" s="15">
        <f t="shared" si="2"/>
        <v>580</v>
      </c>
      <c r="H12" s="18">
        <f t="shared" si="3"/>
        <v>1160</v>
      </c>
      <c r="I12" s="16">
        <f>F12*K$4+G12*K$5+H12*K$6</f>
        <v>1827075.4000000001</v>
      </c>
    </row>
    <row r="13" spans="1:12" ht="15.75" x14ac:dyDescent="0.25">
      <c r="A13" s="1" t="s">
        <v>39</v>
      </c>
      <c r="B13" s="15">
        <v>2</v>
      </c>
      <c r="C13" s="15">
        <v>1</v>
      </c>
      <c r="D13" s="15">
        <f t="shared" si="0"/>
        <v>2</v>
      </c>
      <c r="E13" s="15">
        <f>E12*0.05</f>
        <v>290</v>
      </c>
      <c r="F13" s="18">
        <f t="shared" si="1"/>
        <v>580</v>
      </c>
      <c r="G13" s="15">
        <f t="shared" si="2"/>
        <v>29</v>
      </c>
      <c r="H13" s="15">
        <f t="shared" si="3"/>
        <v>58</v>
      </c>
      <c r="I13" s="16">
        <f>F13*K$4+G13*K$5+H13*K$6</f>
        <v>91353.77</v>
      </c>
    </row>
    <row r="14" spans="1:12" x14ac:dyDescent="0.25">
      <c r="A14" s="1" t="s">
        <v>40</v>
      </c>
      <c r="B14" s="15" t="s">
        <v>41</v>
      </c>
      <c r="C14" s="15"/>
      <c r="D14" s="15"/>
      <c r="E14" s="15"/>
      <c r="F14" s="9"/>
      <c r="G14" s="9"/>
      <c r="H14" s="15"/>
      <c r="I14" s="15"/>
    </row>
    <row r="15" spans="1:12" x14ac:dyDescent="0.25">
      <c r="A15" s="1" t="s">
        <v>42</v>
      </c>
      <c r="B15" s="15" t="s">
        <v>41</v>
      </c>
      <c r="C15" s="15"/>
      <c r="D15" s="15"/>
      <c r="E15" s="15"/>
      <c r="F15" s="9"/>
      <c r="G15" s="9"/>
      <c r="H15" s="15"/>
      <c r="I15" s="15"/>
    </row>
    <row r="16" spans="1:12" x14ac:dyDescent="0.25">
      <c r="A16" s="1" t="s">
        <v>43</v>
      </c>
      <c r="B16" s="15" t="s">
        <v>41</v>
      </c>
      <c r="C16" s="15"/>
      <c r="D16" s="15"/>
      <c r="E16" s="15"/>
      <c r="F16" s="9"/>
      <c r="G16" s="9"/>
      <c r="H16" s="15"/>
      <c r="I16" s="15"/>
    </row>
    <row r="17" spans="1:10" x14ac:dyDescent="0.25">
      <c r="A17" s="19" t="s">
        <v>44</v>
      </c>
      <c r="B17" s="20"/>
      <c r="C17" s="21"/>
      <c r="D17" s="21"/>
      <c r="E17" s="21"/>
      <c r="F17" s="55">
        <f>SUM(F4:H16)</f>
        <v>17342</v>
      </c>
      <c r="G17" s="56"/>
      <c r="H17" s="57"/>
      <c r="I17" s="22">
        <f>SUM(I4:I16)</f>
        <v>2375198.02</v>
      </c>
    </row>
    <row r="18" spans="1:10" x14ac:dyDescent="0.25">
      <c r="A18" s="1" t="s">
        <v>45</v>
      </c>
      <c r="B18" s="9"/>
      <c r="C18" s="9"/>
      <c r="D18" s="9"/>
      <c r="E18" s="9"/>
      <c r="F18" s="9"/>
      <c r="G18" s="9"/>
      <c r="H18" s="9"/>
      <c r="I18" s="9"/>
    </row>
    <row r="19" spans="1:10" x14ac:dyDescent="0.25">
      <c r="A19" s="1" t="s">
        <v>46</v>
      </c>
      <c r="B19" s="15" t="s">
        <v>47</v>
      </c>
      <c r="C19" s="15"/>
      <c r="D19" s="15"/>
      <c r="E19" s="15"/>
      <c r="F19" s="9"/>
      <c r="G19" s="9"/>
      <c r="H19" s="15"/>
      <c r="I19" s="15"/>
    </row>
    <row r="20" spans="1:10" x14ac:dyDescent="0.25">
      <c r="A20" s="1" t="s">
        <v>48</v>
      </c>
      <c r="B20" s="15" t="s">
        <v>49</v>
      </c>
      <c r="C20" s="15"/>
      <c r="D20" s="15"/>
      <c r="E20" s="15"/>
      <c r="F20" s="9"/>
      <c r="G20" s="9"/>
      <c r="H20" s="15"/>
      <c r="I20" s="15"/>
    </row>
    <row r="21" spans="1:10" x14ac:dyDescent="0.25">
      <c r="A21" s="1" t="s">
        <v>50</v>
      </c>
      <c r="B21" s="15" t="s">
        <v>49</v>
      </c>
      <c r="C21" s="15"/>
      <c r="D21" s="15"/>
      <c r="E21" s="15"/>
      <c r="F21" s="9"/>
      <c r="G21" s="9"/>
      <c r="H21" s="15"/>
      <c r="I21" s="15"/>
    </row>
    <row r="22" spans="1:10" x14ac:dyDescent="0.25">
      <c r="A22" s="1" t="s">
        <v>51</v>
      </c>
      <c r="B22" s="15" t="s">
        <v>49</v>
      </c>
      <c r="C22" s="15"/>
      <c r="D22" s="15"/>
      <c r="E22" s="15"/>
      <c r="F22" s="9"/>
      <c r="G22" s="9"/>
      <c r="H22" s="15"/>
      <c r="I22" s="15"/>
    </row>
    <row r="23" spans="1:10" x14ac:dyDescent="0.25">
      <c r="A23" s="1" t="s">
        <v>52</v>
      </c>
      <c r="B23" s="23"/>
      <c r="C23" s="23"/>
      <c r="D23" s="23"/>
      <c r="E23" s="23"/>
      <c r="F23" s="23"/>
      <c r="G23" s="23"/>
      <c r="H23" s="23"/>
      <c r="I23" s="23"/>
    </row>
    <row r="24" spans="1:10" ht="15.75" x14ac:dyDescent="0.25">
      <c r="A24" s="1" t="s">
        <v>53</v>
      </c>
      <c r="B24" s="15">
        <v>0.25</v>
      </c>
      <c r="C24" s="15">
        <v>12</v>
      </c>
      <c r="D24" s="15">
        <f>B24*C24</f>
        <v>3</v>
      </c>
      <c r="E24" s="18">
        <v>5800</v>
      </c>
      <c r="F24" s="18">
        <f>D24*E24</f>
        <v>17400</v>
      </c>
      <c r="G24" s="15">
        <f>F24*0.05</f>
        <v>870</v>
      </c>
      <c r="H24" s="15">
        <f>F24*0.1</f>
        <v>1740</v>
      </c>
      <c r="I24" s="16">
        <f>F24*K$4+G24*K$5+H24*K$6</f>
        <v>2740613.1</v>
      </c>
    </row>
    <row r="25" spans="1:10" x14ac:dyDescent="0.25">
      <c r="A25" s="1" t="s">
        <v>54</v>
      </c>
      <c r="B25" s="9" t="s">
        <v>27</v>
      </c>
      <c r="C25" s="9"/>
      <c r="D25" s="9"/>
      <c r="E25" s="9"/>
      <c r="F25" s="15"/>
      <c r="G25" s="15"/>
      <c r="H25" s="15"/>
      <c r="I25" s="9"/>
    </row>
    <row r="26" spans="1:10" x14ac:dyDescent="0.25">
      <c r="A26" s="1" t="s">
        <v>55</v>
      </c>
      <c r="B26" s="9" t="s">
        <v>27</v>
      </c>
      <c r="C26" s="9"/>
      <c r="D26" s="9"/>
      <c r="E26" s="9"/>
      <c r="F26" s="15"/>
      <c r="G26" s="15"/>
      <c r="H26" s="15"/>
      <c r="I26" s="9"/>
    </row>
    <row r="27" spans="1:10" ht="15.75" x14ac:dyDescent="0.25">
      <c r="A27" s="1" t="s">
        <v>56</v>
      </c>
      <c r="B27" s="15">
        <v>0.25</v>
      </c>
      <c r="C27" s="15">
        <v>1</v>
      </c>
      <c r="D27" s="15">
        <f>B27*C27</f>
        <v>0.25</v>
      </c>
      <c r="E27" s="18">
        <v>5800</v>
      </c>
      <c r="F27" s="18">
        <f>D27*E27</f>
        <v>1450</v>
      </c>
      <c r="G27" s="15">
        <f>F27*0.05</f>
        <v>72.5</v>
      </c>
      <c r="H27" s="15">
        <f>F27*0.1</f>
        <v>145</v>
      </c>
      <c r="I27" s="16">
        <f>F27*K$4+G27*K$5+H27*K$6</f>
        <v>228384.42500000002</v>
      </c>
    </row>
    <row r="28" spans="1:10" x14ac:dyDescent="0.25">
      <c r="A28" s="1" t="s">
        <v>57</v>
      </c>
      <c r="B28" s="9" t="s">
        <v>27</v>
      </c>
      <c r="C28" s="23"/>
      <c r="D28" s="23"/>
      <c r="E28" s="23"/>
      <c r="F28" s="23"/>
      <c r="G28" s="23"/>
      <c r="H28" s="23"/>
      <c r="I28" s="23"/>
    </row>
    <row r="29" spans="1:10" x14ac:dyDescent="0.25">
      <c r="A29" s="19" t="s">
        <v>58</v>
      </c>
      <c r="B29" s="24"/>
      <c r="C29" s="24"/>
      <c r="D29" s="24"/>
      <c r="E29" s="24"/>
      <c r="F29" s="55">
        <f>SUM(F19:H28)</f>
        <v>21677.5</v>
      </c>
      <c r="G29" s="56"/>
      <c r="H29" s="57"/>
      <c r="I29" s="22">
        <f>SUM(I19:I28)</f>
        <v>2968997.5249999999</v>
      </c>
    </row>
    <row r="30" spans="1:10" ht="15.75" x14ac:dyDescent="0.25">
      <c r="A30" s="30" t="s">
        <v>59</v>
      </c>
      <c r="B30" s="29"/>
      <c r="C30" s="12"/>
      <c r="D30" s="12"/>
      <c r="E30" s="12"/>
      <c r="F30" s="58">
        <f>ROUND(F29+F17,-2)</f>
        <v>39000</v>
      </c>
      <c r="G30" s="59"/>
      <c r="H30" s="59"/>
      <c r="I30" s="13">
        <f>ROUND(I29+I17,-4)</f>
        <v>5340000</v>
      </c>
    </row>
    <row r="31" spans="1:10" ht="15.75" x14ac:dyDescent="0.25">
      <c r="A31" s="31" t="s">
        <v>60</v>
      </c>
      <c r="B31" s="29"/>
      <c r="C31" s="12"/>
      <c r="D31" s="12"/>
      <c r="E31" s="12"/>
      <c r="F31" s="12"/>
      <c r="G31" s="12"/>
      <c r="H31" s="12"/>
      <c r="I31" s="14">
        <v>0</v>
      </c>
    </row>
    <row r="32" spans="1:10" ht="15.75" x14ac:dyDescent="0.25">
      <c r="A32" s="31" t="s">
        <v>61</v>
      </c>
      <c r="B32" s="29"/>
      <c r="C32" s="12"/>
      <c r="D32" s="12"/>
      <c r="E32" s="12"/>
      <c r="F32" s="12"/>
      <c r="G32" s="12"/>
      <c r="H32" s="12"/>
      <c r="I32" s="13">
        <f>I31+I30</f>
        <v>5340000</v>
      </c>
      <c r="J32" s="10"/>
    </row>
    <row r="34" spans="1:9" x14ac:dyDescent="0.25">
      <c r="A34" s="11" t="s">
        <v>62</v>
      </c>
      <c r="G34" s="27">
        <f>F30/Responses!E8</f>
        <v>6.4039408866995071</v>
      </c>
      <c r="H34" t="s">
        <v>63</v>
      </c>
    </row>
    <row r="35" spans="1:9" x14ac:dyDescent="0.25">
      <c r="A35" s="43" t="s">
        <v>64</v>
      </c>
    </row>
    <row r="36" spans="1:9" ht="51.75" customHeight="1" x14ac:dyDescent="0.25">
      <c r="A36" s="53" t="s">
        <v>65</v>
      </c>
      <c r="B36" s="54"/>
      <c r="C36" s="54"/>
      <c r="D36" s="54"/>
      <c r="E36" s="54"/>
      <c r="F36" s="54"/>
      <c r="G36" s="54"/>
      <c r="H36" s="54"/>
      <c r="I36" s="54"/>
    </row>
    <row r="37" spans="1:9" x14ac:dyDescent="0.25">
      <c r="A37" s="8" t="s">
        <v>66</v>
      </c>
    </row>
    <row r="38" spans="1:9" x14ac:dyDescent="0.25">
      <c r="A38" s="8" t="s">
        <v>67</v>
      </c>
    </row>
    <row r="39" spans="1:9" x14ac:dyDescent="0.25">
      <c r="A39" s="8" t="s">
        <v>68</v>
      </c>
    </row>
    <row r="40" spans="1:9" x14ac:dyDescent="0.25">
      <c r="A40" s="8" t="s">
        <v>69</v>
      </c>
    </row>
    <row r="41" spans="1:9" x14ac:dyDescent="0.25">
      <c r="A41" s="8" t="s">
        <v>70</v>
      </c>
    </row>
    <row r="42" spans="1:9" x14ac:dyDescent="0.25">
      <c r="A42" s="8" t="s">
        <v>71</v>
      </c>
    </row>
    <row r="43" spans="1:9" x14ac:dyDescent="0.25">
      <c r="A43" s="8" t="s">
        <v>72</v>
      </c>
    </row>
    <row r="44" spans="1:9" x14ac:dyDescent="0.25">
      <c r="A44" s="8" t="s">
        <v>73</v>
      </c>
    </row>
  </sheetData>
  <mergeCells count="5">
    <mergeCell ref="A1:I1"/>
    <mergeCell ref="A36:I36"/>
    <mergeCell ref="F17:H17"/>
    <mergeCell ref="F29:H29"/>
    <mergeCell ref="F30:H30"/>
  </mergeCells>
  <pageMargins left="0.7" right="0.7" top="0.75" bottom="0.75" header="0.3" footer="0.3"/>
  <pageSetup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7"/>
  <sheetViews>
    <sheetView workbookViewId="0">
      <selection activeCell="I10" sqref="I10"/>
    </sheetView>
  </sheetViews>
  <sheetFormatPr defaultRowHeight="15" x14ac:dyDescent="0.25"/>
  <cols>
    <col min="1" max="1" width="41.28515625" bestFit="1" customWidth="1"/>
    <col min="2" max="2" width="11.5703125" customWidth="1"/>
    <col min="3" max="3" width="14" customWidth="1"/>
    <col min="4" max="4" width="11.42578125" customWidth="1"/>
    <col min="5" max="5" width="13.5703125" customWidth="1"/>
    <col min="6" max="6" width="12.42578125" customWidth="1"/>
    <col min="7" max="7" width="12.28515625" customWidth="1"/>
    <col min="8" max="8" width="12.42578125" customWidth="1"/>
    <col min="9" max="9" width="12.5703125" customWidth="1"/>
  </cols>
  <sheetData>
    <row r="1" spans="1:11" ht="47.25" customHeight="1" x14ac:dyDescent="0.25">
      <c r="A1" s="52" t="s">
        <v>74</v>
      </c>
      <c r="B1" s="52"/>
      <c r="C1" s="52"/>
      <c r="D1" s="52"/>
      <c r="E1" s="52"/>
      <c r="F1" s="52"/>
      <c r="G1" s="52"/>
      <c r="H1" s="52"/>
      <c r="I1" s="52"/>
    </row>
    <row r="2" spans="1:11" x14ac:dyDescent="0.25">
      <c r="A2" s="64" t="s">
        <v>75</v>
      </c>
      <c r="B2" s="25" t="s">
        <v>9</v>
      </c>
      <c r="C2" s="25" t="s">
        <v>10</v>
      </c>
      <c r="D2" s="25" t="s">
        <v>11</v>
      </c>
      <c r="E2" s="25" t="s">
        <v>12</v>
      </c>
      <c r="F2" s="25" t="s">
        <v>13</v>
      </c>
      <c r="G2" s="25" t="s">
        <v>14</v>
      </c>
      <c r="H2" s="25" t="s">
        <v>15</v>
      </c>
      <c r="I2" s="25" t="s">
        <v>16</v>
      </c>
    </row>
    <row r="3" spans="1:11" ht="51.75" customHeight="1" x14ac:dyDescent="0.25">
      <c r="A3" s="65"/>
      <c r="B3" s="17" t="s">
        <v>18</v>
      </c>
      <c r="C3" s="17" t="s">
        <v>19</v>
      </c>
      <c r="D3" s="17" t="s">
        <v>76</v>
      </c>
      <c r="E3" s="17" t="s">
        <v>21</v>
      </c>
      <c r="F3" s="17" t="s">
        <v>77</v>
      </c>
      <c r="G3" s="17" t="s">
        <v>78</v>
      </c>
      <c r="H3" s="17" t="s">
        <v>79</v>
      </c>
      <c r="I3" s="49" t="s">
        <v>80</v>
      </c>
    </row>
    <row r="4" spans="1:11" x14ac:dyDescent="0.25">
      <c r="A4" s="1" t="s">
        <v>81</v>
      </c>
      <c r="B4" s="60"/>
      <c r="C4" s="60"/>
      <c r="D4" s="60"/>
      <c r="E4" s="60"/>
      <c r="F4" s="60"/>
      <c r="G4" s="60"/>
      <c r="H4" s="60"/>
      <c r="I4" s="60"/>
    </row>
    <row r="5" spans="1:11" ht="15.75" x14ac:dyDescent="0.25">
      <c r="A5" s="1" t="s">
        <v>82</v>
      </c>
      <c r="B5" s="2">
        <v>1</v>
      </c>
      <c r="C5" s="2">
        <v>1</v>
      </c>
      <c r="D5" s="2">
        <f>B5*C5</f>
        <v>1</v>
      </c>
      <c r="E5" s="3">
        <v>0</v>
      </c>
      <c r="F5" s="3">
        <f>D5*E5</f>
        <v>0</v>
      </c>
      <c r="G5" s="2">
        <f>F5*0.05</f>
        <v>0</v>
      </c>
      <c r="H5" s="2">
        <f>F5*0.1</f>
        <v>0</v>
      </c>
      <c r="I5" s="5">
        <f>F5*K$5+G5*K$6+H5*K$7</f>
        <v>0</v>
      </c>
      <c r="K5" s="33">
        <v>57.07</v>
      </c>
    </row>
    <row r="6" spans="1:11" ht="15.75" x14ac:dyDescent="0.25">
      <c r="A6" s="1" t="s">
        <v>83</v>
      </c>
      <c r="B6" s="2">
        <v>2</v>
      </c>
      <c r="C6" s="2">
        <v>1</v>
      </c>
      <c r="D6" s="2">
        <f>B6*C6</f>
        <v>2</v>
      </c>
      <c r="E6" s="2">
        <v>0</v>
      </c>
      <c r="F6" s="3">
        <f>D6*E6</f>
        <v>0</v>
      </c>
      <c r="G6" s="2">
        <f>F6*0.05</f>
        <v>0</v>
      </c>
      <c r="H6" s="2">
        <f>F6*0.1</f>
        <v>0</v>
      </c>
      <c r="I6" s="5">
        <f>F6*K$5+G6*K$6+H6*K$7</f>
        <v>0</v>
      </c>
      <c r="K6" s="33">
        <v>76.91</v>
      </c>
    </row>
    <row r="7" spans="1:11" ht="15.75" x14ac:dyDescent="0.25">
      <c r="A7" s="50" t="s">
        <v>84</v>
      </c>
      <c r="B7" s="2">
        <v>2</v>
      </c>
      <c r="C7" s="2">
        <v>1</v>
      </c>
      <c r="D7" s="2">
        <f>B7*C7</f>
        <v>2</v>
      </c>
      <c r="E7" s="3">
        <f>'Table 1'!E12</f>
        <v>5800</v>
      </c>
      <c r="F7" s="3">
        <f>D7*E7</f>
        <v>11600</v>
      </c>
      <c r="G7" s="2">
        <f>F7*0.05</f>
        <v>580</v>
      </c>
      <c r="H7" s="3">
        <f>F7*0.1</f>
        <v>1160</v>
      </c>
      <c r="I7" s="4">
        <f>F7*K$5+G7*K$6+H7*K$7</f>
        <v>742440.60000000009</v>
      </c>
      <c r="K7" s="33">
        <v>30.88</v>
      </c>
    </row>
    <row r="8" spans="1:11" ht="15.75" x14ac:dyDescent="0.25">
      <c r="A8" s="1" t="s">
        <v>85</v>
      </c>
      <c r="B8" s="2">
        <v>2</v>
      </c>
      <c r="C8" s="2">
        <v>1</v>
      </c>
      <c r="D8" s="2">
        <f>B8*C8</f>
        <v>2</v>
      </c>
      <c r="E8" s="2">
        <f>E7*0.05</f>
        <v>290</v>
      </c>
      <c r="F8" s="3">
        <f>D8*E8</f>
        <v>580</v>
      </c>
      <c r="G8" s="2">
        <f>F8*0.05</f>
        <v>29</v>
      </c>
      <c r="H8" s="2">
        <f>F8*0.1</f>
        <v>58</v>
      </c>
      <c r="I8" s="4">
        <f>F8*K$5+G8*K$6+H8*K$7</f>
        <v>37122.03</v>
      </c>
    </row>
    <row r="9" spans="1:11" ht="15.75" x14ac:dyDescent="0.25">
      <c r="A9" s="7" t="s">
        <v>86</v>
      </c>
      <c r="B9" s="6"/>
      <c r="C9" s="6"/>
      <c r="D9" s="6"/>
      <c r="E9" s="6"/>
      <c r="F9" s="61">
        <f>ROUND(SUM(F5:H8),-2)</f>
        <v>14000</v>
      </c>
      <c r="G9" s="62"/>
      <c r="H9" s="63"/>
      <c r="I9" s="5">
        <f>ROUND(SUM(I5:I8),-3)</f>
        <v>780000</v>
      </c>
      <c r="J9" s="10"/>
    </row>
    <row r="11" spans="1:11" x14ac:dyDescent="0.25">
      <c r="A11" s="11" t="s">
        <v>62</v>
      </c>
    </row>
    <row r="12" spans="1:11" x14ac:dyDescent="0.25">
      <c r="A12" s="8" t="s">
        <v>87</v>
      </c>
    </row>
    <row r="13" spans="1:11" ht="38.25" customHeight="1" x14ac:dyDescent="0.25">
      <c r="A13" s="53" t="s">
        <v>88</v>
      </c>
      <c r="B13" s="54"/>
      <c r="C13" s="54"/>
      <c r="D13" s="54"/>
      <c r="E13" s="54"/>
      <c r="F13" s="54"/>
      <c r="G13" s="54"/>
      <c r="H13" s="54"/>
      <c r="I13" s="54"/>
    </row>
    <row r="14" spans="1:11" x14ac:dyDescent="0.25">
      <c r="A14" s="8" t="s">
        <v>66</v>
      </c>
    </row>
    <row r="15" spans="1:11" x14ac:dyDescent="0.25">
      <c r="A15" s="8" t="s">
        <v>89</v>
      </c>
    </row>
    <row r="16" spans="1:11" x14ac:dyDescent="0.25">
      <c r="A16" s="8" t="s">
        <v>90</v>
      </c>
    </row>
    <row r="17" spans="1:1" x14ac:dyDescent="0.25">
      <c r="A17" s="8" t="s">
        <v>91</v>
      </c>
    </row>
  </sheetData>
  <mergeCells count="5">
    <mergeCell ref="B4:I4"/>
    <mergeCell ref="F9:H9"/>
    <mergeCell ref="A1:I1"/>
    <mergeCell ref="A13:I13"/>
    <mergeCell ref="A2:A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70E99-11FC-4E54-85F1-2308084323F6}">
  <dimension ref="A1"/>
  <sheetViews>
    <sheetView workbookViewId="0">
      <selection activeCell="E8" sqref="E8"/>
    </sheetView>
  </sheetViews>
  <sheetFormatPr defaultRowHeight="15" x14ac:dyDescent="0.25"/>
  <sheetData>
    <row r="1" spans="1:1" ht="15.75" x14ac:dyDescent="0.25">
      <c r="A1" s="42" t="s">
        <v>92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DA7B1-7022-47D4-A473-6F32489D29F0}">
  <dimension ref="A1:F9"/>
  <sheetViews>
    <sheetView workbookViewId="0">
      <selection activeCell="F5" sqref="F5:F8"/>
    </sheetView>
  </sheetViews>
  <sheetFormatPr defaultRowHeight="15" x14ac:dyDescent="0.25"/>
  <cols>
    <col min="1" max="1" width="13.85546875" customWidth="1"/>
    <col min="2" max="2" width="18.85546875" customWidth="1"/>
    <col min="3" max="3" width="17.85546875" customWidth="1"/>
    <col min="4" max="4" width="21.7109375" customWidth="1"/>
    <col min="5" max="5" width="31.85546875" customWidth="1"/>
    <col min="6" max="6" width="22.85546875" customWidth="1"/>
  </cols>
  <sheetData>
    <row r="1" spans="1:6" ht="15.75" x14ac:dyDescent="0.25">
      <c r="A1" s="66" t="s">
        <v>2</v>
      </c>
      <c r="B1" s="66"/>
      <c r="C1" s="66"/>
      <c r="D1" s="66"/>
      <c r="E1" s="66"/>
      <c r="F1" s="66"/>
    </row>
    <row r="2" spans="1:6" ht="25.5" x14ac:dyDescent="0.25">
      <c r="A2" s="39"/>
      <c r="B2" s="67" t="s">
        <v>93</v>
      </c>
      <c r="C2" s="67"/>
      <c r="D2" s="26" t="s">
        <v>94</v>
      </c>
      <c r="E2" s="26"/>
      <c r="F2" s="26"/>
    </row>
    <row r="3" spans="1:6" x14ac:dyDescent="0.25">
      <c r="A3" s="26"/>
      <c r="B3" s="17" t="s">
        <v>9</v>
      </c>
      <c r="C3" s="17" t="s">
        <v>10</v>
      </c>
      <c r="D3" s="17" t="s">
        <v>95</v>
      </c>
      <c r="E3" s="17" t="s">
        <v>12</v>
      </c>
      <c r="F3" s="17" t="s">
        <v>13</v>
      </c>
    </row>
    <row r="4" spans="1:6" ht="51" x14ac:dyDescent="0.25">
      <c r="A4" s="17" t="s">
        <v>96</v>
      </c>
      <c r="B4" s="26" t="s">
        <v>97</v>
      </c>
      <c r="C4" s="26" t="s">
        <v>98</v>
      </c>
      <c r="D4" s="26" t="s">
        <v>99</v>
      </c>
      <c r="E4" s="26" t="s">
        <v>100</v>
      </c>
      <c r="F4" s="26" t="s">
        <v>101</v>
      </c>
    </row>
    <row r="5" spans="1:6" x14ac:dyDescent="0.25">
      <c r="A5" s="17">
        <v>1</v>
      </c>
      <c r="B5" s="17">
        <v>0</v>
      </c>
      <c r="C5" s="44">
        <v>5800</v>
      </c>
      <c r="D5" s="17">
        <v>0</v>
      </c>
      <c r="E5" s="17">
        <v>0</v>
      </c>
      <c r="F5" s="44">
        <f>B5+C5+D5-E5</f>
        <v>5800</v>
      </c>
    </row>
    <row r="6" spans="1:6" x14ac:dyDescent="0.25">
      <c r="A6" s="17">
        <v>2</v>
      </c>
      <c r="B6" s="17">
        <v>0</v>
      </c>
      <c r="C6" s="44">
        <f>F5</f>
        <v>5800</v>
      </c>
      <c r="D6" s="17">
        <v>0</v>
      </c>
      <c r="E6" s="17">
        <v>0</v>
      </c>
      <c r="F6" s="44">
        <f t="shared" ref="F6:F7" si="0">B6+C6+D6-E6</f>
        <v>5800</v>
      </c>
    </row>
    <row r="7" spans="1:6" x14ac:dyDescent="0.25">
      <c r="A7" s="17">
        <v>3</v>
      </c>
      <c r="B7" s="17">
        <v>0</v>
      </c>
      <c r="C7" s="44">
        <f>F6</f>
        <v>5800</v>
      </c>
      <c r="D7" s="17">
        <v>0</v>
      </c>
      <c r="E7" s="17">
        <v>0</v>
      </c>
      <c r="F7" s="44">
        <f t="shared" si="0"/>
        <v>5800</v>
      </c>
    </row>
    <row r="8" spans="1:6" x14ac:dyDescent="0.25">
      <c r="A8" s="26" t="s">
        <v>102</v>
      </c>
      <c r="B8" s="17">
        <f>AVERAGE(B5:B7)</f>
        <v>0</v>
      </c>
      <c r="C8" s="44">
        <f>AVERAGE(C5:C7)</f>
        <v>5800</v>
      </c>
      <c r="D8" s="17">
        <f t="shared" ref="D8:E8" si="1">AVERAGE(D5:D7)</f>
        <v>0</v>
      </c>
      <c r="E8" s="17">
        <f t="shared" si="1"/>
        <v>0</v>
      </c>
      <c r="F8" s="44">
        <f>AVERAGE(F5:F7)</f>
        <v>5800</v>
      </c>
    </row>
    <row r="9" spans="1:6" ht="15.75" x14ac:dyDescent="0.25">
      <c r="A9" s="68" t="s">
        <v>103</v>
      </c>
      <c r="B9" s="68"/>
      <c r="C9" s="68"/>
      <c r="D9" s="68"/>
      <c r="E9" s="68"/>
      <c r="F9" s="68"/>
    </row>
  </sheetData>
  <mergeCells count="3">
    <mergeCell ref="A1:F1"/>
    <mergeCell ref="B2:C2"/>
    <mergeCell ref="A9:F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EE232-7F7C-4120-8EB3-F37E15DD0126}">
  <dimension ref="A1:E8"/>
  <sheetViews>
    <sheetView workbookViewId="0">
      <selection activeCell="E7" sqref="E7"/>
    </sheetView>
  </sheetViews>
  <sheetFormatPr defaultRowHeight="15" x14ac:dyDescent="0.25"/>
  <cols>
    <col min="1" max="1" width="23.28515625" customWidth="1"/>
    <col min="2" max="2" width="16" customWidth="1"/>
    <col min="3" max="3" width="14.42578125" customWidth="1"/>
    <col min="4" max="4" width="20.42578125" customWidth="1"/>
    <col min="5" max="5" width="15.7109375" customWidth="1"/>
  </cols>
  <sheetData>
    <row r="1" spans="1:5" ht="15.75" x14ac:dyDescent="0.25">
      <c r="A1" s="66" t="s">
        <v>104</v>
      </c>
      <c r="B1" s="66"/>
      <c r="C1" s="66"/>
      <c r="D1" s="66"/>
      <c r="E1" s="66"/>
    </row>
    <row r="2" spans="1:5" x14ac:dyDescent="0.25">
      <c r="A2" s="17" t="s">
        <v>9</v>
      </c>
      <c r="B2" s="17" t="s">
        <v>10</v>
      </c>
      <c r="C2" s="17" t="s">
        <v>95</v>
      </c>
      <c r="D2" s="17" t="s">
        <v>12</v>
      </c>
      <c r="E2" s="17" t="s">
        <v>13</v>
      </c>
    </row>
    <row r="3" spans="1:5" ht="51" x14ac:dyDescent="0.25">
      <c r="A3" s="17" t="s">
        <v>105</v>
      </c>
      <c r="B3" s="17" t="s">
        <v>2</v>
      </c>
      <c r="C3" s="17" t="s">
        <v>106</v>
      </c>
      <c r="D3" s="17" t="s">
        <v>107</v>
      </c>
      <c r="E3" s="17" t="s">
        <v>108</v>
      </c>
    </row>
    <row r="4" spans="1:5" x14ac:dyDescent="0.25">
      <c r="A4" s="40" t="s">
        <v>109</v>
      </c>
      <c r="B4" s="41">
        <v>0</v>
      </c>
      <c r="C4" s="41">
        <v>1</v>
      </c>
      <c r="D4" s="17" t="s">
        <v>27</v>
      </c>
      <c r="E4" s="17">
        <f>B4*C4</f>
        <v>0</v>
      </c>
    </row>
    <row r="5" spans="1:5" ht="25.5" x14ac:dyDescent="0.25">
      <c r="A5" s="40" t="s">
        <v>110</v>
      </c>
      <c r="B5" s="41">
        <v>0</v>
      </c>
      <c r="C5" s="41">
        <v>1</v>
      </c>
      <c r="D5" s="17" t="s">
        <v>27</v>
      </c>
      <c r="E5" s="17">
        <f t="shared" ref="E5:E7" si="0">B5*C5</f>
        <v>0</v>
      </c>
    </row>
    <row r="6" spans="1:5" ht="33" customHeight="1" x14ac:dyDescent="0.25">
      <c r="A6" s="40" t="s">
        <v>111</v>
      </c>
      <c r="B6" s="46">
        <v>5800</v>
      </c>
      <c r="C6" s="41">
        <v>1</v>
      </c>
      <c r="D6" s="17" t="s">
        <v>27</v>
      </c>
      <c r="E6" s="44">
        <f t="shared" si="0"/>
        <v>5800</v>
      </c>
    </row>
    <row r="7" spans="1:5" x14ac:dyDescent="0.25">
      <c r="A7" s="40" t="s">
        <v>112</v>
      </c>
      <c r="B7" s="41">
        <v>290</v>
      </c>
      <c r="C7" s="41">
        <v>1</v>
      </c>
      <c r="D7" s="17" t="s">
        <v>27</v>
      </c>
      <c r="E7" s="17">
        <f t="shared" si="0"/>
        <v>290</v>
      </c>
    </row>
    <row r="8" spans="1:5" x14ac:dyDescent="0.25">
      <c r="A8" s="26"/>
      <c r="B8" s="17"/>
      <c r="C8" s="69" t="s">
        <v>113</v>
      </c>
      <c r="D8" s="70"/>
      <c r="E8" s="45">
        <f>ROUND(SUM(E4:E7),0)</f>
        <v>6090</v>
      </c>
    </row>
  </sheetData>
  <mergeCells count="2">
    <mergeCell ref="A1:E1"/>
    <mergeCell ref="C8:D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2C2644CEF3BE14BA984F9E32D274554" ma:contentTypeVersion="18" ma:contentTypeDescription="Create a new document." ma:contentTypeScope="" ma:versionID="312d34f8ed2d9a19618b6e7108fb2491">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02fe02c4-dc41-46ff-9d52-90c0a1b1f611" xmlns:ns6="96fc5250-dc30-4f01-945b-7e46a880eeb3" targetNamespace="http://schemas.microsoft.com/office/2006/metadata/properties" ma:root="true" ma:fieldsID="a04c65d1dfb247c5fe118c04c81543ed" ns1:_="" ns2:_="" ns3:_="" ns4:_="" ns5:_="" ns6:_="">
    <xsd:import namespace="http://schemas.microsoft.com/sharepoint/v3"/>
    <xsd:import namespace="4ffa91fb-a0ff-4ac5-b2db-65c790d184a4"/>
    <xsd:import namespace="http://schemas.microsoft.com/sharepoint.v3"/>
    <xsd:import namespace="http://schemas.microsoft.com/sharepoint/v3/fields"/>
    <xsd:import namespace="02fe02c4-dc41-46ff-9d52-90c0a1b1f611"/>
    <xsd:import namespace="96fc5250-dc30-4f01-945b-7e46a880eeb3"/>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DateTaken" minOccurs="0"/>
                <xsd:element ref="ns5:MediaServiceAutoTags" minOccurs="0"/>
                <xsd:element ref="ns5:MediaServiceOCR" minOccurs="0"/>
                <xsd:element ref="ns5:MediaServiceGenerationTime" minOccurs="0"/>
                <xsd:element ref="ns5:MediaServiceEventHashCode" minOccurs="0"/>
                <xsd:element ref="ns1:_ip_UnifiedCompliancePolicyProperties" minOccurs="0"/>
                <xsd:element ref="ns1:_ip_UnifiedCompliancePolicyUIAction" minOccurs="0"/>
                <xsd:element ref="ns5:MediaLengthInSeconds" minOccurs="0"/>
                <xsd:element ref="ns5:MediaServiceObjectDetectorVersions" minOccurs="0"/>
                <xsd:element ref="ns5:MediaServiceSearchProperties" minOccurs="0"/>
                <xsd:element ref="ns5: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9205dcaf-ae28-4449-b177-6e6c07e37888}" ma:internalName="TaxCatchAllLabel" ma:readOnly="true" ma:showField="CatchAllDataLabel" ma:web="96fc5250-dc30-4f01-945b-7e46a880eeb3">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9205dcaf-ae28-4449-b177-6e6c07e37888}" ma:internalName="TaxCatchAll" ma:showField="CatchAllData" ma:web="96fc5250-dc30-4f01-945b-7e46a880ee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fe02c4-dc41-46ff-9d52-90c0a1b1f611"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DateTaken" ma:index="32" nillable="true" ma:displayName="MediaServiceDateTaken" ma:hidden="true" ma:internalName="MediaServiceDateTaken" ma:readOnly="true">
      <xsd:simpleType>
        <xsd:restriction base="dms:Text"/>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element name="MediaServiceSearchProperties" ma:index="41" nillable="true" ma:displayName="MediaServiceSearchProperties" ma:hidden="true" ma:internalName="MediaServiceSearchProperties" ma:readOnly="true">
      <xsd:simpleType>
        <xsd:restriction base="dms:Note"/>
      </xsd:simpleType>
    </xsd:element>
    <xsd:element name="lcf76f155ced4ddcb4097134ff3c332f" ma:index="43"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6fc5250-dc30-4f01-945b-7e46a880eeb3"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2025-01-22T21:10:16+00:00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lcf76f155ced4ddcb4097134ff3c332f xmlns="02fe02c4-dc41-46ff-9d52-90c0a1b1f611">
      <Terms xmlns="http://schemas.microsoft.com/office/infopath/2007/PartnerControls"/>
    </lcf76f155ced4ddcb4097134ff3c332f>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F22A13FE-9129-4974-92A5-82A8B4B52E44}">
  <ds:schemaRefs>
    <ds:schemaRef ds:uri="http://schemas.microsoft.com/sharepoint/v3/contenttype/forms"/>
  </ds:schemaRefs>
</ds:datastoreItem>
</file>

<file path=customXml/itemProps2.xml><?xml version="1.0" encoding="utf-8"?>
<ds:datastoreItem xmlns:ds="http://schemas.openxmlformats.org/officeDocument/2006/customXml" ds:itemID="{D45123F2-F11C-4C21-A72E-7F94D2E62566}"/>
</file>

<file path=customXml/itemProps3.xml><?xml version="1.0" encoding="utf-8"?>
<ds:datastoreItem xmlns:ds="http://schemas.openxmlformats.org/officeDocument/2006/customXml" ds:itemID="{9D56FA85-8052-4AA2-8064-2C23A3434611}">
  <ds:schemaRefs>
    <ds:schemaRef ds:uri="http://schemas.microsoft.com/office/2006/metadata/properties"/>
    <ds:schemaRef ds:uri="http://schemas.microsoft.com/office/infopath/2007/PartnerControls"/>
    <ds:schemaRef ds:uri="1891fcec-84c2-4840-9468-b51a784ab0d1"/>
    <ds:schemaRef ds:uri="4d6aed1e-57d3-46e3-9aba-f706adbce63b"/>
  </ds:schemaRefs>
</ds:datastoreItem>
</file>

<file path=customXml/itemProps4.xml><?xml version="1.0" encoding="utf-8"?>
<ds:datastoreItem xmlns:ds="http://schemas.openxmlformats.org/officeDocument/2006/customXml" ds:itemID="{92339C38-9CBB-4728-8CE0-4EA332E4706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Table 1</vt:lpstr>
      <vt:lpstr>Table 2</vt:lpstr>
      <vt:lpstr>Capital O&amp;M</vt:lpstr>
      <vt:lpstr>Respondents</vt:lpstr>
      <vt:lpstr>Responses</vt:lpstr>
    </vt:vector>
  </TitlesOfParts>
  <Manager/>
  <Company>Eastern Research Group,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Jennifer Sellers</dc:creator>
  <cp:keywords/>
  <dc:description/>
  <cp:lastModifiedBy>ERG</cp:lastModifiedBy>
  <cp:revision/>
  <dcterms:created xsi:type="dcterms:W3CDTF">2015-01-05T15:46:31Z</dcterms:created>
  <dcterms:modified xsi:type="dcterms:W3CDTF">2025-01-22T12:43:27Z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0x01010052C2644CEF3BE14BA984F9E32D274554</vt:lpwstr>
  </property>
  <property fmtid="{D5CDD505-2E9C-101B-9397-08002B2CF9AE}" pid="3" name="MediaServiceImageTags">
    <vt:lpwstr/>
  </property>
  <property fmtid="{D5CDD505-2E9C-101B-9397-08002B2CF9AE}" pid="4" name="TaxKeyword">
    <vt:lpwstr/>
  </property>
  <property fmtid="{D5CDD505-2E9C-101B-9397-08002B2CF9AE}" pid="5" name="Document_x0020_Type">
    <vt:lpwstr/>
  </property>
  <property fmtid="{D5CDD505-2E9C-101B-9397-08002B2CF9AE}" pid="6" name="e3f09c3df709400db2417a7161762d62">
    <vt:lpwstr/>
  </property>
  <property fmtid="{D5CDD505-2E9C-101B-9397-08002B2CF9AE}" pid="7" name="EPA_x0020_Subject">
    <vt:lpwstr/>
  </property>
  <property fmtid="{D5CDD505-2E9C-101B-9397-08002B2CF9AE}" pid="8" name="EPA Subject">
    <vt:lpwstr/>
  </property>
  <property fmtid="{D5CDD505-2E9C-101B-9397-08002B2CF9AE}" pid="9" name="Document Type">
    <vt:lpwstr/>
  </property>
</Properties>
</file>