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114 -1717 D Mergers of Elec Borrowers/2025/ROCIS/"/>
    </mc:Choice>
  </mc:AlternateContent>
  <xr:revisionPtr revIDLastSave="0" documentId="8_{D128E6BD-FE06-48F3-A521-6C190872554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114 Cost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2" l="1"/>
  <c r="G41" i="1"/>
  <c r="F41" i="1"/>
  <c r="H41" i="1"/>
  <c r="H11" i="2"/>
  <c r="H10" i="2"/>
  <c r="H9" i="2"/>
  <c r="H8" i="2"/>
  <c r="G11" i="2"/>
  <c r="G10" i="2"/>
  <c r="G9" i="2"/>
  <c r="G8" i="2"/>
  <c r="G3" i="2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0" i="1"/>
  <c r="H30" i="1" s="1"/>
  <c r="F29" i="1"/>
  <c r="H29" i="1" s="1"/>
  <c r="F28" i="1"/>
  <c r="H28" i="1" s="1"/>
  <c r="H12" i="2" l="1"/>
  <c r="F24" i="1"/>
  <c r="H24" i="1" s="1"/>
  <c r="F22" i="1" l="1"/>
  <c r="H22" i="1" s="1"/>
  <c r="F21" i="1"/>
  <c r="H21" i="1" s="1"/>
  <c r="F23" i="1"/>
  <c r="H23" i="1" s="1"/>
  <c r="F18" i="1" l="1"/>
  <c r="F19" i="1"/>
  <c r="H19" i="1" s="1"/>
  <c r="F20" i="1"/>
  <c r="H20" i="1" s="1"/>
  <c r="H18" i="1" l="1"/>
  <c r="D3" i="2" l="1"/>
  <c r="H3" i="2" s="1"/>
  <c r="D2" i="2"/>
  <c r="H2" i="2" s="1"/>
  <c r="H4" i="2" l="1"/>
</calcChain>
</file>

<file path=xl/sharedStrings.xml><?xml version="1.0" encoding="utf-8"?>
<sst xmlns="http://schemas.openxmlformats.org/spreadsheetml/2006/main" count="142" uniqueCount="104">
  <si>
    <t xml:space="preserve">                                                                    USDA - RUS</t>
  </si>
  <si>
    <t>Title  of  Information  Document</t>
  </si>
  <si>
    <t xml:space="preserve"> </t>
  </si>
  <si>
    <t>OMB  No.</t>
  </si>
  <si>
    <t xml:space="preserve">  7 CFR 1717, Subpart D</t>
  </si>
  <si>
    <t>0572-0114</t>
  </si>
  <si>
    <t xml:space="preserve"> SUMMARY  OF  INFORMATION  COLLECTION</t>
  </si>
  <si>
    <t xml:space="preserve">  Mergers and Consolidations of </t>
  </si>
  <si>
    <t>Date  Prepared</t>
  </si>
  <si>
    <t xml:space="preserve">       Electric Borrowers</t>
  </si>
  <si>
    <t xml:space="preserve"> INSTRUCTIONS: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</si>
  <si>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</si>
  <si>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</si>
  <si>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</si>
  <si>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</si>
  <si>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</si>
  <si>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</si>
  <si>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</si>
  <si>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</si>
  <si>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</si>
  <si>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</si>
  <si>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</si>
  <si>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</si>
  <si>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 xml:space="preserve">             ANNUAL  BURDEN</t>
  </si>
  <si>
    <t>FORM</t>
  </si>
  <si>
    <t>REPORTS</t>
  </si>
  <si>
    <t>NO(s)</t>
  </si>
  <si>
    <t>NO.  OF</t>
  </si>
  <si>
    <t>TOTAL</t>
  </si>
  <si>
    <t>HOURS</t>
  </si>
  <si>
    <t>SECTION  OF</t>
  </si>
  <si>
    <t>(If  "none"</t>
  </si>
  <si>
    <t>RESPON-</t>
  </si>
  <si>
    <t>RESPONSES</t>
  </si>
  <si>
    <t>ANNUAL</t>
  </si>
  <si>
    <t>PER</t>
  </si>
  <si>
    <t>REGULATIONS</t>
  </si>
  <si>
    <t>DESCRIPTION</t>
  </si>
  <si>
    <t>so  state)</t>
  </si>
  <si>
    <t>DENTS</t>
  </si>
  <si>
    <t>RESPONSE</t>
  </si>
  <si>
    <t>(Col.  f  &amp;  g)</t>
  </si>
  <si>
    <t>RESPONDENT</t>
  </si>
  <si>
    <t>(Col.  d  &amp;  e)</t>
  </si>
  <si>
    <t>(a)</t>
  </si>
  <si>
    <t>(b)</t>
  </si>
  <si>
    <t>(c)</t>
  </si>
  <si>
    <t>(d)</t>
  </si>
  <si>
    <t>(e)</t>
  </si>
  <si>
    <t>(f)</t>
  </si>
  <si>
    <t>(g)</t>
  </si>
  <si>
    <t>(h)</t>
  </si>
  <si>
    <t>I. REQUIRED DOCUMENTATION FOR ALL MERGERS (7 CFR 1717.152)</t>
  </si>
  <si>
    <t>1717.152(a)(1)</t>
  </si>
  <si>
    <t>Transmittal letters from each borrower that is a party to the proposed merger.</t>
  </si>
  <si>
    <t>Written</t>
  </si>
  <si>
    <t>1717.152(a)(2)</t>
  </si>
  <si>
    <t>Board resolution from each borrower and non-borrower party to the proposed merger.</t>
  </si>
  <si>
    <t>1717.152(a)(3)</t>
  </si>
  <si>
    <t>Documents needed to evidence the proposed merger pursuant to state and local law.</t>
  </si>
  <si>
    <t>1717.152(a)(4)</t>
  </si>
  <si>
    <t>Letter from counsel to at least one of the borrowers, prior to the merger.</t>
  </si>
  <si>
    <t>1717.152(b)(1)</t>
  </si>
  <si>
    <t>Opinion of counsel, after the merger is effective.</t>
  </si>
  <si>
    <t>1717.152(b)(2)</t>
  </si>
  <si>
    <t>Letter from the successor, after the merger is effective.</t>
  </si>
  <si>
    <t>1717.152(b)(3)</t>
  </si>
  <si>
    <t xml:space="preserve">Perfection of RUS' lien and executed loan contract. </t>
  </si>
  <si>
    <t>II. TRANSITIONAL ASSISTANCE FOLLOWING MERGERS (7 CFR 1717.153 thru 1717.157)</t>
  </si>
  <si>
    <t>1717.157(a)(1)</t>
  </si>
  <si>
    <t>Transmittal letter(s) formally requesting the assistance.</t>
  </si>
  <si>
    <t>1717.157(a)(2)</t>
  </si>
  <si>
    <t>Board resolution(s).</t>
  </si>
  <si>
    <t>1717.157(a)(3)</t>
  </si>
  <si>
    <t>Merger plan.</t>
  </si>
  <si>
    <t>III. APPLICATIONS FOR RUS APPROVAL OF MERGERS (7 CFR 1717.159 and 1717.160)</t>
  </si>
  <si>
    <t>1717.160(a)</t>
  </si>
  <si>
    <t>Transmittal letters from all parties to the proposed action.</t>
  </si>
  <si>
    <t>1717.160(b)</t>
  </si>
  <si>
    <t>Board resolutions from all parties to the proposed action.</t>
  </si>
  <si>
    <t>1717.160(c)</t>
  </si>
  <si>
    <t>Analyses and/or other evidence that the successor will be a viable entity.</t>
  </si>
  <si>
    <t>1717.160(d)</t>
  </si>
  <si>
    <t>Regulatory Information.</t>
  </si>
  <si>
    <t>1717.160(e)</t>
  </si>
  <si>
    <t>Rate schedules for the successor.</t>
  </si>
  <si>
    <t>1717.160(f)</t>
  </si>
  <si>
    <t>Area coverage and line extension policies for the successor.</t>
  </si>
  <si>
    <t>TOTALS</t>
  </si>
  <si>
    <t xml:space="preserve"> RUS  Form  36   (07-91)</t>
  </si>
  <si>
    <t>Total Cost</t>
  </si>
  <si>
    <t>Hrs</t>
  </si>
  <si>
    <t>Benefits</t>
  </si>
  <si>
    <t>Hrly Total</t>
  </si>
  <si>
    <t>Cost</t>
  </si>
  <si>
    <t>Wage</t>
  </si>
  <si>
    <t>Private Sect.</t>
  </si>
  <si>
    <t>RUS .</t>
  </si>
  <si>
    <t>Attorney/Professional</t>
  </si>
  <si>
    <t>Clerical/Admin</t>
  </si>
  <si>
    <t>GS15/5</t>
  </si>
  <si>
    <t>GS14/5</t>
  </si>
  <si>
    <t>GS13/5</t>
  </si>
  <si>
    <t>GS 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</si>
</sst>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m/dd/yy_)"/>
    <numFmt numFmtId="165" formatCode="0.00_)"/>
    <numFmt numFmtId="166" formatCode="#,##0.0_);\(#,##0.0\)"/>
  </numFmts>
  <fonts count="25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37" fontId="1" fillId="0" borderId="1" xfId="0" applyNumberFormat="1" applyFont="1" applyBorder="1"/>
    <xf numFmtId="37" fontId="1" fillId="0" borderId="2" xfId="0" applyNumberFormat="1" applyFont="1" applyBorder="1"/>
    <xf numFmtId="37" fontId="2" fillId="0" borderId="3" xfId="0" applyNumberFormat="1" applyFont="1" applyBorder="1"/>
    <xf numFmtId="37" fontId="3" fillId="0" borderId="2" xfId="0" applyNumberFormat="1" applyFont="1" applyBorder="1"/>
    <xf numFmtId="37" fontId="3" fillId="0" borderId="4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6" fillId="0" borderId="5" xfId="0" applyNumberFormat="1" applyFont="1" applyBorder="1"/>
    <xf numFmtId="37" fontId="4" fillId="0" borderId="7" xfId="0" applyNumberFormat="1" applyFont="1" applyBorder="1"/>
    <xf numFmtId="164" fontId="3" fillId="0" borderId="8" xfId="0" applyNumberFormat="1" applyFont="1" applyBorder="1"/>
    <xf numFmtId="37" fontId="3" fillId="0" borderId="9" xfId="0" applyNumberFormat="1" applyFont="1" applyBorder="1"/>
    <xf numFmtId="37" fontId="3" fillId="0" borderId="10" xfId="0" applyNumberFormat="1" applyFont="1" applyBorder="1"/>
    <xf numFmtId="37" fontId="7" fillId="0" borderId="10" xfId="0" applyNumberFormat="1" applyFont="1" applyBorder="1"/>
    <xf numFmtId="37" fontId="4" fillId="0" borderId="11" xfId="0" applyNumberFormat="1" applyFont="1" applyBorder="1"/>
    <xf numFmtId="37" fontId="2" fillId="0" borderId="5" xfId="0" applyNumberFormat="1" applyFont="1" applyBorder="1"/>
    <xf numFmtId="37" fontId="8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8" xfId="0" applyNumberFormat="1" applyFont="1" applyBorder="1"/>
    <xf numFmtId="37" fontId="8" fillId="0" borderId="5" xfId="0" applyNumberFormat="1" applyFont="1" applyBorder="1"/>
    <xf numFmtId="37" fontId="1" fillId="0" borderId="0" xfId="0" applyNumberFormat="1" applyFont="1" applyAlignment="1">
      <alignment horizontal="fill"/>
    </xf>
    <xf numFmtId="37" fontId="8" fillId="0" borderId="9" xfId="0" applyNumberFormat="1" applyFont="1" applyBorder="1" applyAlignment="1">
      <alignment horizontal="center"/>
    </xf>
    <xf numFmtId="37" fontId="1" fillId="0" borderId="10" xfId="0" applyNumberFormat="1" applyFont="1" applyBorder="1" applyAlignment="1">
      <alignment horizontal="center"/>
    </xf>
    <xf numFmtId="37" fontId="1" fillId="0" borderId="10" xfId="0" applyNumberFormat="1" applyFont="1" applyBorder="1"/>
    <xf numFmtId="37" fontId="1" fillId="0" borderId="6" xfId="0" applyNumberFormat="1" applyFont="1" applyBorder="1"/>
    <xf numFmtId="37" fontId="1" fillId="0" borderId="9" xfId="0" applyNumberFormat="1" applyFont="1" applyBorder="1"/>
    <xf numFmtId="37" fontId="3" fillId="0" borderId="12" xfId="0" applyNumberFormat="1" applyFont="1" applyBorder="1"/>
    <xf numFmtId="37" fontId="2" fillId="0" borderId="13" xfId="0" applyNumberFormat="1" applyFont="1" applyBorder="1"/>
    <xf numFmtId="37" fontId="2" fillId="0" borderId="14" xfId="0" applyNumberFormat="1" applyFont="1" applyBorder="1"/>
    <xf numFmtId="37" fontId="2" fillId="0" borderId="14" xfId="0" applyNumberFormat="1" applyFont="1" applyBorder="1" applyAlignment="1">
      <alignment horizontal="center"/>
    </xf>
    <xf numFmtId="37" fontId="2" fillId="0" borderId="10" xfId="0" applyNumberFormat="1" applyFont="1" applyBorder="1"/>
    <xf numFmtId="37" fontId="2" fillId="0" borderId="10" xfId="0" applyNumberFormat="1" applyFont="1" applyBorder="1" applyAlignment="1">
      <alignment horizontal="center"/>
    </xf>
    <xf numFmtId="37" fontId="2" fillId="0" borderId="6" xfId="0" applyNumberFormat="1" applyFont="1" applyBorder="1"/>
    <xf numFmtId="37" fontId="1" fillId="0" borderId="14" xfId="0" applyNumberFormat="1" applyFont="1" applyBorder="1" applyAlignment="1">
      <alignment horizontal="center"/>
    </xf>
    <xf numFmtId="37" fontId="1" fillId="0" borderId="8" xfId="0" applyNumberFormat="1" applyFont="1" applyBorder="1" applyAlignment="1">
      <alignment horizontal="center"/>
    </xf>
    <xf numFmtId="37" fontId="2" fillId="0" borderId="13" xfId="0" applyNumberFormat="1" applyFont="1" applyBorder="1" applyAlignment="1">
      <alignment horizontal="center"/>
    </xf>
    <xf numFmtId="37" fontId="9" fillId="0" borderId="14" xfId="0" applyNumberFormat="1" applyFont="1" applyBorder="1" applyAlignment="1">
      <alignment horizontal="center"/>
    </xf>
    <xf numFmtId="37" fontId="1" fillId="0" borderId="14" xfId="0" applyNumberFormat="1" applyFont="1" applyBorder="1"/>
    <xf numFmtId="37" fontId="9" fillId="0" borderId="8" xfId="0" applyNumberFormat="1" applyFont="1" applyBorder="1" applyAlignment="1">
      <alignment horizontal="center"/>
    </xf>
    <xf numFmtId="37" fontId="8" fillId="0" borderId="15" xfId="0" applyNumberFormat="1" applyFont="1" applyBorder="1" applyAlignment="1">
      <alignment horizontal="center"/>
    </xf>
    <xf numFmtId="37" fontId="8" fillId="0" borderId="16" xfId="0" applyNumberFormat="1" applyFont="1" applyBorder="1" applyAlignment="1">
      <alignment horizontal="center"/>
    </xf>
    <xf numFmtId="37" fontId="8" fillId="0" borderId="6" xfId="0" applyNumberFormat="1" applyFont="1" applyBorder="1" applyAlignment="1">
      <alignment horizontal="center"/>
    </xf>
    <xf numFmtId="37" fontId="10" fillId="0" borderId="13" xfId="0" applyNumberFormat="1" applyFont="1" applyBorder="1"/>
    <xf numFmtId="37" fontId="10" fillId="0" borderId="14" xfId="0" applyNumberFormat="1" applyFont="1" applyBorder="1"/>
    <xf numFmtId="37" fontId="10" fillId="0" borderId="8" xfId="0" applyNumberFormat="1" applyFont="1" applyBorder="1"/>
    <xf numFmtId="37" fontId="10" fillId="0" borderId="17" xfId="0" applyNumberFormat="1" applyFont="1" applyBorder="1"/>
    <xf numFmtId="37" fontId="10" fillId="0" borderId="18" xfId="0" applyNumberFormat="1" applyFont="1" applyBorder="1" applyAlignment="1">
      <alignment horizontal="left"/>
    </xf>
    <xf numFmtId="37" fontId="10" fillId="0" borderId="18" xfId="0" applyNumberFormat="1" applyFont="1" applyBorder="1"/>
    <xf numFmtId="37" fontId="10" fillId="0" borderId="19" xfId="0" applyNumberFormat="1" applyFont="1" applyBorder="1"/>
    <xf numFmtId="37" fontId="2" fillId="0" borderId="8" xfId="0" applyNumberFormat="1" applyFont="1" applyBorder="1"/>
    <xf numFmtId="37" fontId="3" fillId="0" borderId="20" xfId="0" applyNumberFormat="1" applyFont="1" applyBorder="1"/>
    <xf numFmtId="0" fontId="0" fillId="0" borderId="20" xfId="0" applyBorder="1"/>
    <xf numFmtId="0" fontId="0" fillId="0" borderId="21" xfId="0" applyBorder="1"/>
    <xf numFmtId="37" fontId="4" fillId="0" borderId="7" xfId="0" applyNumberFormat="1" applyFont="1" applyBorder="1" applyAlignment="1">
      <alignment horizontal="left"/>
    </xf>
    <xf numFmtId="37" fontId="2" fillId="0" borderId="2" xfId="0" applyNumberFormat="1" applyFont="1" applyBorder="1"/>
    <xf numFmtId="37" fontId="2" fillId="0" borderId="0" xfId="0" applyNumberFormat="1" applyFont="1"/>
    <xf numFmtId="164" fontId="2" fillId="0" borderId="10" xfId="0" applyNumberFormat="1" applyFont="1" applyBorder="1"/>
    <xf numFmtId="37" fontId="12" fillId="0" borderId="14" xfId="0" applyNumberFormat="1" applyFont="1" applyBorder="1"/>
    <xf numFmtId="164" fontId="2" fillId="0" borderId="24" xfId="0" applyNumberFormat="1" applyFont="1" applyBorder="1"/>
    <xf numFmtId="37" fontId="0" fillId="0" borderId="0" xfId="0" applyNumberFormat="1"/>
    <xf numFmtId="0" fontId="13" fillId="0" borderId="13" xfId="0" applyFont="1" applyBorder="1" applyAlignment="1">
      <alignment horizontal="center"/>
    </xf>
    <xf numFmtId="37" fontId="13" fillId="0" borderId="14" xfId="0" applyNumberFormat="1" applyFont="1" applyBorder="1" applyAlignment="1">
      <alignment horizontal="center"/>
    </xf>
    <xf numFmtId="37" fontId="13" fillId="0" borderId="14" xfId="0" applyNumberFormat="1" applyFont="1" applyBorder="1"/>
    <xf numFmtId="37" fontId="13" fillId="0" borderId="8" xfId="0" applyNumberFormat="1" applyFont="1" applyBorder="1"/>
    <xf numFmtId="37" fontId="13" fillId="0" borderId="13" xfId="0" applyNumberFormat="1" applyFont="1" applyBorder="1"/>
    <xf numFmtId="37" fontId="14" fillId="0" borderId="14" xfId="0" applyNumberFormat="1" applyFont="1" applyBorder="1"/>
    <xf numFmtId="37" fontId="13" fillId="0" borderId="22" xfId="0" applyNumberFormat="1" applyFont="1" applyBorder="1"/>
    <xf numFmtId="37" fontId="14" fillId="0" borderId="14" xfId="0" applyNumberFormat="1" applyFont="1" applyBorder="1" applyAlignment="1">
      <alignment horizontal="left"/>
    </xf>
    <xf numFmtId="37" fontId="13" fillId="0" borderId="13" xfId="0" applyNumberFormat="1" applyFont="1" applyBorder="1" applyAlignment="1">
      <alignment horizontal="center"/>
    </xf>
    <xf numFmtId="37" fontId="15" fillId="0" borderId="14" xfId="0" applyNumberFormat="1" applyFont="1" applyBorder="1"/>
    <xf numFmtId="37" fontId="13" fillId="0" borderId="13" xfId="0" applyNumberFormat="1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37" fontId="11" fillId="0" borderId="18" xfId="0" applyNumberFormat="1" applyFont="1" applyBorder="1" applyAlignment="1">
      <alignment horizontal="right"/>
    </xf>
    <xf numFmtId="165" fontId="10" fillId="0" borderId="18" xfId="0" applyNumberFormat="1" applyFont="1" applyBorder="1"/>
    <xf numFmtId="37" fontId="10" fillId="0" borderId="23" xfId="0" applyNumberFormat="1" applyFont="1" applyBorder="1"/>
    <xf numFmtId="37" fontId="10" fillId="2" borderId="18" xfId="0" applyNumberFormat="1" applyFont="1" applyFill="1" applyBorder="1"/>
    <xf numFmtId="166" fontId="10" fillId="0" borderId="18" xfId="0" applyNumberFormat="1" applyFont="1" applyBorder="1"/>
    <xf numFmtId="10" fontId="0" fillId="0" borderId="0" xfId="0" applyNumberFormat="1"/>
    <xf numFmtId="2" fontId="0" fillId="0" borderId="0" xfId="0" applyNumberFormat="1"/>
    <xf numFmtId="0" fontId="16" fillId="0" borderId="0" xfId="0" applyFont="1"/>
    <xf numFmtId="0" fontId="17" fillId="0" borderId="0" xfId="0" applyFont="1"/>
    <xf numFmtId="16" fontId="17" fillId="0" borderId="0" xfId="0" applyNumberFormat="1" applyFont="1"/>
    <xf numFmtId="0" fontId="18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8" fontId="2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/>
    <xf numFmtId="37" fontId="24" fillId="0" borderId="0" xfId="0" applyNumberFormat="1" applyFont="1"/>
    <xf numFmtId="37" fontId="19" fillId="0" borderId="14" xfId="0" applyNumberFormat="1" applyFont="1" applyBorder="1"/>
    <xf numFmtId="17" fontId="6" fillId="0" borderId="11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37" fontId="5" fillId="0" borderId="11" xfId="0" applyNumberFormat="1" applyFont="1" applyBorder="1" applyAlignment="1">
      <alignment horizontal="center"/>
    </xf>
    <xf numFmtId="37" fontId="5" fillId="0" borderId="6" xfId="0" applyNumberFormat="1" applyFont="1" applyBorder="1" applyAlignment="1">
      <alignment horizontal="center"/>
    </xf>
    <xf numFmtId="8" fontId="20" fillId="0" borderId="0" xfId="0" applyNumberFormat="1" applyFont="1" applyAlignment="1">
      <alignment horizontal="right" vertical="center" wrapText="1"/>
    </xf>
    <xf numFmtId="8" fontId="2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="110" zoomScaleNormal="110" zoomScaleSheetLayoutView="75" workbookViewId="0">
      <selection activeCell="J21" sqref="J21"/>
    </sheetView>
  </sheetViews>
  <sheetFormatPr defaultRowHeight="12.75"/>
  <cols>
    <col min="1" max="1" width="13.42578125" customWidth="1"/>
    <col min="2" max="2" width="78.5703125" customWidth="1"/>
    <col min="5" max="5" width="10.5703125" customWidth="1"/>
    <col min="7" max="7" width="9.5703125" bestFit="1" customWidth="1"/>
  </cols>
  <sheetData>
    <row r="1" spans="1:8">
      <c r="A1" s="1" t="s">
        <v>0</v>
      </c>
      <c r="B1" s="2"/>
      <c r="C1" s="3" t="s">
        <v>1</v>
      </c>
      <c r="D1" s="4"/>
      <c r="E1" s="4"/>
      <c r="F1" s="55" t="s">
        <v>2</v>
      </c>
      <c r="G1" s="3" t="s">
        <v>3</v>
      </c>
      <c r="H1" s="5"/>
    </row>
    <row r="2" spans="1:8" ht="15.75">
      <c r="A2" s="6"/>
      <c r="B2" s="7"/>
      <c r="C2" s="54" t="s">
        <v>4</v>
      </c>
      <c r="D2" s="7"/>
      <c r="E2" s="7"/>
      <c r="F2" s="56"/>
      <c r="G2" s="94" t="s">
        <v>5</v>
      </c>
      <c r="H2" s="95"/>
    </row>
    <row r="3" spans="1:8" ht="15.75">
      <c r="A3" s="8" t="s">
        <v>6</v>
      </c>
      <c r="B3" s="7"/>
      <c r="C3" s="9" t="s">
        <v>7</v>
      </c>
      <c r="D3" s="7"/>
      <c r="E3" s="7"/>
      <c r="G3" s="59" t="s">
        <v>8</v>
      </c>
      <c r="H3" s="10"/>
    </row>
    <row r="4" spans="1:8" ht="15.75">
      <c r="A4" s="11"/>
      <c r="B4" s="13"/>
      <c r="C4" s="14" t="s">
        <v>9</v>
      </c>
      <c r="D4" s="12"/>
      <c r="E4" s="12"/>
      <c r="F4" s="57"/>
      <c r="G4" s="92">
        <v>45994</v>
      </c>
      <c r="H4" s="93"/>
    </row>
    <row r="5" spans="1:8">
      <c r="A5" s="15" t="s">
        <v>10</v>
      </c>
      <c r="B5" s="16" t="s">
        <v>2</v>
      </c>
      <c r="C5" s="17" t="s">
        <v>11</v>
      </c>
      <c r="D5" s="18"/>
      <c r="E5" s="17" t="s">
        <v>12</v>
      </c>
      <c r="F5" s="18"/>
      <c r="G5" s="17" t="s">
        <v>13</v>
      </c>
      <c r="H5" s="19"/>
    </row>
    <row r="6" spans="1:8">
      <c r="A6" s="20" t="s">
        <v>14</v>
      </c>
      <c r="B6" s="7"/>
      <c r="C6" s="21" t="s">
        <v>15</v>
      </c>
      <c r="D6" s="18" t="s">
        <v>16</v>
      </c>
      <c r="E6" s="21" t="s">
        <v>15</v>
      </c>
      <c r="F6" s="18" t="s">
        <v>17</v>
      </c>
      <c r="G6" s="21" t="s">
        <v>15</v>
      </c>
      <c r="H6" s="19" t="s">
        <v>18</v>
      </c>
    </row>
    <row r="7" spans="1:8">
      <c r="A7" s="22" t="s">
        <v>19</v>
      </c>
      <c r="B7" s="12"/>
      <c r="C7" s="23" t="s">
        <v>20</v>
      </c>
      <c r="D7" s="24"/>
      <c r="E7" s="23" t="s">
        <v>11</v>
      </c>
      <c r="F7" s="24"/>
      <c r="G7" s="23" t="s">
        <v>21</v>
      </c>
      <c r="H7" s="25"/>
    </row>
    <row r="8" spans="1:8">
      <c r="A8" s="26" t="s">
        <v>22</v>
      </c>
      <c r="B8" s="12"/>
      <c r="C8" s="27"/>
      <c r="D8" s="12"/>
      <c r="E8" s="12" t="s">
        <v>23</v>
      </c>
      <c r="F8" s="51"/>
      <c r="G8" s="52"/>
      <c r="H8" s="53"/>
    </row>
    <row r="9" spans="1:8">
      <c r="A9" s="28"/>
      <c r="B9" s="29"/>
      <c r="C9" s="30" t="s">
        <v>24</v>
      </c>
      <c r="D9" s="31"/>
      <c r="E9" s="31"/>
      <c r="F9" s="32" t="s">
        <v>25</v>
      </c>
      <c r="G9" s="31"/>
      <c r="H9" s="33"/>
    </row>
    <row r="10" spans="1:8">
      <c r="A10" s="28"/>
      <c r="B10" s="29"/>
      <c r="C10" s="30" t="s">
        <v>26</v>
      </c>
      <c r="D10" s="34" t="s">
        <v>27</v>
      </c>
      <c r="E10" s="34" t="s">
        <v>27</v>
      </c>
      <c r="F10" s="34" t="s">
        <v>28</v>
      </c>
      <c r="G10" s="34" t="s">
        <v>29</v>
      </c>
      <c r="H10" s="35" t="s">
        <v>28</v>
      </c>
    </row>
    <row r="11" spans="1:8">
      <c r="A11" s="36" t="s">
        <v>30</v>
      </c>
      <c r="B11" s="29"/>
      <c r="C11" s="37" t="s">
        <v>31</v>
      </c>
      <c r="D11" s="34" t="s">
        <v>32</v>
      </c>
      <c r="E11" s="34" t="s">
        <v>33</v>
      </c>
      <c r="F11" s="34" t="s">
        <v>34</v>
      </c>
      <c r="G11" s="34" t="s">
        <v>35</v>
      </c>
      <c r="H11" s="35" t="s">
        <v>29</v>
      </c>
    </row>
    <row r="12" spans="1:8">
      <c r="A12" s="36" t="s">
        <v>36</v>
      </c>
      <c r="B12" s="30" t="s">
        <v>37</v>
      </c>
      <c r="C12" s="37" t="s">
        <v>38</v>
      </c>
      <c r="D12" s="34" t="s">
        <v>39</v>
      </c>
      <c r="E12" s="34" t="s">
        <v>35</v>
      </c>
      <c r="F12" s="34" t="s">
        <v>33</v>
      </c>
      <c r="G12" s="34" t="s">
        <v>40</v>
      </c>
      <c r="H12" s="39" t="s">
        <v>41</v>
      </c>
    </row>
    <row r="13" spans="1:8">
      <c r="A13" s="28"/>
      <c r="B13" s="30"/>
      <c r="C13" s="29"/>
      <c r="D13" s="38"/>
      <c r="E13" s="34" t="s">
        <v>42</v>
      </c>
      <c r="F13" s="37" t="s">
        <v>43</v>
      </c>
      <c r="G13" s="29"/>
      <c r="H13" s="50"/>
    </row>
    <row r="14" spans="1:8">
      <c r="A14" s="40" t="s">
        <v>44</v>
      </c>
      <c r="B14" s="41" t="s">
        <v>45</v>
      </c>
      <c r="C14" s="41" t="s">
        <v>46</v>
      </c>
      <c r="D14" s="41" t="s">
        <v>47</v>
      </c>
      <c r="E14" s="41" t="s">
        <v>48</v>
      </c>
      <c r="F14" s="41" t="s">
        <v>49</v>
      </c>
      <c r="G14" s="41" t="s">
        <v>50</v>
      </c>
      <c r="H14" s="42" t="s">
        <v>51</v>
      </c>
    </row>
    <row r="15" spans="1:8">
      <c r="A15" s="43"/>
      <c r="B15" s="44"/>
      <c r="C15" s="44"/>
      <c r="D15" s="44"/>
      <c r="E15" s="44"/>
      <c r="F15" s="44"/>
      <c r="G15" s="44"/>
      <c r="H15" s="45"/>
    </row>
    <row r="16" spans="1:8">
      <c r="A16" s="61"/>
      <c r="B16" s="58" t="s">
        <v>52</v>
      </c>
      <c r="C16" s="62" t="s">
        <v>2</v>
      </c>
      <c r="D16" s="63" t="s">
        <v>2</v>
      </c>
      <c r="E16" s="63" t="s">
        <v>2</v>
      </c>
      <c r="F16" s="63" t="s">
        <v>2</v>
      </c>
      <c r="G16" s="63" t="s">
        <v>2</v>
      </c>
      <c r="H16" s="64" t="s">
        <v>2</v>
      </c>
    </row>
    <row r="17" spans="1:8">
      <c r="A17" s="65"/>
      <c r="B17" s="63" t="s">
        <v>2</v>
      </c>
      <c r="C17" s="63"/>
      <c r="D17" s="63"/>
      <c r="E17" s="63"/>
      <c r="F17" s="63"/>
      <c r="G17" s="63"/>
      <c r="H17" s="64"/>
    </row>
    <row r="18" spans="1:8" ht="15">
      <c r="A18" s="65" t="s">
        <v>53</v>
      </c>
      <c r="B18" s="66" t="s">
        <v>54</v>
      </c>
      <c r="C18" s="63" t="s">
        <v>55</v>
      </c>
      <c r="D18" s="63">
        <v>2</v>
      </c>
      <c r="E18" s="63">
        <v>1</v>
      </c>
      <c r="F18" s="63">
        <f t="shared" ref="F18:F24" si="0">SUM(D18*E18)</f>
        <v>2</v>
      </c>
      <c r="G18" s="63">
        <v>2</v>
      </c>
      <c r="H18" s="67">
        <f t="shared" ref="H18:H24" si="1">SUM(F18*G18)</f>
        <v>4</v>
      </c>
    </row>
    <row r="19" spans="1:8" ht="15">
      <c r="A19" s="65" t="s">
        <v>56</v>
      </c>
      <c r="B19" s="66" t="s">
        <v>57</v>
      </c>
      <c r="C19" s="63" t="s">
        <v>55</v>
      </c>
      <c r="D19" s="63">
        <v>2</v>
      </c>
      <c r="E19" s="63">
        <v>1</v>
      </c>
      <c r="F19" s="63">
        <f t="shared" si="0"/>
        <v>2</v>
      </c>
      <c r="G19" s="63">
        <v>1</v>
      </c>
      <c r="H19" s="67">
        <f t="shared" si="1"/>
        <v>2</v>
      </c>
    </row>
    <row r="20" spans="1:8" ht="15">
      <c r="A20" s="65" t="s">
        <v>58</v>
      </c>
      <c r="B20" s="68" t="s">
        <v>59</v>
      </c>
      <c r="C20" s="63" t="s">
        <v>55</v>
      </c>
      <c r="D20" s="63">
        <v>1</v>
      </c>
      <c r="E20" s="63">
        <v>1</v>
      </c>
      <c r="F20" s="63">
        <f t="shared" si="0"/>
        <v>1</v>
      </c>
      <c r="G20" s="63">
        <v>1</v>
      </c>
      <c r="H20" s="67">
        <f t="shared" si="1"/>
        <v>1</v>
      </c>
    </row>
    <row r="21" spans="1:8" ht="15">
      <c r="A21" s="65" t="s">
        <v>60</v>
      </c>
      <c r="B21" s="68" t="s">
        <v>61</v>
      </c>
      <c r="C21" s="63" t="s">
        <v>55</v>
      </c>
      <c r="D21" s="91">
        <v>2</v>
      </c>
      <c r="E21" s="63">
        <v>1</v>
      </c>
      <c r="F21" s="63">
        <f t="shared" si="0"/>
        <v>2</v>
      </c>
      <c r="G21" s="63">
        <v>1</v>
      </c>
      <c r="H21" s="67">
        <f t="shared" si="1"/>
        <v>2</v>
      </c>
    </row>
    <row r="22" spans="1:8" ht="15">
      <c r="A22" s="65" t="s">
        <v>62</v>
      </c>
      <c r="B22" s="68" t="s">
        <v>63</v>
      </c>
      <c r="C22" s="63" t="s">
        <v>55</v>
      </c>
      <c r="D22" s="63">
        <v>1</v>
      </c>
      <c r="E22" s="63">
        <v>1</v>
      </c>
      <c r="F22" s="63">
        <f t="shared" si="0"/>
        <v>1</v>
      </c>
      <c r="G22" s="63">
        <v>1</v>
      </c>
      <c r="H22" s="67">
        <f t="shared" si="1"/>
        <v>1</v>
      </c>
    </row>
    <row r="23" spans="1:8" ht="15">
      <c r="A23" s="65" t="s">
        <v>64</v>
      </c>
      <c r="B23" s="68" t="s">
        <v>65</v>
      </c>
      <c r="C23" s="63" t="s">
        <v>55</v>
      </c>
      <c r="D23" s="63">
        <v>1</v>
      </c>
      <c r="E23" s="63">
        <v>1</v>
      </c>
      <c r="F23" s="63">
        <f t="shared" si="0"/>
        <v>1</v>
      </c>
      <c r="G23" s="63">
        <v>1</v>
      </c>
      <c r="H23" s="67">
        <f t="shared" si="1"/>
        <v>1</v>
      </c>
    </row>
    <row r="24" spans="1:8" ht="15">
      <c r="A24" s="65" t="s">
        <v>66</v>
      </c>
      <c r="B24" s="68" t="s">
        <v>67</v>
      </c>
      <c r="C24" s="63" t="s">
        <v>55</v>
      </c>
      <c r="D24" s="63">
        <v>1</v>
      </c>
      <c r="E24" s="63">
        <v>1</v>
      </c>
      <c r="F24" s="63">
        <f t="shared" si="0"/>
        <v>1</v>
      </c>
      <c r="G24" s="63">
        <v>2</v>
      </c>
      <c r="H24" s="67">
        <f t="shared" si="1"/>
        <v>2</v>
      </c>
    </row>
    <row r="25" spans="1:8" ht="15">
      <c r="A25" s="65"/>
      <c r="B25" s="68"/>
      <c r="C25" s="63"/>
      <c r="D25" s="63"/>
      <c r="E25" s="63"/>
      <c r="F25" s="63"/>
      <c r="G25" s="63"/>
      <c r="H25" s="64"/>
    </row>
    <row r="26" spans="1:8">
      <c r="A26" s="65"/>
      <c r="B26" s="58" t="s">
        <v>68</v>
      </c>
      <c r="C26" s="63"/>
      <c r="D26" s="63"/>
      <c r="E26" s="63"/>
      <c r="F26" s="63"/>
      <c r="G26" s="63"/>
      <c r="H26" s="64"/>
    </row>
    <row r="27" spans="1:8" ht="15">
      <c r="A27" s="61"/>
      <c r="B27" s="68"/>
      <c r="C27" s="63"/>
      <c r="D27" s="63"/>
      <c r="E27" s="63"/>
      <c r="F27" s="63"/>
      <c r="G27" s="63"/>
      <c r="H27" s="64"/>
    </row>
    <row r="28" spans="1:8" ht="15">
      <c r="A28" s="65" t="s">
        <v>69</v>
      </c>
      <c r="B28" s="66" t="s">
        <v>70</v>
      </c>
      <c r="C28" s="63" t="s">
        <v>55</v>
      </c>
      <c r="D28" s="63">
        <v>2</v>
      </c>
      <c r="E28" s="63">
        <v>1</v>
      </c>
      <c r="F28" s="63">
        <f>SUM(D28*E28)</f>
        <v>2</v>
      </c>
      <c r="G28" s="63">
        <v>2</v>
      </c>
      <c r="H28" s="67">
        <f>SUM(F28*G28)</f>
        <v>4</v>
      </c>
    </row>
    <row r="29" spans="1:8" ht="15">
      <c r="A29" s="65" t="s">
        <v>71</v>
      </c>
      <c r="B29" s="66" t="s">
        <v>72</v>
      </c>
      <c r="C29" s="63" t="s">
        <v>55</v>
      </c>
      <c r="D29" s="63">
        <v>2</v>
      </c>
      <c r="E29" s="63">
        <v>1</v>
      </c>
      <c r="F29" s="63">
        <f>SUM(D29*E29)</f>
        <v>2</v>
      </c>
      <c r="G29" s="63">
        <v>1</v>
      </c>
      <c r="H29" s="67">
        <f>SUM(F29*G29)</f>
        <v>2</v>
      </c>
    </row>
    <row r="30" spans="1:8" ht="15">
      <c r="A30" s="65" t="s">
        <v>73</v>
      </c>
      <c r="B30" s="68" t="s">
        <v>74</v>
      </c>
      <c r="C30" s="63" t="s">
        <v>55</v>
      </c>
      <c r="D30" s="63">
        <v>2</v>
      </c>
      <c r="E30" s="63">
        <v>1</v>
      </c>
      <c r="F30" s="63">
        <f>SUM(D30*E30)</f>
        <v>2</v>
      </c>
      <c r="G30" s="63">
        <v>1</v>
      </c>
      <c r="H30" s="67">
        <f>SUM(F30*G30)</f>
        <v>2</v>
      </c>
    </row>
    <row r="31" spans="1:8" ht="14.25">
      <c r="A31" s="69"/>
      <c r="B31" s="70"/>
      <c r="C31" s="63"/>
      <c r="D31" s="63"/>
      <c r="E31" s="63"/>
      <c r="F31" s="63"/>
      <c r="G31" s="63"/>
      <c r="H31" s="64"/>
    </row>
    <row r="32" spans="1:8">
      <c r="A32" s="69"/>
      <c r="B32" s="58" t="s">
        <v>75</v>
      </c>
      <c r="C32" s="63"/>
      <c r="D32" s="63"/>
      <c r="E32" s="63"/>
      <c r="F32" s="63"/>
      <c r="G32" s="63"/>
      <c r="H32" s="64"/>
    </row>
    <row r="33" spans="1:8" ht="14.25">
      <c r="A33" s="69"/>
      <c r="B33" s="70"/>
      <c r="C33" s="63"/>
      <c r="D33" s="63"/>
      <c r="E33" s="63"/>
      <c r="F33" s="63"/>
      <c r="G33" s="63"/>
      <c r="H33" s="64"/>
    </row>
    <row r="34" spans="1:8" ht="15">
      <c r="A34" s="71" t="s">
        <v>76</v>
      </c>
      <c r="B34" s="68" t="s">
        <v>77</v>
      </c>
      <c r="C34" s="63" t="s">
        <v>55</v>
      </c>
      <c r="D34" s="63">
        <v>2</v>
      </c>
      <c r="E34" s="63">
        <v>1</v>
      </c>
      <c r="F34" s="63">
        <f t="shared" ref="F34:F39" si="2">SUM(D34*E34)</f>
        <v>2</v>
      </c>
      <c r="G34" s="63">
        <v>2</v>
      </c>
      <c r="H34" s="67">
        <f t="shared" ref="H34:H39" si="3">SUM(F34*G34)</f>
        <v>4</v>
      </c>
    </row>
    <row r="35" spans="1:8" ht="15">
      <c r="A35" s="71" t="s">
        <v>78</v>
      </c>
      <c r="B35" s="68" t="s">
        <v>79</v>
      </c>
      <c r="C35" s="63" t="s">
        <v>55</v>
      </c>
      <c r="D35" s="63">
        <v>2</v>
      </c>
      <c r="E35" s="63">
        <v>1</v>
      </c>
      <c r="F35" s="63">
        <f t="shared" si="2"/>
        <v>2</v>
      </c>
      <c r="G35" s="63">
        <v>1</v>
      </c>
      <c r="H35" s="67">
        <f t="shared" si="3"/>
        <v>2</v>
      </c>
    </row>
    <row r="36" spans="1:8" ht="15">
      <c r="A36" s="72" t="s">
        <v>80</v>
      </c>
      <c r="B36" s="68" t="s">
        <v>81</v>
      </c>
      <c r="C36" s="63" t="s">
        <v>55</v>
      </c>
      <c r="D36" s="63">
        <v>1</v>
      </c>
      <c r="E36" s="63">
        <v>1</v>
      </c>
      <c r="F36" s="63">
        <f t="shared" si="2"/>
        <v>1</v>
      </c>
      <c r="G36" s="63">
        <v>1</v>
      </c>
      <c r="H36" s="67">
        <f t="shared" si="3"/>
        <v>1</v>
      </c>
    </row>
    <row r="37" spans="1:8" ht="15">
      <c r="A37" s="72" t="s">
        <v>82</v>
      </c>
      <c r="B37" s="66" t="s">
        <v>83</v>
      </c>
      <c r="C37" s="63" t="s">
        <v>55</v>
      </c>
      <c r="D37" s="63">
        <v>1</v>
      </c>
      <c r="E37" s="63">
        <v>1</v>
      </c>
      <c r="F37" s="63">
        <f t="shared" si="2"/>
        <v>1</v>
      </c>
      <c r="G37" s="63">
        <v>1</v>
      </c>
      <c r="H37" s="67">
        <f t="shared" si="3"/>
        <v>1</v>
      </c>
    </row>
    <row r="38" spans="1:8" ht="15">
      <c r="A38" s="72" t="s">
        <v>84</v>
      </c>
      <c r="B38" s="66" t="s">
        <v>85</v>
      </c>
      <c r="C38" s="63" t="s">
        <v>55</v>
      </c>
      <c r="D38" s="63">
        <v>1</v>
      </c>
      <c r="E38" s="63">
        <v>1</v>
      </c>
      <c r="F38" s="63">
        <f t="shared" si="2"/>
        <v>1</v>
      </c>
      <c r="G38" s="63">
        <v>1</v>
      </c>
      <c r="H38" s="67">
        <f t="shared" si="3"/>
        <v>1</v>
      </c>
    </row>
    <row r="39" spans="1:8" ht="15">
      <c r="A39" s="65" t="s">
        <v>86</v>
      </c>
      <c r="B39" s="66" t="s">
        <v>87</v>
      </c>
      <c r="C39" s="63" t="s">
        <v>55</v>
      </c>
      <c r="D39" s="63">
        <v>1</v>
      </c>
      <c r="E39" s="63">
        <v>1</v>
      </c>
      <c r="F39" s="63">
        <f t="shared" si="2"/>
        <v>1</v>
      </c>
      <c r="G39" s="63">
        <v>1</v>
      </c>
      <c r="H39" s="67">
        <f t="shared" si="3"/>
        <v>1</v>
      </c>
    </row>
    <row r="40" spans="1:8" ht="13.5" thickBot="1">
      <c r="A40" s="46"/>
      <c r="B40" s="47"/>
      <c r="C40" s="48"/>
      <c r="D40" s="48"/>
      <c r="E40" s="48"/>
      <c r="F40" s="48" t="s">
        <v>2</v>
      </c>
      <c r="G40" s="48"/>
      <c r="H40" s="49"/>
    </row>
    <row r="41" spans="1:8" ht="13.5" thickBot="1">
      <c r="A41" s="46"/>
      <c r="B41" s="73" t="s">
        <v>88</v>
      </c>
      <c r="C41" s="76"/>
      <c r="D41" s="48">
        <v>2</v>
      </c>
      <c r="E41" s="77"/>
      <c r="F41" s="48">
        <f>SUM(F18:F39)</f>
        <v>24</v>
      </c>
      <c r="G41" s="74">
        <f>H41/F41</f>
        <v>1.2916666666666667</v>
      </c>
      <c r="H41" s="75">
        <f>SUM(H18:H39)</f>
        <v>31</v>
      </c>
    </row>
    <row r="42" spans="1:8">
      <c r="A42" s="7" t="s">
        <v>89</v>
      </c>
      <c r="B42" s="7"/>
      <c r="C42" s="7"/>
      <c r="D42" s="7"/>
      <c r="E42" s="7"/>
      <c r="F42" s="7"/>
      <c r="G42" s="7"/>
      <c r="H42" s="7"/>
    </row>
    <row r="43" spans="1:8">
      <c r="C43" s="81"/>
    </row>
    <row r="44" spans="1:8">
      <c r="F44" s="60"/>
    </row>
  </sheetData>
  <mergeCells count="2">
    <mergeCell ref="G4:H4"/>
    <mergeCell ref="G2:H2"/>
  </mergeCells>
  <phoneticPr fontId="0" type="noConversion"/>
  <pageMargins left="0.25" right="0.25" top="0.25" bottom="0.25" header="0.5" footer="0.5"/>
  <pageSetup scale="90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4"/>
  <sheetViews>
    <sheetView zoomScale="120" zoomScaleNormal="120" workbookViewId="0">
      <selection activeCell="G17" sqref="G17:H18"/>
    </sheetView>
  </sheetViews>
  <sheetFormatPr defaultRowHeight="12.75"/>
  <cols>
    <col min="4" max="4" width="12.140625" customWidth="1"/>
  </cols>
  <sheetData>
    <row r="1" spans="2:8">
      <c r="B1" s="80" t="s">
        <v>96</v>
      </c>
      <c r="D1" s="89" t="s">
        <v>91</v>
      </c>
      <c r="E1" t="s">
        <v>95</v>
      </c>
      <c r="F1" t="s">
        <v>92</v>
      </c>
      <c r="G1" t="s">
        <v>93</v>
      </c>
      <c r="H1" t="s">
        <v>94</v>
      </c>
    </row>
    <row r="2" spans="2:8">
      <c r="B2" t="s">
        <v>98</v>
      </c>
      <c r="D2" s="90">
        <f>Sheet1!H41*0.8</f>
        <v>24.8</v>
      </c>
      <c r="E2" s="79">
        <v>72.67</v>
      </c>
      <c r="F2" s="78">
        <v>0.29699999999999999</v>
      </c>
      <c r="G2" s="79">
        <f>E2*(1+F2)</f>
        <v>94.252989999999997</v>
      </c>
      <c r="H2" s="79">
        <f>D2*G2</f>
        <v>2337.4741519999998</v>
      </c>
    </row>
    <row r="3" spans="2:8">
      <c r="B3" t="s">
        <v>99</v>
      </c>
      <c r="D3" s="90">
        <f>Sheet1!H41*0.2</f>
        <v>6.2</v>
      </c>
      <c r="E3" s="79">
        <v>33.06</v>
      </c>
      <c r="F3" s="78">
        <v>0.29699999999999999</v>
      </c>
      <c r="G3" s="79">
        <f t="shared" ref="G3" si="0">E3*(1+F3)</f>
        <v>42.878819999999997</v>
      </c>
      <c r="H3" s="79">
        <f t="shared" ref="H3" si="1">D3*G3</f>
        <v>265.84868399999999</v>
      </c>
    </row>
    <row r="4" spans="2:8">
      <c r="B4" t="s">
        <v>90</v>
      </c>
      <c r="D4" s="89"/>
      <c r="H4" s="79">
        <f>SUM(H2:H3)</f>
        <v>2603.3228359999998</v>
      </c>
    </row>
    <row r="5" spans="2:8">
      <c r="D5" s="89"/>
      <c r="H5" s="79"/>
    </row>
    <row r="6" spans="2:8">
      <c r="D6" s="89"/>
      <c r="H6" s="79"/>
    </row>
    <row r="7" spans="2:8">
      <c r="B7" s="81" t="s">
        <v>97</v>
      </c>
      <c r="D7" s="89" t="s">
        <v>91</v>
      </c>
      <c r="E7" t="s">
        <v>95</v>
      </c>
      <c r="F7" t="s">
        <v>92</v>
      </c>
      <c r="G7" t="s">
        <v>93</v>
      </c>
      <c r="H7" s="79" t="s">
        <v>94</v>
      </c>
    </row>
    <row r="8" spans="2:8">
      <c r="B8" s="81" t="s">
        <v>100</v>
      </c>
      <c r="D8" s="89">
        <v>2</v>
      </c>
      <c r="E8">
        <v>91.02</v>
      </c>
      <c r="F8" s="78">
        <v>0.36249999999999999</v>
      </c>
      <c r="G8" s="79">
        <f>E8*(1+F8)</f>
        <v>124.01474999999999</v>
      </c>
      <c r="H8" s="79">
        <f>D8*G8</f>
        <v>248.02949999999998</v>
      </c>
    </row>
    <row r="9" spans="2:8">
      <c r="B9" s="81" t="s">
        <v>101</v>
      </c>
      <c r="D9" s="89">
        <v>2</v>
      </c>
      <c r="E9">
        <v>77.38</v>
      </c>
      <c r="F9" s="78">
        <v>0.36249999999999999</v>
      </c>
      <c r="G9">
        <f>E9*(1+F9)</f>
        <v>105.43025</v>
      </c>
      <c r="H9" s="79">
        <f>D9*G9</f>
        <v>210.8605</v>
      </c>
    </row>
    <row r="10" spans="2:8">
      <c r="B10" s="81" t="s">
        <v>102</v>
      </c>
      <c r="D10" s="89">
        <v>24</v>
      </c>
      <c r="E10">
        <v>65.48</v>
      </c>
      <c r="F10" s="78">
        <v>0.36249999999999999</v>
      </c>
      <c r="G10" s="79">
        <f>E10*(1+F10)</f>
        <v>89.216500000000011</v>
      </c>
      <c r="H10" s="79">
        <f>D10*G10</f>
        <v>2141.1960000000004</v>
      </c>
    </row>
    <row r="11" spans="2:8">
      <c r="B11" s="82" t="s">
        <v>103</v>
      </c>
      <c r="D11" s="89">
        <v>3</v>
      </c>
      <c r="E11">
        <v>27.93</v>
      </c>
      <c r="F11" s="78">
        <v>0.36249999999999999</v>
      </c>
      <c r="G11" s="79">
        <f>E11*(1+F11)</f>
        <v>38.054625000000001</v>
      </c>
      <c r="H11" s="79">
        <f>D11*G11</f>
        <v>114.163875</v>
      </c>
    </row>
    <row r="12" spans="2:8">
      <c r="B12" t="s">
        <v>90</v>
      </c>
      <c r="H12" s="79">
        <f>SUM(H8:H11)</f>
        <v>2714.2498750000004</v>
      </c>
    </row>
    <row r="13" spans="2:8">
      <c r="D13" s="83"/>
    </row>
    <row r="14" spans="2:8">
      <c r="D14" s="83"/>
    </row>
    <row r="15" spans="2:8">
      <c r="E15" s="79"/>
    </row>
    <row r="16" spans="2:8" ht="39" customHeight="1">
      <c r="D16" s="84"/>
      <c r="E16" s="84"/>
      <c r="F16" s="99"/>
      <c r="G16" s="99"/>
      <c r="H16" s="84"/>
    </row>
    <row r="17" spans="4:8">
      <c r="D17" s="85"/>
      <c r="E17" s="97"/>
      <c r="F17" s="98"/>
      <c r="G17" s="96"/>
      <c r="H17" s="96"/>
    </row>
    <row r="18" spans="4:8">
      <c r="D18" s="85"/>
      <c r="E18" s="97"/>
      <c r="F18" s="98"/>
      <c r="G18" s="96"/>
      <c r="H18" s="96"/>
    </row>
    <row r="19" spans="4:8">
      <c r="D19" s="85"/>
      <c r="E19" s="97"/>
      <c r="F19" s="98"/>
      <c r="G19" s="96"/>
      <c r="H19" s="96"/>
    </row>
    <row r="20" spans="4:8">
      <c r="D20" s="85"/>
      <c r="E20" s="97"/>
      <c r="F20" s="98"/>
      <c r="G20" s="96"/>
      <c r="H20" s="96"/>
    </row>
    <row r="21" spans="4:8">
      <c r="D21" s="85"/>
      <c r="E21" s="86"/>
      <c r="F21" s="87"/>
      <c r="G21" s="96"/>
      <c r="H21" s="96"/>
    </row>
    <row r="22" spans="4:8">
      <c r="D22" s="85"/>
      <c r="E22" s="97"/>
      <c r="F22" s="98"/>
      <c r="G22" s="96"/>
      <c r="H22" s="96"/>
    </row>
    <row r="23" spans="4:8">
      <c r="D23" s="85"/>
      <c r="E23" s="97"/>
      <c r="F23" s="98"/>
      <c r="G23" s="96"/>
      <c r="H23" s="96"/>
    </row>
    <row r="24" spans="4:8" ht="15.75">
      <c r="D24" s="85"/>
      <c r="E24" s="88"/>
      <c r="F24" s="88"/>
      <c r="G24" s="96"/>
      <c r="H24" s="96"/>
    </row>
  </sheetData>
  <mergeCells count="12">
    <mergeCell ref="F16:G16"/>
    <mergeCell ref="E17:E18"/>
    <mergeCell ref="F17:F18"/>
    <mergeCell ref="G17:H18"/>
    <mergeCell ref="E19:E20"/>
    <mergeCell ref="F19:F20"/>
    <mergeCell ref="G19:H20"/>
    <mergeCell ref="G21:H21"/>
    <mergeCell ref="E22:E23"/>
    <mergeCell ref="F22:F23"/>
    <mergeCell ref="G22:H23"/>
    <mergeCell ref="G24:H2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8" ma:contentTypeDescription="Create a new document." ma:contentTypeScope="" ma:versionID="8d0325e1311a07e62d45385f9828c10c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82e118bff9f4361f82dedd147381d92c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440141-0363-41A2-8471-03D09F8ECB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51793-56E7-4B33-AAF8-DBFA9510304F}">
  <ds:schemaRefs>
    <ds:schemaRef ds:uri="http://schemas.microsoft.com/office/infopath/2007/PartnerControls"/>
    <ds:schemaRef ds:uri="http://purl.org/dc/elements/1.1/"/>
    <ds:schemaRef ds:uri="http://www.w3.org/XML/1998/namespace"/>
    <ds:schemaRef ds:uri="a19ae5d0-f236-4513-9fa4-778668799705"/>
    <ds:schemaRef ds:uri="73fb875a-8af9-4255-b008-0995492d31cd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a1b2674d-54f9-4586-a136-140e05e0fc2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0BA016-68B1-4C4C-93E2-11F35D6632FC}"/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114 Cost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Mergers and Consolidations of Electric Borrowers</dc:title>
  <dc:subject/>
  <dc:creator>Dawn Wolfgang</dc:creator>
  <cp:keywords/>
  <dc:description/>
  <cp:lastModifiedBy>Brown, Kimble - RD, DC</cp:lastModifiedBy>
  <cp:revision/>
  <dcterms:created xsi:type="dcterms:W3CDTF">1999-05-21T13:07:41Z</dcterms:created>
  <dcterms:modified xsi:type="dcterms:W3CDTF">2025-12-03T20:28:31Z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