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am.Negasi\OneDrive - USDA\Rural Development Innovation Center - Regulations\Paperwork Reduction Act\RUS - 0572\Burden\0572-0020 -Sell Capital Assets\2025\Submitted to ROCIS\"/>
    </mc:Choice>
  </mc:AlternateContent>
  <xr:revisionPtr revIDLastSave="0" documentId="8_{3E81D176-0490-4E1F-859F-76E95CAAB83C}" xr6:coauthVersionLast="47" xr6:coauthVersionMax="47" xr10:uidLastSave="{00000000-0000-0000-0000-000000000000}"/>
  <bookViews>
    <workbookView xWindow="10950" yWindow="270" windowWidth="16860" windowHeight="14355" firstSheet="2" activeTab="3" xr2:uid="{00000000-000D-0000-FFFF-FFFF00000000}"/>
  </bookViews>
  <sheets>
    <sheet name="12 Burden Hours Collection" sheetId="4" r:id="rId1"/>
    <sheet name="12 Not Inc in Burden Hours" sheetId="8" r:id="rId2"/>
    <sheet name="12 Est Prof Wage Rate" sheetId="11" r:id="rId3"/>
    <sheet name="14 Annual Cost to Fed Gov Est" sheetId="10" r:id="rId4"/>
  </sheets>
  <definedNames>
    <definedName name="_xlnm.Print_Area" localSheetId="0">'12 Burden Hours Collection'!$A$12:$K$27</definedName>
    <definedName name="_xlnm.Print_Area" localSheetId="2">'12 Est Prof Wage Rate'!$A$1:$J$36</definedName>
    <definedName name="_xlnm.Print_Area" localSheetId="1">'12 Not Inc in Burden Hours'!#REF!</definedName>
    <definedName name="_xlnm.Print_Area" localSheetId="3">'14 Annual Cost to Fed Gov Est'!$A$21:$K$25</definedName>
    <definedName name="_xlnm.Print_Titles" localSheetId="0">'12 Burden Hours Collection'!$1:$11</definedName>
    <definedName name="_xlnm.Print_Titles" localSheetId="2">'12 Est Prof Wage Rate'!$1:$36</definedName>
    <definedName name="_xlnm.Print_Titles" localSheetId="1">'12 Not Inc in Burden Hours'!$1:$11</definedName>
    <definedName name="_xlnm.Print_Titles" localSheetId="3">'14 Annual Cost to Fed Gov Est'!$1:$21</definedName>
    <definedName name="Z_15C0669A_31B7_4E8C_B264_C157DFCC7314_.wvu.PrintArea" localSheetId="0" hidden="1">'12 Burden Hours Collection'!$A$1:$K$14</definedName>
    <definedName name="Z_15C0669A_31B7_4E8C_B264_C157DFCC7314_.wvu.PrintArea" localSheetId="2" hidden="1">'12 Est Prof Wage Rate'!$A$1:$L$36</definedName>
    <definedName name="Z_15C0669A_31B7_4E8C_B264_C157DFCC7314_.wvu.PrintArea" localSheetId="1" hidden="1">'12 Not Inc in Burden Hours'!$A$1:$K$11</definedName>
    <definedName name="Z_15C0669A_31B7_4E8C_B264_C157DFCC7314_.wvu.PrintTitles" localSheetId="0" hidden="1">'12 Burden Hours Collection'!$1:$11</definedName>
    <definedName name="Z_15C0669A_31B7_4E8C_B264_C157DFCC7314_.wvu.PrintTitles" localSheetId="2" hidden="1">'12 Est Prof Wage Rate'!$1:$36</definedName>
    <definedName name="Z_15C0669A_31B7_4E8C_B264_C157DFCC7314_.wvu.PrintTitles" localSheetId="1" hidden="1">'12 Not Inc in Burden Hours'!$1:$11</definedName>
    <definedName name="Z_37AA95CC_33E3_448E_A246_6D7C1E55B132_.wvu.PrintArea" localSheetId="0" hidden="1">'12 Burden Hours Collection'!$A$1:$K$14</definedName>
    <definedName name="Z_37AA95CC_33E3_448E_A246_6D7C1E55B132_.wvu.PrintArea" localSheetId="2" hidden="1">'12 Est Prof Wage Rate'!$A$1:$L$36</definedName>
    <definedName name="Z_37AA95CC_33E3_448E_A246_6D7C1E55B132_.wvu.PrintArea" localSheetId="1" hidden="1">'12 Not Inc in Burden Hours'!$A$1:$K$11</definedName>
    <definedName name="Z_50551261_C85F_41F5_AFE5_A65BD7C7846A_.wvu.PrintArea" localSheetId="0" hidden="1">'12 Burden Hours Collection'!$A$1:$K$14</definedName>
    <definedName name="Z_50551261_C85F_41F5_AFE5_A65BD7C7846A_.wvu.PrintArea" localSheetId="2" hidden="1">'12 Est Prof Wage Rate'!$A$1:$L$36</definedName>
    <definedName name="Z_50551261_C85F_41F5_AFE5_A65BD7C7846A_.wvu.PrintArea" localSheetId="1" hidden="1">'12 Not Inc in Burden Hours'!$A$1:$K$11</definedName>
    <definedName name="Z_50551261_C85F_41F5_AFE5_A65BD7C7846A_.wvu.PrintTitles" localSheetId="0" hidden="1">'12 Burden Hours Collection'!$1:$11</definedName>
    <definedName name="Z_50551261_C85F_41F5_AFE5_A65BD7C7846A_.wvu.PrintTitles" localSheetId="2" hidden="1">'12 Est Prof Wage Rate'!$1:$36</definedName>
    <definedName name="Z_50551261_C85F_41F5_AFE5_A65BD7C7846A_.wvu.PrintTitles" localSheetId="1" hidden="1">'12 Not Inc in Burden Hours'!$1:$11</definedName>
    <definedName name="Z_6AFC65E8_BA66_4C26_93D4_B10CF5B31ABD_.wvu.PrintArea" localSheetId="0" hidden="1">'12 Burden Hours Collection'!$A$1:$K$14</definedName>
    <definedName name="Z_6AFC65E8_BA66_4C26_93D4_B10CF5B31ABD_.wvu.PrintArea" localSheetId="2" hidden="1">'12 Est Prof Wage Rate'!$A$1:$L$36</definedName>
    <definedName name="Z_6AFC65E8_BA66_4C26_93D4_B10CF5B31ABD_.wvu.PrintArea" localSheetId="1" hidden="1">'12 Not Inc in Burden Hours'!$A$1:$K$11</definedName>
    <definedName name="Z_6AFC65E8_BA66_4C26_93D4_B10CF5B31ABD_.wvu.PrintTitles" localSheetId="0" hidden="1">'12 Burden Hours Collection'!$1:$11</definedName>
    <definedName name="Z_6AFC65E8_BA66_4C26_93D4_B10CF5B31ABD_.wvu.PrintTitles" localSheetId="2" hidden="1">'12 Est Prof Wage Rate'!$1:$36</definedName>
    <definedName name="Z_6AFC65E8_BA66_4C26_93D4_B10CF5B31ABD_.wvu.PrintTitles" localSheetId="1" hidden="1">'12 Not Inc in Burden Hours'!$1:$11</definedName>
    <definedName name="Z_6AFC65E8_BA66_4C26_93D4_B10CF5B31ABD_.wvu.Rows" localSheetId="0" hidden="1">'12 Burden Hours Collection'!#REF!</definedName>
    <definedName name="Z_6AFC65E8_BA66_4C26_93D4_B10CF5B31ABD_.wvu.Rows" localSheetId="2" hidden="1">'12 Est Prof Wage Rate'!#REF!</definedName>
    <definedName name="Z_6AFC65E8_BA66_4C26_93D4_B10CF5B31ABD_.wvu.Rows" localSheetId="1" hidden="1">'12 Not Inc in Burden Hours'!#REF!</definedName>
    <definedName name="Z_6D408708_B60D_4677_A8AE_FDB2202DA023_.wvu.PrintArea" localSheetId="0" hidden="1">'12 Burden Hours Collection'!$A$1:$K$14</definedName>
    <definedName name="Z_6D408708_B60D_4677_A8AE_FDB2202DA023_.wvu.PrintArea" localSheetId="2" hidden="1">'12 Est Prof Wage Rate'!$A$1:$L$36</definedName>
    <definedName name="Z_6D408708_B60D_4677_A8AE_FDB2202DA023_.wvu.PrintArea" localSheetId="1" hidden="1">'12 Not Inc in Burden Hours'!$A$1:$K$11</definedName>
    <definedName name="Z_6D408708_B60D_4677_A8AE_FDB2202DA023_.wvu.PrintTitles" localSheetId="0" hidden="1">'12 Burden Hours Collection'!$1:$11</definedName>
    <definedName name="Z_6D408708_B60D_4677_A8AE_FDB2202DA023_.wvu.PrintTitles" localSheetId="2" hidden="1">'12 Est Prof Wage Rate'!$1:$36</definedName>
    <definedName name="Z_6D408708_B60D_4677_A8AE_FDB2202DA023_.wvu.PrintTitles" localSheetId="1" hidden="1">'12 Not Inc in Burden Hours'!$1:$11</definedName>
    <definedName name="Z_6D408708_B60D_4677_A8AE_FDB2202DA023_.wvu.Rows" localSheetId="0" hidden="1">'12 Burden Hours Collection'!#REF!</definedName>
    <definedName name="Z_6D408708_B60D_4677_A8AE_FDB2202DA023_.wvu.Rows" localSheetId="2" hidden="1">'12 Est Prof Wage Rate'!#REF!</definedName>
    <definedName name="Z_6D408708_B60D_4677_A8AE_FDB2202DA023_.wvu.Rows" localSheetId="1" hidden="1">'12 Not Inc in Burden Hours'!#REF!</definedName>
    <definedName name="Z_6D91BC3E_AAD1_45FF_B665_9358F89A956A_.wvu.PrintArea" localSheetId="0" hidden="1">'12 Burden Hours Collection'!$A$1:$K$14</definedName>
    <definedName name="Z_6D91BC3E_AAD1_45FF_B665_9358F89A956A_.wvu.PrintArea" localSheetId="2" hidden="1">'12 Est Prof Wage Rate'!$A$1:$L$36</definedName>
    <definedName name="Z_6D91BC3E_AAD1_45FF_B665_9358F89A956A_.wvu.PrintArea" localSheetId="1" hidden="1">'12 Not Inc in Burden Hours'!$A$1:$K$11</definedName>
    <definedName name="Z_6D91BC3E_AAD1_45FF_B665_9358F89A956A_.wvu.PrintTitles" localSheetId="0" hidden="1">'12 Burden Hours Collection'!$1:$11</definedName>
    <definedName name="Z_6D91BC3E_AAD1_45FF_B665_9358F89A956A_.wvu.PrintTitles" localSheetId="2" hidden="1">'12 Est Prof Wage Rate'!$1:$36</definedName>
    <definedName name="Z_6D91BC3E_AAD1_45FF_B665_9358F89A956A_.wvu.PrintTitles" localSheetId="1" hidden="1">'12 Not Inc in Burden Hours'!$1:$11</definedName>
    <definedName name="Z_6D91BC3E_AAD1_45FF_B665_9358F89A956A_.wvu.Rows" localSheetId="0" hidden="1">'12 Burden Hours Collection'!#REF!</definedName>
    <definedName name="Z_6D91BC3E_AAD1_45FF_B665_9358F89A956A_.wvu.Rows" localSheetId="2" hidden="1">'12 Est Prof Wage Rate'!#REF!</definedName>
    <definedName name="Z_6D91BC3E_AAD1_45FF_B665_9358F89A956A_.wvu.Rows" localSheetId="1" hidden="1">'12 Not Inc in Burden Hours'!#REF!</definedName>
    <definedName name="Z_824B90F9_415C_4796_9E3D_A1CDA185FF5F_.wvu.PrintArea" localSheetId="0" hidden="1">'12 Burden Hours Collection'!$A$1:$K$14</definedName>
    <definedName name="Z_824B90F9_415C_4796_9E3D_A1CDA185FF5F_.wvu.PrintArea" localSheetId="2" hidden="1">'12 Est Prof Wage Rate'!$A$1:$L$36</definedName>
    <definedName name="Z_824B90F9_415C_4796_9E3D_A1CDA185FF5F_.wvu.PrintArea" localSheetId="1" hidden="1">'12 Not Inc in Burden Hours'!$A$1:$K$11</definedName>
    <definedName name="Z_824B90F9_415C_4796_9E3D_A1CDA185FF5F_.wvu.PrintTitles" localSheetId="0" hidden="1">'12 Burden Hours Collection'!$1:$11</definedName>
    <definedName name="Z_824B90F9_415C_4796_9E3D_A1CDA185FF5F_.wvu.PrintTitles" localSheetId="2" hidden="1">'12 Est Prof Wage Rate'!$1:$36</definedName>
    <definedName name="Z_824B90F9_415C_4796_9E3D_A1CDA185FF5F_.wvu.PrintTitles" localSheetId="1" hidden="1">'12 Not Inc in Burden Hours'!$1:$11</definedName>
    <definedName name="Z_824B90F9_415C_4796_9E3D_A1CDA185FF5F_.wvu.Rows" localSheetId="0" hidden="1">'12 Burden Hours Collection'!#REF!</definedName>
    <definedName name="Z_824B90F9_415C_4796_9E3D_A1CDA185FF5F_.wvu.Rows" localSheetId="2" hidden="1">'12 Est Prof Wage Rate'!#REF!</definedName>
    <definedName name="Z_824B90F9_415C_4796_9E3D_A1CDA185FF5F_.wvu.Rows" localSheetId="1" hidden="1">'12 Not Inc in Burden Hours'!#REF!</definedName>
    <definedName name="Z_9C915AD1_207C_4784_8563_74210CE5FEE1_.wvu.PrintArea" localSheetId="0" hidden="1">'12 Burden Hours Collection'!$A$1:$K$14</definedName>
    <definedName name="Z_9C915AD1_207C_4784_8563_74210CE5FEE1_.wvu.PrintArea" localSheetId="2" hidden="1">'12 Est Prof Wage Rate'!$A$1:$L$36</definedName>
    <definedName name="Z_9C915AD1_207C_4784_8563_74210CE5FEE1_.wvu.PrintArea" localSheetId="1" hidden="1">'12 Not Inc in Burden Hours'!$A$1:$K$11</definedName>
    <definedName name="Z_9C915AD1_207C_4784_8563_74210CE5FEE1_.wvu.PrintTitles" localSheetId="0" hidden="1">'12 Burden Hours Collection'!$1:$11</definedName>
    <definedName name="Z_9C915AD1_207C_4784_8563_74210CE5FEE1_.wvu.PrintTitles" localSheetId="2" hidden="1">'12 Est Prof Wage Rate'!$1:$36</definedName>
    <definedName name="Z_9C915AD1_207C_4784_8563_74210CE5FEE1_.wvu.PrintTitles" localSheetId="1" hidden="1">'12 Not Inc in Burden Hours'!$1:$11</definedName>
    <definedName name="Z_9C915AD1_207C_4784_8563_74210CE5FEE1_.wvu.Rows" localSheetId="0" hidden="1">'12 Burden Hours Collection'!#REF!</definedName>
    <definedName name="Z_9C915AD1_207C_4784_8563_74210CE5FEE1_.wvu.Rows" localSheetId="2" hidden="1">'12 Est Prof Wage Rate'!#REF!</definedName>
    <definedName name="Z_9C915AD1_207C_4784_8563_74210CE5FEE1_.wvu.Rows" localSheetId="1" hidden="1">'12 Not Inc in Burden Hours'!#REF!</definedName>
    <definedName name="Z_B1FFA0E4_DD65_453A_A78C_020A45C50C30_.wvu.PrintArea" localSheetId="0" hidden="1">'12 Burden Hours Collection'!$A$1:$K$14</definedName>
    <definedName name="Z_B1FFA0E4_DD65_453A_A78C_020A45C50C30_.wvu.PrintArea" localSheetId="2" hidden="1">'12 Est Prof Wage Rate'!$A$1:$L$36</definedName>
    <definedName name="Z_B1FFA0E4_DD65_453A_A78C_020A45C50C30_.wvu.PrintArea" localSheetId="1" hidden="1">'12 Not Inc in Burden Hours'!$A$1:$K$11</definedName>
    <definedName name="Z_BE69EC80_9217_49AB_A7C2_EDB5A6CB45B8_.wvu.PrintArea" localSheetId="0" hidden="1">'12 Burden Hours Collection'!$A$1:$K$14</definedName>
    <definedName name="Z_BE69EC80_9217_49AB_A7C2_EDB5A6CB45B8_.wvu.PrintArea" localSheetId="2" hidden="1">'12 Est Prof Wage Rate'!$A$1:$L$36</definedName>
    <definedName name="Z_BE69EC80_9217_49AB_A7C2_EDB5A6CB45B8_.wvu.PrintArea" localSheetId="1" hidden="1">'12 Not Inc in Burden Hours'!$A$1:$K$11</definedName>
    <definedName name="Z_BE69EC80_9217_49AB_A7C2_EDB5A6CB45B8_.wvu.PrintTitles" localSheetId="0" hidden="1">'12 Burden Hours Collection'!$1:$11</definedName>
    <definedName name="Z_BE69EC80_9217_49AB_A7C2_EDB5A6CB45B8_.wvu.PrintTitles" localSheetId="2" hidden="1">'12 Est Prof Wage Rate'!$1:$36</definedName>
    <definedName name="Z_BE69EC80_9217_49AB_A7C2_EDB5A6CB45B8_.wvu.PrintTitles" localSheetId="1" hidden="1">'12 Not Inc in Burden Hours'!$1:$11</definedName>
    <definedName name="Z_BE69EC80_9217_49AB_A7C2_EDB5A6CB45B8_.wvu.Rows" localSheetId="0" hidden="1">'12 Burden Hours Collection'!#REF!</definedName>
    <definedName name="Z_BE69EC80_9217_49AB_A7C2_EDB5A6CB45B8_.wvu.Rows" localSheetId="2" hidden="1">'12 Est Prof Wage Rate'!#REF!</definedName>
    <definedName name="Z_BE69EC80_9217_49AB_A7C2_EDB5A6CB45B8_.wvu.Rows" localSheetId="1" hidden="1">'12 Not Inc in Burden Hours'!#REF!</definedName>
    <definedName name="Z_E59731A6_E487_4216_B709_360885DF0B67_.wvu.PrintArea" localSheetId="0" hidden="1">'12 Burden Hours Collection'!$A$1:$K$14</definedName>
    <definedName name="Z_E59731A6_E487_4216_B709_360885DF0B67_.wvu.PrintArea" localSheetId="2" hidden="1">'12 Est Prof Wage Rate'!$A$1:$L$36</definedName>
    <definedName name="Z_E59731A6_E487_4216_B709_360885DF0B67_.wvu.PrintArea" localSheetId="1" hidden="1">'12 Not Inc in Burden Hours'!$A$1:$K$11</definedName>
    <definedName name="Z_E59731A6_E487_4216_B709_360885DF0B67_.wvu.PrintTitles" localSheetId="0" hidden="1">'12 Burden Hours Collection'!$1:$11</definedName>
    <definedName name="Z_E59731A6_E487_4216_B709_360885DF0B67_.wvu.PrintTitles" localSheetId="2" hidden="1">'12 Est Prof Wage Rate'!$1:$36</definedName>
    <definedName name="Z_E59731A6_E487_4216_B709_360885DF0B67_.wvu.PrintTitles" localSheetId="1" hidden="1">'12 Not Inc in Burden Hours'!$1:$11</definedName>
    <definedName name="Z_F24F5730_C53C_4042_AFE4_F4859FDE2519_.wvu.PrintArea" localSheetId="0" hidden="1">'12 Burden Hours Collection'!$A$1:$K$14</definedName>
    <definedName name="Z_F24F5730_C53C_4042_AFE4_F4859FDE2519_.wvu.PrintArea" localSheetId="2" hidden="1">'12 Est Prof Wage Rate'!$A$1:$L$36</definedName>
    <definedName name="Z_F24F5730_C53C_4042_AFE4_F4859FDE2519_.wvu.PrintArea" localSheetId="1" hidden="1">'12 Not Inc in Burden Hours'!$A$1:$K$11</definedName>
    <definedName name="Z_F24F5730_C53C_4042_AFE4_F4859FDE2519_.wvu.PrintTitles" localSheetId="0" hidden="1">'12 Burden Hours Collection'!$1:$11</definedName>
    <definedName name="Z_F24F5730_C53C_4042_AFE4_F4859FDE2519_.wvu.PrintTitles" localSheetId="2" hidden="1">'12 Est Prof Wage Rate'!$1:$36</definedName>
    <definedName name="Z_F24F5730_C53C_4042_AFE4_F4859FDE2519_.wvu.PrintTitles" localSheetId="1" hidden="1">'12 Not Inc in Burden Hours'!$1:$11</definedName>
  </definedNames>
  <calcPr calcId="191028"/>
  <customWorkbookViews>
    <customWorkbookView name="Bennett, Pamela - RD, Washington, DC - Personal View" guid="{BE69EC80-9217-49AB-A7C2-EDB5A6CB45B8}" mergeInterval="0" personalView="1" maximized="1" xWindow="-11" yWindow="-11" windowWidth="1942" windowHeight="1042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Solano, Alexis - RD, Washington, DC - Personal View" guid="{6AFC65E8-BA66-4C26-93D4-B10CF5B31ABD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K25" i="10"/>
  <c r="K24" i="10"/>
  <c r="K23" i="10"/>
  <c r="K22" i="10"/>
  <c r="E20" i="4"/>
  <c r="J25" i="10"/>
  <c r="J24" i="10"/>
  <c r="E18" i="4"/>
  <c r="G18" i="4" s="1"/>
  <c r="I18" i="4" s="1"/>
  <c r="E17" i="4"/>
  <c r="G17" i="4" s="1"/>
  <c r="I17" i="4" s="1"/>
  <c r="E16" i="4"/>
  <c r="G16" i="4" s="1"/>
  <c r="I16" i="4" s="1"/>
  <c r="E15" i="4"/>
  <c r="G15" i="4" s="1"/>
  <c r="I15" i="4" s="1"/>
  <c r="E14" i="4"/>
  <c r="E13" i="4"/>
  <c r="E12" i="4"/>
  <c r="J23" i="10"/>
  <c r="J22" i="10"/>
  <c r="H20" i="10"/>
  <c r="A4" i="10"/>
  <c r="A3" i="10"/>
  <c r="A2" i="10"/>
  <c r="A1" i="10"/>
  <c r="E27" i="4"/>
  <c r="G27" i="4" s="1"/>
  <c r="I27" i="4" s="1"/>
  <c r="E26" i="4"/>
  <c r="G26" i="4" s="1"/>
  <c r="I26" i="4" s="1"/>
  <c r="G14" i="4" l="1"/>
  <c r="I14" i="4" s="1"/>
  <c r="G13" i="4"/>
  <c r="I13" i="4" s="1"/>
  <c r="G12" i="4"/>
  <c r="I12" i="4" s="1"/>
  <c r="E25" i="4" l="1"/>
  <c r="G25" i="4" s="1"/>
  <c r="I25" i="4" s="1"/>
  <c r="E24" i="4"/>
  <c r="G24" i="4" s="1"/>
  <c r="I24" i="4" s="1"/>
  <c r="E23" i="4"/>
  <c r="G23" i="4" s="1"/>
  <c r="I23" i="4" s="1"/>
  <c r="E22" i="4"/>
  <c r="G22" i="4" s="1"/>
  <c r="I22" i="4" s="1"/>
  <c r="E21" i="4"/>
  <c r="G21" i="4" s="1"/>
  <c r="I21" i="4" s="1"/>
  <c r="G20" i="4"/>
  <c r="I20" i="4" s="1"/>
  <c r="E19" i="4"/>
  <c r="G19" i="4" s="1"/>
  <c r="I19" i="4" s="1"/>
  <c r="K7" i="8"/>
  <c r="E17" i="8" s="1"/>
  <c r="G17" i="8" s="1"/>
  <c r="I17" i="8" s="1"/>
  <c r="E13" i="8"/>
  <c r="G13" i="8" s="1"/>
  <c r="I13" i="8" s="1"/>
  <c r="A5" i="11"/>
  <c r="A4" i="11"/>
  <c r="A3" i="11"/>
  <c r="A2" i="11"/>
  <c r="A1" i="11"/>
  <c r="A5" i="8"/>
  <c r="A4" i="8"/>
  <c r="A3" i="8"/>
  <c r="A2" i="8"/>
  <c r="A1" i="8"/>
  <c r="E16" i="8" l="1"/>
  <c r="G16" i="8" s="1"/>
  <c r="I16" i="8" s="1"/>
  <c r="E15" i="8"/>
  <c r="G15" i="8" s="1"/>
  <c r="I15" i="8" s="1"/>
  <c r="E18" i="8"/>
  <c r="G18" i="8" s="1"/>
  <c r="E14" i="8"/>
  <c r="G14" i="8" s="1"/>
  <c r="I14" i="8" s="1"/>
  <c r="E12" i="8"/>
  <c r="G12" i="8" s="1"/>
  <c r="I12" i="8" s="1"/>
  <c r="G9" i="8" l="1"/>
  <c r="K8" i="8" s="1"/>
  <c r="I18" i="8"/>
  <c r="I9" i="8" s="1"/>
  <c r="C8" i="8" l="1"/>
  <c r="F36" i="11"/>
  <c r="D36" i="1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I9" i="4" l="1"/>
  <c r="G9" i="4"/>
  <c r="G36" i="11"/>
  <c r="J24" i="4" l="1"/>
  <c r="K24" i="4" s="1"/>
  <c r="J18" i="4"/>
  <c r="K18" i="4" s="1"/>
  <c r="J23" i="4"/>
  <c r="K23" i="4" s="1"/>
  <c r="J22" i="4"/>
  <c r="K22" i="4" s="1"/>
  <c r="J17" i="4"/>
  <c r="K17" i="4" s="1"/>
  <c r="J27" i="4"/>
  <c r="K27" i="4" s="1"/>
  <c r="J21" i="4"/>
  <c r="K21" i="4" s="1"/>
  <c r="J20" i="4"/>
  <c r="K20" i="4" s="1"/>
  <c r="J16" i="4"/>
  <c r="K16" i="4" s="1"/>
  <c r="J26" i="4"/>
  <c r="K26" i="4" s="1"/>
  <c r="J19" i="4"/>
  <c r="K19" i="4" s="1"/>
  <c r="J15" i="4"/>
  <c r="K15" i="4" s="1"/>
  <c r="J25" i="4"/>
  <c r="K25" i="4" s="1"/>
  <c r="J14" i="4"/>
  <c r="K14" i="4" s="1"/>
  <c r="J13" i="4"/>
  <c r="K13" i="4" s="1"/>
  <c r="J12" i="4"/>
  <c r="K12" i="4" s="1"/>
  <c r="J17" i="8"/>
  <c r="K17" i="8" s="1"/>
  <c r="J12" i="8"/>
  <c r="K12" i="8" s="1"/>
  <c r="J13" i="8"/>
  <c r="K13" i="8" s="1"/>
  <c r="J16" i="8"/>
  <c r="K16" i="8" s="1"/>
  <c r="J18" i="8"/>
  <c r="K18" i="8" s="1"/>
  <c r="J14" i="8"/>
  <c r="K14" i="8" s="1"/>
  <c r="J15" i="8"/>
  <c r="K15" i="8" s="1"/>
  <c r="K9" i="4" l="1"/>
  <c r="K9" i="8"/>
  <c r="E25" i="10" l="1"/>
  <c r="F25" i="10" s="1"/>
  <c r="E24" i="10"/>
  <c r="F24" i="10" s="1"/>
  <c r="E23" i="10"/>
  <c r="F23" i="10" s="1"/>
  <c r="E22" i="10"/>
  <c r="F22" i="10" s="1"/>
  <c r="C8" i="4" l="1"/>
  <c r="G25" i="10"/>
  <c r="I25" i="10" s="1"/>
  <c r="G24" i="10"/>
  <c r="I24" i="10" s="1"/>
  <c r="G22" i="10"/>
  <c r="I22" i="10" s="1"/>
  <c r="G23" i="10"/>
  <c r="I23" i="10" s="1"/>
  <c r="I20" i="10" l="1"/>
  <c r="K20" i="10"/>
  <c r="K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tc={668EB15C-B00F-4FE8-BDAD-45116E44DEF2}</author>
    <author>tc={65F82BBD-411D-4B3E-827B-E497570F9160}</author>
  </authors>
  <commentList>
    <comment ref="B9" authorId="0" shapeId="0" xr:uid="{668EB15C-B00F-4FE8-BDAD-45116E44DEF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5" authorId="1" shapeId="0" xr:uid="{65F82BBD-411D-4B3E-827B-E497570F9160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<sst xmlns="http://schemas.openxmlformats.org/spreadsheetml/2006/main" count="148" uniqueCount="109">
  <si>
    <t>INFORMATION COLLECTION BURDEN HOURS</t>
  </si>
  <si>
    <t>Estimated No. of Total Awards (Awardees)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</si>
  <si>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</si>
  <si>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</si>
  <si>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</si>
  <si>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</si>
  <si>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</si>
  <si>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</si>
  <si>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</si>
  <si>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</si>
  <si>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</si>
  <si>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</si>
  <si>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</si>
  <si>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</si>
  <si>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</si>
  <si>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</si>
  <si>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</si>
  <si>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</si>
  <si>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</si>
  <si>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</si>
  <si>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</si>
  <si>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</si>
  <si>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</si>
  <si>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</si>
  <si>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 xml:space="preserve">Estimated # of Hours Per Response </t>
  </si>
  <si>
    <t>Estimated Total Hours 
(G) x (H)</t>
  </si>
  <si>
    <t>Prof. Wage Rate</t>
  </si>
  <si>
    <t>Total Cost
(I) x (J)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</si>
  <si>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</si>
  <si>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</si>
  <si>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</si>
  <si>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</si>
  <si>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</si>
  <si>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</si>
  <si>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</si>
  <si>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</si>
  <si>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https://www.bls.gov/news.release/ecec.toc.htm </t>
  </si>
  <si>
    <t xml:space="preserve">     b.  Choose "The PDF verison of the news release" link</t>
  </si>
  <si>
    <t xml:space="preserve">     d.  On first page, second paragraph use the benefit costs % of: 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</si>
  <si>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</si>
  <si>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</si>
  <si>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>(A)</t>
  </si>
  <si>
    <t>(C)</t>
  </si>
  <si>
    <t>(E)</t>
  </si>
  <si>
    <t>Profession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</si>
  <si>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</si>
  <si>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</si>
  <si>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</si>
  <si>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</si>
  <si>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% Time Spent on Burden</t>
  </si>
  <si>
    <t>Weighted Hourly Salary
(E) * (F)</t>
  </si>
  <si>
    <t>1. OPM GS &amp; SES Pay Tables:</t>
  </si>
  <si>
    <t xml:space="preserve">  Click Link </t>
  </si>
  <si>
    <t>Pay &amp; Leave (opm.gov)</t>
  </si>
  <si>
    <t xml:space="preserve">  Click "pay tables" from first paragraph</t>
  </si>
  <si>
    <t xml:space="preserve">  Click current Year at top under Salaries &amp; Wages</t>
  </si>
  <si>
    <t xml:space="preserve">  a. OPM GS Pay Tables:  Under "General Schedule (GS) &amp; Locality Pay Tables" click 20## GS Pay Tables (ex. 2024 GS Pay Tables)</t>
  </si>
  <si>
    <t xml:space="preserve">  Then choose Annual Rate Table for St. Louis - St. Charles - Farminton, MO-IL</t>
  </si>
  <si>
    <t xml:space="preserve">  b. OPM SES Schedules:  Under "Executive &amp; Senior Level Employee Pay Tables" click "Rates of Pay for the Executive Schedule"</t>
  </si>
  <si>
    <t xml:space="preserve">  Then choose Annual Rate Table for Basic Rates of Pay for Members of the Senior Executive Service.</t>
  </si>
  <si>
    <t>2. Benefit % (OMB Memo M-08-13)</t>
  </si>
  <si>
    <t>https://obamawhitehouse.archives.gov/sites/default/files/omb/assets/omb/memoranda/fy2008/m08-13.pdf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</si>
  <si>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</si>
  <si>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</si>
  <si>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</si>
  <si>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</si>
  <si>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</si>
  <si>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</si>
  <si>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</si>
  <si>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</si>
  <si>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</si>
  <si>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</si>
  <si>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</si>
  <si>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</si>
  <si>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</si>
  <si>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OMB # 0572 - 0020</t>
  </si>
  <si>
    <t>Written</t>
  </si>
  <si>
    <t>Exchanges or trades of plant in place between a RUS borrower and a Non-RUS borrower</t>
  </si>
  <si>
    <t>1717.616(c)(4)</t>
  </si>
  <si>
    <t>1717.616(b)</t>
  </si>
  <si>
    <t>Condemnation Petition or Complaint</t>
  </si>
  <si>
    <t>1717.616(f)(2)</t>
  </si>
  <si>
    <t>Sales of Real Estate and Plant in Place</t>
  </si>
  <si>
    <t>1717.616(f)(4)</t>
  </si>
  <si>
    <t>1717.616(f)(5)</t>
  </si>
  <si>
    <t>Installment Sales</t>
  </si>
  <si>
    <t>1717.616(f)(6)</t>
  </si>
  <si>
    <t>Exchanges</t>
  </si>
  <si>
    <t>Manager Professional</t>
  </si>
  <si>
    <t>11-9199</t>
  </si>
  <si>
    <t>Administrative Assistant</t>
  </si>
  <si>
    <t>43-9199</t>
  </si>
  <si>
    <t>RURAL UTILITIES SERVICE</t>
  </si>
  <si>
    <t>Estimated No. of Total Respondents (Applicants/Borrowers)</t>
  </si>
  <si>
    <t>REQUEST FOR APPROVAL TO SELL CAPITAL ASSETS (RUS FORM 369)</t>
  </si>
  <si>
    <t>Sales without prior approval to RUS</t>
  </si>
  <si>
    <t>Written or RUS Form 369</t>
  </si>
  <si>
    <t>Attorney</t>
  </si>
  <si>
    <t>Engineer</t>
  </si>
  <si>
    <t>Financial Operations Branch Chief</t>
  </si>
  <si>
    <t xml:space="preserve">Loan Specialist </t>
  </si>
  <si>
    <t>Engineering Branch Chief</t>
  </si>
  <si>
    <t>Estimated No. of Total Respondents (Borrowers)</t>
  </si>
  <si>
    <t xml:space="preserve">     b.  Under the latest Month Year (May 2024) click Occupation Profiles </t>
  </si>
  <si>
    <t xml:space="preserve">     c.  The latest (March 14, 2025) News Release for Employer Costs for Employee Compensation - December 2024 opens in separate tab.</t>
  </si>
  <si>
    <t>23-1011</t>
  </si>
  <si>
    <t>Request to Sell Capital Assets</t>
  </si>
  <si>
    <t>1717.616(d)(2)(i)-(v), (d)(3)(i)-(ii), (e), (f)(3), (g)</t>
  </si>
  <si>
    <t>Recordkeeping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</si>
</sst>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#,##0.000_);\(#,##0.000\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u/>
      <sz val="10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37" fontId="4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7" fontId="6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6" fillId="0" borderId="0" xfId="0" applyNumberFormat="1" applyFont="1" applyAlignment="1">
      <alignment horizontal="centerContinuous" vertical="center"/>
    </xf>
    <xf numFmtId="9" fontId="6" fillId="0" borderId="0" xfId="0" applyNumberFormat="1" applyFont="1" applyAlignment="1">
      <alignment horizontal="centerContinuous" vertical="center"/>
    </xf>
    <xf numFmtId="165" fontId="6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9" fontId="4" fillId="0" borderId="0" xfId="1" applyNumberFormat="1" applyBorder="1" applyAlignment="1" applyProtection="1">
      <alignment horizontal="left" vertical="center"/>
    </xf>
    <xf numFmtId="37" fontId="4" fillId="0" borderId="0" xfId="1" applyNumberFormat="1" applyFill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9" fontId="6" fillId="0" borderId="5" xfId="0" applyNumberFormat="1" applyFont="1" applyBorder="1" applyAlignment="1">
      <alignment horizontal="center" vertical="center"/>
    </xf>
    <xf numFmtId="37" fontId="1" fillId="0" borderId="5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0" fontId="1" fillId="0" borderId="5" xfId="0" applyFont="1" applyBorder="1" applyAlignment="1">
      <alignment horizontal="left" vertical="center"/>
    </xf>
    <xf numFmtId="169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2" fillId="2" borderId="4" xfId="0" applyNumberFormat="1" applyFont="1" applyFill="1" applyBorder="1" applyAlignment="1">
      <alignment horizontal="center" vertical="center" wrapText="1"/>
    </xf>
    <xf numFmtId="37" fontId="1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9" fontId="1" fillId="0" borderId="4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7" fontId="1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6" fillId="0" borderId="0" xfId="0" applyNumberFormat="1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166" fontId="3" fillId="2" borderId="5" xfId="0" applyNumberFormat="1" applyFont="1" applyFill="1" applyBorder="1" applyAlignment="1">
      <alignment horizontal="center" vertical="center"/>
    </xf>
    <xf numFmtId="166" fontId="6" fillId="2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7" fontId="1" fillId="2" borderId="5" xfId="0" applyNumberFormat="1" applyFon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0" fontId="6" fillId="3" borderId="0" xfId="0" applyNumberFormat="1" applyFont="1" applyFill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2" fontId="1" fillId="0" borderId="0" xfId="0" applyNumberFormat="1" applyFont="1" applyAlignment="1">
      <alignment horizontal="centerContinuous" vertical="center"/>
    </xf>
    <xf numFmtId="0" fontId="3" fillId="0" borderId="0" xfId="0" applyFont="1"/>
    <xf numFmtId="37" fontId="1" fillId="0" borderId="0" xfId="0" applyNumberFormat="1" applyFont="1" applyAlignment="1">
      <alignment horizontal="left" vertical="center"/>
    </xf>
    <xf numFmtId="166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7" fontId="2" fillId="0" borderId="0" xfId="0" applyNumberFormat="1" applyFont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/>
    <xf numFmtId="10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67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167" fontId="1" fillId="0" borderId="5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7" fontId="2" fillId="0" borderId="0" xfId="0" applyNumberFormat="1" applyFont="1" applyAlignment="1">
      <alignment horizontal="center" vertical="center"/>
    </xf>
    <xf numFmtId="167" fontId="2" fillId="0" borderId="2" xfId="0" applyNumberFormat="1" applyFont="1" applyBorder="1" applyAlignment="1">
      <alignment horizontal="right" vertical="center"/>
    </xf>
    <xf numFmtId="167" fontId="1" fillId="2" borderId="5" xfId="0" applyNumberFormat="1" applyFont="1" applyFill="1" applyBorder="1" applyAlignment="1">
      <alignment horizontal="right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03-10T16:10:48.13" personId="{6745844A-B8C0-4CBC-B7D6-A0DC802F7AC3}" id="{668EB15C-B00F-4FE8-BDAD-45116E44DEF2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5" dT="2023-03-10T16:21:55.50" personId="{6745844A-B8C0-4CBC-B7D6-A0DC802F7AC3}" id="{65F82BBD-411D-4B3E-827B-E497570F9160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opm.gov/policy-data-oversight/pay-leave/" TargetMode="External"/><Relationship Id="rId1" Type="http://schemas.openxmlformats.org/officeDocument/2006/relationships/hyperlink" Target="https://obamawhitehouse.archives.gov/sites/default/files/omb/assets/omb/memoranda/fy2008/m08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K27"/>
  <sheetViews>
    <sheetView zoomScale="90" zoomScaleNormal="90" workbookViewId="0">
      <pane ySplit="11" topLeftCell="A12" activePane="bottomLeft" state="frozen"/>
      <selection pane="bottomLeft" activeCell="B21" sqref="B21"/>
    </sheetView>
  </sheetViews>
  <sheetFormatPr defaultColWidth="9.42578125" defaultRowHeight="12.75" x14ac:dyDescent="0.2"/>
  <cols>
    <col min="1" max="1" width="12.5703125" style="10" customWidth="1"/>
    <col min="2" max="2" width="45.42578125" style="12" customWidth="1"/>
    <col min="3" max="3" width="11.42578125" style="20" customWidth="1"/>
    <col min="4" max="4" width="12.140625" style="17" customWidth="1"/>
    <col min="5" max="5" width="12.140625" style="81" customWidth="1"/>
    <col min="6" max="6" width="11.42578125" style="10" customWidth="1"/>
    <col min="7" max="7" width="12.5703125" style="19" customWidth="1"/>
    <col min="8" max="8" width="16.85546875" style="10" bestFit="1" customWidth="1"/>
    <col min="9" max="9" width="12.42578125" style="23" customWidth="1"/>
    <col min="10" max="10" width="9.42578125" style="24"/>
    <col min="11" max="11" width="11.42578125" style="34" bestFit="1" customWidth="1"/>
    <col min="12" max="16384" width="9.42578125" style="1"/>
  </cols>
  <sheetData>
    <row r="1" spans="1:11" x14ac:dyDescent="0.2">
      <c r="A1" s="2" t="s">
        <v>92</v>
      </c>
      <c r="B1" s="3"/>
      <c r="C1" s="3"/>
      <c r="D1" s="14"/>
      <c r="E1" s="3"/>
      <c r="F1" s="3"/>
      <c r="G1" s="5"/>
      <c r="H1" s="3"/>
      <c r="I1" s="21"/>
      <c r="J1" s="29"/>
      <c r="K1" s="32"/>
    </row>
    <row r="2" spans="1:11" x14ac:dyDescent="0.2">
      <c r="A2" s="2" t="s">
        <v>94</v>
      </c>
      <c r="B2" s="3"/>
      <c r="C2" s="2"/>
      <c r="D2" s="15"/>
      <c r="E2" s="3"/>
      <c r="F2" s="3"/>
      <c r="G2" s="5"/>
      <c r="H2" s="3"/>
      <c r="I2" s="21"/>
      <c r="J2" s="29"/>
      <c r="K2" s="33"/>
    </row>
    <row r="3" spans="1:11" x14ac:dyDescent="0.2">
      <c r="A3" s="2" t="s">
        <v>0</v>
      </c>
      <c r="B3" s="3"/>
      <c r="C3" s="2"/>
      <c r="D3" s="15"/>
      <c r="E3" s="3"/>
      <c r="F3" s="3"/>
      <c r="G3" s="5"/>
      <c r="H3" s="3"/>
      <c r="I3" s="21"/>
      <c r="J3" s="29"/>
      <c r="K3" s="32"/>
    </row>
    <row r="4" spans="1:11" x14ac:dyDescent="0.2">
      <c r="A4" s="2" t="s">
        <v>75</v>
      </c>
      <c r="B4" s="3"/>
      <c r="C4" s="2"/>
      <c r="D4" s="15"/>
      <c r="E4" s="3"/>
      <c r="F4" s="3"/>
      <c r="G4" s="5"/>
      <c r="H4" s="3"/>
      <c r="I4" s="21"/>
      <c r="J4" s="29"/>
      <c r="K4" s="32"/>
    </row>
    <row r="5" spans="1:11" x14ac:dyDescent="0.2">
      <c r="A5" s="4">
        <v>45826</v>
      </c>
      <c r="B5" s="3"/>
      <c r="C5" s="2"/>
      <c r="D5" s="15"/>
      <c r="E5" s="3"/>
      <c r="F5" s="3"/>
      <c r="G5" s="5"/>
      <c r="H5" s="3"/>
      <c r="I5" s="21"/>
      <c r="J5" s="29"/>
      <c r="K5" s="32"/>
    </row>
    <row r="6" spans="1:11" x14ac:dyDescent="0.2">
      <c r="A6" s="4"/>
      <c r="B6" s="3"/>
      <c r="C6" s="2"/>
      <c r="D6" s="15"/>
      <c r="E6" s="3"/>
      <c r="F6" s="3"/>
      <c r="G6" s="5"/>
      <c r="H6" s="3"/>
      <c r="I6" s="21"/>
      <c r="J6" s="29"/>
      <c r="K6" s="32"/>
    </row>
    <row r="7" spans="1:11" x14ac:dyDescent="0.2">
      <c r="A7" s="25" t="s">
        <v>102</v>
      </c>
      <c r="B7" s="3"/>
      <c r="C7" s="158">
        <v>35</v>
      </c>
      <c r="D7" s="25"/>
      <c r="E7" s="3"/>
      <c r="F7" s="28"/>
      <c r="G7" s="1"/>
      <c r="H7" s="1"/>
      <c r="I7" s="1"/>
      <c r="J7" s="1"/>
      <c r="K7" s="1"/>
    </row>
    <row r="8" spans="1:11" x14ac:dyDescent="0.2">
      <c r="A8" s="25" t="s">
        <v>2</v>
      </c>
      <c r="B8" s="3"/>
      <c r="C8" s="75">
        <f>I9/G9</f>
        <v>2.074074074074074</v>
      </c>
      <c r="D8" s="25"/>
      <c r="E8" s="3"/>
      <c r="F8" s="31"/>
      <c r="G8" s="1"/>
      <c r="H8" s="31"/>
      <c r="I8" s="73"/>
      <c r="J8" s="31" t="s">
        <v>3</v>
      </c>
      <c r="K8" s="78">
        <f>G9/C7</f>
        <v>2.3142857142857145</v>
      </c>
    </row>
    <row r="9" spans="1:11" x14ac:dyDescent="0.2">
      <c r="A9" s="25" t="s">
        <v>4</v>
      </c>
      <c r="B9" s="3"/>
      <c r="C9" s="2"/>
      <c r="D9" s="15"/>
      <c r="E9" s="3"/>
      <c r="F9" s="31" t="s">
        <v>5</v>
      </c>
      <c r="G9" s="77">
        <f>SUM(G12:G27)</f>
        <v>81</v>
      </c>
      <c r="H9" s="31"/>
      <c r="I9" s="77">
        <f>SUM(I12:I27)</f>
        <v>168</v>
      </c>
      <c r="J9" s="30"/>
      <c r="K9" s="76">
        <f>SUM(K12:K27)</f>
        <v>16166.013359999999</v>
      </c>
    </row>
    <row r="10" spans="1:11" x14ac:dyDescent="0.2">
      <c r="A10" s="110" t="s">
        <v>6</v>
      </c>
      <c r="B10" s="111" t="s">
        <v>7</v>
      </c>
      <c r="C10" s="111" t="s">
        <v>8</v>
      </c>
      <c r="D10" s="111" t="s">
        <v>9</v>
      </c>
      <c r="E10" s="112" t="s">
        <v>10</v>
      </c>
      <c r="F10" s="113" t="s">
        <v>11</v>
      </c>
      <c r="G10" s="112" t="s">
        <v>12</v>
      </c>
      <c r="H10" s="114" t="s">
        <v>13</v>
      </c>
      <c r="I10" s="115" t="s">
        <v>14</v>
      </c>
      <c r="J10" s="116" t="s">
        <v>15</v>
      </c>
      <c r="K10" s="116" t="s">
        <v>16</v>
      </c>
    </row>
    <row r="11" spans="1:11" ht="51" x14ac:dyDescent="0.2">
      <c r="A11" s="35" t="s">
        <v>17</v>
      </c>
      <c r="B11" s="36" t="s">
        <v>18</v>
      </c>
      <c r="C11" s="36" t="s">
        <v>19</v>
      </c>
      <c r="D11" s="37" t="s">
        <v>20</v>
      </c>
      <c r="E11" s="79" t="s">
        <v>21</v>
      </c>
      <c r="F11" s="36" t="s">
        <v>22</v>
      </c>
      <c r="G11" s="38" t="s">
        <v>23</v>
      </c>
      <c r="H11" s="36" t="s">
        <v>24</v>
      </c>
      <c r="I11" s="39" t="s">
        <v>25</v>
      </c>
      <c r="J11" s="40" t="s">
        <v>26</v>
      </c>
      <c r="K11" s="41" t="s">
        <v>27</v>
      </c>
    </row>
    <row r="12" spans="1:11" ht="25.5" x14ac:dyDescent="0.2">
      <c r="A12" s="82" t="s">
        <v>78</v>
      </c>
      <c r="B12" s="83" t="s">
        <v>77</v>
      </c>
      <c r="C12" s="82" t="s">
        <v>76</v>
      </c>
      <c r="D12" s="84">
        <v>2.8571428571428571E-2</v>
      </c>
      <c r="E12" s="80">
        <f t="shared" ref="E12:E14" si="0">D12*$C$7</f>
        <v>1</v>
      </c>
      <c r="F12" s="85">
        <v>1</v>
      </c>
      <c r="G12" s="86">
        <f t="shared" ref="G12:G14" si="1">E12*F12</f>
        <v>1</v>
      </c>
      <c r="H12" s="129">
        <v>4</v>
      </c>
      <c r="I12" s="117">
        <f t="shared" ref="I12:I14" si="2">IF((H12*G12)="","",(H12*G12))</f>
        <v>4</v>
      </c>
      <c r="J12" s="87">
        <f>'12 Est Prof Wage Rate'!$G$36</f>
        <v>96.22627</v>
      </c>
      <c r="K12" s="88">
        <f t="shared" ref="K12:K14" si="3">IF((J12*I12)="","",(J12*I12))</f>
        <v>384.90508</v>
      </c>
    </row>
    <row r="13" spans="1:11" x14ac:dyDescent="0.2">
      <c r="A13" s="82" t="s">
        <v>79</v>
      </c>
      <c r="B13" s="83" t="s">
        <v>95</v>
      </c>
      <c r="C13" s="130" t="s">
        <v>76</v>
      </c>
      <c r="D13" s="84">
        <v>0.14285714285714288</v>
      </c>
      <c r="E13" s="80">
        <f t="shared" si="0"/>
        <v>5.0000000000000009</v>
      </c>
      <c r="F13" s="85">
        <v>1</v>
      </c>
      <c r="G13" s="86">
        <f t="shared" si="1"/>
        <v>5.0000000000000009</v>
      </c>
      <c r="H13" s="129">
        <v>1</v>
      </c>
      <c r="I13" s="117">
        <f t="shared" si="2"/>
        <v>5.0000000000000009</v>
      </c>
      <c r="J13" s="87">
        <f>'12 Est Prof Wage Rate'!$G$36</f>
        <v>96.22627</v>
      </c>
      <c r="K13" s="88">
        <f t="shared" si="3"/>
        <v>481.13135000000011</v>
      </c>
    </row>
    <row r="14" spans="1:11" ht="51" x14ac:dyDescent="0.2">
      <c r="A14" s="130" t="s">
        <v>107</v>
      </c>
      <c r="B14" s="83" t="s">
        <v>106</v>
      </c>
      <c r="C14" s="130" t="s">
        <v>96</v>
      </c>
      <c r="D14" s="84">
        <v>1</v>
      </c>
      <c r="E14" s="80">
        <f t="shared" si="0"/>
        <v>35</v>
      </c>
      <c r="F14" s="85">
        <v>1</v>
      </c>
      <c r="G14" s="86">
        <f t="shared" si="1"/>
        <v>35</v>
      </c>
      <c r="H14" s="129">
        <v>3</v>
      </c>
      <c r="I14" s="117">
        <f t="shared" si="2"/>
        <v>105</v>
      </c>
      <c r="J14" s="87">
        <f>'12 Est Prof Wage Rate'!$G$36</f>
        <v>96.22627</v>
      </c>
      <c r="K14" s="88">
        <f t="shared" si="3"/>
        <v>10103.75835</v>
      </c>
    </row>
    <row r="15" spans="1:11" x14ac:dyDescent="0.2">
      <c r="A15" s="71" t="s">
        <v>81</v>
      </c>
      <c r="B15" s="74" t="s">
        <v>80</v>
      </c>
      <c r="C15" s="71" t="s">
        <v>76</v>
      </c>
      <c r="D15" s="84">
        <v>2.8571428571428571E-2</v>
      </c>
      <c r="E15" s="80">
        <f t="shared" ref="E15" si="4">D15*$C$7</f>
        <v>1</v>
      </c>
      <c r="F15" s="85">
        <v>1</v>
      </c>
      <c r="G15" s="86">
        <f t="shared" ref="G15:G25" si="5">E15*F15</f>
        <v>1</v>
      </c>
      <c r="H15" s="129">
        <v>2</v>
      </c>
      <c r="I15" s="117">
        <f t="shared" ref="I15:I25" si="6">IF((H15*G15)="","",(H15*G15))</f>
        <v>2</v>
      </c>
      <c r="J15" s="87">
        <f>'12 Est Prof Wage Rate'!$G$36</f>
        <v>96.22627</v>
      </c>
      <c r="K15" s="88">
        <f t="shared" ref="K15:K25" si="7">IF((J15*I15)="","",(J15*I15))</f>
        <v>192.45254</v>
      </c>
    </row>
    <row r="16" spans="1:11" x14ac:dyDescent="0.2">
      <c r="A16" s="71" t="s">
        <v>83</v>
      </c>
      <c r="B16" s="74" t="s">
        <v>82</v>
      </c>
      <c r="C16" s="71" t="s">
        <v>76</v>
      </c>
      <c r="D16" s="84">
        <v>2.8571428571428571E-2</v>
      </c>
      <c r="E16" s="80">
        <f t="shared" ref="E16:E17" si="8">D16*$C$7</f>
        <v>1</v>
      </c>
      <c r="F16" s="85">
        <v>1</v>
      </c>
      <c r="G16" s="86">
        <f t="shared" si="5"/>
        <v>1</v>
      </c>
      <c r="H16" s="129">
        <v>8</v>
      </c>
      <c r="I16" s="117">
        <f t="shared" si="6"/>
        <v>8</v>
      </c>
      <c r="J16" s="87">
        <f>'12 Est Prof Wage Rate'!$G$36</f>
        <v>96.22627</v>
      </c>
      <c r="K16" s="88">
        <f t="shared" si="7"/>
        <v>769.81016</v>
      </c>
    </row>
    <row r="17" spans="1:11" x14ac:dyDescent="0.2">
      <c r="A17" s="71" t="s">
        <v>84</v>
      </c>
      <c r="B17" s="74" t="s">
        <v>85</v>
      </c>
      <c r="C17" s="71" t="s">
        <v>76</v>
      </c>
      <c r="D17" s="84">
        <v>2.8571428571428571E-2</v>
      </c>
      <c r="E17" s="80">
        <f t="shared" si="8"/>
        <v>1</v>
      </c>
      <c r="F17" s="85">
        <v>1</v>
      </c>
      <c r="G17" s="86">
        <f t="shared" si="5"/>
        <v>1</v>
      </c>
      <c r="H17" s="129">
        <v>3</v>
      </c>
      <c r="I17" s="117">
        <f t="shared" si="6"/>
        <v>3</v>
      </c>
      <c r="J17" s="87">
        <f>'12 Est Prof Wage Rate'!$G$36</f>
        <v>96.22627</v>
      </c>
      <c r="K17" s="88">
        <f t="shared" si="7"/>
        <v>288.67881</v>
      </c>
    </row>
    <row r="18" spans="1:11" x14ac:dyDescent="0.2">
      <c r="A18" s="71" t="s">
        <v>86</v>
      </c>
      <c r="B18" s="74" t="s">
        <v>87</v>
      </c>
      <c r="C18" s="71" t="s">
        <v>76</v>
      </c>
      <c r="D18" s="84">
        <v>5.7142857142857141E-2</v>
      </c>
      <c r="E18" s="80">
        <f t="shared" ref="E18" si="9">D18*$C$7</f>
        <v>2</v>
      </c>
      <c r="F18" s="85">
        <v>1</v>
      </c>
      <c r="G18" s="86">
        <f t="shared" si="5"/>
        <v>2</v>
      </c>
      <c r="H18" s="129">
        <v>3</v>
      </c>
      <c r="I18" s="117">
        <f t="shared" si="6"/>
        <v>6</v>
      </c>
      <c r="J18" s="87">
        <f>'12 Est Prof Wage Rate'!$G$36</f>
        <v>96.22627</v>
      </c>
      <c r="K18" s="88">
        <f t="shared" si="7"/>
        <v>577.35762</v>
      </c>
    </row>
    <row r="19" spans="1:11" x14ac:dyDescent="0.2">
      <c r="A19" s="91"/>
      <c r="B19" s="74" t="s">
        <v>108</v>
      </c>
      <c r="C19" s="71" t="s">
        <v>76</v>
      </c>
      <c r="D19" s="70">
        <v>1</v>
      </c>
      <c r="E19" s="80">
        <f t="shared" ref="E19:E25" si="10">D19*$C$7</f>
        <v>35</v>
      </c>
      <c r="F19" s="85">
        <v>1</v>
      </c>
      <c r="G19" s="86">
        <f t="shared" si="5"/>
        <v>35</v>
      </c>
      <c r="H19" s="129">
        <v>1</v>
      </c>
      <c r="I19" s="117">
        <f t="shared" si="6"/>
        <v>35</v>
      </c>
      <c r="J19" s="87">
        <f>'12 Est Prof Wage Rate'!$G$36</f>
        <v>96.22627</v>
      </c>
      <c r="K19" s="88">
        <f t="shared" si="7"/>
        <v>3367.9194499999999</v>
      </c>
    </row>
    <row r="20" spans="1:11" x14ac:dyDescent="0.2">
      <c r="A20" s="71"/>
      <c r="B20" s="74"/>
      <c r="C20" s="71"/>
      <c r="D20" s="70"/>
      <c r="E20" s="80">
        <f t="shared" si="10"/>
        <v>0</v>
      </c>
      <c r="F20" s="85"/>
      <c r="G20" s="86">
        <f t="shared" si="5"/>
        <v>0</v>
      </c>
      <c r="H20" s="129"/>
      <c r="I20" s="117">
        <f t="shared" si="6"/>
        <v>0</v>
      </c>
      <c r="J20" s="87">
        <f>'12 Est Prof Wage Rate'!$G$36</f>
        <v>96.22627</v>
      </c>
      <c r="K20" s="88">
        <f t="shared" si="7"/>
        <v>0</v>
      </c>
    </row>
    <row r="21" spans="1:11" x14ac:dyDescent="0.2">
      <c r="A21" s="71"/>
      <c r="B21" s="74"/>
      <c r="C21" s="71"/>
      <c r="D21" s="70"/>
      <c r="E21" s="80">
        <f t="shared" si="10"/>
        <v>0</v>
      </c>
      <c r="F21" s="85"/>
      <c r="G21" s="86">
        <f t="shared" si="5"/>
        <v>0</v>
      </c>
      <c r="H21" s="129"/>
      <c r="I21" s="117">
        <f t="shared" si="6"/>
        <v>0</v>
      </c>
      <c r="J21" s="87">
        <f>'12 Est Prof Wage Rate'!$G$36</f>
        <v>96.22627</v>
      </c>
      <c r="K21" s="88">
        <f t="shared" si="7"/>
        <v>0</v>
      </c>
    </row>
    <row r="22" spans="1:11" x14ac:dyDescent="0.2">
      <c r="A22" s="71"/>
      <c r="B22" s="74"/>
      <c r="C22" s="71"/>
      <c r="D22" s="70"/>
      <c r="E22" s="80">
        <f t="shared" si="10"/>
        <v>0</v>
      </c>
      <c r="F22" s="85"/>
      <c r="G22" s="86">
        <f t="shared" si="5"/>
        <v>0</v>
      </c>
      <c r="H22" s="129"/>
      <c r="I22" s="117">
        <f t="shared" si="6"/>
        <v>0</v>
      </c>
      <c r="J22" s="87">
        <f>'12 Est Prof Wage Rate'!$G$36</f>
        <v>96.22627</v>
      </c>
      <c r="K22" s="88">
        <f t="shared" si="7"/>
        <v>0</v>
      </c>
    </row>
    <row r="23" spans="1:11" x14ac:dyDescent="0.2">
      <c r="A23" s="71"/>
      <c r="B23" s="74"/>
      <c r="C23" s="71"/>
      <c r="D23" s="70"/>
      <c r="E23" s="80">
        <f t="shared" si="10"/>
        <v>0</v>
      </c>
      <c r="F23" s="85"/>
      <c r="G23" s="86">
        <f t="shared" si="5"/>
        <v>0</v>
      </c>
      <c r="H23" s="129"/>
      <c r="I23" s="117">
        <f t="shared" si="6"/>
        <v>0</v>
      </c>
      <c r="J23" s="87">
        <f>'12 Est Prof Wage Rate'!$G$36</f>
        <v>96.22627</v>
      </c>
      <c r="K23" s="88">
        <f t="shared" si="7"/>
        <v>0</v>
      </c>
    </row>
    <row r="24" spans="1:11" x14ac:dyDescent="0.2">
      <c r="A24" s="71"/>
      <c r="B24" s="74"/>
      <c r="C24" s="71"/>
      <c r="D24" s="70"/>
      <c r="E24" s="80">
        <f t="shared" si="10"/>
        <v>0</v>
      </c>
      <c r="F24" s="85"/>
      <c r="G24" s="86">
        <f t="shared" si="5"/>
        <v>0</v>
      </c>
      <c r="H24" s="129"/>
      <c r="I24" s="117">
        <f t="shared" si="6"/>
        <v>0</v>
      </c>
      <c r="J24" s="87">
        <f>'12 Est Prof Wage Rate'!$G$36</f>
        <v>96.22627</v>
      </c>
      <c r="K24" s="88">
        <f t="shared" si="7"/>
        <v>0</v>
      </c>
    </row>
    <row r="25" spans="1:11" x14ac:dyDescent="0.2">
      <c r="A25" s="71"/>
      <c r="B25" s="74"/>
      <c r="C25" s="71"/>
      <c r="D25" s="70"/>
      <c r="E25" s="80">
        <f t="shared" si="10"/>
        <v>0</v>
      </c>
      <c r="F25" s="85"/>
      <c r="G25" s="86">
        <f t="shared" si="5"/>
        <v>0</v>
      </c>
      <c r="H25" s="129"/>
      <c r="I25" s="117">
        <f t="shared" si="6"/>
        <v>0</v>
      </c>
      <c r="J25" s="87">
        <f>'12 Est Prof Wage Rate'!$G$36</f>
        <v>96.22627</v>
      </c>
      <c r="K25" s="88">
        <f t="shared" si="7"/>
        <v>0</v>
      </c>
    </row>
    <row r="26" spans="1:11" x14ac:dyDescent="0.2">
      <c r="A26" s="71"/>
      <c r="B26" s="74"/>
      <c r="C26" s="71"/>
      <c r="D26" s="70"/>
      <c r="E26" s="80">
        <f t="shared" ref="E26:E27" si="11">D26*$C$7</f>
        <v>0</v>
      </c>
      <c r="F26" s="85"/>
      <c r="G26" s="86">
        <f t="shared" ref="G26:G27" si="12">E26*F26</f>
        <v>0</v>
      </c>
      <c r="H26" s="129"/>
      <c r="I26" s="117">
        <f t="shared" ref="I26:I27" si="13">IF((H26*G26)="","",(H26*G26))</f>
        <v>0</v>
      </c>
      <c r="J26" s="87">
        <f>'12 Est Prof Wage Rate'!$G$36</f>
        <v>96.22627</v>
      </c>
      <c r="K26" s="88">
        <f t="shared" ref="K26:K27" si="14">IF((J26*I26)="","",(J26*I26))</f>
        <v>0</v>
      </c>
    </row>
    <row r="27" spans="1:11" x14ac:dyDescent="0.2">
      <c r="A27" s="71"/>
      <c r="B27" s="74"/>
      <c r="C27" s="71"/>
      <c r="D27" s="70"/>
      <c r="E27" s="80">
        <f t="shared" si="11"/>
        <v>0</v>
      </c>
      <c r="F27" s="69"/>
      <c r="G27" s="125">
        <f t="shared" si="12"/>
        <v>0</v>
      </c>
      <c r="H27" s="131"/>
      <c r="I27" s="117">
        <f t="shared" si="13"/>
        <v>0</v>
      </c>
      <c r="J27" s="118">
        <f>'12 Est Prof Wage Rate'!$G$36</f>
        <v>96.22627</v>
      </c>
      <c r="K27" s="119">
        <f t="shared" si="14"/>
        <v>0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K18"/>
  <sheetViews>
    <sheetView zoomScaleNormal="100" workbookViewId="0">
      <pane ySplit="11" topLeftCell="A12" activePane="bottomLeft" state="frozen"/>
      <selection pane="bottomLeft" activeCell="A12" sqref="A12"/>
    </sheetView>
  </sheetViews>
  <sheetFormatPr defaultColWidth="9.42578125" defaultRowHeight="12.75" x14ac:dyDescent="0.2"/>
  <cols>
    <col min="1" max="1" width="12.5703125" style="7" customWidth="1"/>
    <col min="2" max="2" width="45.42578125" style="11" customWidth="1"/>
    <col min="3" max="3" width="11.42578125" style="9" customWidth="1"/>
    <col min="4" max="4" width="12.140625" style="16" customWidth="1"/>
    <col min="5" max="5" width="12.140625" style="18" customWidth="1"/>
    <col min="6" max="6" width="11.42578125" style="7" customWidth="1"/>
    <col min="7" max="7" width="12.5703125" style="8" customWidth="1"/>
    <col min="8" max="8" width="16.85546875" style="7" bestFit="1" customWidth="1"/>
    <col min="9" max="9" width="12.42578125" style="22" customWidth="1"/>
    <col min="10" max="10" width="9.42578125" style="26"/>
    <col min="11" max="11" width="11.42578125" style="18" bestFit="1" customWidth="1"/>
    <col min="12" max="16384" width="9.42578125" style="1"/>
  </cols>
  <sheetData>
    <row r="1" spans="1:11" x14ac:dyDescent="0.2">
      <c r="A1" s="2" t="str">
        <f>'12 Burden Hours Collection'!A1</f>
        <v>RURAL UTILITIES SERVICE</v>
      </c>
      <c r="B1" s="3"/>
      <c r="C1" s="3"/>
      <c r="D1" s="14"/>
      <c r="E1" s="3"/>
      <c r="F1" s="3"/>
      <c r="G1" s="5"/>
      <c r="H1" s="3"/>
      <c r="I1" s="21"/>
      <c r="J1" s="29"/>
      <c r="K1" s="3"/>
    </row>
    <row r="2" spans="1:11" x14ac:dyDescent="0.2">
      <c r="A2" s="2" t="str">
        <f>'12 Burden Hours Collection'!A2</f>
        <v>REQUEST FOR APPROVAL TO SELL CAPITAL ASSETS (RUS FORM 369)</v>
      </c>
      <c r="B2" s="3"/>
      <c r="C2" s="2"/>
      <c r="D2" s="15"/>
      <c r="E2" s="3"/>
      <c r="F2" s="3"/>
      <c r="G2" s="5"/>
      <c r="H2" s="3"/>
      <c r="I2" s="21"/>
      <c r="J2" s="29"/>
      <c r="K2" s="2"/>
    </row>
    <row r="3" spans="1:11" x14ac:dyDescent="0.2">
      <c r="A3" s="2" t="str">
        <f>'12 Burden Hours Collection'!A3</f>
        <v>INFORMATION COLLECTION BURDEN HOURS</v>
      </c>
      <c r="B3" s="3"/>
      <c r="C3" s="2"/>
      <c r="D3" s="15"/>
      <c r="E3" s="3"/>
      <c r="F3" s="3"/>
      <c r="G3" s="5"/>
      <c r="H3" s="3"/>
      <c r="I3" s="21"/>
      <c r="J3" s="29"/>
      <c r="K3" s="6"/>
    </row>
    <row r="4" spans="1:11" x14ac:dyDescent="0.2">
      <c r="A4" s="2" t="str">
        <f>'12 Burden Hours Collection'!A4</f>
        <v>OMB # 0572 - 0020</v>
      </c>
      <c r="B4" s="3"/>
      <c r="C4" s="2"/>
      <c r="D4" s="15"/>
      <c r="E4" s="3"/>
      <c r="F4" s="3"/>
      <c r="G4" s="5"/>
      <c r="H4" s="3"/>
      <c r="I4" s="21"/>
      <c r="J4" s="29"/>
      <c r="K4" s="6"/>
    </row>
    <row r="5" spans="1:11" x14ac:dyDescent="0.2">
      <c r="A5" s="4">
        <f>'12 Burden Hours Collection'!A5</f>
        <v>45826</v>
      </c>
      <c r="B5" s="3"/>
      <c r="C5" s="2"/>
      <c r="D5" s="15"/>
      <c r="E5" s="3"/>
      <c r="F5" s="3"/>
      <c r="G5" s="5"/>
      <c r="H5" s="3"/>
      <c r="I5" s="21"/>
      <c r="J5" s="29"/>
      <c r="K5" s="6"/>
    </row>
    <row r="6" spans="1:11" x14ac:dyDescent="0.2">
      <c r="A6" s="4"/>
      <c r="B6" s="3"/>
      <c r="C6" s="2"/>
      <c r="D6" s="15"/>
      <c r="E6" s="3"/>
      <c r="F6" s="3"/>
      <c r="G6" s="5"/>
      <c r="H6" s="3"/>
      <c r="I6" s="21"/>
      <c r="J6" s="29"/>
      <c r="K6" s="6"/>
    </row>
    <row r="7" spans="1:11" x14ac:dyDescent="0.2">
      <c r="A7" s="25" t="s">
        <v>93</v>
      </c>
      <c r="B7" s="3"/>
      <c r="C7" s="126">
        <v>0</v>
      </c>
      <c r="D7" s="25"/>
      <c r="E7" s="3"/>
      <c r="F7" s="28"/>
      <c r="G7" s="1"/>
      <c r="H7" s="31"/>
      <c r="I7" s="73"/>
      <c r="J7" s="89" t="s">
        <v>1</v>
      </c>
      <c r="K7" s="127">
        <f>'12 Burden Hours Collection'!K7</f>
        <v>0</v>
      </c>
    </row>
    <row r="8" spans="1:11" x14ac:dyDescent="0.2">
      <c r="A8" s="25" t="s">
        <v>2</v>
      </c>
      <c r="B8" s="3"/>
      <c r="C8" s="75" t="e">
        <f>I9/G9</f>
        <v>#DIV/0!</v>
      </c>
      <c r="D8" s="25"/>
      <c r="E8" s="3"/>
      <c r="F8" s="31"/>
      <c r="G8" s="1"/>
      <c r="H8" s="31"/>
      <c r="I8" s="73"/>
      <c r="J8" s="31" t="s">
        <v>3</v>
      </c>
      <c r="K8" s="78" t="e">
        <f>G9/C7</f>
        <v>#DIV/0!</v>
      </c>
    </row>
    <row r="9" spans="1:11" x14ac:dyDescent="0.2">
      <c r="A9" s="25" t="s">
        <v>4</v>
      </c>
      <c r="B9" s="3"/>
      <c r="C9" s="2"/>
      <c r="D9" s="15"/>
      <c r="E9" s="3"/>
      <c r="F9" s="31" t="s">
        <v>5</v>
      </c>
      <c r="G9" s="77">
        <f>SUM(G12:G18)</f>
        <v>0</v>
      </c>
      <c r="H9" s="31"/>
      <c r="I9" s="77">
        <f>SUM(I12:I18)</f>
        <v>0</v>
      </c>
      <c r="J9" s="30"/>
      <c r="K9" s="76">
        <f>SUM(K12:K18)</f>
        <v>0</v>
      </c>
    </row>
    <row r="10" spans="1:11" x14ac:dyDescent="0.2">
      <c r="A10" s="110" t="s">
        <v>6</v>
      </c>
      <c r="B10" s="111" t="s">
        <v>7</v>
      </c>
      <c r="C10" s="111" t="s">
        <v>8</v>
      </c>
      <c r="D10" s="111" t="s">
        <v>9</v>
      </c>
      <c r="E10" s="112" t="s">
        <v>10</v>
      </c>
      <c r="F10" s="113" t="s">
        <v>11</v>
      </c>
      <c r="G10" s="112" t="s">
        <v>12</v>
      </c>
      <c r="H10" s="114" t="s">
        <v>13</v>
      </c>
      <c r="I10" s="115" t="s">
        <v>14</v>
      </c>
      <c r="J10" s="116" t="s">
        <v>15</v>
      </c>
      <c r="K10" s="116" t="s">
        <v>16</v>
      </c>
    </row>
    <row r="11" spans="1:11" ht="51" x14ac:dyDescent="0.2">
      <c r="A11" s="35" t="s">
        <v>17</v>
      </c>
      <c r="B11" s="111" t="s">
        <v>18</v>
      </c>
      <c r="C11" s="111" t="s">
        <v>19</v>
      </c>
      <c r="D11" s="120" t="s">
        <v>20</v>
      </c>
      <c r="E11" s="112" t="s">
        <v>21</v>
      </c>
      <c r="F11" s="111" t="s">
        <v>22</v>
      </c>
      <c r="G11" s="121" t="s">
        <v>23</v>
      </c>
      <c r="H11" s="111" t="s">
        <v>24</v>
      </c>
      <c r="I11" s="122" t="s">
        <v>25</v>
      </c>
      <c r="J11" s="115" t="s">
        <v>26</v>
      </c>
      <c r="K11" s="123" t="s">
        <v>27</v>
      </c>
    </row>
    <row r="12" spans="1:11" x14ac:dyDescent="0.2">
      <c r="A12" s="71"/>
      <c r="B12" s="74"/>
      <c r="C12" s="91"/>
      <c r="D12" s="70"/>
      <c r="E12" s="124">
        <f>D12*$C$7</f>
        <v>0</v>
      </c>
      <c r="F12" s="71"/>
      <c r="G12" s="125">
        <f t="shared" ref="G12:G18" si="0">E12*F12</f>
        <v>0</v>
      </c>
      <c r="H12" s="71"/>
      <c r="I12" s="117">
        <f t="shared" ref="I12:I18" si="1">IF((H12*G12)="","",(H12*G12))</f>
        <v>0</v>
      </c>
      <c r="J12" s="118">
        <f>'12 Est Prof Wage Rate'!$G$36</f>
        <v>96.22627</v>
      </c>
      <c r="K12" s="119">
        <f t="shared" ref="K12:K18" si="2">IF((J12*I12)="","",(J12*I12))</f>
        <v>0</v>
      </c>
    </row>
    <row r="13" spans="1:11" x14ac:dyDescent="0.2">
      <c r="A13" s="71"/>
      <c r="B13" s="74"/>
      <c r="C13" s="91"/>
      <c r="D13" s="70"/>
      <c r="E13" s="124">
        <f>D13*$C$7</f>
        <v>0</v>
      </c>
      <c r="F13" s="71"/>
      <c r="G13" s="125">
        <f t="shared" si="0"/>
        <v>0</v>
      </c>
      <c r="H13" s="71"/>
      <c r="I13" s="117">
        <f t="shared" si="1"/>
        <v>0</v>
      </c>
      <c r="J13" s="118">
        <f>'12 Est Prof Wage Rate'!$G$36</f>
        <v>96.22627</v>
      </c>
      <c r="K13" s="119">
        <f t="shared" si="2"/>
        <v>0</v>
      </c>
    </row>
    <row r="14" spans="1:11" x14ac:dyDescent="0.2">
      <c r="A14" s="71"/>
      <c r="B14" s="74"/>
      <c r="C14" s="91"/>
      <c r="D14" s="70"/>
      <c r="E14" s="124">
        <f>D14*$C$7</f>
        <v>0</v>
      </c>
      <c r="F14" s="71"/>
      <c r="G14" s="125">
        <f t="shared" si="0"/>
        <v>0</v>
      </c>
      <c r="H14" s="71"/>
      <c r="I14" s="117">
        <f t="shared" si="1"/>
        <v>0</v>
      </c>
      <c r="J14" s="118">
        <f>'12 Est Prof Wage Rate'!$G$36</f>
        <v>96.22627</v>
      </c>
      <c r="K14" s="119">
        <f t="shared" si="2"/>
        <v>0</v>
      </c>
    </row>
    <row r="15" spans="1:11" x14ac:dyDescent="0.2">
      <c r="A15" s="71"/>
      <c r="B15" s="74"/>
      <c r="C15" s="91"/>
      <c r="D15" s="70"/>
      <c r="E15" s="124">
        <f>D15*$K$7</f>
        <v>0</v>
      </c>
      <c r="F15" s="71"/>
      <c r="G15" s="125">
        <f t="shared" si="0"/>
        <v>0</v>
      </c>
      <c r="H15" s="71"/>
      <c r="I15" s="117">
        <f t="shared" si="1"/>
        <v>0</v>
      </c>
      <c r="J15" s="118">
        <f>'12 Est Prof Wage Rate'!$G$36</f>
        <v>96.22627</v>
      </c>
      <c r="K15" s="119">
        <f t="shared" si="2"/>
        <v>0</v>
      </c>
    </row>
    <row r="16" spans="1:11" x14ac:dyDescent="0.2">
      <c r="A16" s="71"/>
      <c r="B16" s="74"/>
      <c r="C16" s="91"/>
      <c r="D16" s="70"/>
      <c r="E16" s="124">
        <f>D16*$K$7</f>
        <v>0</v>
      </c>
      <c r="F16" s="71"/>
      <c r="G16" s="125">
        <f t="shared" si="0"/>
        <v>0</v>
      </c>
      <c r="H16" s="71"/>
      <c r="I16" s="117">
        <f t="shared" si="1"/>
        <v>0</v>
      </c>
      <c r="J16" s="118">
        <f>'12 Est Prof Wage Rate'!$G$36</f>
        <v>96.22627</v>
      </c>
      <c r="K16" s="119">
        <f t="shared" si="2"/>
        <v>0</v>
      </c>
    </row>
    <row r="17" spans="1:11" x14ac:dyDescent="0.2">
      <c r="A17" s="71"/>
      <c r="B17" s="74"/>
      <c r="C17" s="91"/>
      <c r="D17" s="70"/>
      <c r="E17" s="124">
        <f>D17*$K$7</f>
        <v>0</v>
      </c>
      <c r="F17" s="71"/>
      <c r="G17" s="125">
        <f t="shared" si="0"/>
        <v>0</v>
      </c>
      <c r="H17" s="71"/>
      <c r="I17" s="117">
        <f t="shared" si="1"/>
        <v>0</v>
      </c>
      <c r="J17" s="118">
        <f>'12 Est Prof Wage Rate'!$G$36</f>
        <v>96.22627</v>
      </c>
      <c r="K17" s="119">
        <f t="shared" si="2"/>
        <v>0</v>
      </c>
    </row>
    <row r="18" spans="1:11" x14ac:dyDescent="0.2">
      <c r="A18" s="71"/>
      <c r="B18" s="74"/>
      <c r="C18" s="91"/>
      <c r="D18" s="70"/>
      <c r="E18" s="124">
        <f>D18*$K$7</f>
        <v>0</v>
      </c>
      <c r="F18" s="71"/>
      <c r="G18" s="125">
        <f t="shared" si="0"/>
        <v>0</v>
      </c>
      <c r="H18" s="71"/>
      <c r="I18" s="117">
        <f t="shared" si="1"/>
        <v>0</v>
      </c>
      <c r="J18" s="118">
        <f>'12 Est Prof Wage Rate'!$G$36</f>
        <v>96.22627</v>
      </c>
      <c r="K18" s="119">
        <f t="shared" si="2"/>
        <v>0</v>
      </c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36"/>
  <sheetViews>
    <sheetView topLeftCell="A6" zoomScaleNormal="100" workbookViewId="0">
      <selection activeCell="A26" sqref="A26"/>
    </sheetView>
  </sheetViews>
  <sheetFormatPr defaultColWidth="9.42578125" defaultRowHeight="15.75" x14ac:dyDescent="0.25"/>
  <cols>
    <col min="1" max="1" width="25.5703125" style="59" customWidth="1"/>
    <col min="2" max="2" width="15.5703125" style="59" customWidth="1"/>
    <col min="3" max="3" width="17.5703125" style="13" customWidth="1"/>
    <col min="4" max="4" width="12.5703125" style="49" customWidth="1"/>
    <col min="5" max="5" width="14.85546875" style="50" customWidth="1"/>
    <col min="6" max="7" width="12.5703125" style="51" customWidth="1"/>
    <col min="8" max="8" width="11.5703125" style="52" customWidth="1"/>
    <col min="9" max="9" width="11.5703125" style="51" customWidth="1"/>
    <col min="10" max="10" width="11.5703125" style="53" customWidth="1"/>
    <col min="11" max="11" width="11.5703125" style="54" customWidth="1"/>
    <col min="12" max="12" width="11.42578125" style="55" bestFit="1" customWidth="1"/>
    <col min="13" max="16384" width="9.42578125" style="1"/>
  </cols>
  <sheetData>
    <row r="1" spans="1:12" x14ac:dyDescent="0.2">
      <c r="A1" s="42" t="str">
        <f>'12 Burden Hours Collection'!A1</f>
        <v>RURAL UTILITIES SERVICE</v>
      </c>
      <c r="B1" s="42"/>
      <c r="C1" s="43"/>
      <c r="D1" s="43"/>
      <c r="E1" s="44"/>
      <c r="F1" s="43"/>
      <c r="G1" s="43"/>
      <c r="H1" s="43"/>
      <c r="I1" s="43"/>
      <c r="J1" s="43"/>
      <c r="K1" s="1"/>
      <c r="L1" s="1"/>
    </row>
    <row r="2" spans="1:12" ht="20.100000000000001" customHeight="1" x14ac:dyDescent="0.2">
      <c r="A2" s="42" t="str">
        <f>'12 Burden Hours Collection'!A2</f>
        <v>REQUEST FOR APPROVAL TO SELL CAPITAL ASSETS (RUS FORM 369)</v>
      </c>
      <c r="B2" s="42"/>
      <c r="C2" s="43"/>
      <c r="D2" s="46"/>
      <c r="E2" s="47"/>
      <c r="F2" s="43"/>
      <c r="G2" s="43"/>
      <c r="H2" s="43"/>
      <c r="I2" s="43"/>
      <c r="J2" s="43"/>
      <c r="K2" s="1"/>
      <c r="L2" s="1"/>
    </row>
    <row r="3" spans="1:12" x14ac:dyDescent="0.2">
      <c r="A3" s="42" t="str">
        <f>'12 Burden Hours Collection'!A3</f>
        <v>INFORMATION COLLECTION BURDEN HOURS</v>
      </c>
      <c r="B3" s="42"/>
      <c r="C3" s="43"/>
      <c r="D3" s="46"/>
      <c r="E3" s="47"/>
      <c r="F3" s="43"/>
      <c r="G3" s="43"/>
      <c r="H3" s="43"/>
      <c r="I3" s="43"/>
      <c r="J3" s="43"/>
      <c r="K3" s="1"/>
      <c r="L3" s="1"/>
    </row>
    <row r="4" spans="1:12" x14ac:dyDescent="0.2">
      <c r="A4" s="42" t="str">
        <f>'12 Burden Hours Collection'!A4</f>
        <v>OMB # 0572 - 0020</v>
      </c>
      <c r="B4" s="42"/>
      <c r="C4" s="43"/>
      <c r="D4" s="46"/>
      <c r="E4" s="47"/>
      <c r="F4" s="43"/>
      <c r="G4" s="43"/>
      <c r="H4" s="43"/>
      <c r="I4" s="43"/>
      <c r="J4" s="43"/>
      <c r="K4" s="1"/>
      <c r="L4" s="1"/>
    </row>
    <row r="5" spans="1:12" x14ac:dyDescent="0.2">
      <c r="A5" s="48">
        <f>'12 Burden Hours Collection'!A5</f>
        <v>45826</v>
      </c>
      <c r="B5" s="48"/>
      <c r="C5" s="43"/>
      <c r="D5" s="46"/>
      <c r="E5" s="47"/>
      <c r="F5" s="43"/>
      <c r="G5" s="43"/>
      <c r="H5" s="43"/>
      <c r="I5" s="43"/>
      <c r="J5" s="43"/>
      <c r="K5" s="1"/>
      <c r="L5" s="1"/>
    </row>
    <row r="6" spans="1:12" x14ac:dyDescent="0.2">
      <c r="A6" s="48"/>
      <c r="B6" s="48"/>
      <c r="C6" s="43"/>
      <c r="D6" s="46"/>
      <c r="E6" s="47"/>
      <c r="F6" s="43"/>
      <c r="G6" s="43"/>
      <c r="H6" s="1"/>
      <c r="I6" s="1"/>
      <c r="J6" s="1"/>
      <c r="K6" s="1"/>
      <c r="L6" s="1"/>
    </row>
    <row r="7" spans="1:12" x14ac:dyDescent="0.2">
      <c r="A7" s="92" t="s">
        <v>28</v>
      </c>
      <c r="B7" s="48"/>
      <c r="C7" s="43"/>
      <c r="D7" s="46"/>
      <c r="E7" s="47"/>
      <c r="F7" s="43"/>
      <c r="G7" s="43"/>
      <c r="H7" s="1"/>
      <c r="I7" s="1"/>
      <c r="J7" s="1"/>
      <c r="K7" s="1"/>
      <c r="L7" s="1"/>
    </row>
    <row r="8" spans="1:12" s="12" customFormat="1" x14ac:dyDescent="0.2">
      <c r="A8" s="56" t="s">
        <v>29</v>
      </c>
      <c r="B8" s="58"/>
      <c r="C8" s="93"/>
      <c r="D8" s="94"/>
      <c r="E8" s="95"/>
      <c r="F8" s="93"/>
      <c r="G8" s="93"/>
    </row>
    <row r="9" spans="1:12" s="12" customFormat="1" x14ac:dyDescent="0.2">
      <c r="A9" s="100" t="s">
        <v>30</v>
      </c>
      <c r="B9" s="66" t="s">
        <v>31</v>
      </c>
      <c r="C9" s="93"/>
      <c r="D9" s="94"/>
      <c r="E9" s="95"/>
      <c r="F9" s="93"/>
      <c r="G9" s="93"/>
    </row>
    <row r="10" spans="1:12" s="12" customFormat="1" x14ac:dyDescent="0.2">
      <c r="A10" s="101" t="s">
        <v>103</v>
      </c>
      <c r="B10" s="66"/>
      <c r="C10" s="93"/>
      <c r="D10" s="94"/>
      <c r="E10" s="95"/>
      <c r="F10" s="93"/>
      <c r="G10" s="93"/>
    </row>
    <row r="11" spans="1:12" s="12" customFormat="1" x14ac:dyDescent="0.2">
      <c r="A11" s="101" t="s">
        <v>32</v>
      </c>
      <c r="B11" s="66"/>
      <c r="C11" s="93"/>
      <c r="D11" s="94"/>
      <c r="E11" s="95"/>
      <c r="F11" s="93"/>
      <c r="G11" s="93"/>
    </row>
    <row r="12" spans="1:12" s="12" customFormat="1" x14ac:dyDescent="0.2">
      <c r="A12" s="101" t="s">
        <v>33</v>
      </c>
      <c r="B12" s="66"/>
      <c r="C12" s="93"/>
      <c r="D12" s="94"/>
      <c r="E12" s="95"/>
      <c r="F12" s="93"/>
      <c r="G12" s="93"/>
    </row>
    <row r="13" spans="1:12" s="12" customFormat="1" x14ac:dyDescent="0.2">
      <c r="A13" s="101" t="s">
        <v>34</v>
      </c>
      <c r="B13" s="66"/>
      <c r="C13" s="93"/>
      <c r="D13" s="94"/>
      <c r="E13" s="95"/>
      <c r="F13" s="93"/>
      <c r="G13" s="93"/>
    </row>
    <row r="14" spans="1:12" s="12" customFormat="1" x14ac:dyDescent="0.2">
      <c r="A14" s="56" t="s">
        <v>35</v>
      </c>
      <c r="B14" s="66"/>
      <c r="C14" s="93"/>
      <c r="D14" s="94"/>
      <c r="E14" s="95"/>
      <c r="F14" s="93"/>
      <c r="G14" s="93"/>
    </row>
    <row r="15" spans="1:12" s="12" customFormat="1" x14ac:dyDescent="0.2">
      <c r="A15" s="100" t="s">
        <v>30</v>
      </c>
      <c r="B15" s="65" t="s">
        <v>36</v>
      </c>
      <c r="C15" s="93"/>
      <c r="D15" s="94"/>
      <c r="E15" s="95"/>
      <c r="F15" s="93"/>
      <c r="G15" s="93"/>
    </row>
    <row r="16" spans="1:12" s="12" customFormat="1" x14ac:dyDescent="0.2">
      <c r="A16" s="101" t="s">
        <v>37</v>
      </c>
      <c r="B16" s="66"/>
      <c r="C16" s="93"/>
      <c r="D16" s="94"/>
      <c r="E16" s="95"/>
      <c r="F16" s="93"/>
      <c r="G16" s="93"/>
    </row>
    <row r="17" spans="1:15" s="12" customFormat="1" x14ac:dyDescent="0.2">
      <c r="A17" s="101" t="s">
        <v>104</v>
      </c>
      <c r="B17" s="66"/>
      <c r="C17" s="93"/>
      <c r="D17" s="94"/>
      <c r="E17" s="95"/>
      <c r="F17" s="93"/>
      <c r="G17" s="93"/>
    </row>
    <row r="18" spans="1:15" s="12" customFormat="1" x14ac:dyDescent="0.2">
      <c r="A18" s="101" t="s">
        <v>38</v>
      </c>
      <c r="B18" s="66"/>
      <c r="C18" s="93"/>
      <c r="D18" s="128">
        <v>0.29499999999999998</v>
      </c>
      <c r="E18" s="95"/>
      <c r="F18" s="93"/>
      <c r="G18" s="93"/>
    </row>
    <row r="19" spans="1:15" s="12" customFormat="1" x14ac:dyDescent="0.2">
      <c r="A19" s="56" t="s">
        <v>39</v>
      </c>
      <c r="B19" s="66"/>
      <c r="C19" s="93"/>
      <c r="D19" s="72"/>
      <c r="E19" s="95"/>
      <c r="F19" s="93"/>
      <c r="G19" s="93"/>
    </row>
    <row r="20" spans="1:15" s="12" customFormat="1" x14ac:dyDescent="0.2">
      <c r="A20" s="101" t="s">
        <v>40</v>
      </c>
      <c r="B20" s="66"/>
      <c r="C20" s="93"/>
      <c r="D20" s="72"/>
      <c r="E20" s="95"/>
      <c r="F20" s="93"/>
      <c r="G20" s="93"/>
    </row>
    <row r="21" spans="1:15" s="12" customFormat="1" x14ac:dyDescent="0.2">
      <c r="A21" s="101"/>
      <c r="B21" s="66"/>
      <c r="C21" s="93"/>
      <c r="D21" s="72"/>
      <c r="E21" s="95"/>
      <c r="F21" s="93"/>
      <c r="G21" s="93"/>
    </row>
    <row r="22" spans="1:15" s="12" customFormat="1" x14ac:dyDescent="0.2">
      <c r="A22" s="56" t="s">
        <v>4</v>
      </c>
      <c r="B22" s="58"/>
      <c r="C22" s="93"/>
      <c r="D22" s="94"/>
      <c r="E22" s="95"/>
      <c r="F22" s="93"/>
      <c r="G22" s="93"/>
    </row>
    <row r="23" spans="1:15" s="12" customFormat="1" x14ac:dyDescent="0.2">
      <c r="A23" s="102" t="s">
        <v>41</v>
      </c>
      <c r="B23" s="103" t="s">
        <v>7</v>
      </c>
      <c r="C23" s="104" t="s">
        <v>42</v>
      </c>
      <c r="D23" s="104" t="s">
        <v>9</v>
      </c>
      <c r="E23" s="105" t="s">
        <v>43</v>
      </c>
      <c r="F23" s="104" t="s">
        <v>11</v>
      </c>
      <c r="G23" s="104" t="s">
        <v>12</v>
      </c>
      <c r="H23" s="96"/>
      <c r="I23" s="93"/>
      <c r="J23" s="97"/>
      <c r="K23" s="98"/>
      <c r="L23" s="99"/>
    </row>
    <row r="24" spans="1:15" ht="66" x14ac:dyDescent="0.2">
      <c r="A24" s="60" t="s">
        <v>44</v>
      </c>
      <c r="B24" s="60" t="s">
        <v>45</v>
      </c>
      <c r="C24" s="60" t="s">
        <v>46</v>
      </c>
      <c r="D24" s="106" t="s">
        <v>47</v>
      </c>
      <c r="E24" s="107" t="s">
        <v>48</v>
      </c>
      <c r="F24" s="60" t="s">
        <v>49</v>
      </c>
      <c r="G24" s="106" t="s">
        <v>50</v>
      </c>
    </row>
    <row r="25" spans="1:15" x14ac:dyDescent="0.2">
      <c r="A25" s="61" t="s">
        <v>88</v>
      </c>
      <c r="B25" s="90" t="s">
        <v>89</v>
      </c>
      <c r="C25" s="63">
        <v>72.06</v>
      </c>
      <c r="D25" s="108">
        <f>IF(C25=0,"",(C25*$D$18))</f>
        <v>21.2577</v>
      </c>
      <c r="E25" s="108">
        <f>IF(SUM(C25:D25)=0,"",SUM(C25:D25))</f>
        <v>93.317700000000002</v>
      </c>
      <c r="F25" s="64">
        <v>0.45</v>
      </c>
      <c r="G25" s="108">
        <f>IF(E25="","",(E25*F25))</f>
        <v>41.992965000000005</v>
      </c>
    </row>
    <row r="26" spans="1:15" s="20" customFormat="1" x14ac:dyDescent="0.2">
      <c r="A26" s="61" t="s">
        <v>90</v>
      </c>
      <c r="B26" s="90" t="s">
        <v>91</v>
      </c>
      <c r="C26" s="63">
        <v>23.42</v>
      </c>
      <c r="D26" s="108">
        <f>IF(C26=0,"",(C26*$D$18))</f>
        <v>6.9089</v>
      </c>
      <c r="E26" s="108">
        <f>IF(SUM(C26:D26)=0,"",SUM(C26:D26))</f>
        <v>30.328900000000001</v>
      </c>
      <c r="F26" s="64">
        <v>0.1</v>
      </c>
      <c r="G26" s="108">
        <f>IF(E26="","",(E26*F26))</f>
        <v>3.0328900000000001</v>
      </c>
      <c r="H26" s="52"/>
      <c r="I26" s="51"/>
      <c r="J26" s="53"/>
      <c r="K26" s="54"/>
      <c r="L26" s="55"/>
      <c r="M26" s="1"/>
      <c r="N26" s="1"/>
      <c r="O26" s="1"/>
    </row>
    <row r="27" spans="1:15" x14ac:dyDescent="0.2">
      <c r="A27" s="61" t="s">
        <v>97</v>
      </c>
      <c r="B27" s="90" t="s">
        <v>105</v>
      </c>
      <c r="C27" s="63">
        <v>87.86</v>
      </c>
      <c r="D27" s="108">
        <f>IF(C27=0,"",(C27*$D$18))</f>
        <v>25.918699999999998</v>
      </c>
      <c r="E27" s="108">
        <f>IF(SUM(C27:D27)=0,"",SUM(C27:D27))</f>
        <v>113.7787</v>
      </c>
      <c r="F27" s="64">
        <v>0.45</v>
      </c>
      <c r="G27" s="108">
        <f>IF(E27="","",(E27*F27))</f>
        <v>51.200415</v>
      </c>
    </row>
    <row r="28" spans="1:15" x14ac:dyDescent="0.2">
      <c r="A28" s="61"/>
      <c r="B28" s="90"/>
      <c r="C28" s="63"/>
      <c r="D28" s="108" t="str">
        <f>IF(C28=0,"",(C28*$D$18))</f>
        <v/>
      </c>
      <c r="E28" s="108" t="str">
        <f>IF(SUM(C28:D28)=0,"",SUM(C28:D28))</f>
        <v/>
      </c>
      <c r="F28" s="64"/>
      <c r="G28" s="108" t="str">
        <f>IF(E28="","",(E28*F28))</f>
        <v/>
      </c>
    </row>
    <row r="29" spans="1:15" x14ac:dyDescent="0.2">
      <c r="A29" s="61"/>
      <c r="B29" s="90"/>
      <c r="C29" s="63"/>
      <c r="D29" s="108"/>
      <c r="E29" s="108"/>
      <c r="F29" s="64"/>
      <c r="G29" s="108"/>
    </row>
    <row r="30" spans="1:15" x14ac:dyDescent="0.2">
      <c r="A30" s="61"/>
      <c r="B30" s="90"/>
      <c r="C30" s="63"/>
      <c r="D30" s="108"/>
      <c r="E30" s="108"/>
      <c r="F30" s="64"/>
      <c r="G30" s="108"/>
    </row>
    <row r="31" spans="1:15" x14ac:dyDescent="0.2">
      <c r="A31" s="61"/>
      <c r="B31" s="90"/>
      <c r="C31" s="63"/>
      <c r="D31" s="108"/>
      <c r="E31" s="108"/>
      <c r="F31" s="64"/>
      <c r="G31" s="108"/>
    </row>
    <row r="32" spans="1:15" x14ac:dyDescent="0.2">
      <c r="A32" s="61"/>
      <c r="B32" s="90"/>
      <c r="C32" s="63"/>
      <c r="D32" s="108"/>
      <c r="E32" s="108"/>
      <c r="F32" s="64"/>
      <c r="G32" s="108"/>
    </row>
    <row r="33" spans="1:12" x14ac:dyDescent="0.2">
      <c r="A33" s="61"/>
      <c r="B33" s="90"/>
      <c r="C33" s="63"/>
      <c r="D33" s="108"/>
      <c r="E33" s="108"/>
      <c r="F33" s="64"/>
      <c r="G33" s="108"/>
    </row>
    <row r="34" spans="1:12" x14ac:dyDescent="0.2">
      <c r="A34" s="61"/>
      <c r="B34" s="90"/>
      <c r="C34" s="63"/>
      <c r="D34" s="108"/>
      <c r="E34" s="108"/>
      <c r="F34" s="64"/>
      <c r="G34" s="108"/>
    </row>
    <row r="35" spans="1:12" x14ac:dyDescent="0.2">
      <c r="A35" s="61"/>
      <c r="B35" s="90"/>
      <c r="C35" s="63"/>
      <c r="D35" s="108"/>
      <c r="E35" s="108"/>
      <c r="F35" s="64"/>
      <c r="G35" s="108"/>
    </row>
    <row r="36" spans="1:12" x14ac:dyDescent="0.2">
      <c r="A36" s="67" t="s">
        <v>5</v>
      </c>
      <c r="B36" s="90"/>
      <c r="C36" s="63"/>
      <c r="D36" s="63" t="str">
        <f>IF(C36=0,"",(C36*#REF!))</f>
        <v/>
      </c>
      <c r="E36" s="62"/>
      <c r="F36" s="68">
        <f>SUM(F25:F35)</f>
        <v>1</v>
      </c>
      <c r="G36" s="109">
        <f>SUM(G25:G35)</f>
        <v>96.22627</v>
      </c>
      <c r="H36" s="43"/>
      <c r="I36" s="43"/>
      <c r="J36" s="57"/>
      <c r="K36" s="45"/>
      <c r="L36" s="45"/>
    </row>
  </sheetData>
  <hyperlinks>
    <hyperlink ref="B9" r:id="rId1" xr:uid="{C05DE6FD-DB4E-4765-88D9-2C06C6AB61C4}"/>
    <hyperlink ref="B15" r:id="rId2" xr:uid="{894EEF33-8CEF-4B09-AFFD-D3BB746DB7E6}"/>
  </hyperlinks>
  <printOptions horizontalCentered="1"/>
  <pageMargins left="0.25" right="0.25" top="0.25" bottom="0.25" header="0.5" footer="0.5"/>
  <pageSetup scale="62" fitToHeight="20" orientation="landscape" horizontalDpi="4294967292" verticalDpi="300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K25"/>
  <sheetViews>
    <sheetView tabSelected="1" workbookViewId="0">
      <pane ySplit="21" topLeftCell="A22" activePane="bottomLeft" state="frozen"/>
      <selection pane="bottomLeft" activeCell="M21" sqref="M21"/>
    </sheetView>
  </sheetViews>
  <sheetFormatPr defaultRowHeight="12.75" x14ac:dyDescent="0.2"/>
  <cols>
    <col min="1" max="1" width="30.5703125" style="156" customWidth="1"/>
    <col min="2" max="3" width="8.5703125" style="7" customWidth="1"/>
    <col min="4" max="4" width="10.5703125" style="7" customWidth="1"/>
    <col min="5" max="5" width="9.5703125" style="26" customWidth="1"/>
    <col min="6" max="6" width="9" style="26" bestFit="1" customWidth="1"/>
    <col min="7" max="7" width="8.85546875" style="26"/>
    <col min="8" max="8" width="8.85546875" style="154"/>
    <col min="9" max="9" width="12.5703125" style="118" customWidth="1"/>
    <col min="10" max="10" width="9.85546875" style="71" customWidth="1"/>
    <col min="11" max="11" width="12.42578125" style="155" customWidth="1"/>
  </cols>
  <sheetData>
    <row r="1" spans="1:11" s="134" customFormat="1" ht="15.75" x14ac:dyDescent="0.25">
      <c r="A1" s="2" t="str">
        <f>'12 Burden Hours Collection'!A1</f>
        <v>RURAL UTILITIES SERVICE</v>
      </c>
      <c r="B1" s="132"/>
      <c r="C1" s="132"/>
      <c r="D1" s="132"/>
      <c r="E1" s="29"/>
      <c r="F1" s="29"/>
      <c r="G1" s="29"/>
      <c r="H1" s="133"/>
      <c r="I1" s="29"/>
      <c r="J1" s="29"/>
      <c r="K1" s="29"/>
    </row>
    <row r="2" spans="1:11" s="134" customFormat="1" ht="15.75" x14ac:dyDescent="0.25">
      <c r="A2" s="2" t="str">
        <f>'12 Burden Hours Collection'!A2</f>
        <v>REQUEST FOR APPROVAL TO SELL CAPITAL ASSETS (RUS FORM 369)</v>
      </c>
      <c r="B2" s="132"/>
      <c r="C2" s="132"/>
      <c r="D2" s="132"/>
      <c r="E2" s="29"/>
      <c r="F2" s="29"/>
      <c r="G2" s="29"/>
      <c r="H2" s="133"/>
      <c r="I2" s="29"/>
      <c r="J2" s="29"/>
      <c r="K2" s="29"/>
    </row>
    <row r="3" spans="1:11" s="134" customFormat="1" ht="15.75" x14ac:dyDescent="0.25">
      <c r="A3" s="2" t="str">
        <f>'12 Burden Hours Collection'!A3</f>
        <v>INFORMATION COLLECTION BURDEN HOURS</v>
      </c>
      <c r="B3" s="132"/>
      <c r="C3" s="132"/>
      <c r="D3" s="132"/>
      <c r="E3" s="29"/>
      <c r="F3" s="29"/>
      <c r="G3" s="29"/>
      <c r="H3" s="133"/>
      <c r="I3" s="29"/>
      <c r="J3" s="29"/>
      <c r="K3" s="29"/>
    </row>
    <row r="4" spans="1:11" s="134" customFormat="1" ht="15.75" x14ac:dyDescent="0.25">
      <c r="A4" s="2" t="str">
        <f>'12 Burden Hours Collection'!A4</f>
        <v>OMB # 0572 - 0020</v>
      </c>
      <c r="B4" s="132"/>
      <c r="C4" s="132"/>
      <c r="D4" s="132"/>
      <c r="E4" s="29"/>
      <c r="F4" s="29"/>
      <c r="G4" s="29"/>
      <c r="H4" s="133"/>
      <c r="I4" s="29"/>
      <c r="J4" s="29"/>
      <c r="K4" s="29"/>
    </row>
    <row r="5" spans="1:11" s="134" customFormat="1" ht="15.75" x14ac:dyDescent="0.25">
      <c r="A5" s="4">
        <f>'12 Burden Hours Collection'!A5</f>
        <v>45826</v>
      </c>
      <c r="B5" s="132"/>
      <c r="C5" s="132"/>
      <c r="D5" s="132"/>
      <c r="E5" s="29"/>
      <c r="F5" s="29"/>
      <c r="G5" s="29"/>
      <c r="H5" s="133"/>
      <c r="I5" s="29"/>
      <c r="J5" s="29"/>
      <c r="K5" s="29"/>
    </row>
    <row r="6" spans="1:11" x14ac:dyDescent="0.2">
      <c r="A6" s="135"/>
      <c r="B6" s="10"/>
      <c r="C6" s="10"/>
      <c r="D6" s="10"/>
      <c r="E6" s="136"/>
      <c r="F6" s="136"/>
      <c r="G6" s="136"/>
      <c r="H6" s="137"/>
      <c r="I6" s="136"/>
      <c r="J6" s="10"/>
      <c r="K6" s="138"/>
    </row>
    <row r="7" spans="1:11" x14ac:dyDescent="0.2">
      <c r="A7" s="139" t="s">
        <v>51</v>
      </c>
      <c r="B7" s="140"/>
      <c r="C7" s="141"/>
      <c r="D7" s="10"/>
      <c r="E7" s="136"/>
      <c r="F7" s="136"/>
      <c r="G7" s="136"/>
      <c r="H7" s="137"/>
      <c r="I7" s="136"/>
      <c r="J7" s="10"/>
      <c r="K7" s="138"/>
    </row>
    <row r="8" spans="1:11" x14ac:dyDescent="0.2">
      <c r="A8" s="139" t="s">
        <v>52</v>
      </c>
      <c r="B8" s="141" t="s">
        <v>53</v>
      </c>
      <c r="C8" s="141"/>
      <c r="D8" s="10"/>
      <c r="E8" s="136"/>
      <c r="F8" s="136"/>
      <c r="G8" s="136"/>
      <c r="H8" s="137"/>
      <c r="I8" s="136"/>
      <c r="J8" s="10"/>
      <c r="K8" s="138"/>
    </row>
    <row r="9" spans="1:11" x14ac:dyDescent="0.2">
      <c r="A9" s="139" t="s">
        <v>54</v>
      </c>
      <c r="B9" s="140"/>
      <c r="C9" s="141"/>
      <c r="D9" s="10"/>
      <c r="E9" s="136"/>
      <c r="F9" s="136"/>
      <c r="G9" s="136"/>
      <c r="H9" s="137"/>
      <c r="I9" s="136"/>
      <c r="J9" s="10"/>
      <c r="K9" s="138"/>
    </row>
    <row r="10" spans="1:11" x14ac:dyDescent="0.2">
      <c r="A10" s="139" t="s">
        <v>55</v>
      </c>
      <c r="B10" s="140"/>
      <c r="C10" s="141"/>
      <c r="D10" s="10"/>
      <c r="E10" s="136"/>
      <c r="F10" s="136"/>
      <c r="G10" s="136"/>
      <c r="H10" s="137"/>
      <c r="I10" s="136"/>
      <c r="J10" s="10"/>
      <c r="K10" s="138"/>
    </row>
    <row r="11" spans="1:11" x14ac:dyDescent="0.2">
      <c r="A11" s="139"/>
      <c r="B11" s="140"/>
      <c r="C11" s="141"/>
      <c r="D11" s="10"/>
      <c r="E11" s="136"/>
      <c r="F11" s="136"/>
      <c r="G11" s="136"/>
      <c r="H11" s="137"/>
      <c r="I11" s="136"/>
      <c r="J11" s="10"/>
      <c r="K11" s="138"/>
    </row>
    <row r="12" spans="1:11" x14ac:dyDescent="0.2">
      <c r="A12" s="139" t="s">
        <v>56</v>
      </c>
      <c r="B12" s="140"/>
      <c r="C12" s="141"/>
      <c r="D12" s="10"/>
      <c r="E12" s="136"/>
      <c r="F12" s="136"/>
      <c r="G12" s="136"/>
      <c r="H12" s="137"/>
      <c r="I12" s="136"/>
      <c r="J12" s="10"/>
      <c r="K12" s="138"/>
    </row>
    <row r="13" spans="1:11" x14ac:dyDescent="0.2">
      <c r="A13" s="139" t="s">
        <v>57</v>
      </c>
      <c r="B13" s="140"/>
      <c r="C13" s="141"/>
      <c r="D13" s="10"/>
      <c r="E13" s="136"/>
      <c r="F13" s="136"/>
      <c r="G13" s="136"/>
      <c r="H13" s="137"/>
      <c r="I13" s="136"/>
      <c r="J13" s="10"/>
      <c r="K13" s="138"/>
    </row>
    <row r="14" spans="1:11" x14ac:dyDescent="0.2">
      <c r="A14" s="139"/>
      <c r="B14" s="140"/>
      <c r="C14" s="141"/>
      <c r="D14" s="10"/>
      <c r="E14" s="136"/>
      <c r="F14" s="136"/>
      <c r="G14" s="136"/>
      <c r="H14" s="137"/>
      <c r="I14" s="136"/>
      <c r="J14" s="10"/>
      <c r="K14" s="138"/>
    </row>
    <row r="15" spans="1:11" x14ac:dyDescent="0.2">
      <c r="A15" s="139" t="s">
        <v>58</v>
      </c>
      <c r="B15" s="140"/>
      <c r="C15" s="141"/>
      <c r="D15" s="10"/>
      <c r="E15" s="136"/>
      <c r="F15" s="136"/>
      <c r="G15" s="136"/>
      <c r="H15" s="137"/>
      <c r="I15" s="136"/>
      <c r="J15" s="10"/>
      <c r="K15" s="138"/>
    </row>
    <row r="16" spans="1:11" x14ac:dyDescent="0.2">
      <c r="A16" s="139" t="s">
        <v>59</v>
      </c>
      <c r="B16" s="140"/>
      <c r="C16" s="141"/>
      <c r="D16" s="10"/>
      <c r="E16" s="136"/>
      <c r="F16" s="136"/>
      <c r="G16" s="136"/>
      <c r="H16" s="137"/>
      <c r="I16" s="136"/>
      <c r="J16" s="10"/>
      <c r="K16" s="138"/>
    </row>
    <row r="17" spans="1:11" x14ac:dyDescent="0.2">
      <c r="A17" s="139"/>
      <c r="B17" s="140"/>
      <c r="C17" s="141"/>
      <c r="D17" s="10"/>
      <c r="E17" s="136"/>
      <c r="F17" s="136"/>
      <c r="G17" s="136"/>
      <c r="H17" s="137"/>
      <c r="I17" s="136"/>
      <c r="J17" s="10"/>
      <c r="K17" s="138"/>
    </row>
    <row r="18" spans="1:11" x14ac:dyDescent="0.2">
      <c r="A18" s="139" t="s">
        <v>60</v>
      </c>
      <c r="B18" s="140" t="s">
        <v>61</v>
      </c>
      <c r="C18" s="140"/>
      <c r="D18" s="10"/>
      <c r="E18" s="136"/>
      <c r="F18" s="142"/>
      <c r="G18" s="142"/>
      <c r="H18" s="143"/>
      <c r="I18" s="142"/>
      <c r="J18" s="10"/>
      <c r="K18" s="142">
        <v>0.36249999999999999</v>
      </c>
    </row>
    <row r="19" spans="1:11" x14ac:dyDescent="0.2">
      <c r="A19" s="139"/>
      <c r="B19" s="140"/>
      <c r="C19" s="10"/>
      <c r="D19" s="10"/>
      <c r="E19" s="136"/>
      <c r="F19" s="142"/>
      <c r="G19" s="136"/>
      <c r="H19" s="137"/>
      <c r="I19" s="136"/>
      <c r="J19" s="10"/>
      <c r="K19" s="138"/>
    </row>
    <row r="20" spans="1:11" x14ac:dyDescent="0.2">
      <c r="A20" s="27" t="s">
        <v>62</v>
      </c>
      <c r="B20" s="144"/>
      <c r="C20" s="144"/>
      <c r="D20" s="144"/>
      <c r="E20" s="145"/>
      <c r="F20" s="146"/>
      <c r="G20" s="147" t="s">
        <v>63</v>
      </c>
      <c r="H20" s="148">
        <f>SUM(H22:H25)</f>
        <v>7</v>
      </c>
      <c r="I20" s="147">
        <f>SUM(I22:I25)</f>
        <v>576.11805889423078</v>
      </c>
      <c r="J20" s="144"/>
      <c r="K20" s="159">
        <f>SUM(K22:K25)</f>
        <v>20164</v>
      </c>
    </row>
    <row r="21" spans="1:11" ht="38.25" x14ac:dyDescent="0.2">
      <c r="A21" s="149" t="s">
        <v>64</v>
      </c>
      <c r="B21" s="149" t="s">
        <v>65</v>
      </c>
      <c r="C21" s="149" t="s">
        <v>66</v>
      </c>
      <c r="D21" s="150" t="s">
        <v>67</v>
      </c>
      <c r="E21" s="115" t="s">
        <v>68</v>
      </c>
      <c r="F21" s="115" t="s">
        <v>69</v>
      </c>
      <c r="G21" s="115" t="s">
        <v>70</v>
      </c>
      <c r="H21" s="151" t="s">
        <v>71</v>
      </c>
      <c r="I21" s="115" t="s">
        <v>72</v>
      </c>
      <c r="J21" s="152" t="s">
        <v>73</v>
      </c>
      <c r="K21" s="115" t="s">
        <v>74</v>
      </c>
    </row>
    <row r="22" spans="1:11" x14ac:dyDescent="0.2">
      <c r="A22" s="157" t="s">
        <v>101</v>
      </c>
      <c r="B22" s="71">
        <v>14</v>
      </c>
      <c r="C22" s="71">
        <v>5</v>
      </c>
      <c r="D22" s="153">
        <v>144715</v>
      </c>
      <c r="E22" s="118">
        <f>(D22/52)/40</f>
        <v>69.574519230769226</v>
      </c>
      <c r="F22" s="118">
        <f t="shared" ref="F22:F25" si="0">E22*$K$18</f>
        <v>25.220763221153845</v>
      </c>
      <c r="G22" s="118">
        <f>E22+F22</f>
        <v>94.795282451923072</v>
      </c>
      <c r="H22" s="154">
        <v>0.5</v>
      </c>
      <c r="I22" s="118">
        <f>H22*G22</f>
        <v>47.397641225961536</v>
      </c>
      <c r="J22" s="80">
        <f>'12 Burden Hours Collection'!C7</f>
        <v>35</v>
      </c>
      <c r="K22" s="160">
        <f>ROUND((I22*J22),0)</f>
        <v>1659</v>
      </c>
    </row>
    <row r="23" spans="1:11" x14ac:dyDescent="0.2">
      <c r="A23" s="157" t="s">
        <v>98</v>
      </c>
      <c r="B23" s="71">
        <v>13</v>
      </c>
      <c r="C23" s="71">
        <v>5</v>
      </c>
      <c r="D23" s="153">
        <v>122465</v>
      </c>
      <c r="E23" s="118">
        <f>(D23/52)/40</f>
        <v>58.877403846153847</v>
      </c>
      <c r="F23" s="118">
        <f t="shared" si="0"/>
        <v>21.343058894230769</v>
      </c>
      <c r="G23" s="118">
        <f>E23+F23</f>
        <v>80.220462740384619</v>
      </c>
      <c r="H23" s="154">
        <v>2</v>
      </c>
      <c r="I23" s="118">
        <f t="shared" ref="I23:I25" si="1">H23*G23</f>
        <v>160.44092548076924</v>
      </c>
      <c r="J23" s="80">
        <f>'12 Burden Hours Collection'!C7</f>
        <v>35</v>
      </c>
      <c r="K23" s="160">
        <f>ROUND((I23*J23),0)</f>
        <v>5615</v>
      </c>
    </row>
    <row r="24" spans="1:11" x14ac:dyDescent="0.2">
      <c r="A24" s="157" t="s">
        <v>99</v>
      </c>
      <c r="B24" s="71">
        <v>14</v>
      </c>
      <c r="C24" s="71">
        <v>5</v>
      </c>
      <c r="D24" s="153">
        <v>144715</v>
      </c>
      <c r="E24" s="118">
        <f t="shared" ref="E24:E25" si="2">(D24/52)/40</f>
        <v>69.574519230769226</v>
      </c>
      <c r="F24" s="118">
        <f t="shared" si="0"/>
        <v>25.220763221153845</v>
      </c>
      <c r="G24" s="118">
        <f t="shared" ref="G24:G25" si="3">E24+F24</f>
        <v>94.795282451923072</v>
      </c>
      <c r="H24" s="154">
        <v>0.5</v>
      </c>
      <c r="I24" s="118">
        <f t="shared" si="1"/>
        <v>47.397641225961536</v>
      </c>
      <c r="J24" s="80">
        <f>'12 Burden Hours Collection'!C7</f>
        <v>35</v>
      </c>
      <c r="K24" s="160">
        <f>ROUND((I24*J24),0)</f>
        <v>1659</v>
      </c>
    </row>
    <row r="25" spans="1:11" x14ac:dyDescent="0.2">
      <c r="A25" s="157" t="s">
        <v>100</v>
      </c>
      <c r="B25" s="71">
        <v>13</v>
      </c>
      <c r="C25" s="71">
        <v>5</v>
      </c>
      <c r="D25" s="153">
        <v>122465</v>
      </c>
      <c r="E25" s="118">
        <f t="shared" si="2"/>
        <v>58.877403846153847</v>
      </c>
      <c r="F25" s="118">
        <f t="shared" si="0"/>
        <v>21.343058894230769</v>
      </c>
      <c r="G25" s="118">
        <f t="shared" si="3"/>
        <v>80.220462740384619</v>
      </c>
      <c r="H25" s="154">
        <v>4</v>
      </c>
      <c r="I25" s="118">
        <f t="shared" si="1"/>
        <v>320.88185096153848</v>
      </c>
      <c r="J25" s="80">
        <f>'12 Burden Hours Collection'!C7</f>
        <v>35</v>
      </c>
      <c r="K25" s="160">
        <f>ROUND((I25*J25),0)</f>
        <v>11231</v>
      </c>
    </row>
  </sheetData>
  <hyperlinks>
    <hyperlink ref="B18" r:id="rId1" xr:uid="{F74FD129-C913-43B9-9434-FF98313CCA1A}"/>
    <hyperlink ref="B8" r:id="rId2" display="https://www.opm.gov/policy-data-oversight/pay-leave/" xr:uid="{4D7B85B6-4F57-43B9-9D4C-C22994BEBD6A}"/>
  </hyperlinks>
  <printOptions horizontalCentered="1"/>
  <pageMargins left="0.7" right="0.7" top="0.75" bottom="0.75" header="0.3" footer="0.3"/>
  <pageSetup scale="95" fitToHeight="10" orientation="landscape" horizontalDpi="1200" verticalDpi="12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4" ma:contentTypeDescription="Create a new document." ma:contentTypeScope="" ma:versionID="2eafe953033db00e10ff83599c14087e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a31beaf8b165282ca89411a20a45796d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a19ae5d0-f236-4513-9fa4-778668799705">
      <Terms xmlns="http://schemas.microsoft.com/office/infopath/2007/PartnerControls"/>
    </lcf76f155ced4ddcb4097134ff3c332f>
    <PRA_List_ID xmlns="a19ae5d0-f236-4513-9fa4-778668799705">32</PRA_List_ID>
    <RMD_List_Title xmlns="a19ae5d0-f236-4513-9fa4-778668799705" xsi:nil="true"/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</documentManagement>
</p:properties>
</file>

<file path=customXml/itemProps1.xml><?xml version="1.0" encoding="utf-8"?>
<ds:datastoreItem xmlns:ds="http://schemas.openxmlformats.org/officeDocument/2006/customXml" ds:itemID="{6EAFD334-AEE8-4682-9423-26EFF27F0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AB75E-4479-4E81-8BA5-F6A1AFB9A047}">
  <ds:schemaRefs>
    <ds:schemaRef ds:uri="http://schemas.microsoft.com/office/2006/documentManagement/types"/>
    <ds:schemaRef ds:uri="http://www.w3.org/XML/1998/namespace"/>
    <ds:schemaRef ds:uri="a19ae5d0-f236-4513-9fa4-778668799705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3fb875a-8af9-4255-b008-0995492d31cd"/>
    <ds:schemaRef ds:uri="http://schemas.microsoft.com/office/infopath/2007/PartnerControls"/>
    <ds:schemaRef ds:uri="a1b2674d-54f9-4586-a136-140e05e0fc28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12 Burden Hours Collection</vt:lpstr>
      <vt:lpstr>12 Not Inc in Burden Hours</vt:lpstr>
      <vt:lpstr>12 Est Prof Wage Rate</vt:lpstr>
      <vt:lpstr>14 Annual Cost to Fed Gov Est</vt:lpstr>
      <vt:lpstr>'12 Burden Hours Collection'!Print_Area</vt:lpstr>
      <vt:lpstr>'12 Est Prof Wage Rate'!Print_Area</vt:lpstr>
      <vt:lpstr>'14 Annual Cost to Fed Gov Est'!Print_Area</vt:lpstr>
      <vt:lpstr>'12 Burden Hours Collection'!Print_Titles</vt:lpstr>
      <vt:lpstr>'12 Est Prof Wage Rate'!Print_Titles</vt:lpstr>
      <vt:lpstr>'12 Not Inc in Burden Hours'!Print_Titles</vt:lpstr>
      <vt:lpstr>'14 Annual Cost to Fed Gov Est'!Print_Titles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Request for Approval to Sell Capital Assets</dc:title>
  <dc:subject/>
  <dc:creator>Dawn Wolfgang</dc:creator>
  <cp:keywords/>
  <dc:description/>
  <cp:lastModifiedBy>Negasi, Adyam - RD, DC</cp:lastModifiedBy>
  <cp:revision/>
  <cp:lastPrinted>2025-06-18T17:05:06Z</cp:lastPrinted>
  <dcterms:created xsi:type="dcterms:W3CDTF">1999-05-21T13:07:41Z</dcterms:created>
  <dcterms:modified xsi:type="dcterms:W3CDTF">2025-12-15T20:36:01Z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  <property fmtid="{D5CDD505-2E9C-101B-9397-08002B2CF9AE}" pid="3" name="MediaServiceImageTags">
    <vt:lpwstr/>
  </property>
</Properties>
</file>