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dagcc-my.sharepoint.com/personal/kenneth_wiseman_usda_gov/Documents/Desktop/OMB Memo/"/>
    </mc:Choice>
  </mc:AlternateContent>
  <xr:revisionPtr revIDLastSave="59" documentId="8_{AA3250B7-A191-4279-AA73-A2C6BDCA6709}" xr6:coauthVersionLast="47" xr6:coauthVersionMax="47" xr10:uidLastSave="{C6D84965-51FF-4494-9E96-7C9DAF553318}"/>
  <bookViews>
    <workbookView xWindow="-28920" yWindow="-45" windowWidth="29040" windowHeight="15720" activeTab="1" xr2:uid="{00000000-000D-0000-FFFF-FFFF00000000}"/>
  </bookViews>
  <sheets>
    <sheet name="BTA Burden" sheetId="3" r:id="rId1"/>
    <sheet name="Not included in Burden" sheetId="2" r:id="rId2"/>
    <sheet name="Federal Cost" sheetId="4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7" i="4" l="1"/>
  <c r="F9" i="4"/>
  <c r="F10" i="4"/>
  <c r="F11" i="4"/>
  <c r="F12" i="4"/>
  <c r="F13" i="4"/>
  <c r="M4" i="2"/>
  <c r="M4" i="3"/>
  <c r="M4" i="4"/>
  <c r="N4" i="4" s="1"/>
  <c r="F24" i="4" l="1"/>
  <c r="H24" i="4" s="1"/>
  <c r="J24" i="4" s="1"/>
  <c r="F23" i="4"/>
  <c r="H23" i="4" s="1"/>
  <c r="J23" i="4" s="1"/>
  <c r="F22" i="4"/>
  <c r="H22" i="4" s="1"/>
  <c r="J22" i="4" s="1"/>
  <c r="F21" i="4"/>
  <c r="H21" i="4" s="1"/>
  <c r="J21" i="4" s="1"/>
  <c r="F20" i="4"/>
  <c r="H20" i="4" s="1"/>
  <c r="J20" i="4" s="1"/>
  <c r="F19" i="4"/>
  <c r="H19" i="4" s="1"/>
  <c r="J19" i="4" s="1"/>
  <c r="F18" i="4"/>
  <c r="H18" i="4" s="1"/>
  <c r="J18" i="4" s="1"/>
  <c r="F15" i="4"/>
  <c r="H15" i="4" s="1"/>
  <c r="J15" i="4" s="1"/>
  <c r="F14" i="4"/>
  <c r="H14" i="4" s="1"/>
  <c r="J14" i="4" s="1"/>
  <c r="H13" i="4"/>
  <c r="J13" i="4" s="1"/>
  <c r="H12" i="4"/>
  <c r="J12" i="4" s="1"/>
  <c r="H11" i="4"/>
  <c r="J11" i="4" s="1"/>
  <c r="H10" i="4"/>
  <c r="J10" i="4" s="1"/>
  <c r="H9" i="4"/>
  <c r="J9" i="4" s="1"/>
  <c r="H7" i="4"/>
  <c r="I7" i="4"/>
  <c r="F26" i="4" l="1"/>
  <c r="J7" i="4"/>
  <c r="H26" i="4"/>
  <c r="J26" i="4" s="1"/>
  <c r="F15" i="3" l="1"/>
  <c r="H15" i="3" s="1"/>
  <c r="J15" i="3" s="1"/>
  <c r="F24" i="3" l="1"/>
  <c r="F23" i="3"/>
  <c r="F22" i="3"/>
  <c r="F21" i="3"/>
  <c r="F20" i="3"/>
  <c r="H20" i="3" s="1"/>
  <c r="J20" i="3" s="1"/>
  <c r="F19" i="3"/>
  <c r="F18" i="3"/>
  <c r="F14" i="3"/>
  <c r="F13" i="3"/>
  <c r="H13" i="3" s="1"/>
  <c r="F12" i="3"/>
  <c r="H12" i="3" s="1"/>
  <c r="J12" i="3" s="1"/>
  <c r="F11" i="3"/>
  <c r="F10" i="3"/>
  <c r="F9" i="3"/>
  <c r="F7" i="3"/>
  <c r="F26" i="3" l="1"/>
  <c r="F30" i="3" s="1"/>
  <c r="H22" i="3"/>
  <c r="J22" i="3" s="1"/>
  <c r="H21" i="3"/>
  <c r="J21" i="3" s="1"/>
  <c r="F10" i="2"/>
  <c r="H10" i="2" s="1"/>
  <c r="J10" i="2" s="1"/>
  <c r="F9" i="2"/>
  <c r="H9" i="2" s="1"/>
  <c r="J9" i="2" s="1"/>
  <c r="F8" i="2"/>
  <c r="H8" i="2" s="1"/>
  <c r="J8" i="2" s="1"/>
  <c r="F7" i="2"/>
  <c r="N4" i="2"/>
  <c r="H24" i="3"/>
  <c r="J24" i="3" s="1"/>
  <c r="H23" i="3"/>
  <c r="J23" i="3" s="1"/>
  <c r="H18" i="3"/>
  <c r="J18" i="3" s="1"/>
  <c r="H19" i="3"/>
  <c r="J19" i="3" s="1"/>
  <c r="H14" i="3"/>
  <c r="J14" i="3" s="1"/>
  <c r="J13" i="3"/>
  <c r="H11" i="3"/>
  <c r="J11" i="3" s="1"/>
  <c r="H10" i="3"/>
  <c r="J10" i="3" s="1"/>
  <c r="H9" i="3"/>
  <c r="J9" i="3" s="1"/>
  <c r="H7" i="3"/>
  <c r="N4" i="3"/>
  <c r="H26" i="3" l="1"/>
  <c r="H31" i="3" s="1"/>
  <c r="F20" i="2"/>
  <c r="H7" i="2"/>
  <c r="J7" i="2" s="1"/>
  <c r="J20" i="2" s="1"/>
  <c r="I7" i="3"/>
  <c r="J7" i="3" s="1"/>
  <c r="J26" i="3" s="1"/>
  <c r="J32" i="3" s="1"/>
  <c r="H20" i="2" l="1"/>
  <c r="G33" i="3"/>
</calcChain>
</file>

<file path=xl/sharedStrings.xml><?xml version="1.0" encoding="utf-8"?>
<sst xmlns="http://schemas.openxmlformats.org/spreadsheetml/2006/main" count="195" uniqueCount="83">
  <si>
    <t xml:space="preserve">OMB No. 0572-NEW  - Broadband Technical Assistance Program </t>
  </si>
  <si>
    <t>USDA Rural Utilities Service</t>
  </si>
  <si>
    <t xml:space="preserve">Section of Rule </t>
  </si>
  <si>
    <t>Title</t>
  </si>
  <si>
    <t>Form No. (if any)</t>
  </si>
  <si>
    <t>No. of Respondents</t>
  </si>
  <si>
    <t>Reports Filed</t>
  </si>
  <si>
    <t>Total Responses (D) x (E)</t>
  </si>
  <si>
    <t>Estimated No. of Manhours per response</t>
  </si>
  <si>
    <t>Estimated Total Manhours (F) x (G)</t>
  </si>
  <si>
    <t>Wage Class</t>
  </si>
  <si>
    <t>Total Cost (H) x (I)</t>
  </si>
  <si>
    <t>Base Salary</t>
  </si>
  <si>
    <t>Benefits - 29.5%</t>
  </si>
  <si>
    <t>Total Salary</t>
  </si>
  <si>
    <t>(A)</t>
  </si>
  <si>
    <t>(B)</t>
  </si>
  <si>
    <t>(C)</t>
  </si>
  <si>
    <t>(D)</t>
  </si>
  <si>
    <t>(E)</t>
  </si>
  <si>
    <t>(F)</t>
  </si>
  <si>
    <t>(G)</t>
  </si>
  <si>
    <t>(H)</t>
  </si>
  <si>
    <t>(I)</t>
  </si>
  <si>
    <t>(J)</t>
  </si>
  <si>
    <t>Reporting Requirements -  NonForms</t>
  </si>
  <si>
    <t>A. Application Phase</t>
  </si>
  <si>
    <t>Sec D.3.</t>
  </si>
  <si>
    <t>SAM Registration and General Certifications and Representations</t>
  </si>
  <si>
    <t>SAM.gov</t>
  </si>
  <si>
    <t>Sec D.2.a.i.</t>
  </si>
  <si>
    <t>Written Narrative:</t>
  </si>
  <si>
    <t>Sec E.1.a.</t>
  </si>
  <si>
    <t xml:space="preserve">     Project Work Plan</t>
  </si>
  <si>
    <t>Written</t>
  </si>
  <si>
    <t>Sec E.1.b.</t>
  </si>
  <si>
    <t xml:space="preserve">     Organizational Capacity</t>
  </si>
  <si>
    <t>Sec E.1.c.</t>
  </si>
  <si>
    <t xml:space="preserve">     Targeted Communities</t>
  </si>
  <si>
    <t>Sec E.1.d.</t>
  </si>
  <si>
    <t xml:space="preserve">     Rurality</t>
  </si>
  <si>
    <t>Sec E.1.e.</t>
  </si>
  <si>
    <t xml:space="preserve">     Economic Need</t>
  </si>
  <si>
    <t>Sec E.1.f.</t>
  </si>
  <si>
    <t xml:space="preserve">     Performance Measures</t>
  </si>
  <si>
    <t>Sec C.2.d.</t>
  </si>
  <si>
    <t>Tribal Government Resolution of Consent</t>
  </si>
  <si>
    <t>B.  Post Award, Servicing and Reporting</t>
  </si>
  <si>
    <t>Sec F.1.</t>
  </si>
  <si>
    <t>Agreement (Legal Document)</t>
  </si>
  <si>
    <t>Sec D.2.a.iv.</t>
  </si>
  <si>
    <t>Risk Review and Additional Information</t>
  </si>
  <si>
    <t>Sec H.2.</t>
  </si>
  <si>
    <t>Environmental (Categorical Exclusion-Confirm)</t>
  </si>
  <si>
    <t>Sec F.3.a.</t>
  </si>
  <si>
    <t>Annual Performance Report</t>
  </si>
  <si>
    <t>Final Project Performance Report</t>
  </si>
  <si>
    <t>Sec. F.3.b.</t>
  </si>
  <si>
    <t>Annual Audit Report</t>
  </si>
  <si>
    <t>Sec. D.3.</t>
  </si>
  <si>
    <t>SAM Registration Maintenance</t>
  </si>
  <si>
    <t>Subtotal Reporting Requirements - NonForm</t>
  </si>
  <si>
    <t>Total Estimated Annual Responses</t>
  </si>
  <si>
    <t>Total Estimated Annual Burden Hours</t>
  </si>
  <si>
    <t>Total Annual Burden Cost</t>
  </si>
  <si>
    <t>Total Estimated Burden Hours per Response</t>
  </si>
  <si>
    <t xml:space="preserve">USDA Rural Utilities Service </t>
  </si>
  <si>
    <t>Reporting Requirements - Approved under other numbers and Not included in total burden</t>
  </si>
  <si>
    <t>Sec D.2.a.ii.</t>
  </si>
  <si>
    <t>Application for Federal Assistance</t>
  </si>
  <si>
    <t>SF-424                          (4040-0004)</t>
  </si>
  <si>
    <t>Assurances - Non Construction Programs</t>
  </si>
  <si>
    <t>SF-424B                   (4040-0007)</t>
  </si>
  <si>
    <t>Sec D.2.a.iii.</t>
  </si>
  <si>
    <t>Assurance Agreement</t>
  </si>
  <si>
    <t>400-4                                        (0575-0201)</t>
  </si>
  <si>
    <t>Sec F.2.a.</t>
  </si>
  <si>
    <t>Request for Advance or Reimbursement</t>
  </si>
  <si>
    <t>SF-270                      (4040-0012)</t>
  </si>
  <si>
    <t>TOTAL</t>
  </si>
  <si>
    <t>Benefits - 36.25%</t>
  </si>
  <si>
    <t>Tribal Certification</t>
  </si>
  <si>
    <t>Benefits - 29.8%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</si>
</sst>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&quot;$&quot;#,##0"/>
    <numFmt numFmtId="166" formatCode="0.0000"/>
    <numFmt numFmtId="167" formatCode="&quot;$&quot;#,##0.00"/>
    <numFmt numFmtId="168" formatCode="_(&quot;$&quot;* #,##0_);_(&quot;$&quot;* \(#,##0\);_(&quot;$&quot;* &quot;-&quot;??_);_(@_)"/>
    <numFmt numFmtId="169" formatCode="0.000"/>
    <numFmt numFmtId="170" formatCode="#,##0.0000_);\(#,##0.0000\)"/>
  </numFmts>
  <fonts count="11" x14ac:knownFonts="1">
    <font>
      <sz val="10"/>
      <name val="Arial"/>
    </font>
    <font>
      <sz val="8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11"/>
      <color theme="1"/>
      <name val="Calibri"/>
      <family val="2"/>
    </font>
    <font>
      <sz val="10"/>
      <color theme="1"/>
      <name val="Times New Roman"/>
      <family val="1"/>
    </font>
    <font>
      <b/>
      <sz val="10"/>
      <name val="Arial"/>
      <family val="2"/>
    </font>
    <font>
      <sz val="10"/>
      <name val="Arial"/>
    </font>
    <font>
      <sz val="10"/>
      <color theme="1"/>
      <name val="Arial"/>
      <family val="2"/>
    </font>
    <font>
      <sz val="10"/>
      <color rgb="FFFF0000"/>
      <name val="Arial"/>
      <family val="2"/>
    </font>
    <font>
      <i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4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118">
    <xf numFmtId="0" fontId="0" fillId="0" borderId="0" xfId="0"/>
    <xf numFmtId="0" fontId="0" fillId="0" borderId="2" xfId="0" applyBorder="1" applyAlignment="1">
      <alignment horizontal="center" vertical="center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164" fontId="3" fillId="0" borderId="7" xfId="0" applyNumberFormat="1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164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2" fontId="0" fillId="0" borderId="0" xfId="0" applyNumberFormat="1"/>
    <xf numFmtId="0" fontId="6" fillId="2" borderId="3" xfId="0" applyFont="1" applyFill="1" applyBorder="1" applyAlignment="1">
      <alignment vertical="center"/>
    </xf>
    <xf numFmtId="3" fontId="6" fillId="0" borderId="2" xfId="3" applyNumberFormat="1" applyFont="1" applyFill="1" applyBorder="1" applyAlignment="1">
      <alignment horizontal="center" vertical="center"/>
    </xf>
    <xf numFmtId="165" fontId="3" fillId="0" borderId="2" xfId="3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3" fillId="0" borderId="2" xfId="3" applyNumberFormat="1" applyFont="1" applyFill="1" applyBorder="1" applyAlignment="1">
      <alignment horizontal="center" vertical="center"/>
    </xf>
    <xf numFmtId="2" fontId="3" fillId="0" borderId="12" xfId="0" applyNumberFormat="1" applyFont="1" applyBorder="1" applyAlignment="1">
      <alignment horizontal="center" vertical="center"/>
    </xf>
    <xf numFmtId="166" fontId="6" fillId="0" borderId="3" xfId="0" applyNumberFormat="1" applyFont="1" applyBorder="1" applyAlignment="1">
      <alignment horizontal="center" vertical="center" wrapText="1"/>
    </xf>
    <xf numFmtId="37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37" fontId="3" fillId="0" borderId="13" xfId="0" applyNumberFormat="1" applyFont="1" applyBorder="1" applyAlignment="1">
      <alignment horizontal="left" vertical="center"/>
    </xf>
    <xf numFmtId="1" fontId="3" fillId="0" borderId="2" xfId="3" applyNumberFormat="1" applyFont="1" applyFill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167" fontId="3" fillId="0" borderId="1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wrapText="1"/>
    </xf>
    <xf numFmtId="0" fontId="8" fillId="0" borderId="0" xfId="0" applyFont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3" fontId="3" fillId="0" borderId="4" xfId="3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" fontId="3" fillId="0" borderId="4" xfId="3" applyNumberFormat="1" applyFont="1" applyFill="1" applyBorder="1" applyAlignment="1">
      <alignment horizontal="center" vertical="center"/>
    </xf>
    <xf numFmtId="168" fontId="3" fillId="0" borderId="4" xfId="4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3" fontId="3" fillId="2" borderId="11" xfId="3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1" fontId="3" fillId="2" borderId="11" xfId="3" applyNumberFormat="1" applyFont="1" applyFill="1" applyBorder="1" applyAlignment="1">
      <alignment horizontal="center" vertical="center"/>
    </xf>
    <xf numFmtId="167" fontId="3" fillId="2" borderId="11" xfId="0" applyNumberFormat="1" applyFont="1" applyFill="1" applyBorder="1" applyAlignment="1">
      <alignment horizontal="center" vertical="center"/>
    </xf>
    <xf numFmtId="165" fontId="3" fillId="2" borderId="13" xfId="3" applyNumberFormat="1" applyFont="1" applyFill="1" applyBorder="1" applyAlignment="1">
      <alignment horizontal="center" vertical="center"/>
    </xf>
    <xf numFmtId="37" fontId="3" fillId="0" borderId="13" xfId="0" applyNumberFormat="1" applyFont="1" applyBorder="1" applyAlignment="1">
      <alignment horizontal="right" vertical="center" wrapText="1"/>
    </xf>
    <xf numFmtId="1" fontId="3" fillId="0" borderId="12" xfId="3" applyNumberFormat="1" applyFont="1" applyFill="1" applyBorder="1" applyAlignment="1">
      <alignment horizontal="center" vertical="center"/>
    </xf>
    <xf numFmtId="0" fontId="3" fillId="0" borderId="13" xfId="0" applyFont="1" applyBorder="1" applyAlignment="1">
      <alignment vertical="center" wrapText="1"/>
    </xf>
    <xf numFmtId="4" fontId="3" fillId="0" borderId="2" xfId="3" applyNumberFormat="1" applyFont="1" applyFill="1" applyBorder="1" applyAlignment="1">
      <alignment horizontal="center" vertical="center"/>
    </xf>
    <xf numFmtId="1" fontId="6" fillId="3" borderId="0" xfId="0" applyNumberFormat="1" applyFont="1" applyFill="1"/>
    <xf numFmtId="0" fontId="6" fillId="0" borderId="0" xfId="0" applyFont="1"/>
    <xf numFmtId="1" fontId="6" fillId="4" borderId="0" xfId="0" applyNumberFormat="1" applyFont="1" applyFill="1"/>
    <xf numFmtId="168" fontId="6" fillId="5" borderId="0" xfId="0" applyNumberFormat="1" applyFont="1" applyFill="1"/>
    <xf numFmtId="169" fontId="6" fillId="6" borderId="0" xfId="0" applyNumberFormat="1" applyFont="1" applyFill="1"/>
    <xf numFmtId="166" fontId="6" fillId="2" borderId="3" xfId="0" applyNumberFormat="1" applyFont="1" applyFill="1" applyBorder="1" applyAlignment="1">
      <alignment horizontal="center" vertical="center" wrapText="1"/>
    </xf>
    <xf numFmtId="37" fontId="6" fillId="2" borderId="3" xfId="0" applyNumberFormat="1" applyFont="1" applyFill="1" applyBorder="1" applyAlignment="1">
      <alignment horizontal="left" vertical="center"/>
    </xf>
    <xf numFmtId="1" fontId="3" fillId="2" borderId="12" xfId="3" applyNumberFormat="1" applyFont="1" applyFill="1" applyBorder="1" applyAlignment="1">
      <alignment horizontal="center" vertical="center"/>
    </xf>
    <xf numFmtId="4" fontId="3" fillId="2" borderId="11" xfId="3" applyNumberFormat="1" applyFont="1" applyFill="1" applyBorder="1" applyAlignment="1">
      <alignment horizontal="center" vertical="center"/>
    </xf>
    <xf numFmtId="37" fontId="6" fillId="0" borderId="11" xfId="0" applyNumberFormat="1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 wrapText="1"/>
    </xf>
    <xf numFmtId="3" fontId="3" fillId="0" borderId="11" xfId="3" applyNumberFormat="1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" fontId="3" fillId="0" borderId="11" xfId="3" applyNumberFormat="1" applyFont="1" applyFill="1" applyBorder="1" applyAlignment="1">
      <alignment horizontal="center" vertical="center"/>
    </xf>
    <xf numFmtId="1" fontId="3" fillId="0" borderId="11" xfId="3" applyNumberFormat="1" applyFont="1" applyFill="1" applyBorder="1" applyAlignment="1">
      <alignment horizontal="center" vertical="center"/>
    </xf>
    <xf numFmtId="167" fontId="3" fillId="0" borderId="5" xfId="0" applyNumberFormat="1" applyFont="1" applyBorder="1" applyAlignment="1">
      <alignment horizontal="center" vertical="center"/>
    </xf>
    <xf numFmtId="165" fontId="3" fillId="0" borderId="13" xfId="3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horizontal="center" vertical="center" wrapText="1"/>
    </xf>
    <xf numFmtId="37" fontId="2" fillId="0" borderId="2" xfId="0" applyNumberFormat="1" applyFont="1" applyBorder="1" applyAlignment="1">
      <alignment horizontal="center" vertical="center"/>
    </xf>
    <xf numFmtId="39" fontId="2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wrapText="1"/>
    </xf>
    <xf numFmtId="37" fontId="2" fillId="0" borderId="2" xfId="0" applyNumberFormat="1" applyFont="1" applyBorder="1" applyAlignment="1">
      <alignment horizontal="center" vertical="center" wrapText="1"/>
    </xf>
    <xf numFmtId="37" fontId="6" fillId="0" borderId="2" xfId="0" applyNumberFormat="1" applyFont="1" applyBorder="1" applyAlignment="1">
      <alignment horizontal="left" vertical="center"/>
    </xf>
    <xf numFmtId="166" fontId="3" fillId="0" borderId="2" xfId="0" applyNumberFormat="1" applyFont="1" applyBorder="1" applyAlignment="1">
      <alignment horizontal="center" vertical="center" wrapText="1"/>
    </xf>
    <xf numFmtId="37" fontId="3" fillId="0" borderId="13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6" fillId="2" borderId="2" xfId="0" applyFont="1" applyFill="1" applyBorder="1" applyAlignment="1">
      <alignment vertical="center"/>
    </xf>
    <xf numFmtId="3" fontId="6" fillId="2" borderId="2" xfId="3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/>
    </xf>
    <xf numFmtId="165" fontId="3" fillId="2" borderId="2" xfId="3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2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0" borderId="2" xfId="0" applyBorder="1"/>
    <xf numFmtId="0" fontId="6" fillId="2" borderId="2" xfId="0" applyFont="1" applyFill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/>
    <xf numFmtId="0" fontId="10" fillId="2" borderId="2" xfId="0" applyFont="1" applyFill="1" applyBorder="1" applyAlignment="1">
      <alignment horizontal="left" vertical="center" wrapText="1"/>
    </xf>
    <xf numFmtId="37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39" fontId="3" fillId="2" borderId="2" xfId="0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3" fontId="3" fillId="0" borderId="12" xfId="3" applyNumberFormat="1" applyFont="1" applyFill="1" applyBorder="1" applyAlignment="1">
      <alignment horizontal="center" vertical="center"/>
    </xf>
    <xf numFmtId="39" fontId="3" fillId="0" borderId="2" xfId="0" applyNumberFormat="1" applyFont="1" applyBorder="1" applyAlignment="1">
      <alignment horizontal="center" vertical="center"/>
    </xf>
    <xf numFmtId="164" fontId="3" fillId="0" borderId="12" xfId="0" applyNumberFormat="1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 wrapText="1"/>
    </xf>
    <xf numFmtId="170" fontId="2" fillId="0" borderId="2" xfId="0" applyNumberFormat="1" applyFon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0" fontId="9" fillId="0" borderId="0" xfId="0" applyFont="1"/>
    <xf numFmtId="166" fontId="3" fillId="0" borderId="3" xfId="0" applyNumberFormat="1" applyFont="1" applyBorder="1" applyAlignment="1">
      <alignment horizontal="left" vertical="center" wrapText="1"/>
    </xf>
    <xf numFmtId="1" fontId="6" fillId="0" borderId="0" xfId="0" applyNumberFormat="1" applyFont="1"/>
    <xf numFmtId="168" fontId="6" fillId="0" borderId="0" xfId="0" applyNumberFormat="1" applyFont="1"/>
    <xf numFmtId="169" fontId="6" fillId="0" borderId="0" xfId="0" applyNumberFormat="1" applyFont="1"/>
    <xf numFmtId="0" fontId="6" fillId="6" borderId="0" xfId="0" applyFont="1" applyFill="1" applyAlignment="1">
      <alignment horizontal="right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>
      <alignment horizontal="right"/>
    </xf>
    <xf numFmtId="0" fontId="6" fillId="4" borderId="0" xfId="0" applyFont="1" applyFill="1" applyAlignment="1">
      <alignment horizontal="right"/>
    </xf>
    <xf numFmtId="0" fontId="6" fillId="5" borderId="0" xfId="0" applyFont="1" applyFill="1" applyAlignment="1">
      <alignment horizontal="right"/>
    </xf>
    <xf numFmtId="0" fontId="6" fillId="0" borderId="0" xfId="0" applyFont="1" applyAlignment="1">
      <alignment horizontal="right"/>
    </xf>
    <xf numFmtId="0" fontId="6" fillId="0" borderId="7" xfId="0" applyFont="1" applyBorder="1" applyAlignment="1">
      <alignment horizontal="right"/>
    </xf>
  </cellXfs>
  <cellStyles count="5">
    <cellStyle name="Comma" xfId="3" builtinId="3"/>
    <cellStyle name="Currency" xfId="4" builtinId="4"/>
    <cellStyle name="Normal" xfId="0" builtinId="0"/>
    <cellStyle name="Normal 2" xfId="1" xr:uid="{00000000-0005-0000-0000-000001000000}"/>
    <cellStyle name="Normal 3" xfId="2" xr:uid="{00000000-0005-0000-0000-00003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3"/>
  <sheetViews>
    <sheetView workbookViewId="0">
      <selection activeCell="M21" sqref="M21"/>
    </sheetView>
  </sheetViews>
  <sheetFormatPr defaultRowHeight="12.75" x14ac:dyDescent="0.2"/>
  <cols>
    <col min="1" max="1" width="16.5703125" customWidth="1"/>
    <col min="2" max="2" width="40.85546875" customWidth="1"/>
    <col min="3" max="3" width="12.85546875" customWidth="1"/>
    <col min="4" max="4" width="12" customWidth="1"/>
    <col min="5" max="5" width="7.42578125" bestFit="1" customWidth="1"/>
    <col min="6" max="6" width="11.42578125" customWidth="1"/>
    <col min="7" max="7" width="10.140625" customWidth="1"/>
    <col min="8" max="8" width="9.42578125" bestFit="1" customWidth="1"/>
    <col min="9" max="9" width="6.5703125" bestFit="1" customWidth="1"/>
    <col min="10" max="10" width="12.140625" bestFit="1" customWidth="1"/>
  </cols>
  <sheetData>
    <row r="1" spans="1:14" x14ac:dyDescent="0.2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/>
    </row>
    <row r="2" spans="1:14" x14ac:dyDescent="0.2">
      <c r="A2" s="112" t="s">
        <v>1</v>
      </c>
      <c r="B2" s="112"/>
      <c r="C2" s="112"/>
      <c r="D2" s="112"/>
      <c r="E2" s="112"/>
      <c r="F2" s="112"/>
      <c r="G2" s="112"/>
      <c r="H2" s="112"/>
      <c r="I2" s="112"/>
      <c r="J2" s="112"/>
    </row>
    <row r="3" spans="1:14" ht="63.75" x14ac:dyDescent="0.2">
      <c r="A3" s="2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4" t="s">
        <v>9</v>
      </c>
      <c r="I3" s="4" t="s">
        <v>10</v>
      </c>
      <c r="J3" s="6" t="s">
        <v>11</v>
      </c>
      <c r="L3" s="7" t="s">
        <v>12</v>
      </c>
      <c r="M3" s="7" t="s">
        <v>13</v>
      </c>
      <c r="N3" s="7" t="s">
        <v>14</v>
      </c>
    </row>
    <row r="4" spans="1:14" x14ac:dyDescent="0.2">
      <c r="A4" s="8" t="s">
        <v>15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10" t="s">
        <v>21</v>
      </c>
      <c r="H4" s="9" t="s">
        <v>22</v>
      </c>
      <c r="I4" s="11" t="s">
        <v>23</v>
      </c>
      <c r="J4" s="12" t="s">
        <v>24</v>
      </c>
      <c r="L4">
        <v>64</v>
      </c>
      <c r="M4" s="13">
        <f>L4*0.298</f>
        <v>19.071999999999999</v>
      </c>
      <c r="N4" s="13">
        <f>L4+M4</f>
        <v>83.072000000000003</v>
      </c>
    </row>
    <row r="5" spans="1:14" x14ac:dyDescent="0.2">
      <c r="A5" s="86"/>
      <c r="B5" s="14" t="s">
        <v>25</v>
      </c>
      <c r="C5" s="75"/>
      <c r="D5" s="76"/>
      <c r="E5" s="77"/>
      <c r="F5" s="76"/>
      <c r="G5" s="78"/>
      <c r="H5" s="76"/>
      <c r="I5" s="77"/>
      <c r="J5" s="79"/>
    </row>
    <row r="6" spans="1:14" x14ac:dyDescent="0.2">
      <c r="A6" s="86"/>
      <c r="B6" s="81" t="s">
        <v>26</v>
      </c>
      <c r="C6" s="75"/>
      <c r="D6" s="76"/>
      <c r="E6" s="77"/>
      <c r="F6" s="76"/>
      <c r="G6" s="78"/>
      <c r="H6" s="76"/>
      <c r="I6" s="80"/>
      <c r="J6" s="79"/>
    </row>
    <row r="7" spans="1:14" ht="25.5" x14ac:dyDescent="0.2">
      <c r="A7" s="90" t="s">
        <v>27</v>
      </c>
      <c r="B7" s="87" t="s">
        <v>28</v>
      </c>
      <c r="C7" s="17" t="s">
        <v>29</v>
      </c>
      <c r="D7" s="18">
        <v>95</v>
      </c>
      <c r="E7" s="17">
        <v>1</v>
      </c>
      <c r="F7" s="17">
        <f>D7*E7</f>
        <v>95</v>
      </c>
      <c r="G7" s="101">
        <v>2</v>
      </c>
      <c r="H7" s="18">
        <f>F7*G7</f>
        <v>190</v>
      </c>
      <c r="I7" s="19">
        <f>N4</f>
        <v>83.072000000000003</v>
      </c>
      <c r="J7" s="16">
        <f>H7*I7</f>
        <v>15783.68</v>
      </c>
    </row>
    <row r="8" spans="1:14" x14ac:dyDescent="0.2">
      <c r="A8" s="106" t="s">
        <v>30</v>
      </c>
      <c r="B8" s="88" t="s">
        <v>31</v>
      </c>
      <c r="C8" s="89"/>
      <c r="D8" s="82"/>
      <c r="E8" s="82"/>
      <c r="F8" s="82"/>
      <c r="G8" s="83"/>
      <c r="H8" s="82"/>
      <c r="I8" s="84"/>
      <c r="J8" s="79"/>
    </row>
    <row r="9" spans="1:14" x14ac:dyDescent="0.2">
      <c r="A9" s="106" t="s">
        <v>32</v>
      </c>
      <c r="B9" s="90" t="s">
        <v>33</v>
      </c>
      <c r="C9" s="21" t="s">
        <v>34</v>
      </c>
      <c r="D9" s="17">
        <v>95</v>
      </c>
      <c r="E9" s="22">
        <v>1</v>
      </c>
      <c r="F9" s="17">
        <f t="shared" ref="F9:F15" si="0">D9*E9</f>
        <v>95</v>
      </c>
      <c r="G9" s="102">
        <v>5</v>
      </c>
      <c r="H9" s="22">
        <f>(F9*G9)</f>
        <v>475</v>
      </c>
      <c r="I9" s="19">
        <v>83.07</v>
      </c>
      <c r="J9" s="16">
        <f t="shared" ref="J9:J24" si="1">H9*I9</f>
        <v>39458.25</v>
      </c>
    </row>
    <row r="10" spans="1:14" x14ac:dyDescent="0.2">
      <c r="A10" s="106" t="s">
        <v>35</v>
      </c>
      <c r="B10" s="90" t="s">
        <v>36</v>
      </c>
      <c r="C10" s="21" t="s">
        <v>34</v>
      </c>
      <c r="D10" s="17">
        <v>95</v>
      </c>
      <c r="E10" s="21">
        <v>1</v>
      </c>
      <c r="F10" s="17">
        <f t="shared" si="0"/>
        <v>95</v>
      </c>
      <c r="G10" s="99">
        <v>2</v>
      </c>
      <c r="H10" s="22">
        <f t="shared" ref="H10:H13" si="2">(F10*G10)</f>
        <v>190</v>
      </c>
      <c r="I10" s="19">
        <v>83.07</v>
      </c>
      <c r="J10" s="16">
        <f t="shared" si="1"/>
        <v>15783.3</v>
      </c>
    </row>
    <row r="11" spans="1:14" x14ac:dyDescent="0.2">
      <c r="A11" s="106" t="s">
        <v>37</v>
      </c>
      <c r="B11" s="90" t="s">
        <v>38</v>
      </c>
      <c r="C11" s="21" t="s">
        <v>34</v>
      </c>
      <c r="D11" s="17">
        <v>95</v>
      </c>
      <c r="E11" s="21">
        <v>1</v>
      </c>
      <c r="F11" s="17">
        <f t="shared" si="0"/>
        <v>95</v>
      </c>
      <c r="G11" s="99">
        <v>2</v>
      </c>
      <c r="H11" s="22">
        <f t="shared" si="2"/>
        <v>190</v>
      </c>
      <c r="I11" s="19">
        <v>83.07</v>
      </c>
      <c r="J11" s="16">
        <f t="shared" si="1"/>
        <v>15783.3</v>
      </c>
    </row>
    <row r="12" spans="1:14" x14ac:dyDescent="0.2">
      <c r="A12" s="106" t="s">
        <v>39</v>
      </c>
      <c r="B12" s="90" t="s">
        <v>40</v>
      </c>
      <c r="C12" s="21" t="s">
        <v>34</v>
      </c>
      <c r="D12" s="17">
        <v>95</v>
      </c>
      <c r="E12" s="21">
        <v>1</v>
      </c>
      <c r="F12" s="17">
        <f t="shared" si="0"/>
        <v>95</v>
      </c>
      <c r="G12" s="99">
        <v>2</v>
      </c>
      <c r="H12" s="22">
        <f t="shared" si="2"/>
        <v>190</v>
      </c>
      <c r="I12" s="19">
        <v>83.07</v>
      </c>
      <c r="J12" s="16">
        <f t="shared" si="1"/>
        <v>15783.3</v>
      </c>
    </row>
    <row r="13" spans="1:14" x14ac:dyDescent="0.2">
      <c r="A13" s="106" t="s">
        <v>41</v>
      </c>
      <c r="B13" s="90" t="s">
        <v>42</v>
      </c>
      <c r="C13" s="21" t="s">
        <v>34</v>
      </c>
      <c r="D13" s="17">
        <v>95</v>
      </c>
      <c r="E13" s="21">
        <v>1</v>
      </c>
      <c r="F13" s="17">
        <f t="shared" si="0"/>
        <v>95</v>
      </c>
      <c r="G13" s="99">
        <v>2</v>
      </c>
      <c r="H13" s="22">
        <f t="shared" si="2"/>
        <v>190</v>
      </c>
      <c r="I13" s="19">
        <v>83.07</v>
      </c>
      <c r="J13" s="16">
        <f t="shared" si="1"/>
        <v>15783.3</v>
      </c>
    </row>
    <row r="14" spans="1:14" x14ac:dyDescent="0.2">
      <c r="A14" s="106" t="s">
        <v>43</v>
      </c>
      <c r="B14" s="90" t="s">
        <v>44</v>
      </c>
      <c r="C14" s="21" t="s">
        <v>34</v>
      </c>
      <c r="D14" s="17">
        <v>95</v>
      </c>
      <c r="E14" s="21">
        <v>1</v>
      </c>
      <c r="F14" s="17">
        <f t="shared" si="0"/>
        <v>95</v>
      </c>
      <c r="G14" s="99">
        <v>2</v>
      </c>
      <c r="H14" s="22">
        <f t="shared" ref="H14:H15" si="3">(F14*G14)</f>
        <v>190</v>
      </c>
      <c r="I14" s="19">
        <v>83.07</v>
      </c>
      <c r="J14" s="16">
        <f t="shared" si="1"/>
        <v>15783.3</v>
      </c>
    </row>
    <row r="15" spans="1:14" x14ac:dyDescent="0.2">
      <c r="A15" s="106" t="s">
        <v>45</v>
      </c>
      <c r="B15" s="90" t="s">
        <v>46</v>
      </c>
      <c r="C15" s="21" t="s">
        <v>34</v>
      </c>
      <c r="D15" s="17">
        <v>5</v>
      </c>
      <c r="E15" s="21">
        <v>1</v>
      </c>
      <c r="F15" s="17">
        <f t="shared" si="0"/>
        <v>5</v>
      </c>
      <c r="G15" s="99">
        <v>4</v>
      </c>
      <c r="H15" s="22">
        <f t="shared" si="3"/>
        <v>20</v>
      </c>
      <c r="I15" s="19">
        <v>83.07</v>
      </c>
      <c r="J15" s="16">
        <f t="shared" si="1"/>
        <v>1661.3999999999999</v>
      </c>
      <c r="L15" s="105"/>
    </row>
    <row r="16" spans="1:14" x14ac:dyDescent="0.2">
      <c r="A16" s="85"/>
      <c r="B16" s="91"/>
      <c r="C16" s="91"/>
      <c r="D16" s="91"/>
      <c r="E16" s="91"/>
      <c r="F16" s="91"/>
      <c r="G16" s="91"/>
      <c r="H16" s="91"/>
      <c r="I16" s="91"/>
      <c r="J16" s="85"/>
    </row>
    <row r="17" spans="1:20" x14ac:dyDescent="0.2">
      <c r="A17" s="86"/>
      <c r="B17" s="92" t="s">
        <v>47</v>
      </c>
      <c r="C17" s="93"/>
      <c r="D17" s="82"/>
      <c r="E17" s="93"/>
      <c r="F17" s="94"/>
      <c r="G17" s="95"/>
      <c r="H17" s="94"/>
      <c r="I17" s="83"/>
      <c r="J17" s="79"/>
    </row>
    <row r="18" spans="1:20" x14ac:dyDescent="0.2">
      <c r="A18" s="90" t="s">
        <v>48</v>
      </c>
      <c r="B18" s="96" t="s">
        <v>49</v>
      </c>
      <c r="C18" s="97" t="s">
        <v>34</v>
      </c>
      <c r="D18" s="98">
        <v>45</v>
      </c>
      <c r="E18" s="97">
        <v>1</v>
      </c>
      <c r="F18" s="17">
        <f t="shared" ref="F18:F24" si="4">D18*E18</f>
        <v>45</v>
      </c>
      <c r="G18" s="99">
        <v>3</v>
      </c>
      <c r="H18" s="22">
        <f>F18*G18</f>
        <v>135</v>
      </c>
      <c r="I18" s="19">
        <v>83.07</v>
      </c>
      <c r="J18" s="16">
        <f t="shared" si="1"/>
        <v>11214.449999999999</v>
      </c>
    </row>
    <row r="19" spans="1:20" x14ac:dyDescent="0.2">
      <c r="A19" s="90" t="s">
        <v>50</v>
      </c>
      <c r="B19" s="90" t="s">
        <v>51</v>
      </c>
      <c r="C19" s="21" t="s">
        <v>34</v>
      </c>
      <c r="D19" s="17">
        <v>45</v>
      </c>
      <c r="E19" s="21">
        <v>1</v>
      </c>
      <c r="F19" s="17">
        <f t="shared" si="4"/>
        <v>45</v>
      </c>
      <c r="G19" s="99">
        <v>1</v>
      </c>
      <c r="H19" s="22">
        <f>F19*G19</f>
        <v>45</v>
      </c>
      <c r="I19" s="19">
        <v>83.07</v>
      </c>
      <c r="J19" s="16">
        <f>H19*I19</f>
        <v>3738.1499999999996</v>
      </c>
    </row>
    <row r="20" spans="1:20" x14ac:dyDescent="0.2">
      <c r="A20" s="90" t="s">
        <v>52</v>
      </c>
      <c r="B20" s="90" t="s">
        <v>53</v>
      </c>
      <c r="C20" s="97" t="s">
        <v>34</v>
      </c>
      <c r="D20" s="98">
        <v>0</v>
      </c>
      <c r="E20" s="97">
        <v>1</v>
      </c>
      <c r="F20" s="17">
        <f t="shared" si="4"/>
        <v>0</v>
      </c>
      <c r="G20" s="99">
        <v>1</v>
      </c>
      <c r="H20" s="22">
        <f>F20*G20</f>
        <v>0</v>
      </c>
      <c r="I20" s="19">
        <v>83.07</v>
      </c>
      <c r="J20" s="16">
        <f>H20*I20</f>
        <v>0</v>
      </c>
      <c r="L20" s="105"/>
    </row>
    <row r="21" spans="1:20" x14ac:dyDescent="0.2">
      <c r="A21" s="90" t="s">
        <v>54</v>
      </c>
      <c r="B21" s="90" t="s">
        <v>55</v>
      </c>
      <c r="C21" s="21" t="s">
        <v>34</v>
      </c>
      <c r="D21" s="17">
        <v>45</v>
      </c>
      <c r="E21" s="21">
        <v>1</v>
      </c>
      <c r="F21" s="17">
        <f t="shared" si="4"/>
        <v>45</v>
      </c>
      <c r="G21" s="99">
        <v>2</v>
      </c>
      <c r="H21" s="22">
        <f>F21*G21</f>
        <v>90</v>
      </c>
      <c r="I21" s="19">
        <v>83.07</v>
      </c>
      <c r="J21" s="16">
        <f t="shared" ref="J21:J22" si="5">H21*I21</f>
        <v>7476.2999999999993</v>
      </c>
    </row>
    <row r="22" spans="1:20" x14ac:dyDescent="0.2">
      <c r="A22" s="90" t="s">
        <v>54</v>
      </c>
      <c r="B22" s="96" t="s">
        <v>56</v>
      </c>
      <c r="C22" s="97" t="s">
        <v>34</v>
      </c>
      <c r="D22" s="98">
        <v>0</v>
      </c>
      <c r="E22" s="97">
        <v>1</v>
      </c>
      <c r="F22" s="17">
        <f t="shared" si="4"/>
        <v>0</v>
      </c>
      <c r="G22" s="19">
        <v>2</v>
      </c>
      <c r="H22" s="98">
        <f>F22*G22</f>
        <v>0</v>
      </c>
      <c r="I22" s="19">
        <v>83.07</v>
      </c>
      <c r="J22" s="16">
        <f t="shared" si="5"/>
        <v>0</v>
      </c>
    </row>
    <row r="23" spans="1:20" x14ac:dyDescent="0.2">
      <c r="A23" s="90" t="s">
        <v>57</v>
      </c>
      <c r="B23" s="90" t="s">
        <v>58</v>
      </c>
      <c r="C23" s="21" t="s">
        <v>34</v>
      </c>
      <c r="D23" s="21">
        <v>35</v>
      </c>
      <c r="E23" s="21">
        <v>1</v>
      </c>
      <c r="F23" s="17">
        <f t="shared" si="4"/>
        <v>35</v>
      </c>
      <c r="G23" s="99">
        <v>11</v>
      </c>
      <c r="H23" s="22">
        <f t="shared" ref="H23" si="6">F23*G23</f>
        <v>385</v>
      </c>
      <c r="I23" s="19">
        <v>83.07</v>
      </c>
      <c r="J23" s="16">
        <f t="shared" si="1"/>
        <v>31981.949999999997</v>
      </c>
      <c r="L23" s="105"/>
      <c r="M23" s="105"/>
      <c r="N23" s="105"/>
      <c r="O23" s="105"/>
      <c r="P23" s="105"/>
      <c r="Q23" s="105"/>
      <c r="R23" s="105"/>
      <c r="S23" s="105"/>
      <c r="T23" s="105"/>
    </row>
    <row r="24" spans="1:20" x14ac:dyDescent="0.2">
      <c r="A24" s="90" t="s">
        <v>59</v>
      </c>
      <c r="B24" s="96" t="s">
        <v>60</v>
      </c>
      <c r="C24" s="97" t="s">
        <v>29</v>
      </c>
      <c r="D24" s="98">
        <v>45</v>
      </c>
      <c r="E24" s="97">
        <v>1</v>
      </c>
      <c r="F24" s="17">
        <f t="shared" si="4"/>
        <v>45</v>
      </c>
      <c r="G24" s="100">
        <v>1</v>
      </c>
      <c r="H24" s="98">
        <f t="shared" ref="H24" si="7">F24*G24</f>
        <v>45</v>
      </c>
      <c r="I24" s="19">
        <v>83.07</v>
      </c>
      <c r="J24" s="16">
        <f t="shared" si="1"/>
        <v>3738.1499999999996</v>
      </c>
    </row>
    <row r="25" spans="1:20" x14ac:dyDescent="0.2">
      <c r="A25" s="22"/>
      <c r="B25" s="23"/>
      <c r="C25" s="22"/>
      <c r="D25" s="18"/>
      <c r="E25" s="17"/>
      <c r="F25" s="24"/>
      <c r="G25" s="25"/>
      <c r="H25" s="24"/>
      <c r="I25" s="26"/>
      <c r="J25" s="16"/>
    </row>
    <row r="26" spans="1:20" x14ac:dyDescent="0.2">
      <c r="A26" s="27"/>
      <c r="B26" s="28" t="s">
        <v>61</v>
      </c>
      <c r="C26" s="29"/>
      <c r="D26" s="30"/>
      <c r="E26" s="31"/>
      <c r="F26" s="24">
        <f>SUM(F7:F25)</f>
        <v>885</v>
      </c>
      <c r="G26" s="32"/>
      <c r="H26" s="32">
        <f>SUM(H7:H25)</f>
        <v>2335</v>
      </c>
      <c r="I26" s="26"/>
      <c r="J26" s="33">
        <f>SUM(J7:J25)</f>
        <v>193968.83</v>
      </c>
    </row>
    <row r="27" spans="1:20" x14ac:dyDescent="0.2">
      <c r="A27" s="22"/>
      <c r="B27" s="40"/>
      <c r="C27" s="22"/>
      <c r="D27" s="18"/>
      <c r="E27" s="17"/>
      <c r="F27" s="41"/>
      <c r="G27" s="25"/>
      <c r="H27" s="24"/>
      <c r="I27" s="26"/>
      <c r="J27" s="16"/>
    </row>
    <row r="28" spans="1:20" x14ac:dyDescent="0.2">
      <c r="A28" s="22"/>
      <c r="B28" s="40"/>
      <c r="C28" s="22"/>
      <c r="D28" s="18"/>
      <c r="E28" s="17"/>
      <c r="F28" s="41"/>
      <c r="G28" s="25"/>
      <c r="H28" s="24"/>
      <c r="I28" s="26"/>
      <c r="J28" s="16"/>
    </row>
    <row r="29" spans="1:20" x14ac:dyDescent="0.2">
      <c r="A29" s="22"/>
      <c r="B29" s="42"/>
      <c r="C29" s="22"/>
      <c r="D29" s="18"/>
      <c r="E29" s="17"/>
      <c r="F29" s="41"/>
      <c r="G29" s="43"/>
      <c r="H29" s="24"/>
      <c r="I29" s="26"/>
      <c r="J29" s="16"/>
    </row>
    <row r="30" spans="1:20" x14ac:dyDescent="0.2">
      <c r="C30" s="113" t="s">
        <v>62</v>
      </c>
      <c r="D30" s="113"/>
      <c r="E30" s="113"/>
      <c r="F30" s="44">
        <f>F26</f>
        <v>885</v>
      </c>
      <c r="G30" s="45"/>
      <c r="H30" s="45"/>
      <c r="I30" s="45"/>
      <c r="J30" s="45"/>
    </row>
    <row r="31" spans="1:20" x14ac:dyDescent="0.2">
      <c r="C31" s="45"/>
      <c r="D31" s="114" t="s">
        <v>63</v>
      </c>
      <c r="E31" s="114"/>
      <c r="F31" s="114"/>
      <c r="G31" s="114"/>
      <c r="H31" s="46">
        <f>H26</f>
        <v>2335</v>
      </c>
      <c r="I31" s="45"/>
      <c r="J31" s="45"/>
    </row>
    <row r="32" spans="1:20" x14ac:dyDescent="0.2">
      <c r="C32" s="45"/>
      <c r="D32" s="45"/>
      <c r="E32" s="45"/>
      <c r="F32" s="45"/>
      <c r="G32" s="115" t="s">
        <v>64</v>
      </c>
      <c r="H32" s="115"/>
      <c r="I32" s="115"/>
      <c r="J32" s="47">
        <f>J26</f>
        <v>193968.83</v>
      </c>
    </row>
    <row r="33" spans="3:10" x14ac:dyDescent="0.2">
      <c r="C33" s="110" t="s">
        <v>65</v>
      </c>
      <c r="D33" s="110"/>
      <c r="E33" s="110"/>
      <c r="F33" s="110"/>
      <c r="G33" s="48">
        <f>H31/F30</f>
        <v>2.638418079096045</v>
      </c>
      <c r="H33" s="45"/>
      <c r="I33" s="45"/>
      <c r="J33" s="45"/>
    </row>
  </sheetData>
  <mergeCells count="6">
    <mergeCell ref="C33:F33"/>
    <mergeCell ref="A1:J1"/>
    <mergeCell ref="A2:J2"/>
    <mergeCell ref="C30:E30"/>
    <mergeCell ref="D31:G31"/>
    <mergeCell ref="G32:I32"/>
  </mergeCells>
  <phoneticPr fontId="1" type="noConversion"/>
  <pageMargins left="0.75" right="0.75" top="1" bottom="1" header="0.5" footer="0.5"/>
  <pageSetup orientation="portrait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0"/>
  <sheetViews>
    <sheetView tabSelected="1" workbookViewId="0">
      <selection activeCell="I11" sqref="I11"/>
    </sheetView>
  </sheetViews>
  <sheetFormatPr defaultRowHeight="12.75" x14ac:dyDescent="0.2"/>
  <cols>
    <col min="1" max="1" width="16.5703125" customWidth="1"/>
    <col min="2" max="2" width="40.85546875" customWidth="1"/>
    <col min="3" max="3" width="12.85546875" customWidth="1"/>
    <col min="4" max="4" width="12" customWidth="1"/>
    <col min="5" max="5" width="7.42578125" bestFit="1" customWidth="1"/>
    <col min="6" max="6" width="11.42578125" customWidth="1"/>
    <col min="7" max="7" width="10.140625" customWidth="1"/>
    <col min="8" max="8" width="9.42578125" bestFit="1" customWidth="1"/>
    <col min="9" max="9" width="6.5703125" bestFit="1" customWidth="1"/>
    <col min="10" max="10" width="10.140625" bestFit="1" customWidth="1"/>
  </cols>
  <sheetData>
    <row r="1" spans="1:14" x14ac:dyDescent="0.2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/>
    </row>
    <row r="2" spans="1:14" x14ac:dyDescent="0.2">
      <c r="A2" s="112" t="s">
        <v>66</v>
      </c>
      <c r="B2" s="112"/>
      <c r="C2" s="112"/>
      <c r="D2" s="112"/>
      <c r="E2" s="112"/>
      <c r="F2" s="112"/>
      <c r="G2" s="112"/>
      <c r="H2" s="112"/>
      <c r="I2" s="112"/>
      <c r="J2" s="112"/>
    </row>
    <row r="3" spans="1:14" ht="63.75" x14ac:dyDescent="0.2">
      <c r="A3" s="2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4" t="s">
        <v>9</v>
      </c>
      <c r="I3" s="4" t="s">
        <v>10</v>
      </c>
      <c r="J3" s="6" t="s">
        <v>11</v>
      </c>
      <c r="L3" s="7" t="s">
        <v>12</v>
      </c>
      <c r="M3" s="7" t="s">
        <v>82</v>
      </c>
      <c r="N3" s="7" t="s">
        <v>14</v>
      </c>
    </row>
    <row r="4" spans="1:14" x14ac:dyDescent="0.2">
      <c r="A4" s="8" t="s">
        <v>15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10" t="s">
        <v>21</v>
      </c>
      <c r="H4" s="9" t="s">
        <v>22</v>
      </c>
      <c r="I4" s="11" t="s">
        <v>23</v>
      </c>
      <c r="J4" s="12" t="s">
        <v>24</v>
      </c>
      <c r="L4">
        <v>64</v>
      </c>
      <c r="M4" s="13">
        <f>L4*0.298</f>
        <v>19.071999999999999</v>
      </c>
      <c r="N4" s="13">
        <f>L4+M4</f>
        <v>83.072000000000003</v>
      </c>
    </row>
    <row r="5" spans="1:14" x14ac:dyDescent="0.2">
      <c r="A5" s="49"/>
      <c r="B5" s="50" t="s">
        <v>67</v>
      </c>
      <c r="C5" s="34"/>
      <c r="D5" s="35"/>
      <c r="E5" s="36"/>
      <c r="F5" s="51"/>
      <c r="G5" s="52"/>
      <c r="H5" s="37"/>
      <c r="I5" s="38"/>
      <c r="J5" s="39"/>
    </row>
    <row r="6" spans="1:14" x14ac:dyDescent="0.2">
      <c r="A6" s="20"/>
      <c r="B6" s="53"/>
      <c r="C6" s="54"/>
      <c r="D6" s="55"/>
      <c r="E6" s="56"/>
      <c r="F6" s="41"/>
      <c r="G6" s="57"/>
      <c r="H6" s="58"/>
      <c r="I6" s="59"/>
      <c r="J6" s="60"/>
    </row>
    <row r="7" spans="1:14" ht="25.5" x14ac:dyDescent="0.2">
      <c r="A7" s="20" t="s">
        <v>68</v>
      </c>
      <c r="B7" s="61" t="s">
        <v>69</v>
      </c>
      <c r="C7" s="62" t="s">
        <v>70</v>
      </c>
      <c r="D7" s="1">
        <v>95</v>
      </c>
      <c r="E7" s="63">
        <v>1</v>
      </c>
      <c r="F7" s="1">
        <f t="shared" ref="F7:F9" si="0">D7*E7</f>
        <v>95</v>
      </c>
      <c r="G7" s="64">
        <v>1</v>
      </c>
      <c r="H7" s="1">
        <f t="shared" ref="H7:H10" si="1">F7*G7</f>
        <v>95</v>
      </c>
      <c r="I7" s="59">
        <v>83.07</v>
      </c>
      <c r="J7" s="60">
        <f>H7*I7</f>
        <v>7891.65</v>
      </c>
    </row>
    <row r="8" spans="1:14" ht="25.5" x14ac:dyDescent="0.2">
      <c r="A8" s="20" t="s">
        <v>68</v>
      </c>
      <c r="B8" s="61" t="s">
        <v>71</v>
      </c>
      <c r="C8" s="65" t="s">
        <v>72</v>
      </c>
      <c r="D8" s="17">
        <v>95</v>
      </c>
      <c r="E8" s="63">
        <v>1</v>
      </c>
      <c r="F8" s="17">
        <f t="shared" si="0"/>
        <v>95</v>
      </c>
      <c r="G8" s="103">
        <v>0.5</v>
      </c>
      <c r="H8" s="104">
        <f t="shared" si="1"/>
        <v>47.5</v>
      </c>
      <c r="I8" s="59">
        <v>83.07</v>
      </c>
      <c r="J8" s="60">
        <f t="shared" ref="J8:J10" si="2">H8*I8</f>
        <v>3945.8249999999998</v>
      </c>
    </row>
    <row r="9" spans="1:14" ht="25.5" x14ac:dyDescent="0.2">
      <c r="A9" s="20" t="s">
        <v>73</v>
      </c>
      <c r="B9" s="61" t="s">
        <v>74</v>
      </c>
      <c r="C9" s="65" t="s">
        <v>75</v>
      </c>
      <c r="D9" s="17">
        <v>95</v>
      </c>
      <c r="E9" s="63">
        <v>1</v>
      </c>
      <c r="F9" s="17">
        <f t="shared" si="0"/>
        <v>95</v>
      </c>
      <c r="G9" s="64">
        <v>0.25</v>
      </c>
      <c r="H9" s="1">
        <f t="shared" si="1"/>
        <v>23.75</v>
      </c>
      <c r="I9" s="59">
        <v>83.07</v>
      </c>
      <c r="J9" s="60">
        <f t="shared" si="2"/>
        <v>1972.9124999999999</v>
      </c>
    </row>
    <row r="10" spans="1:14" ht="25.5" x14ac:dyDescent="0.2">
      <c r="A10" s="20" t="s">
        <v>76</v>
      </c>
      <c r="B10" s="61" t="s">
        <v>77</v>
      </c>
      <c r="C10" s="65" t="s">
        <v>78</v>
      </c>
      <c r="D10" s="17">
        <v>45</v>
      </c>
      <c r="E10" s="66">
        <v>1</v>
      </c>
      <c r="F10" s="17">
        <f>E10*D10</f>
        <v>45</v>
      </c>
      <c r="G10" s="64">
        <v>1</v>
      </c>
      <c r="H10" s="1">
        <f t="shared" si="1"/>
        <v>45</v>
      </c>
      <c r="I10" s="59">
        <v>83.07</v>
      </c>
      <c r="J10" s="60">
        <f t="shared" si="2"/>
        <v>3738.1499999999996</v>
      </c>
    </row>
    <row r="11" spans="1:14" x14ac:dyDescent="0.2">
      <c r="A11" s="20"/>
      <c r="B11" s="61"/>
      <c r="C11" s="65"/>
      <c r="D11" s="1"/>
      <c r="E11" s="63"/>
      <c r="F11" s="1"/>
      <c r="G11" s="64"/>
      <c r="H11" s="1"/>
      <c r="I11" s="59"/>
      <c r="J11" s="16"/>
    </row>
    <row r="12" spans="1:14" x14ac:dyDescent="0.2">
      <c r="A12" s="20"/>
      <c r="B12" s="67"/>
      <c r="C12" s="22"/>
      <c r="D12" s="18"/>
      <c r="E12" s="17"/>
      <c r="F12" s="24"/>
      <c r="G12" s="43"/>
      <c r="H12" s="24"/>
      <c r="I12" s="59"/>
      <c r="J12" s="16"/>
    </row>
    <row r="13" spans="1:14" x14ac:dyDescent="0.2">
      <c r="A13" s="68"/>
      <c r="B13" s="23"/>
      <c r="C13" s="22"/>
      <c r="D13" s="18"/>
      <c r="E13" s="17"/>
      <c r="F13" s="41"/>
      <c r="G13" s="25"/>
      <c r="H13" s="24"/>
      <c r="I13" s="26"/>
      <c r="J13" s="16"/>
    </row>
    <row r="14" spans="1:14" x14ac:dyDescent="0.2">
      <c r="A14" s="68"/>
      <c r="B14" s="69"/>
      <c r="C14" s="22"/>
      <c r="D14" s="18"/>
      <c r="E14" s="17"/>
      <c r="F14" s="41"/>
      <c r="G14" s="25"/>
      <c r="H14" s="24"/>
      <c r="I14" s="26"/>
      <c r="J14" s="16"/>
    </row>
    <row r="15" spans="1:14" x14ac:dyDescent="0.2">
      <c r="A15" s="68"/>
      <c r="B15" s="23"/>
      <c r="C15" s="22"/>
      <c r="D15" s="18"/>
      <c r="E15" s="17"/>
      <c r="F15" s="41"/>
      <c r="G15" s="25"/>
      <c r="H15" s="24"/>
      <c r="I15" s="26"/>
      <c r="J15" s="16"/>
    </row>
    <row r="16" spans="1:14" x14ac:dyDescent="0.2">
      <c r="A16" s="68"/>
      <c r="B16" s="23"/>
      <c r="C16" s="22"/>
      <c r="D16" s="18"/>
      <c r="E16" s="17"/>
      <c r="F16" s="41"/>
      <c r="G16" s="43"/>
      <c r="H16" s="24"/>
      <c r="I16" s="26"/>
      <c r="J16" s="16"/>
    </row>
    <row r="17" spans="1:10" x14ac:dyDescent="0.2">
      <c r="A17" s="22"/>
      <c r="B17" s="42"/>
      <c r="C17" s="22"/>
      <c r="D17" s="18"/>
      <c r="E17" s="17"/>
      <c r="F17" s="41"/>
      <c r="G17" s="43"/>
      <c r="H17" s="24"/>
      <c r="I17" s="26"/>
      <c r="J17" s="16"/>
    </row>
    <row r="18" spans="1:10" x14ac:dyDescent="0.2">
      <c r="A18" s="22"/>
      <c r="B18" s="23"/>
      <c r="C18" s="22"/>
      <c r="D18" s="18"/>
      <c r="E18" s="17"/>
      <c r="F18" s="18"/>
      <c r="G18" s="43"/>
      <c r="H18" s="18"/>
      <c r="I18" s="26"/>
      <c r="J18" s="18"/>
    </row>
    <row r="19" spans="1:10" x14ac:dyDescent="0.2">
      <c r="A19" s="22"/>
      <c r="B19" s="42"/>
      <c r="C19" s="22"/>
      <c r="D19" s="18"/>
      <c r="E19" s="17"/>
      <c r="F19" s="41"/>
      <c r="G19" s="43"/>
      <c r="H19" s="24"/>
      <c r="I19" s="26"/>
      <c r="J19" s="16"/>
    </row>
    <row r="20" spans="1:10" x14ac:dyDescent="0.2">
      <c r="A20" s="70"/>
      <c r="B20" s="71" t="s">
        <v>79</v>
      </c>
      <c r="C20" s="70"/>
      <c r="D20" s="15"/>
      <c r="E20" s="72"/>
      <c r="F20" s="15">
        <f>SUM(F7:F10)</f>
        <v>330</v>
      </c>
      <c r="G20" s="73"/>
      <c r="H20" s="15">
        <f>SUM(H7:H10)</f>
        <v>211.25</v>
      </c>
      <c r="I20" s="74"/>
      <c r="J20" s="15">
        <f>SUM(J7:J10)</f>
        <v>17548.537499999999</v>
      </c>
    </row>
  </sheetData>
  <mergeCells count="2">
    <mergeCell ref="A1:J1"/>
    <mergeCell ref="A2:J2"/>
  </mergeCells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0373A-E74E-4D8B-B539-99214C98362B}">
  <dimension ref="A1:T33"/>
  <sheetViews>
    <sheetView workbookViewId="0">
      <selection activeCell="D25" sqref="D25"/>
    </sheetView>
  </sheetViews>
  <sheetFormatPr defaultRowHeight="12.75" x14ac:dyDescent="0.2"/>
  <cols>
    <col min="1" max="1" width="16.5703125" customWidth="1"/>
    <col min="2" max="2" width="40.85546875" customWidth="1"/>
    <col min="3" max="3" width="12.85546875" customWidth="1"/>
    <col min="4" max="4" width="12" customWidth="1"/>
    <col min="5" max="5" width="7.42578125" bestFit="1" customWidth="1"/>
    <col min="6" max="6" width="11.42578125" customWidth="1"/>
    <col min="7" max="7" width="10.140625" customWidth="1"/>
    <col min="8" max="8" width="9.42578125" bestFit="1" customWidth="1"/>
    <col min="9" max="9" width="6.5703125" bestFit="1" customWidth="1"/>
    <col min="10" max="10" width="12.140625" bestFit="1" customWidth="1"/>
  </cols>
  <sheetData>
    <row r="1" spans="1:14" x14ac:dyDescent="0.2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/>
    </row>
    <row r="2" spans="1:14" x14ac:dyDescent="0.2">
      <c r="A2" s="112" t="s">
        <v>1</v>
      </c>
      <c r="B2" s="112"/>
      <c r="C2" s="112"/>
      <c r="D2" s="112"/>
      <c r="E2" s="112"/>
      <c r="F2" s="112"/>
      <c r="G2" s="112"/>
      <c r="H2" s="112"/>
      <c r="I2" s="112"/>
      <c r="J2" s="112"/>
    </row>
    <row r="3" spans="1:14" ht="63.75" x14ac:dyDescent="0.2">
      <c r="A3" s="2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4" t="s">
        <v>9</v>
      </c>
      <c r="I3" s="4" t="s">
        <v>10</v>
      </c>
      <c r="J3" s="6" t="s">
        <v>11</v>
      </c>
      <c r="L3" s="7" t="s">
        <v>12</v>
      </c>
      <c r="M3" s="7" t="s">
        <v>80</v>
      </c>
      <c r="N3" s="7" t="s">
        <v>14</v>
      </c>
    </row>
    <row r="4" spans="1:14" x14ac:dyDescent="0.2">
      <c r="A4" s="8" t="s">
        <v>15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10" t="s">
        <v>21</v>
      </c>
      <c r="H4" s="9" t="s">
        <v>22</v>
      </c>
      <c r="I4" s="11" t="s">
        <v>23</v>
      </c>
      <c r="J4" s="12" t="s">
        <v>24</v>
      </c>
      <c r="L4">
        <v>65.7</v>
      </c>
      <c r="M4" s="13">
        <f>L4*0.3625</f>
        <v>23.81625</v>
      </c>
      <c r="N4" s="13">
        <f>L4+M4</f>
        <v>89.516249999999999</v>
      </c>
    </row>
    <row r="5" spans="1:14" x14ac:dyDescent="0.2">
      <c r="A5" s="86"/>
      <c r="B5" s="14" t="s">
        <v>25</v>
      </c>
      <c r="C5" s="75"/>
      <c r="D5" s="76"/>
      <c r="E5" s="77"/>
      <c r="F5" s="76"/>
      <c r="G5" s="78"/>
      <c r="H5" s="76"/>
      <c r="I5" s="77"/>
      <c r="J5" s="79"/>
    </row>
    <row r="6" spans="1:14" x14ac:dyDescent="0.2">
      <c r="A6" s="86"/>
      <c r="B6" s="81" t="s">
        <v>26</v>
      </c>
      <c r="C6" s="75"/>
      <c r="D6" s="76"/>
      <c r="E6" s="77"/>
      <c r="F6" s="76"/>
      <c r="G6" s="78"/>
      <c r="H6" s="76"/>
      <c r="I6" s="80"/>
      <c r="J6" s="79"/>
    </row>
    <row r="7" spans="1:14" ht="25.5" x14ac:dyDescent="0.2">
      <c r="A7" s="90" t="s">
        <v>27</v>
      </c>
      <c r="B7" s="87" t="s">
        <v>28</v>
      </c>
      <c r="C7" s="17" t="s">
        <v>29</v>
      </c>
      <c r="D7" s="18">
        <v>95</v>
      </c>
      <c r="E7" s="17">
        <v>1</v>
      </c>
      <c r="F7" s="17">
        <f>D7*E7</f>
        <v>95</v>
      </c>
      <c r="G7" s="101">
        <v>2</v>
      </c>
      <c r="H7" s="18">
        <f>F7*G7</f>
        <v>190</v>
      </c>
      <c r="I7" s="19">
        <f>N4</f>
        <v>89.516249999999999</v>
      </c>
      <c r="J7" s="16">
        <f>H7*I7</f>
        <v>17008.087500000001</v>
      </c>
    </row>
    <row r="8" spans="1:14" x14ac:dyDescent="0.2">
      <c r="A8" s="106" t="s">
        <v>30</v>
      </c>
      <c r="B8" s="88" t="s">
        <v>31</v>
      </c>
      <c r="C8" s="89"/>
      <c r="D8" s="82"/>
      <c r="E8" s="82"/>
      <c r="F8" s="82"/>
      <c r="G8" s="83"/>
      <c r="H8" s="82"/>
      <c r="I8" s="84"/>
      <c r="J8" s="79"/>
    </row>
    <row r="9" spans="1:14" x14ac:dyDescent="0.2">
      <c r="A9" s="106" t="s">
        <v>32</v>
      </c>
      <c r="B9" s="90" t="s">
        <v>33</v>
      </c>
      <c r="C9" s="21" t="s">
        <v>34</v>
      </c>
      <c r="D9" s="17">
        <v>95</v>
      </c>
      <c r="E9" s="22">
        <v>1</v>
      </c>
      <c r="F9" s="17">
        <f t="shared" ref="F9:F15" si="0">D9*E9</f>
        <v>95</v>
      </c>
      <c r="G9" s="101">
        <v>2</v>
      </c>
      <c r="H9" s="22">
        <f>(F9*G9)</f>
        <v>190</v>
      </c>
      <c r="I9" s="19">
        <v>82.88</v>
      </c>
      <c r="J9" s="16">
        <f t="shared" ref="J9:J24" si="1">H9*I9</f>
        <v>15747.199999999999</v>
      </c>
    </row>
    <row r="10" spans="1:14" x14ac:dyDescent="0.2">
      <c r="A10" s="106" t="s">
        <v>35</v>
      </c>
      <c r="B10" s="90" t="s">
        <v>36</v>
      </c>
      <c r="C10" s="21" t="s">
        <v>34</v>
      </c>
      <c r="D10" s="17">
        <v>95</v>
      </c>
      <c r="E10" s="21">
        <v>1</v>
      </c>
      <c r="F10" s="17">
        <f t="shared" si="0"/>
        <v>95</v>
      </c>
      <c r="G10" s="101">
        <v>2</v>
      </c>
      <c r="H10" s="22">
        <f t="shared" ref="H10:H15" si="2">(F10*G10)</f>
        <v>190</v>
      </c>
      <c r="I10" s="19">
        <v>82.88</v>
      </c>
      <c r="J10" s="16">
        <f t="shared" si="1"/>
        <v>15747.199999999999</v>
      </c>
    </row>
    <row r="11" spans="1:14" x14ac:dyDescent="0.2">
      <c r="A11" s="106" t="s">
        <v>37</v>
      </c>
      <c r="B11" s="90" t="s">
        <v>38</v>
      </c>
      <c r="C11" s="21" t="s">
        <v>34</v>
      </c>
      <c r="D11" s="17">
        <v>95</v>
      </c>
      <c r="E11" s="21">
        <v>1</v>
      </c>
      <c r="F11" s="17">
        <f t="shared" si="0"/>
        <v>95</v>
      </c>
      <c r="G11" s="101">
        <v>2</v>
      </c>
      <c r="H11" s="22">
        <f t="shared" si="2"/>
        <v>190</v>
      </c>
      <c r="I11" s="19">
        <v>82.88</v>
      </c>
      <c r="J11" s="16">
        <f t="shared" si="1"/>
        <v>15747.199999999999</v>
      </c>
    </row>
    <row r="12" spans="1:14" x14ac:dyDescent="0.2">
      <c r="A12" s="106" t="s">
        <v>39</v>
      </c>
      <c r="B12" s="90" t="s">
        <v>40</v>
      </c>
      <c r="C12" s="21" t="s">
        <v>34</v>
      </c>
      <c r="D12" s="17">
        <v>95</v>
      </c>
      <c r="E12" s="21">
        <v>1</v>
      </c>
      <c r="F12" s="17">
        <f t="shared" si="0"/>
        <v>95</v>
      </c>
      <c r="G12" s="101">
        <v>2</v>
      </c>
      <c r="H12" s="22">
        <f t="shared" si="2"/>
        <v>190</v>
      </c>
      <c r="I12" s="19">
        <v>82.88</v>
      </c>
      <c r="J12" s="16">
        <f t="shared" si="1"/>
        <v>15747.199999999999</v>
      </c>
    </row>
    <row r="13" spans="1:14" x14ac:dyDescent="0.2">
      <c r="A13" s="106" t="s">
        <v>41</v>
      </c>
      <c r="B13" s="90" t="s">
        <v>42</v>
      </c>
      <c r="C13" s="21" t="s">
        <v>34</v>
      </c>
      <c r="D13" s="17">
        <v>95</v>
      </c>
      <c r="E13" s="21">
        <v>1</v>
      </c>
      <c r="F13" s="17">
        <f t="shared" si="0"/>
        <v>95</v>
      </c>
      <c r="G13" s="101">
        <v>2</v>
      </c>
      <c r="H13" s="22">
        <f t="shared" si="2"/>
        <v>190</v>
      </c>
      <c r="I13" s="19">
        <v>82.88</v>
      </c>
      <c r="J13" s="16">
        <f t="shared" si="1"/>
        <v>15747.199999999999</v>
      </c>
    </row>
    <row r="14" spans="1:14" x14ac:dyDescent="0.2">
      <c r="A14" s="106" t="s">
        <v>43</v>
      </c>
      <c r="B14" s="90" t="s">
        <v>44</v>
      </c>
      <c r="C14" s="21" t="s">
        <v>34</v>
      </c>
      <c r="D14" s="17">
        <v>95</v>
      </c>
      <c r="E14" s="21">
        <v>1</v>
      </c>
      <c r="F14" s="17">
        <f t="shared" si="0"/>
        <v>95</v>
      </c>
      <c r="G14" s="101">
        <v>2</v>
      </c>
      <c r="H14" s="22">
        <f t="shared" si="2"/>
        <v>190</v>
      </c>
      <c r="I14" s="19">
        <v>82.88</v>
      </c>
      <c r="J14" s="16">
        <f t="shared" si="1"/>
        <v>15747.199999999999</v>
      </c>
    </row>
    <row r="15" spans="1:14" x14ac:dyDescent="0.2">
      <c r="A15" s="106" t="s">
        <v>45</v>
      </c>
      <c r="B15" s="90" t="s">
        <v>81</v>
      </c>
      <c r="C15" s="21" t="s">
        <v>34</v>
      </c>
      <c r="D15" s="17">
        <v>5</v>
      </c>
      <c r="E15" s="21">
        <v>1</v>
      </c>
      <c r="F15" s="17">
        <f t="shared" si="0"/>
        <v>5</v>
      </c>
      <c r="G15" s="101">
        <v>2</v>
      </c>
      <c r="H15" s="22">
        <f t="shared" si="2"/>
        <v>10</v>
      </c>
      <c r="I15" s="19">
        <v>82.88</v>
      </c>
      <c r="J15" s="16">
        <f t="shared" si="1"/>
        <v>828.8</v>
      </c>
      <c r="L15" s="105"/>
    </row>
    <row r="16" spans="1:14" x14ac:dyDescent="0.2">
      <c r="A16" s="85"/>
      <c r="B16" s="91"/>
      <c r="C16" s="91"/>
      <c r="D16" s="91"/>
      <c r="E16" s="91"/>
      <c r="F16" s="91"/>
      <c r="G16" s="91"/>
      <c r="H16" s="91"/>
      <c r="I16" s="91"/>
      <c r="J16" s="85"/>
    </row>
    <row r="17" spans="1:20" x14ac:dyDescent="0.2">
      <c r="A17" s="86"/>
      <c r="B17" s="92" t="s">
        <v>47</v>
      </c>
      <c r="C17" s="93"/>
      <c r="D17" s="82"/>
      <c r="E17" s="93"/>
      <c r="F17" s="94"/>
      <c r="G17" s="95"/>
      <c r="H17" s="94"/>
      <c r="I17" s="83"/>
      <c r="J17" s="79"/>
    </row>
    <row r="18" spans="1:20" x14ac:dyDescent="0.2">
      <c r="A18" s="90" t="s">
        <v>48</v>
      </c>
      <c r="B18" s="96" t="s">
        <v>49</v>
      </c>
      <c r="C18" s="97" t="s">
        <v>34</v>
      </c>
      <c r="D18" s="98">
        <v>45</v>
      </c>
      <c r="E18" s="97">
        <v>1</v>
      </c>
      <c r="F18" s="17">
        <f t="shared" ref="F18:F24" si="3">D18*E18</f>
        <v>45</v>
      </c>
      <c r="G18" s="101">
        <v>2</v>
      </c>
      <c r="H18" s="22">
        <f>F18*G18</f>
        <v>90</v>
      </c>
      <c r="I18" s="19">
        <v>82.88</v>
      </c>
      <c r="J18" s="16">
        <f t="shared" si="1"/>
        <v>7459.2</v>
      </c>
    </row>
    <row r="19" spans="1:20" x14ac:dyDescent="0.2">
      <c r="A19" s="90" t="s">
        <v>50</v>
      </c>
      <c r="B19" s="90" t="s">
        <v>51</v>
      </c>
      <c r="C19" s="21" t="s">
        <v>34</v>
      </c>
      <c r="D19" s="17">
        <v>45</v>
      </c>
      <c r="E19" s="21">
        <v>1</v>
      </c>
      <c r="F19" s="17">
        <f t="shared" si="3"/>
        <v>45</v>
      </c>
      <c r="G19" s="101">
        <v>2</v>
      </c>
      <c r="H19" s="22">
        <f>F19*G19</f>
        <v>90</v>
      </c>
      <c r="I19" s="19">
        <v>82.88</v>
      </c>
      <c r="J19" s="16">
        <f>H19*I19</f>
        <v>7459.2</v>
      </c>
    </row>
    <row r="20" spans="1:20" x14ac:dyDescent="0.2">
      <c r="A20" s="90" t="s">
        <v>52</v>
      </c>
      <c r="B20" s="90" t="s">
        <v>53</v>
      </c>
      <c r="C20" s="97" t="s">
        <v>34</v>
      </c>
      <c r="D20" s="98">
        <v>0</v>
      </c>
      <c r="E20" s="97">
        <v>1</v>
      </c>
      <c r="F20" s="17">
        <f t="shared" si="3"/>
        <v>0</v>
      </c>
      <c r="G20" s="101">
        <v>2</v>
      </c>
      <c r="H20" s="22">
        <f>F20*G20</f>
        <v>0</v>
      </c>
      <c r="I20" s="19">
        <v>82.88</v>
      </c>
      <c r="J20" s="16">
        <f>H20*I20</f>
        <v>0</v>
      </c>
      <c r="L20" s="105"/>
    </row>
    <row r="21" spans="1:20" x14ac:dyDescent="0.2">
      <c r="A21" s="90" t="s">
        <v>54</v>
      </c>
      <c r="B21" s="90" t="s">
        <v>55</v>
      </c>
      <c r="C21" s="21" t="s">
        <v>34</v>
      </c>
      <c r="D21" s="17">
        <v>45</v>
      </c>
      <c r="E21" s="21">
        <v>1</v>
      </c>
      <c r="F21" s="17">
        <f t="shared" si="3"/>
        <v>45</v>
      </c>
      <c r="G21" s="101">
        <v>2</v>
      </c>
      <c r="H21" s="22">
        <f>F21*G21</f>
        <v>90</v>
      </c>
      <c r="I21" s="19">
        <v>82.88</v>
      </c>
      <c r="J21" s="16">
        <f t="shared" ref="J21:J22" si="4">H21*I21</f>
        <v>7459.2</v>
      </c>
    </row>
    <row r="22" spans="1:20" x14ac:dyDescent="0.2">
      <c r="A22" s="90" t="s">
        <v>54</v>
      </c>
      <c r="B22" s="96" t="s">
        <v>56</v>
      </c>
      <c r="C22" s="97" t="s">
        <v>34</v>
      </c>
      <c r="D22" s="98">
        <v>0</v>
      </c>
      <c r="E22" s="97">
        <v>1</v>
      </c>
      <c r="F22" s="17">
        <f t="shared" si="3"/>
        <v>0</v>
      </c>
      <c r="G22" s="101">
        <v>2</v>
      </c>
      <c r="H22" s="98">
        <f>F22*G22</f>
        <v>0</v>
      </c>
      <c r="I22" s="19">
        <v>82.88</v>
      </c>
      <c r="J22" s="16">
        <f t="shared" si="4"/>
        <v>0</v>
      </c>
    </row>
    <row r="23" spans="1:20" x14ac:dyDescent="0.2">
      <c r="A23" s="90" t="s">
        <v>57</v>
      </c>
      <c r="B23" s="90" t="s">
        <v>58</v>
      </c>
      <c r="C23" s="21" t="s">
        <v>34</v>
      </c>
      <c r="D23" s="21">
        <v>35</v>
      </c>
      <c r="E23" s="21">
        <v>1</v>
      </c>
      <c r="F23" s="17">
        <f t="shared" si="3"/>
        <v>35</v>
      </c>
      <c r="G23" s="101">
        <v>2</v>
      </c>
      <c r="H23" s="22">
        <f t="shared" ref="H23:H24" si="5">F23*G23</f>
        <v>70</v>
      </c>
      <c r="I23" s="19">
        <v>82.88</v>
      </c>
      <c r="J23" s="16">
        <f t="shared" si="1"/>
        <v>5801.5999999999995</v>
      </c>
      <c r="L23" s="105"/>
      <c r="M23" s="105"/>
      <c r="N23" s="105"/>
      <c r="O23" s="105"/>
      <c r="P23" s="105"/>
      <c r="Q23" s="105"/>
      <c r="R23" s="105"/>
      <c r="S23" s="105"/>
      <c r="T23" s="105"/>
    </row>
    <row r="24" spans="1:20" x14ac:dyDescent="0.2">
      <c r="A24" s="90" t="s">
        <v>59</v>
      </c>
      <c r="B24" s="96" t="s">
        <v>60</v>
      </c>
      <c r="C24" s="97" t="s">
        <v>29</v>
      </c>
      <c r="D24" s="98">
        <v>45</v>
      </c>
      <c r="E24" s="97">
        <v>1</v>
      </c>
      <c r="F24" s="17">
        <f t="shared" si="3"/>
        <v>45</v>
      </c>
      <c r="G24" s="101">
        <v>2</v>
      </c>
      <c r="H24" s="98">
        <f t="shared" si="5"/>
        <v>90</v>
      </c>
      <c r="I24" s="19">
        <v>82.88</v>
      </c>
      <c r="J24" s="16">
        <f t="shared" si="1"/>
        <v>7459.2</v>
      </c>
    </row>
    <row r="25" spans="1:20" x14ac:dyDescent="0.2">
      <c r="A25" s="22"/>
      <c r="B25" s="23"/>
      <c r="C25" s="22"/>
      <c r="D25" s="18"/>
      <c r="E25" s="17"/>
      <c r="F25" s="24"/>
      <c r="G25" s="25"/>
      <c r="H25" s="24"/>
      <c r="I25" s="26"/>
      <c r="J25" s="16"/>
    </row>
    <row r="26" spans="1:20" x14ac:dyDescent="0.2">
      <c r="A26" s="27"/>
      <c r="B26" s="28" t="s">
        <v>61</v>
      </c>
      <c r="C26" s="29"/>
      <c r="D26" s="30"/>
      <c r="E26" s="31"/>
      <c r="F26" s="24">
        <f>SUM(F7:F25)</f>
        <v>885</v>
      </c>
      <c r="G26" s="32"/>
      <c r="H26" s="32">
        <f>SUM(H7:H25)</f>
        <v>1770</v>
      </c>
      <c r="I26" s="26"/>
      <c r="J26" s="33">
        <f>H26*N4</f>
        <v>158443.76250000001</v>
      </c>
    </row>
    <row r="27" spans="1:20" x14ac:dyDescent="0.2">
      <c r="A27" s="22"/>
      <c r="B27" s="40"/>
      <c r="C27" s="22"/>
      <c r="D27" s="18"/>
      <c r="E27" s="17"/>
      <c r="F27" s="41"/>
      <c r="G27" s="25"/>
      <c r="H27" s="24"/>
      <c r="I27" s="26"/>
      <c r="J27" s="16"/>
    </row>
    <row r="28" spans="1:20" x14ac:dyDescent="0.2">
      <c r="A28" s="22"/>
      <c r="B28" s="40"/>
      <c r="C28" s="22"/>
      <c r="D28" s="18"/>
      <c r="E28" s="17"/>
      <c r="F28" s="41"/>
      <c r="G28" s="25"/>
      <c r="H28" s="24"/>
      <c r="I28" s="26"/>
      <c r="J28" s="16"/>
    </row>
    <row r="29" spans="1:20" x14ac:dyDescent="0.2">
      <c r="A29" s="22"/>
      <c r="B29" s="42"/>
      <c r="C29" s="22"/>
      <c r="D29" s="18"/>
      <c r="E29" s="17"/>
      <c r="F29" s="41"/>
      <c r="G29" s="43"/>
      <c r="H29" s="24"/>
      <c r="I29" s="26"/>
      <c r="J29" s="16"/>
    </row>
    <row r="30" spans="1:20" x14ac:dyDescent="0.2">
      <c r="C30" s="117"/>
      <c r="D30" s="117"/>
      <c r="E30" s="117"/>
      <c r="F30" s="107"/>
      <c r="G30" s="45"/>
      <c r="H30" s="45"/>
      <c r="I30" s="45"/>
      <c r="J30" s="45"/>
    </row>
    <row r="31" spans="1:20" x14ac:dyDescent="0.2">
      <c r="C31" s="45"/>
      <c r="D31" s="116"/>
      <c r="E31" s="116"/>
      <c r="F31" s="116"/>
      <c r="G31" s="116"/>
      <c r="H31" s="107"/>
      <c r="I31" s="45"/>
      <c r="J31" s="45"/>
    </row>
    <row r="32" spans="1:20" x14ac:dyDescent="0.2">
      <c r="C32" s="45"/>
      <c r="D32" s="45"/>
      <c r="E32" s="45"/>
      <c r="F32" s="45"/>
      <c r="G32" s="116"/>
      <c r="H32" s="116"/>
      <c r="I32" s="116"/>
      <c r="J32" s="108"/>
    </row>
    <row r="33" spans="3:10" x14ac:dyDescent="0.2">
      <c r="C33" s="116"/>
      <c r="D33" s="116"/>
      <c r="E33" s="116"/>
      <c r="F33" s="116"/>
      <c r="G33" s="109"/>
      <c r="H33" s="45"/>
      <c r="I33" s="45"/>
      <c r="J33" s="45"/>
    </row>
  </sheetData>
  <mergeCells count="6">
    <mergeCell ref="C33:F33"/>
    <mergeCell ref="A1:J1"/>
    <mergeCell ref="A2:J2"/>
    <mergeCell ref="C30:E30"/>
    <mergeCell ref="D31:G31"/>
    <mergeCell ref="G32:I3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471E529EB06E246BC213B7123EDAAC9" ma:contentTypeVersion="27" ma:contentTypeDescription="Create a new document." ma:contentTypeScope="" ma:versionID="18289b69ee2bc7467f7fe5ce31b942b8">
  <xsd:schema xmlns:xsd="http://www.w3.org/2001/XMLSchema" xmlns:xs="http://www.w3.org/2001/XMLSchema" xmlns:p="http://schemas.microsoft.com/office/2006/metadata/properties" xmlns:ns1="http://schemas.microsoft.com/sharepoint/v3" xmlns:ns2="cf591a85-7f41-4989-a47c-b69fa2c438c6" xmlns:ns3="03329d3c-991e-4c14-a2e4-f6bc1e035c68" xmlns:ns4="73fb875a-8af9-4255-b008-0995492d31cd" targetNamespace="http://schemas.microsoft.com/office/2006/metadata/properties" ma:root="true" ma:fieldsID="bd9458dd4e2529caf4da4c48e783b4e4" ns1:_="" ns2:_="" ns3:_="" ns4:_="">
    <xsd:import namespace="http://schemas.microsoft.com/sharepoint/v3"/>
    <xsd:import namespace="cf591a85-7f41-4989-a47c-b69fa2c438c6"/>
    <xsd:import namespace="03329d3c-991e-4c14-a2e4-f6bc1e035c68"/>
    <xsd:import namespace="73fb875a-8af9-4255-b008-0995492d31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4:TaxCatchAll" minOccurs="0"/>
                <xsd:element ref="ns2:MediaServiceLocation" minOccurs="0"/>
                <xsd:element ref="ns2:lcf76f155ced4ddcb4097134ff3c332f" minOccurs="0"/>
                <xsd:element ref="ns2:MediaServiceObjectDetectorVersions" minOccurs="0"/>
                <xsd:element ref="ns1:_ip_UnifiedCompliancePolicyProperties" minOccurs="0"/>
                <xsd:element ref="ns1:_ip_UnifiedCompliancePolicyUIAction" minOccurs="0"/>
                <xsd:element ref="ns2:MediaServiceSearchProperties" minOccurs="0"/>
                <xsd:element ref="ns2:sortorder" minOccurs="0"/>
                <xsd:element ref="ns2:numericalorder" minOccurs="0"/>
                <xsd:element ref="ns2:MediaServiceBillingMetadata" minOccurs="0"/>
                <xsd:element ref="ns2:sort_co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591a85-7f41-4989-a47c-b69fa2c438c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8ff62593-b918-4deb-ac08-0d74ac0cc7e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ortorder" ma:index="26" nillable="true" ma:displayName="sort order" ma:decimals="0" ma:description="To reorder documents" ma:format="Dropdown" ma:internalName="sortorder" ma:percentage="FALSE">
      <xsd:simpleType>
        <xsd:restriction base="dms:Number"/>
      </xsd:simpleType>
    </xsd:element>
    <xsd:element name="numericalorder" ma:index="27" nillable="true" ma:displayName="numerical order" ma:decimals="0" ma:default="0" ma:description="to place files in logical order: waiver request, NDAA, supporting documents, research, approval" ma:format="Dropdown" ma:internalName="numericalorder" ma:percentage="FALSE">
      <xsd:simpleType>
        <xsd:restriction base="dms:Number"/>
      </xsd:simpleType>
    </xsd:element>
    <xsd:element name="MediaServiceBillingMetadata" ma:index="28" nillable="true" ma:displayName="MediaServiceBillingMetadata" ma:hidden="true" ma:internalName="MediaServiceBillingMetadata" ma:readOnly="true">
      <xsd:simpleType>
        <xsd:restriction base="dms:Note"/>
      </xsd:simpleType>
    </xsd:element>
    <xsd:element name="sort_col" ma:index="29" nillable="true" ma:displayName="sort_col" ma:decimals="0" ma:default="1" ma:description="to order documents in a logical way" ma:format="Dropdown" ma:internalName="sort_col" ma:percentage="FALSE">
      <xsd:simpleType>
        <xsd:restriction base="dms:Number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329d3c-991e-4c14-a2e4-f6bc1e035c68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fb875a-8af9-4255-b008-0995492d31c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4c75e8b-eaae-465c-bed0-640a62c0db5d}" ma:internalName="TaxCatchAll" ma:showField="CatchAllData" ma:web="03329d3c-991e-4c14-a2e4-f6bc1e035c6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numericalorder xmlns="cf591a85-7f41-4989-a47c-b69fa2c438c6">0</numericalorder>
    <_ip_UnifiedCompliancePolicyProperties xmlns="http://schemas.microsoft.com/sharepoint/v3" xsi:nil="true"/>
    <sort_col xmlns="cf591a85-7f41-4989-a47c-b69fa2c438c6">1</sort_col>
    <sortorder xmlns="cf591a85-7f41-4989-a47c-b69fa2c438c6" xsi:nil="true"/>
    <lcf76f155ced4ddcb4097134ff3c332f xmlns="cf591a85-7f41-4989-a47c-b69fa2c438c6">
      <Terms xmlns="http://schemas.microsoft.com/office/infopath/2007/PartnerControls"/>
    </lcf76f155ced4ddcb4097134ff3c332f>
    <TaxCatchAll xmlns="73fb875a-8af9-4255-b008-0995492d31cd" xsi:nil="true"/>
  </documentManagement>
</p:properties>
</file>

<file path=customXml/itemProps1.xml><?xml version="1.0" encoding="utf-8"?>
<ds:datastoreItem xmlns:ds="http://schemas.openxmlformats.org/officeDocument/2006/customXml" ds:itemID="{C613C5E3-1810-44ED-9452-4EBD2B5DA768}"/>
</file>

<file path=customXml/itemProps2.xml><?xml version="1.0" encoding="utf-8"?>
<ds:datastoreItem xmlns:ds="http://schemas.openxmlformats.org/officeDocument/2006/customXml" ds:itemID="{2C9FAA1C-8576-4E8C-B10A-3D2A6606C60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C01A56-E545-4A74-9EFF-2B45C03D6BBD}">
  <ds:schemaRefs>
    <ds:schemaRef ds:uri="7394e298-2b4d-4e2a-a937-1db0de0cefef"/>
    <ds:schemaRef ds:uri="abddcfe9-9408-459b-b408-626d6a634f51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docMetadata/LabelInfo.xml><?xml version="1.0" encoding="utf-8"?>
<clbl:labelList xmlns:clbl="http://schemas.microsoft.com/office/2020/mipLabelMetadata">
  <clbl:label id="{ed5b36e7-01ee-4ebc-867e-e03cfa0d4697}" enabled="0" method="" siteId="{ed5b36e7-01ee-4ebc-867e-e03cfa0d4697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BTA Burden</vt:lpstr>
      <vt:lpstr>Not included in Burden</vt:lpstr>
      <vt:lpstr>Federal Cost</vt:lpstr>
    </vt:vector>
  </TitlesOfParts>
  <Manager/>
  <Company>RD/RUS/WWD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Broadband Technical Assistance Program</dc:title>
  <dc:subject/>
  <dc:creator>Dawn Wolfgang</dc:creator>
  <cp:keywords/>
  <dc:description/>
  <cp:lastModifiedBy>Wiseman III, Kenneth - RD, VA</cp:lastModifiedBy>
  <cp:revision/>
  <dcterms:created xsi:type="dcterms:W3CDTF">1999-05-21T13:07:41Z</dcterms:created>
  <dcterms:modified xsi:type="dcterms:W3CDTF">2025-12-02T15:17:59Z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0x0101000471E529EB06E246BC213B7123EDAAC9</vt:lpwstr>
  </property>
  <property fmtid="{D5CDD505-2E9C-101B-9397-08002B2CF9AE}" pid="3" name="MediaServiceImageTags">
    <vt:lpwstr/>
  </property>
</Properties>
</file>