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A276D875-1BE9-49FD-849B-8B7182033349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6" l="1"/>
  <c r="K32" i="5" l="1"/>
  <c r="J30" i="5"/>
  <c r="N28" i="5"/>
  <c r="J28" i="5"/>
  <c r="H10" i="5"/>
  <c r="G4" i="5"/>
  <c r="M35" i="6" l="1"/>
  <c r="M36" i="6"/>
  <c r="M37" i="6"/>
  <c r="M38" i="6"/>
  <c r="M39" i="6"/>
  <c r="M40" i="6"/>
  <c r="M34" i="6"/>
  <c r="M33" i="6"/>
  <c r="M32" i="6"/>
  <c r="M31" i="6"/>
  <c r="M30" i="6" l="1"/>
  <c r="M29" i="6"/>
  <c r="M28" i="6"/>
  <c r="M27" i="6"/>
  <c r="M26" i="6"/>
  <c r="M22" i="6"/>
  <c r="M21" i="6"/>
  <c r="M20" i="6"/>
  <c r="M19" i="6"/>
  <c r="M18" i="6"/>
  <c r="M17" i="6"/>
  <c r="M25" i="6"/>
  <c r="M24" i="6"/>
  <c r="M23" i="6"/>
  <c r="M16" i="6"/>
  <c r="M15" i="6"/>
  <c r="M14" i="6"/>
  <c r="M13" i="6"/>
  <c r="M12" i="6"/>
  <c r="J12" i="6"/>
  <c r="M11" i="6"/>
  <c r="J40" i="6"/>
  <c r="J39" i="6"/>
  <c r="J38" i="6"/>
  <c r="J37" i="6"/>
  <c r="J36" i="6"/>
  <c r="J35" i="6"/>
  <c r="J31" i="6"/>
  <c r="J30" i="6"/>
  <c r="J29" i="6"/>
  <c r="J28" i="6"/>
  <c r="J27" i="6"/>
  <c r="J26" i="6"/>
  <c r="J34" i="6"/>
  <c r="J33" i="6"/>
  <c r="J32" i="6"/>
  <c r="J25" i="6"/>
  <c r="J24" i="6"/>
  <c r="J23" i="6"/>
  <c r="J22" i="6"/>
  <c r="J19" i="6"/>
  <c r="J17" i="6"/>
  <c r="J15" i="6" l="1"/>
  <c r="J14" i="6"/>
  <c r="J11" i="6"/>
  <c r="F9" i="6"/>
  <c r="J6" i="6"/>
  <c r="J16" i="6" l="1"/>
  <c r="J13" i="6"/>
  <c r="J20" i="6"/>
  <c r="J18" i="6"/>
  <c r="J21" i="6"/>
  <c r="J10" i="6" l="1"/>
  <c r="J9" i="6"/>
  <c r="J8" i="6"/>
  <c r="J4" i="6"/>
  <c r="J2" i="6" l="1"/>
  <c r="D11" i="6" l="1"/>
  <c r="J5" i="6" s="1"/>
  <c r="J7" i="6" l="1"/>
  <c r="I6" i="6"/>
  <c r="I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F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Insert new Calibrators options above the last cell so list control datasource is updated properly.</t>
        </r>
      </text>
    </comment>
    <comment ref="J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<sst xmlns="http://schemas.openxmlformats.org/spreadsheetml/2006/main" count="98" uniqueCount="93">
  <si>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</si>
  <si>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</si>
  <si>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</si>
  <si>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</si>
  <si>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</si>
  <si>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</si>
  <si>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</si>
  <si>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</si>
  <si>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</si>
  <si>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</si>
  <si>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</si>
  <si>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</si>
  <si>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</si>
  <si>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</si>
  <si>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</si>
  <si>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</si>
  <si>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</si>
  <si>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</si>
  <si>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</si>
  <si>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Calibrators</t>
  </si>
  <si>
    <t>Calibrators List Options</t>
  </si>
  <si>
    <t>Selected Calibrators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</si>
  <si>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</si>
  <si>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</si>
  <si>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</si>
  <si>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</si>
  <si>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</si>
  <si>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</si>
  <si>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</si>
  <si>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</si>
  <si>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</si>
  <si>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</si>
  <si>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</si>
  <si>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</si>
  <si>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</si>
  <si>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</si>
  <si>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</si>
  <si>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</si>
  <si>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</si>
  <si>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</si>
  <si>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Other Calibrators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</si>
  <si>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</si>
  <si>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</si>
  <si>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</si>
  <si>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</si>
  <si>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</si>
  <si>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</si>
  <si>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</si>
  <si>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</si>
  <si>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</si>
  <si>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</si>
  <si>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</si>
  <si>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</si>
  <si>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</si>
  <si>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</si>
  <si>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</si>
  <si>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</si>
  <si>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</si>
  <si>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</si>
  <si>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</si>
  <si>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</si>
  <si>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</si>
  <si>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</si>
  <si>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</si>
  <si>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</si>
  <si>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</si>
  <si>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</si>
  <si>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</si>
  <si>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</si>
  <si>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</si>
  <si>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</si>
  <si>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</si>
  <si>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</si>
  <si>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</si>
  <si>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</si>
  <si>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</si>
  <si>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</si>
  <si>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</si>
  <si>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B-Vitamins</t>
  </si>
  <si>
    <t>Folate</t>
  </si>
  <si>
    <t>ng/mL</t>
  </si>
  <si>
    <t>Microbiological Assay</t>
  </si>
  <si>
    <t>5-methyl THF</t>
  </si>
  <si>
    <t>Folic Acid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</si>
  <si>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</si>
  <si>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(Manufacturer/Model)</t>
  </si>
  <si>
    <t>(Name/Manufacturer)</t>
  </si>
  <si>
    <t>Chromatographic/LC-MS/MS [should not include MeFox]</t>
  </si>
  <si>
    <t>Chromatographic/HPLC</t>
  </si>
  <si>
    <t xml:space="preserve">Immunoassay/Protein Binding Assay 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</si>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</sst>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/>
    <xf numFmtId="0" fontId="1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6" fillId="4" borderId="1" xfId="0" applyFont="1" applyFill="1" applyBorder="1"/>
    <xf numFmtId="0" fontId="17" fillId="2" borderId="0" xfId="0" applyFont="1" applyFill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2" borderId="22" xfId="0" applyFill="1" applyBorder="1"/>
    <xf numFmtId="0" fontId="23" fillId="4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7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3" xfId="0" applyFont="1" applyBorder="1"/>
    <xf numFmtId="0" fontId="17" fillId="0" borderId="16" xfId="0" applyFont="1" applyBorder="1"/>
    <xf numFmtId="0" fontId="17" fillId="0" borderId="32" xfId="0" applyFont="1" applyBorder="1"/>
    <xf numFmtId="0" fontId="17" fillId="0" borderId="28" xfId="0" applyFont="1" applyBorder="1" applyAlignment="1">
      <alignment horizontal="center"/>
    </xf>
    <xf numFmtId="0" fontId="17" fillId="0" borderId="33" xfId="0" applyFont="1" applyBorder="1"/>
    <xf numFmtId="0" fontId="0" fillId="0" borderId="33" xfId="0" applyBorder="1"/>
    <xf numFmtId="0" fontId="17" fillId="0" borderId="30" xfId="0" applyFont="1" applyBorder="1"/>
    <xf numFmtId="0" fontId="17" fillId="0" borderId="2" xfId="0" applyFont="1" applyBorder="1" applyAlignment="1">
      <alignment horizontal="center"/>
    </xf>
    <xf numFmtId="0" fontId="17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3" fillId="0" borderId="22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14" fontId="13" fillId="0" borderId="22" xfId="0" applyNumberFormat="1" applyFont="1" applyBorder="1" applyAlignment="1" applyProtection="1">
      <alignment horizontal="center"/>
      <protection locked="0"/>
    </xf>
    <xf numFmtId="14" fontId="13" fillId="0" borderId="5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8" xfId="0" applyNumberFormat="1" applyFont="1" applyBorder="1" applyAlignment="1" applyProtection="1">
      <alignment horizontal="center" vertical="center"/>
      <protection locked="0"/>
    </xf>
    <xf numFmtId="165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#REF!" lockText="1" noThreeD="1"/>
</file>

<file path=xl/ctrlProps/ctrlProp11.xml><?xml version="1.0" encoding="utf-8"?>
<formControlPr xmlns="http://schemas.microsoft.com/office/spreadsheetml/2009/9/main" objectType="CheckBox" fmlaLink="'Business Logic'!$L$19" lockText="1" noThreeD="1"/>
</file>

<file path=xl/ctrlProps/ctrlProp12.xml><?xml version="1.0" encoding="utf-8"?>
<formControlPr xmlns="http://schemas.microsoft.com/office/spreadsheetml/2009/9/main" objectType="CheckBox" fmlaLink="'Business Logic'!#REF!" lockText="1" noThreeD="1"/>
</file>

<file path=xl/ctrlProps/ctrlProp13.xml><?xml version="1.0" encoding="utf-8"?>
<formControlPr xmlns="http://schemas.microsoft.com/office/spreadsheetml/2009/9/main" objectType="CheckBox" fmlaLink="'Business Logic'!$L$28" lockText="1" noThreeD="1"/>
</file>

<file path=xl/ctrlProps/ctrlProp14.xml><?xml version="1.0" encoding="utf-8"?>
<formControlPr xmlns="http://schemas.microsoft.com/office/spreadsheetml/2009/9/main" objectType="CheckBox" fmlaLink="'Business Logic'!#REF!" lockText="1" noThreeD="1"/>
</file>

<file path=xl/ctrlProps/ctrlProp15.xml><?xml version="1.0" encoding="utf-8"?>
<formControlPr xmlns="http://schemas.microsoft.com/office/spreadsheetml/2009/9/main" objectType="CheckBox" fmlaLink="'Business Logic'!$L$37" lockText="1" noThreeD="1"/>
</file>

<file path=xl/ctrlProps/ctrlProp2.xml><?xml version="1.0" encoding="utf-8"?>
<formControlPr xmlns="http://schemas.microsoft.com/office/spreadsheetml/2009/9/main" objectType="Drop" dropStyle="combo" dx="16" fmlaLink="'Business Logic'!$D$10" fmlaRange="'Business Logic'!$D$2:$D$6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Drop" dropStyle="combo" dx="16" fmlaLink="'Business Logic'!$F$8" fmlaRange="'Business Logic'!$F$2:$F$4" noThreeD="1" sel="0" val="0"/>
</file>

<file path=xl/ctrlProps/ctrlProp5.xml><?xml version="1.0" encoding="utf-8"?>
<formControlPr xmlns="http://schemas.microsoft.com/office/spreadsheetml/2009/9/main" objectType="CheckBox" fmlaLink="'Business Logic'!$I$19" lockText="1" noThreeD="1"/>
</file>

<file path=xl/ctrlProps/ctrlProp6.xml><?xml version="1.0" encoding="utf-8"?>
<formControlPr xmlns="http://schemas.microsoft.com/office/spreadsheetml/2009/9/main" objectType="CheckBox" fmlaLink="'Business Logic'!#REF!" lockText="1" noThreeD="1"/>
</file>

<file path=xl/ctrlProps/ctrlProp7.xml><?xml version="1.0" encoding="utf-8"?>
<formControlPr xmlns="http://schemas.microsoft.com/office/spreadsheetml/2009/9/main" objectType="CheckBox" fmlaLink="'Business Logic'!$I$28" lockText="1" noThreeD="1"/>
</file>

<file path=xl/ctrlProps/ctrlProp8.xml><?xml version="1.0" encoding="utf-8"?>
<formControlPr xmlns="http://schemas.microsoft.com/office/spreadsheetml/2009/9/main" objectType="CheckBox" fmlaLink="'Business Logic'!#REF!" lockText="1" noThreeD="1"/>
</file>

<file path=xl/ctrlProps/ctrlProp9.xml><?xml version="1.0" encoding="utf-8"?>
<formControlPr xmlns="http://schemas.microsoft.com/office/spreadsheetml/2009/9/main" objectType="CheckBox" fmlaLink="'Business Logic'!$I$3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15</xdr:col>
          <xdr:colOff>0</xdr:colOff>
          <xdr:row>26</xdr:row>
          <xdr:rowOff>0</xdr:rowOff>
        </xdr:to>
        <xdr:sp macro="" textlink="">
          <xdr:nvSpPr>
            <xdr:cNvPr id="5170" name="Drop Dow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358140</xdr:colOff>
      <xdr:row>58</xdr:row>
      <xdr:rowOff>83820</xdr:rowOff>
    </xdr:from>
    <xdr:to>
      <xdr:col>27</xdr:col>
      <xdr:colOff>76200</xdr:colOff>
      <xdr:row>61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3900" y="11209020"/>
          <a:ext cx="922782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 Atlanta, Georgia 30333; ATTN: PRA (0920-1389).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251460</xdr:colOff>
      <xdr:row>1</xdr:row>
      <xdr:rowOff>15240</xdr:rowOff>
    </xdr:from>
    <xdr:to>
      <xdr:col>27</xdr:col>
      <xdr:colOff>350520</xdr:colOff>
      <xdr:row>3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29700" y="205740"/>
          <a:ext cx="1196340" cy="5105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0920-1389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03/31/2026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354068</xdr:colOff>
      <xdr:row>1</xdr:row>
      <xdr:rowOff>102476</xdr:rowOff>
    </xdr:from>
    <xdr:to>
      <xdr:col>4</xdr:col>
      <xdr:colOff>303881</xdr:colOff>
      <xdr:row>5</xdr:row>
      <xdr:rowOff>58661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E3D7E3-B06E-4B17-953C-D5A7A207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792" y="299545"/>
          <a:ext cx="1013986" cy="82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42" zoomScale="130" zoomScaleNormal="130" workbookViewId="0">
      <selection activeCell="G20" sqref="G20:I20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3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B-Vitamins  /  Folate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85" t="s">
        <v>7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7"/>
      <c r="AB7" s="8"/>
    </row>
    <row r="8" spans="2:28" x14ac:dyDescent="0.25">
      <c r="B8" s="7"/>
      <c r="C8" s="27"/>
      <c r="AA8" s="28"/>
      <c r="AB8" s="8"/>
    </row>
    <row r="9" spans="2:28" ht="15.75" x14ac:dyDescent="0.25">
      <c r="B9" s="7"/>
      <c r="C9" s="27"/>
      <c r="D9" s="79" t="s">
        <v>77</v>
      </c>
      <c r="AA9" s="28"/>
      <c r="AB9" s="8"/>
    </row>
    <row r="10" spans="2:28" ht="15.75" x14ac:dyDescent="0.25">
      <c r="B10" s="7"/>
      <c r="C10" s="27"/>
      <c r="D10" s="78" t="s">
        <v>75</v>
      </c>
      <c r="H10" s="81" t="str">
        <f>TEXT('Business Logic'!B4, "mmmm d, yyyy")</f>
        <v>December 20, 2024</v>
      </c>
      <c r="AA10" s="28"/>
      <c r="AB10" s="8"/>
    </row>
    <row r="11" spans="2:28" ht="15.75" x14ac:dyDescent="0.25">
      <c r="B11" s="7"/>
      <c r="C11" s="27"/>
      <c r="D11" s="80" t="s">
        <v>76</v>
      </c>
      <c r="AA11" s="28"/>
      <c r="AB11" s="8"/>
    </row>
    <row r="12" spans="2:28" ht="15.75" x14ac:dyDescent="0.25">
      <c r="B12" s="7"/>
      <c r="C12" s="27"/>
      <c r="D12" s="80" t="s">
        <v>4</v>
      </c>
      <c r="AA12" s="28"/>
      <c r="AB12" s="8"/>
    </row>
    <row r="13" spans="2:28" ht="15.75" x14ac:dyDescent="0.25">
      <c r="B13" s="7"/>
      <c r="C13" s="27"/>
      <c r="D13" s="80" t="s">
        <v>92</v>
      </c>
      <c r="AA13" s="28"/>
      <c r="AB13" s="8"/>
    </row>
    <row r="14" spans="2:28" ht="15.75" x14ac:dyDescent="0.25">
      <c r="B14" s="7"/>
      <c r="C14" s="27"/>
      <c r="D14" s="80" t="s">
        <v>5</v>
      </c>
      <c r="AA14" s="28"/>
      <c r="AB14" s="8"/>
    </row>
    <row r="15" spans="2:28" ht="15.75" x14ac:dyDescent="0.25">
      <c r="B15" s="7"/>
      <c r="C15" s="27"/>
      <c r="D15" s="80" t="s">
        <v>6</v>
      </c>
      <c r="AA15" s="28"/>
      <c r="AB15" s="8"/>
    </row>
    <row r="16" spans="2:28" x14ac:dyDescent="0.25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8"/>
    </row>
    <row r="17" spans="2:28" x14ac:dyDescent="0.25">
      <c r="B17" s="7"/>
      <c r="AB17" s="8"/>
    </row>
    <row r="18" spans="2:28" x14ac:dyDescent="0.25">
      <c r="B18" s="7"/>
      <c r="C18" s="22" t="s">
        <v>8</v>
      </c>
      <c r="F18" s="17"/>
      <c r="G18" s="88"/>
      <c r="H18" s="89"/>
      <c r="I18" s="90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91</v>
      </c>
      <c r="F20" s="17"/>
      <c r="G20" s="91"/>
      <c r="H20" s="92"/>
      <c r="I20" s="93"/>
      <c r="AB20" s="8"/>
    </row>
    <row r="21" spans="2:28" x14ac:dyDescent="0.25">
      <c r="B21" s="7"/>
      <c r="AB21" s="8"/>
    </row>
    <row r="22" spans="2:28" x14ac:dyDescent="0.25">
      <c r="B22" s="7"/>
      <c r="C22" s="22" t="s">
        <v>90</v>
      </c>
      <c r="F22" s="17"/>
      <c r="Q22" s="101"/>
      <c r="R22" s="102"/>
      <c r="S22" s="102"/>
      <c r="T22" s="102"/>
      <c r="U22" s="102"/>
      <c r="V22" s="102"/>
      <c r="W22" s="102"/>
      <c r="X22" s="102"/>
      <c r="Y22" s="102"/>
      <c r="Z22" s="102"/>
      <c r="AA22" s="103"/>
      <c r="AB22" s="8"/>
    </row>
    <row r="23" spans="2:28" x14ac:dyDescent="0.25">
      <c r="B23" s="7"/>
      <c r="AB23" s="8"/>
    </row>
    <row r="24" spans="2:28" x14ac:dyDescent="0.25">
      <c r="B24" s="7"/>
      <c r="C24" s="3" t="s">
        <v>28</v>
      </c>
      <c r="G24" s="104"/>
      <c r="H24" s="105"/>
      <c r="I24" s="105"/>
      <c r="J24" s="105"/>
      <c r="K24" s="105"/>
      <c r="L24" s="105"/>
      <c r="M24" s="105"/>
      <c r="N24" s="105"/>
      <c r="O24" s="106"/>
      <c r="P24" s="82" t="s">
        <v>85</v>
      </c>
      <c r="AB24" s="8"/>
    </row>
    <row r="25" spans="2:28" x14ac:dyDescent="0.25">
      <c r="B25" s="7"/>
      <c r="C25" s="3" t="s">
        <v>84</v>
      </c>
      <c r="G25" s="104"/>
      <c r="H25" s="105"/>
      <c r="I25" s="105"/>
      <c r="J25" s="105"/>
      <c r="K25" s="105"/>
      <c r="L25" s="105"/>
      <c r="M25" s="105"/>
      <c r="N25" s="105"/>
      <c r="O25" s="106"/>
      <c r="P25" s="83" t="s">
        <v>86</v>
      </c>
      <c r="AB25" s="8"/>
    </row>
    <row r="26" spans="2:28" x14ac:dyDescent="0.25">
      <c r="B26" s="7"/>
      <c r="C26" s="3" t="s">
        <v>19</v>
      </c>
      <c r="E26" s="32"/>
      <c r="Q26" s="101"/>
      <c r="R26" s="102"/>
      <c r="S26" s="102"/>
      <c r="T26" s="102"/>
      <c r="U26" s="102"/>
      <c r="V26" s="102"/>
      <c r="W26" s="102"/>
      <c r="X26" s="102"/>
      <c r="Y26" s="102"/>
      <c r="Z26" s="102"/>
      <c r="AA26" s="103"/>
      <c r="AB26" s="8"/>
    </row>
    <row r="27" spans="2:28" x14ac:dyDescent="0.25">
      <c r="B27" s="7"/>
      <c r="G27" s="100" t="s">
        <v>30</v>
      </c>
      <c r="H27" s="100"/>
      <c r="I27" s="100"/>
      <c r="J27" s="13"/>
      <c r="K27" s="100" t="s">
        <v>31</v>
      </c>
      <c r="L27" s="100"/>
      <c r="M27" s="100"/>
      <c r="AB27" s="8"/>
    </row>
    <row r="28" spans="2:28" x14ac:dyDescent="0.25">
      <c r="B28" s="7"/>
      <c r="C28" s="3" t="s">
        <v>11</v>
      </c>
      <c r="F28" s="17"/>
      <c r="G28" s="116"/>
      <c r="H28" s="116"/>
      <c r="I28" s="116"/>
      <c r="J28" s="16" t="str">
        <f>'Business Logic'!B5</f>
        <v>ng/mL</v>
      </c>
      <c r="K28" s="116"/>
      <c r="L28" s="116"/>
      <c r="M28" s="116"/>
      <c r="N28" s="16" t="str">
        <f>'Business Logic'!B5</f>
        <v>ng/mL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18</v>
      </c>
      <c r="G30" s="116"/>
      <c r="H30" s="116"/>
      <c r="I30" s="116"/>
      <c r="J30" s="16" t="str">
        <f>'Business Logic'!B5</f>
        <v>ng/mL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33" t="s">
        <v>17</v>
      </c>
      <c r="D32" s="94" t="s">
        <v>0</v>
      </c>
      <c r="E32" s="94"/>
      <c r="F32" s="94"/>
      <c r="G32" s="94" t="s">
        <v>22</v>
      </c>
      <c r="H32" s="94"/>
      <c r="I32" s="94"/>
      <c r="J32" s="25"/>
      <c r="K32" s="132" t="str">
        <f>"Result
("&amp;'Business Logic'!B5&amp;")"</f>
        <v>Result
(ng/mL)</v>
      </c>
      <c r="L32" s="132"/>
      <c r="M32" s="26" t="s">
        <v>2</v>
      </c>
      <c r="N32" s="133" t="s">
        <v>1</v>
      </c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8"/>
    </row>
    <row r="33" spans="2:28" ht="15.75" x14ac:dyDescent="0.25">
      <c r="B33" s="7"/>
      <c r="C33" s="94">
        <v>1</v>
      </c>
      <c r="D33" s="95"/>
      <c r="E33" s="95"/>
      <c r="F33" s="95"/>
      <c r="G33" s="96"/>
      <c r="H33" s="97"/>
      <c r="I33" s="98"/>
      <c r="J33" s="24">
        <v>1</v>
      </c>
      <c r="K33" s="99"/>
      <c r="L33" s="99"/>
      <c r="M33" s="40"/>
      <c r="N33" s="117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9"/>
      <c r="AB33" s="8"/>
    </row>
    <row r="34" spans="2:28" ht="15.75" x14ac:dyDescent="0.25">
      <c r="B34" s="7"/>
      <c r="C34" s="94"/>
      <c r="D34" s="95"/>
      <c r="E34" s="95"/>
      <c r="F34" s="95"/>
      <c r="G34" s="96"/>
      <c r="H34" s="97"/>
      <c r="I34" s="98"/>
      <c r="J34" s="24">
        <v>1</v>
      </c>
      <c r="K34" s="99"/>
      <c r="L34" s="99"/>
      <c r="M34" s="40"/>
      <c r="N34" s="117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9"/>
      <c r="AB34" s="8"/>
    </row>
    <row r="35" spans="2:28" ht="15.75" customHeight="1" x14ac:dyDescent="0.25">
      <c r="B35" s="7"/>
      <c r="C35" s="94"/>
      <c r="D35" s="95"/>
      <c r="E35" s="95"/>
      <c r="F35" s="95"/>
      <c r="G35" s="96"/>
      <c r="H35" s="97"/>
      <c r="I35" s="98"/>
      <c r="J35" s="24">
        <v>1</v>
      </c>
      <c r="K35" s="99"/>
      <c r="L35" s="99"/>
      <c r="M35" s="40"/>
      <c r="N35" s="117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9"/>
      <c r="AB35" s="8"/>
    </row>
    <row r="36" spans="2:28" ht="15.75" x14ac:dyDescent="0.25">
      <c r="B36" s="7"/>
      <c r="C36" s="94">
        <v>2</v>
      </c>
      <c r="D36" s="95"/>
      <c r="E36" s="95"/>
      <c r="F36" s="95"/>
      <c r="G36" s="96"/>
      <c r="H36" s="97"/>
      <c r="I36" s="98"/>
      <c r="J36" s="24">
        <v>1</v>
      </c>
      <c r="K36" s="99"/>
      <c r="L36" s="99"/>
      <c r="M36" s="40"/>
      <c r="N36" s="117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9"/>
      <c r="AB36" s="8"/>
    </row>
    <row r="37" spans="2:28" ht="15.75" x14ac:dyDescent="0.25">
      <c r="B37" s="7"/>
      <c r="C37" s="94"/>
      <c r="D37" s="95"/>
      <c r="E37" s="95"/>
      <c r="F37" s="95"/>
      <c r="G37" s="96"/>
      <c r="H37" s="97"/>
      <c r="I37" s="98"/>
      <c r="J37" s="24">
        <v>1</v>
      </c>
      <c r="K37" s="99"/>
      <c r="L37" s="99"/>
      <c r="M37" s="40"/>
      <c r="N37" s="117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9"/>
      <c r="AB37" s="8"/>
    </row>
    <row r="38" spans="2:28" ht="15.75" x14ac:dyDescent="0.25">
      <c r="B38" s="7"/>
      <c r="C38" s="94"/>
      <c r="D38" s="95"/>
      <c r="E38" s="95"/>
      <c r="F38" s="95"/>
      <c r="G38" s="96"/>
      <c r="H38" s="97"/>
      <c r="I38" s="98"/>
      <c r="J38" s="84">
        <v>1</v>
      </c>
      <c r="K38" s="99"/>
      <c r="L38" s="99"/>
      <c r="M38" s="40"/>
      <c r="N38" s="117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9"/>
      <c r="AB38" s="8"/>
    </row>
    <row r="39" spans="2:28" x14ac:dyDescent="0.25">
      <c r="B39" s="7"/>
      <c r="L39" s="36"/>
      <c r="M39" s="36"/>
      <c r="AB39" s="8"/>
    </row>
    <row r="40" spans="2:28" ht="15.75" thickBot="1" x14ac:dyDescent="0.3">
      <c r="B40" s="7"/>
      <c r="C40" s="120" t="s">
        <v>13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2"/>
      <c r="AB40" s="8"/>
    </row>
    <row r="41" spans="2:28" x14ac:dyDescent="0.25">
      <c r="B41" s="7"/>
      <c r="C41" s="123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5"/>
      <c r="AB41" s="8"/>
    </row>
    <row r="42" spans="2:28" x14ac:dyDescent="0.25">
      <c r="B42" s="7"/>
      <c r="C42" s="126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8"/>
      <c r="AB42" s="8"/>
    </row>
    <row r="43" spans="2:28" x14ac:dyDescent="0.25">
      <c r="B43" s="7"/>
      <c r="C43" s="126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/>
      <c r="AB43" s="8"/>
    </row>
    <row r="44" spans="2:28" x14ac:dyDescent="0.25">
      <c r="B44" s="7"/>
      <c r="C44" s="126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8"/>
      <c r="AB44" s="8"/>
    </row>
    <row r="45" spans="2:28" x14ac:dyDescent="0.25">
      <c r="B45" s="7"/>
      <c r="C45" s="126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8"/>
      <c r="AB45" s="8"/>
    </row>
    <row r="46" spans="2:28" x14ac:dyDescent="0.25">
      <c r="B46" s="7"/>
      <c r="C46" s="126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8"/>
      <c r="AB46" s="8"/>
    </row>
    <row r="47" spans="2:28" x14ac:dyDescent="0.25">
      <c r="B47" s="7"/>
      <c r="C47" s="129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1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120" t="s">
        <v>12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2"/>
      <c r="AB49" s="8"/>
    </row>
    <row r="50" spans="2:28" x14ac:dyDescent="0.25">
      <c r="B50" s="7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8"/>
    </row>
    <row r="51" spans="2:28" x14ac:dyDescent="0.25">
      <c r="B51" s="7"/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8"/>
    </row>
    <row r="52" spans="2:28" x14ac:dyDescent="0.25">
      <c r="B52" s="7"/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8"/>
    </row>
    <row r="53" spans="2:28" x14ac:dyDescent="0.25">
      <c r="B53" s="7"/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8"/>
    </row>
    <row r="54" spans="2:28" x14ac:dyDescent="0.25">
      <c r="B54" s="7"/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8"/>
    </row>
    <row r="55" spans="2:28" x14ac:dyDescent="0.25">
      <c r="B55" s="7"/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8"/>
    </row>
    <row r="56" spans="2:28" x14ac:dyDescent="0.25">
      <c r="B56" s="7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2">
    <mergeCell ref="G25:O25"/>
    <mergeCell ref="G30:I30"/>
    <mergeCell ref="C40:AA40"/>
    <mergeCell ref="C41:AA47"/>
    <mergeCell ref="C49:AA49"/>
    <mergeCell ref="Q26:AA26"/>
    <mergeCell ref="N34:AA34"/>
    <mergeCell ref="K32:L32"/>
    <mergeCell ref="N32:AA32"/>
    <mergeCell ref="N33:AA33"/>
    <mergeCell ref="C50:AA56"/>
    <mergeCell ref="G28:I28"/>
    <mergeCell ref="K28:M28"/>
    <mergeCell ref="D36:F38"/>
    <mergeCell ref="K36:L36"/>
    <mergeCell ref="K35:L35"/>
    <mergeCell ref="N37:AA37"/>
    <mergeCell ref="C36:C38"/>
    <mergeCell ref="K38:L38"/>
    <mergeCell ref="K37:L37"/>
    <mergeCell ref="G36:I36"/>
    <mergeCell ref="G37:I37"/>
    <mergeCell ref="G38:I38"/>
    <mergeCell ref="N38:AA38"/>
    <mergeCell ref="N35:AA35"/>
    <mergeCell ref="N36:AA36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K34:L34"/>
    <mergeCell ref="G27:I27"/>
    <mergeCell ref="K27:M27"/>
    <mergeCell ref="Q22:AA22"/>
    <mergeCell ref="G24:O24"/>
  </mergeCells>
  <dataValidations xWindow="820" yWindow="349" count="10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 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showErrorMessage="1" prompt="required, when &quot;Other&quot; is selected in the Calibrators list" sqref="Q26:AA26" xr:uid="{00000000-0002-0000-0000-000004000000}"/>
    <dataValidation allowBlank="1" showInputMessage="1" prompt="required if Assay Date and Sample ID exist for Run, must be number greater than 0" sqref="K33:L38" xr:uid="{00000000-0002-0000-0000-000005000000}"/>
    <dataValidation allowBlank="1" showInputMessage="1" prompt="required if Sample ID and Results exist for Run, must be date greater than or equal to Received Date" sqref="D33:F38" xr:uid="{00000000-0002-0000-0000-000006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7000000}">
      <formula1>0</formula1>
    </dataValidation>
    <dataValidation allowBlank="1" showInputMessage="1" showErrorMessage="1" prompt="recommended if no Result was obtained for a specified Sample ID" sqref="N33:AA38" xr:uid="{00000000-0002-0000-0000-000008000000}"/>
    <dataValidation allowBlank="1" showInputMessage="1" prompt="required if Assay Date and Results exist for Run, must be 7 digits and unique" sqref="G33:I38" xr:uid="{00000000-0002-0000-0000-000009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" name="Drop Down 50">
              <controlPr defaultSize="0" autoLin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1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2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3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4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5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6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7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8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9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20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1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Logic'!$J$2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Logic'!$J$3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Logic'!$J$4:$J$5)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5" id="{EA3DC4AC-1D6C-4BC6-8769-CB48E716818F}">
            <xm:f>OR('Business Logic'!$J$6:$J$7)</xm:f>
            <x14:dxf>
              <font>
                <color rgb="FF9C0006"/>
              </font>
            </x14:dxf>
          </x14:cfRule>
          <xm:sqref>C26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Logic'!$J$8:$J$9)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Logic'!$J$10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2" id="{E7AF95FC-822B-434E-97A1-3B19FD1513DF}">
            <xm:f>OR('Business Logic'!$J$11:$J$40,'Business Logic'!$M$11:$M$40,'Business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77" id="{5C9C72F9-08D2-4FFF-B885-B6B50CED0128}">
            <xm:f>OR('Business Logic'!$J$11:$J$40)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78" id="{29B375AF-776E-422C-9D7C-79858DE4218E}">
            <xm:f>OR('Business Logic'!$M$11:$M$40)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19" id="{EC365613-B83D-453D-80DF-F0C4E4A49984}">
            <xm:f>OR('Business Logic'!$J$11:$J$13,'Business Logic'!$M$11:$M$13,'Business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Logic'!$J$11:$J$13)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Logic'!$M$11:$M$13)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Logic'!$J$2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Logic'!$J$3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Logic'!$J$8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Logic'!$J$8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Logic'!$J$10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68" id="{03CD2309-7E0C-4575-AF7E-EBF1380A5DB0}">
            <xm:f>OR('Business Logic'!$J$14:$J$16,'Business Logic'!$M$14:$M$16,'Business Logic'!#REF!,'Business Logic'!$J$23:$J$25,'Business Logic'!$M$23:$M$25,'Business Logic'!#REF!,'Business Logic'!$J$32:$J$34,'Business Logic'!$M$32:$M$34,'Business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Logic'!$J$14:$J$16)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Logic'!$J$23:$J$25)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Logic'!$J$32:$J$34)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Logic'!$M$14:$M$16)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Logic'!$M$23:$M$25)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Logic'!$M$32:$M$34)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80" id="{9E6C05D8-E7B0-40E9-9F8A-37F98F99978E}">
            <xm:f>OR('Business Logic'!$J$17:$J$18,'Business Logic'!$M$17:$M$18,'Business Logic'!#REF!,'Business Logic'!#REF!,'Business Logic'!#REF!,'Business Logic'!#REF!,'Business Logic'!$J$26:$J$27,'Business Logic'!$M$26:$M$27,'Business Logic'!#REF!,'Business Logic'!#REF!,'Business Logic'!#REF!,'Business Logic'!#REF!,'Business Logic'!$J$35:$J$36,'Business Logic'!$M$35:$M$36,'Business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Logic'!$J$17:$J$18)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Logic'!$J$26:$J$27)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Logic'!$J$35:$J$36)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Logic'!$M$17:$M$18)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Logic'!$M$26:$M$27)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Logic'!$M$35:$M$36)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Logic'!$J$9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Logic'!$J$9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1" id="{A665019E-059C-4339-828A-FFDEC53F26C9}">
            <xm:f>OR('Business Logic'!$J$19:$J$21,'Business Logic'!$M$19:$M$21,'Business Logic'!#REF!,'Business Logic'!#REF!,'Business Logic'!#REF!,'Business Logic'!#REF!,'Business Logic'!$J$28:$J$30,'Business Logic'!$M$28:$M$30,'Business Logic'!#REF!,'Business Logic'!#REF!,'Business Logic'!#REF!,'Business Logic'!#REF!,'Business Logic'!$J$37:$J$39,'Business Logic'!$M$37:$M$39,'Business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Logic'!$J$19:$J$21)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Logic'!$J$28:$J$30)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Logic'!$J$37:$J$39)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Logic'!$M$19:$M$21)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Logic'!$M$28:$M$30)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Logic'!$M$37:$M$39)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79" id="{9BDD8D08-FB72-4DC9-9FA5-1AFA77998A55}">
            <xm:f>OR('Business Logic'!$J$22,'Business Logic'!$M$22,'Business Logic'!#REF!,'Business Logic'!#REF!,'Business Logic'!#REF!,'Business Logic'!#REF!,'Business Logic'!$J$31,'Business Logic'!$M$31,'Business Logic'!#REF!,'Business Logic'!#REF!,'Business Logic'!#REF!,'Business Logic'!#REF!,'Business Logic'!$J$40,'Business Logic'!$M$40,'Business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Logic'!$J$22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Logic'!$J$31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Logic'!$J$40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Logic'!$M$22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Logic'!$M$31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Logic'!$M$40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4" id="{03FB68E6-1915-4F4E-AA56-07AF1C1EF3CB}">
            <xm:f>'Business Logic'!$J$5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5" id="{19760092-C935-42D8-B3BF-02111D45EE04}">
            <xm:f>TRIM('Business Logic'!$D$11)&lt;&gt;"Other"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12" id="{17BFD92E-1F25-44D3-8406-2360BB0C4469}">
            <xm:f>'Business Logic'!$J$7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3" id="{EDD49BCC-1A67-4610-B7DC-217058C619A8}">
            <xm:f>TRIM('Business Logic'!$F$9)&lt;&gt;"Other"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Q26:AA26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zoomScaleNormal="100" workbookViewId="0">
      <selection activeCell="B5" sqref="B5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60.7109375" customWidth="1"/>
    <col min="5" max="5" width="5.28515625" customWidth="1"/>
    <col min="6" max="6" width="21.85546875" bestFit="1" customWidth="1"/>
    <col min="7" max="7" width="5.28515625" customWidth="1"/>
    <col min="8" max="8" width="21.85546875" customWidth="1"/>
    <col min="9" max="9" width="14.42578125" style="35" customWidth="1"/>
    <col min="10" max="10" width="10" customWidth="1"/>
    <col min="11" max="11" width="21.85546875" customWidth="1"/>
    <col min="12" max="12" width="14.42578125" customWidth="1"/>
    <col min="13" max="13" width="10" customWidth="1"/>
  </cols>
  <sheetData>
    <row r="1" spans="1:14" x14ac:dyDescent="0.25">
      <c r="A1" s="21" t="s">
        <v>71</v>
      </c>
      <c r="B1" s="76">
        <v>43</v>
      </c>
      <c r="D1" s="21" t="s">
        <v>15</v>
      </c>
      <c r="F1" s="21" t="s">
        <v>20</v>
      </c>
      <c r="H1" s="21" t="s">
        <v>26</v>
      </c>
      <c r="I1" s="37" t="s">
        <v>27</v>
      </c>
      <c r="J1" s="23" t="s">
        <v>29</v>
      </c>
    </row>
    <row r="2" spans="1:14" x14ac:dyDescent="0.25">
      <c r="A2" s="21" t="s">
        <v>70</v>
      </c>
      <c r="B2" s="76" t="s">
        <v>78</v>
      </c>
      <c r="D2" s="14" t="s">
        <v>87</v>
      </c>
      <c r="F2" s="14" t="s">
        <v>82</v>
      </c>
      <c r="H2" t="s">
        <v>8</v>
      </c>
      <c r="I2" s="38"/>
      <c r="J2" t="b">
        <f>OR(NOT(ISNUMBER('Input Form'!G18)),IFERROR(MOD('Input Form'!G18,1)&lt;&gt;0,TRUE),'Input Form'!G18&lt;1)</f>
        <v>1</v>
      </c>
    </row>
    <row r="3" spans="1:14" x14ac:dyDescent="0.25">
      <c r="A3" s="21" t="s">
        <v>72</v>
      </c>
      <c r="B3" s="76" t="s">
        <v>79</v>
      </c>
      <c r="D3" s="14" t="s">
        <v>88</v>
      </c>
      <c r="F3" s="14" t="s">
        <v>83</v>
      </c>
      <c r="H3" t="s">
        <v>9</v>
      </c>
      <c r="I3" s="39"/>
      <c r="J3" t="b">
        <f>OR(NOT(ISNUMBER('Input Form'!G20)),'Input Form'!G20&lt;DATE(2020,1,1))</f>
        <v>1</v>
      </c>
    </row>
    <row r="4" spans="1:14" x14ac:dyDescent="0.25">
      <c r="A4" s="21" t="s">
        <v>74</v>
      </c>
      <c r="B4" s="77">
        <v>45646</v>
      </c>
      <c r="D4" s="14" t="s">
        <v>89</v>
      </c>
      <c r="F4" s="14" t="s">
        <v>16</v>
      </c>
      <c r="H4" t="s">
        <v>10</v>
      </c>
      <c r="I4" s="35" t="str">
        <f>D11</f>
        <v/>
      </c>
      <c r="J4" t="b">
        <f>ISBLANK(D10)</f>
        <v>1</v>
      </c>
    </row>
    <row r="5" spans="1:14" x14ac:dyDescent="0.25">
      <c r="A5" s="21" t="s">
        <v>73</v>
      </c>
      <c r="B5" s="76" t="s">
        <v>80</v>
      </c>
      <c r="D5" s="14" t="s">
        <v>81</v>
      </c>
      <c r="H5" t="s">
        <v>23</v>
      </c>
      <c r="J5" t="b">
        <f>AND(D11="Other",LEN(TRIM('Input Form'!Q22))&lt;3)</f>
        <v>0</v>
      </c>
    </row>
    <row r="6" spans="1:14" x14ac:dyDescent="0.25">
      <c r="D6" s="14" t="s">
        <v>16</v>
      </c>
      <c r="H6" t="s">
        <v>19</v>
      </c>
      <c r="I6" s="35" t="str">
        <f>F9</f>
        <v/>
      </c>
      <c r="J6" t="b">
        <f>ISBLANK(F8)</f>
        <v>1</v>
      </c>
    </row>
    <row r="7" spans="1:14" x14ac:dyDescent="0.25">
      <c r="F7" s="21" t="s">
        <v>21</v>
      </c>
      <c r="H7" t="s">
        <v>40</v>
      </c>
      <c r="J7" t="b">
        <f>AND(F9="Other",LEN(TRIM('Input Form'!Q26))&lt;3)</f>
        <v>0</v>
      </c>
    </row>
    <row r="8" spans="1:14" x14ac:dyDescent="0.25">
      <c r="F8" s="15"/>
      <c r="H8" t="s">
        <v>24</v>
      </c>
      <c r="I8" s="34"/>
      <c r="J8" t="b">
        <f>NOT(ISNUMBER('Input Form'!G28))</f>
        <v>1</v>
      </c>
    </row>
    <row r="9" spans="1:14" x14ac:dyDescent="0.25">
      <c r="D9" s="21" t="s">
        <v>14</v>
      </c>
      <c r="F9" s="15" t="str">
        <f>IF(ISBLANK(F8),"",INDEX(F2:F4,F8))</f>
        <v/>
      </c>
      <c r="H9" t="s">
        <v>25</v>
      </c>
      <c r="I9" s="34"/>
      <c r="J9" t="b">
        <f>NOT(ISNUMBER('Input Form'!K28))</f>
        <v>1</v>
      </c>
    </row>
    <row r="10" spans="1:14" ht="15.75" thickBot="1" x14ac:dyDescent="0.3">
      <c r="D10" s="15"/>
      <c r="H10" t="s">
        <v>18</v>
      </c>
      <c r="J10" t="b">
        <f>NOT(ISNUMBER('Input Form'!G30))</f>
        <v>1</v>
      </c>
    </row>
    <row r="11" spans="1:14" x14ac:dyDescent="0.25">
      <c r="D11" s="15" t="str">
        <f>IF(ISBLANK(D10),"",INDEX(D2:D6,D10))</f>
        <v/>
      </c>
      <c r="H11" s="44" t="s">
        <v>38</v>
      </c>
      <c r="I11" s="45"/>
      <c r="J11" s="46" t="b">
        <f>ISBLANK('Input Form'!D33)</f>
        <v>1</v>
      </c>
      <c r="K11" s="59" t="s">
        <v>37</v>
      </c>
      <c r="L11" s="60"/>
      <c r="M11" s="61" t="b">
        <f>ISBLANK('Input Form'!D36)</f>
        <v>1</v>
      </c>
      <c r="N11" t="s">
        <v>41</v>
      </c>
    </row>
    <row r="12" spans="1:14" x14ac:dyDescent="0.25">
      <c r="H12" s="47"/>
      <c r="I12" s="42"/>
      <c r="J12" s="48" t="b">
        <f>AND(NOT(ISBLANK('Input Form'!D33)),'Input Form'!D33&lt;'Input Form'!$G$20)</f>
        <v>0</v>
      </c>
      <c r="K12" s="62"/>
      <c r="L12" s="35"/>
      <c r="M12" s="63" t="b">
        <f>AND(NOT(ISBLANK('Input Form'!D36)),'Input Form'!D36&lt;'Input Form'!$G$20)</f>
        <v>0</v>
      </c>
      <c r="N12" t="s">
        <v>42</v>
      </c>
    </row>
    <row r="13" spans="1:14" ht="15.75" thickBot="1" x14ac:dyDescent="0.3">
      <c r="H13" s="56"/>
      <c r="I13" s="57"/>
      <c r="J13" s="58" t="b">
        <f>AND(NOT(ISBLANK('Input Form'!D33)),NOT(ISNUMBER('Input Form'!D33)))</f>
        <v>0</v>
      </c>
      <c r="K13" s="64"/>
      <c r="L13" s="65"/>
      <c r="M13" s="66" t="b">
        <f>AND(NOT(ISBLANK('Input Form'!D36)),NOT(ISNUMBER('Input Form'!D36)))</f>
        <v>0</v>
      </c>
      <c r="N13" t="s">
        <v>43</v>
      </c>
    </row>
    <row r="14" spans="1:14" ht="15.75" thickTop="1" x14ac:dyDescent="0.25">
      <c r="F14" s="34"/>
      <c r="G14" s="34"/>
      <c r="H14" s="51" t="s">
        <v>33</v>
      </c>
      <c r="I14" s="42"/>
      <c r="J14" s="52" t="b">
        <f>ISBLANK('Input Form'!G33)</f>
        <v>1</v>
      </c>
      <c r="K14" s="67" t="s">
        <v>58</v>
      </c>
      <c r="L14" s="35"/>
      <c r="M14" s="68" t="b">
        <f>ISBLANK('Input Form'!G36)</f>
        <v>1</v>
      </c>
      <c r="N14" t="s">
        <v>41</v>
      </c>
    </row>
    <row r="15" spans="1:14" x14ac:dyDescent="0.25">
      <c r="F15" s="34"/>
      <c r="G15" s="34"/>
      <c r="H15" s="51"/>
      <c r="I15" s="42"/>
      <c r="J15" s="52" t="b">
        <f>AND(NOT(ISBLANK('Input Form'!G33)),OR(NOT(ISNUMBER('Input Form'!G33)),LEN('Input Form'!G33)&gt;7))</f>
        <v>0</v>
      </c>
      <c r="K15" s="67"/>
      <c r="L15" s="35"/>
      <c r="M15" s="68" t="b">
        <f>AND(NOT(ISBLANK('Input Form'!G36)),OR(NOT(ISNUMBER('Input Form'!G36)),LEN('Input Form'!G36)&gt;7))</f>
        <v>0</v>
      </c>
      <c r="N15" t="s">
        <v>32</v>
      </c>
    </row>
    <row r="16" spans="1:14" x14ac:dyDescent="0.25">
      <c r="F16" s="34"/>
      <c r="G16" s="34"/>
      <c r="H16" s="51"/>
      <c r="I16" s="42"/>
      <c r="J16" s="52" t="b">
        <f>COUNTIF('Input Form'!$G$33:$I$38,'Input Form'!G33)&gt;1</f>
        <v>0</v>
      </c>
      <c r="K16" s="67"/>
      <c r="L16" s="35"/>
      <c r="M16" s="68" t="b">
        <f>COUNTIF('Input Form'!$G$33:$I$38,'Input Form'!G36)&gt;1</f>
        <v>0</v>
      </c>
      <c r="N16" t="s">
        <v>39</v>
      </c>
    </row>
    <row r="17" spans="6:14" x14ac:dyDescent="0.25">
      <c r="F17" s="34"/>
      <c r="G17" s="34"/>
      <c r="H17" s="49" t="s">
        <v>34</v>
      </c>
      <c r="I17" s="41"/>
      <c r="J17" s="50" t="b">
        <f>AND(ISBLANK('Input Form'!K33),NOT(I19),LEN(TRIM('Input Form'!N33))&lt;3)</f>
        <v>1</v>
      </c>
      <c r="K17" s="69" t="s">
        <v>59</v>
      </c>
      <c r="L17" s="70"/>
      <c r="M17" s="71" t="b">
        <f>AND(ISBLANK('Input Form'!K36),NOT(L19),LEN(TRIM('Input Form'!N36))&lt;3)</f>
        <v>1</v>
      </c>
      <c r="N17" t="s">
        <v>45</v>
      </c>
    </row>
    <row r="18" spans="6:14" x14ac:dyDescent="0.25">
      <c r="F18" s="34"/>
      <c r="G18" s="34"/>
      <c r="H18" s="51"/>
      <c r="I18" s="42"/>
      <c r="J18" s="52" t="b">
        <f>AND(NOT(ISBLANK('Input Form'!K33)),OR(NOT(ISNUMBER('Input Form'!K33)),'Input Form'!K33&lt;0))</f>
        <v>0</v>
      </c>
      <c r="K18" s="67"/>
      <c r="L18" s="35"/>
      <c r="M18" s="68" t="b">
        <f>AND(NOT(ISBLANK('Input Form'!K36)),OR(NOT(ISNUMBER('Input Form'!K36)),'Input Form'!K36&lt;0))</f>
        <v>0</v>
      </c>
      <c r="N18" t="s">
        <v>44</v>
      </c>
    </row>
    <row r="19" spans="6:14" x14ac:dyDescent="0.25">
      <c r="F19" s="34"/>
      <c r="G19" s="34"/>
      <c r="H19" s="49" t="s">
        <v>52</v>
      </c>
      <c r="I19" s="41" t="b">
        <v>0</v>
      </c>
      <c r="J19" s="53" t="b">
        <f>AND(ISBLANK('Input Form'!K33),NOT(I19),LEN(TRIM('Input Form'!N33))&lt;3)</f>
        <v>1</v>
      </c>
      <c r="K19" s="69" t="s">
        <v>60</v>
      </c>
      <c r="L19" s="70" t="b">
        <v>0</v>
      </c>
      <c r="M19" s="72" t="b">
        <f>AND(ISBLANK('Input Form'!K36),NOT(L19),LEN(TRIM('Input Form'!N36))&lt;3)</f>
        <v>1</v>
      </c>
      <c r="N19" t="s">
        <v>48</v>
      </c>
    </row>
    <row r="20" spans="6:14" x14ac:dyDescent="0.25">
      <c r="F20" s="34"/>
      <c r="G20" s="34"/>
      <c r="H20" s="51"/>
      <c r="I20" s="42"/>
      <c r="J20" s="52" t="b">
        <f>AND(I19,ISNUMBER('Input Form'!K33),'Input Form'!K33&gt;='Input Form'!$G$30)</f>
        <v>0</v>
      </c>
      <c r="K20" s="67"/>
      <c r="L20" s="35"/>
      <c r="M20" s="68" t="b">
        <f>AND(L19,ISNUMBER('Input Form'!K36),'Input Form'!K36&gt;='Input Form'!$G$30)</f>
        <v>0</v>
      </c>
      <c r="N20" t="s">
        <v>46</v>
      </c>
    </row>
    <row r="21" spans="6:14" x14ac:dyDescent="0.25">
      <c r="F21" s="34"/>
      <c r="G21" s="34"/>
      <c r="H21" s="54"/>
      <c r="I21" s="43"/>
      <c r="J21" s="55" t="b">
        <f>AND(NOT(I19),NOT(ISBLANK('Input Form'!K33)),'Input Form'!K33&lt;'Input Form'!$G$30)</f>
        <v>0</v>
      </c>
      <c r="K21" s="73"/>
      <c r="L21" s="74"/>
      <c r="M21" s="75" t="b">
        <f>AND(NOT(L19),NOT(ISBLANK('Input Form'!K36)),'Input Form'!K36&lt;'Input Form'!$G$30)</f>
        <v>0</v>
      </c>
      <c r="N21" t="s">
        <v>47</v>
      </c>
    </row>
    <row r="22" spans="6:14" x14ac:dyDescent="0.25">
      <c r="F22" s="34"/>
      <c r="G22" s="34"/>
      <c r="H22" s="51" t="s">
        <v>55</v>
      </c>
      <c r="I22" s="42"/>
      <c r="J22" s="52" t="b">
        <f>AND(ISBLANK('Input Form'!K33),NOT(I19),LEN(TRIM('Input Form'!N33))&lt;3)</f>
        <v>1</v>
      </c>
      <c r="K22" s="67" t="s">
        <v>61</v>
      </c>
      <c r="L22" s="35"/>
      <c r="M22" s="68" t="b">
        <f>AND(ISBLANK('Input Form'!K36),NOT(L19),LEN(TRIM('Input Form'!N36))&lt;3)</f>
        <v>1</v>
      </c>
      <c r="N22" t="s">
        <v>49</v>
      </c>
    </row>
    <row r="23" spans="6:14" x14ac:dyDescent="0.25">
      <c r="F23" s="34"/>
      <c r="G23" s="34"/>
      <c r="H23" s="51" t="s">
        <v>35</v>
      </c>
      <c r="I23" s="42"/>
      <c r="J23" s="52" t="b">
        <f>ISBLANK('Input Form'!G34)</f>
        <v>1</v>
      </c>
      <c r="K23" s="67" t="s">
        <v>63</v>
      </c>
      <c r="L23" s="35"/>
      <c r="M23" s="68" t="b">
        <f>ISBLANK('Input Form'!G37)</f>
        <v>1</v>
      </c>
    </row>
    <row r="24" spans="6:14" x14ac:dyDescent="0.25">
      <c r="F24" s="34"/>
      <c r="G24" s="34"/>
      <c r="H24" s="51"/>
      <c r="I24" s="42"/>
      <c r="J24" s="52" t="b">
        <f>AND(NOT(ISBLANK('Input Form'!G34)),OR(NOT(ISNUMBER('Input Form'!G34)),LEN('Input Form'!G34)&gt;7))</f>
        <v>0</v>
      </c>
      <c r="K24" s="67"/>
      <c r="L24" s="35"/>
      <c r="M24" s="68" t="b">
        <f>AND(NOT(ISBLANK('Input Form'!G37)),OR(NOT(ISNUMBER('Input Form'!G37)),LEN('Input Form'!G37)&gt;7))</f>
        <v>0</v>
      </c>
    </row>
    <row r="25" spans="6:14" x14ac:dyDescent="0.25">
      <c r="F25" s="34"/>
      <c r="G25" s="34"/>
      <c r="H25" s="51"/>
      <c r="I25" s="42"/>
      <c r="J25" s="52" t="b">
        <f>COUNTIF('Input Form'!$G$33:$I$38,'Input Form'!G34)&gt;1</f>
        <v>0</v>
      </c>
      <c r="K25" s="67"/>
      <c r="L25" s="35"/>
      <c r="M25" s="68" t="b">
        <f>COUNTIF('Input Form'!$G$33:$I$38,'Input Form'!G37)&gt;1</f>
        <v>0</v>
      </c>
    </row>
    <row r="26" spans="6:14" x14ac:dyDescent="0.25">
      <c r="F26" s="34"/>
      <c r="G26" s="34"/>
      <c r="H26" s="49" t="s">
        <v>50</v>
      </c>
      <c r="I26" s="41"/>
      <c r="J26" s="50" t="b">
        <f>AND(ISBLANK('Input Form'!K34),NOT(I28),LEN(TRIM('Input Form'!N34))&lt;3)</f>
        <v>1</v>
      </c>
      <c r="K26" s="69" t="s">
        <v>64</v>
      </c>
      <c r="L26" s="70"/>
      <c r="M26" s="71" t="b">
        <f>AND(ISBLANK('Input Form'!K37),NOT(L28),LEN(TRIM('Input Form'!N37))&lt;3)</f>
        <v>1</v>
      </c>
    </row>
    <row r="27" spans="6:14" x14ac:dyDescent="0.25">
      <c r="F27" s="34"/>
      <c r="G27" s="34"/>
      <c r="H27" s="51"/>
      <c r="I27" s="42"/>
      <c r="J27" s="52" t="b">
        <f>AND(NOT(ISBLANK('Input Form'!K34)),OR(NOT(ISNUMBER('Input Form'!K34)),'Input Form'!K34&lt;0))</f>
        <v>0</v>
      </c>
      <c r="K27" s="67"/>
      <c r="L27" s="35"/>
      <c r="M27" s="68" t="b">
        <f>AND(NOT(ISBLANK('Input Form'!K37)),OR(NOT(ISNUMBER('Input Form'!K37)),'Input Form'!K37&lt;0))</f>
        <v>0</v>
      </c>
    </row>
    <row r="28" spans="6:14" x14ac:dyDescent="0.25">
      <c r="F28" s="34"/>
      <c r="G28" s="34"/>
      <c r="H28" s="49" t="s">
        <v>53</v>
      </c>
      <c r="I28" s="41" t="b">
        <v>0</v>
      </c>
      <c r="J28" s="53" t="b">
        <f>AND(ISBLANK('Input Form'!K34),NOT(I28),LEN(TRIM('Input Form'!N34))&lt;3)</f>
        <v>1</v>
      </c>
      <c r="K28" s="69" t="s">
        <v>65</v>
      </c>
      <c r="L28" s="70" t="b">
        <v>0</v>
      </c>
      <c r="M28" s="72" t="b">
        <f>AND(ISBLANK('Input Form'!K37),NOT(L28),LEN(TRIM('Input Form'!N37))&lt;3)</f>
        <v>1</v>
      </c>
    </row>
    <row r="29" spans="6:14" x14ac:dyDescent="0.25">
      <c r="F29" s="34"/>
      <c r="G29" s="34"/>
      <c r="H29" s="51"/>
      <c r="I29" s="42"/>
      <c r="J29" s="52" t="b">
        <f>AND(I28,ISNUMBER('Input Form'!K34),'Input Form'!K34&gt;='Input Form'!$G$30)</f>
        <v>0</v>
      </c>
      <c r="K29" s="67"/>
      <c r="L29" s="35"/>
      <c r="M29" s="68" t="b">
        <f>AND(L28,ISNUMBER('Input Form'!K37),'Input Form'!K37&gt;='Input Form'!$G$30)</f>
        <v>0</v>
      </c>
    </row>
    <row r="30" spans="6:14" x14ac:dyDescent="0.25">
      <c r="F30" s="34"/>
      <c r="G30" s="34"/>
      <c r="H30" s="54"/>
      <c r="I30" s="43"/>
      <c r="J30" s="55" t="b">
        <f>AND(NOT(I28),NOT(ISBLANK('Input Form'!K34)),'Input Form'!K34&lt;'Input Form'!$G$30)</f>
        <v>0</v>
      </c>
      <c r="K30" s="73"/>
      <c r="L30" s="74"/>
      <c r="M30" s="75" t="b">
        <f>AND(NOT(L28),NOT(ISBLANK('Input Form'!K37)),'Input Form'!K37&lt;'Input Form'!$G$30)</f>
        <v>0</v>
      </c>
    </row>
    <row r="31" spans="6:14" x14ac:dyDescent="0.25">
      <c r="F31" s="34"/>
      <c r="G31" s="34"/>
      <c r="H31" s="51" t="s">
        <v>56</v>
      </c>
      <c r="I31" s="42"/>
      <c r="J31" s="52" t="b">
        <f>AND(ISBLANK('Input Form'!K34),NOT(I28),LEN(TRIM('Input Form'!N34))&lt;3)</f>
        <v>1</v>
      </c>
      <c r="K31" s="67" t="s">
        <v>66</v>
      </c>
      <c r="L31" s="35"/>
      <c r="M31" s="68" t="b">
        <f>AND(ISBLANK('Input Form'!K37),NOT(L28),LEN(TRIM('Input Form'!N37))&lt;3)</f>
        <v>1</v>
      </c>
    </row>
    <row r="32" spans="6:14" x14ac:dyDescent="0.25">
      <c r="F32" s="34"/>
      <c r="H32" s="51" t="s">
        <v>36</v>
      </c>
      <c r="I32" s="42"/>
      <c r="J32" s="52" t="b">
        <f>ISBLANK('Input Form'!G35)</f>
        <v>1</v>
      </c>
      <c r="K32" s="67" t="s">
        <v>62</v>
      </c>
      <c r="L32" s="35"/>
      <c r="M32" s="68" t="b">
        <f>ISBLANK('Input Form'!G38)</f>
        <v>1</v>
      </c>
    </row>
    <row r="33" spans="8:13" x14ac:dyDescent="0.25">
      <c r="H33" s="51"/>
      <c r="I33" s="42"/>
      <c r="J33" s="52" t="b">
        <f>AND(NOT(ISBLANK('Input Form'!G35)),OR(NOT(ISNUMBER('Input Form'!G35)),LEN('Input Form'!G35)&gt;7))</f>
        <v>0</v>
      </c>
      <c r="K33" s="67"/>
      <c r="L33" s="35"/>
      <c r="M33" s="68" t="b">
        <f>AND(NOT(ISBLANK('Input Form'!G38)),OR(NOT(ISNUMBER('Input Form'!G38)),LEN('Input Form'!G38)&gt;7))</f>
        <v>0</v>
      </c>
    </row>
    <row r="34" spans="8:13" x14ac:dyDescent="0.25">
      <c r="H34" s="51"/>
      <c r="I34" s="42"/>
      <c r="J34" s="52" t="b">
        <f>COUNTIF('Input Form'!$G$33:$I$38,'Input Form'!G35)&gt;1</f>
        <v>0</v>
      </c>
      <c r="K34" s="67"/>
      <c r="L34" s="35"/>
      <c r="M34" s="68" t="b">
        <f>COUNTIF('Input Form'!$G$33:$I$38,'Input Form'!G38)&gt;1</f>
        <v>0</v>
      </c>
    </row>
    <row r="35" spans="8:13" x14ac:dyDescent="0.25">
      <c r="H35" s="49" t="s">
        <v>51</v>
      </c>
      <c r="I35" s="41"/>
      <c r="J35" s="50" t="b">
        <f>AND(ISBLANK('Input Form'!K35),NOT(I37),LEN(TRIM('Input Form'!N35))&lt;3)</f>
        <v>1</v>
      </c>
      <c r="K35" s="69" t="s">
        <v>67</v>
      </c>
      <c r="L35" s="70"/>
      <c r="M35" s="71" t="b">
        <f>AND(ISBLANK('Input Form'!K38),NOT(L37),LEN(TRIM('Input Form'!N38))&lt;3)</f>
        <v>1</v>
      </c>
    </row>
    <row r="36" spans="8:13" x14ac:dyDescent="0.25">
      <c r="H36" s="51"/>
      <c r="I36" s="42"/>
      <c r="J36" s="52" t="b">
        <f>AND(NOT(ISBLANK('Input Form'!K35)),OR(NOT(ISNUMBER('Input Form'!K35)),'Input Form'!K35&lt;0))</f>
        <v>0</v>
      </c>
      <c r="K36" s="67"/>
      <c r="L36" s="35"/>
      <c r="M36" s="68" t="b">
        <f>AND(NOT(ISBLANK('Input Form'!K38)),OR(NOT(ISNUMBER('Input Form'!K38)),'Input Form'!K38&lt;0))</f>
        <v>0</v>
      </c>
    </row>
    <row r="37" spans="8:13" x14ac:dyDescent="0.25">
      <c r="H37" s="49" t="s">
        <v>54</v>
      </c>
      <c r="I37" s="41" t="b">
        <v>0</v>
      </c>
      <c r="J37" s="53" t="b">
        <f>AND(ISBLANK('Input Form'!K35),NOT(I37),LEN(TRIM('Input Form'!N35))&lt;3)</f>
        <v>1</v>
      </c>
      <c r="K37" s="69" t="s">
        <v>68</v>
      </c>
      <c r="L37" s="70" t="b">
        <v>0</v>
      </c>
      <c r="M37" s="72" t="b">
        <f>AND(ISBLANK('Input Form'!K38),NOT(L37),LEN(TRIM('Input Form'!N38))&lt;3)</f>
        <v>1</v>
      </c>
    </row>
    <row r="38" spans="8:13" x14ac:dyDescent="0.25">
      <c r="H38" s="51"/>
      <c r="I38" s="42"/>
      <c r="J38" s="52" t="b">
        <f>AND(I37,ISNUMBER('Input Form'!K35),'Input Form'!K35&gt;='Input Form'!$G$30)</f>
        <v>0</v>
      </c>
      <c r="K38" s="67"/>
      <c r="L38" s="35"/>
      <c r="M38" s="68" t="b">
        <f>AND(L37,ISNUMBER('Input Form'!K38),'Input Form'!K38&gt;='Input Form'!$G$30)</f>
        <v>0</v>
      </c>
    </row>
    <row r="39" spans="8:13" x14ac:dyDescent="0.25">
      <c r="H39" s="54"/>
      <c r="I39" s="43"/>
      <c r="J39" s="55" t="b">
        <f>AND(NOT(I37),NOT(ISBLANK('Input Form'!K35)),'Input Form'!K35&lt;'Input Form'!$G$30)</f>
        <v>0</v>
      </c>
      <c r="K39" s="73"/>
      <c r="L39" s="74"/>
      <c r="M39" s="75" t="b">
        <f>AND(NOT(L37),NOT(ISBLANK('Input Form'!K38)),'Input Form'!K38&lt;'Input Form'!$G$30)</f>
        <v>0</v>
      </c>
    </row>
    <row r="40" spans="8:13" x14ac:dyDescent="0.25">
      <c r="H40" s="51" t="s">
        <v>57</v>
      </c>
      <c r="I40" s="42"/>
      <c r="J40" s="52" t="b">
        <f>AND(ISBLANK('Input Form'!K35),NOT(I37),LEN(TRIM('Input Form'!N35))&lt;3)</f>
        <v>1</v>
      </c>
      <c r="K40" s="67" t="s">
        <v>69</v>
      </c>
      <c r="L40" s="35"/>
      <c r="M40" s="68" t="b">
        <f>AND(ISBLANK('Input Form'!K38),NOT(L37),LEN(TRIM('Input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23EBB-C926-4DAB-9946-280E30AAB23F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2.xml><?xml version="1.0" encoding="utf-8"?>
<ds:datastoreItem xmlns:ds="http://schemas.openxmlformats.org/officeDocument/2006/customXml" ds:itemID="{56EFB84B-63C2-4B79-8D23-E91B77BF0077}"/>
</file>

<file path=customXml/itemProps3.xml><?xml version="1.0" encoding="utf-8"?>
<ds:datastoreItem xmlns:ds="http://schemas.openxmlformats.org/officeDocument/2006/customXml" ds:itemID="{12D98761-A9E5-4D34-BE33-D3087B973A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CDC User</dc:creator>
  <cp:lastModifiedBy>De Leon Salazar, Alfonsina (Sina) (CDC/NCEH/DLS)</cp:lastModifiedBy>
  <cp:lastPrinted>2017-04-13T21:49:28Z</cp:lastPrinted>
  <dcterms:created xsi:type="dcterms:W3CDTF">2015-11-27T18:32:39Z</dcterms:created>
  <dcterms:modified xsi:type="dcterms:W3CDTF">2025-09-15T17:53:28Z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2020-10-28T12:35:09Z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12366627-ab49-487a-8209-7eb9bd1c7f81</vt:lpwstr>
  </property>
  <property fmtid="{D5CDD505-2E9C-101B-9397-08002B2CF9AE}" pid="8" name="MSIP_Label_8af03ff0-41c5-4c41-b55e-fabb8fae94be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770700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