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\\cdc.gov\project\NCEH_ATSDR_REGULATORY_AFFAIRS\1 - Sina De Leon Salazar\Sina's DLS files\2025\0920-1389 NCEH External QA programs 60 day\"/>
    </mc:Choice>
  </mc:AlternateContent>
  <xr:revisionPtr revIDLastSave="0" documentId="13_ncr:1_{ED136278-2C2D-43D9-9C58-C6344C0DFC2E}" xr6:coauthVersionLast="47" xr6:coauthVersionMax="47" xr10:uidLastSave="{00000000-0000-0000-0000-000000000000}"/>
  <workbookProtection lockStructure="1"/>
  <bookViews>
    <workbookView xWindow="28680" yWindow="-120" windowWidth="29040" windowHeight="17520" xr2:uid="{00000000-000D-0000-FFFF-FFFF00000000}"/>
  </bookViews>
  <sheets>
    <sheet name="Input Form" sheetId="5" r:id="rId1"/>
    <sheet name="Business Logic" sheetId="6" state="hidden" r:id="rId2"/>
  </sheets>
  <definedNames>
    <definedName name="_xlnm.Print_Area" localSheetId="0">'Input Form'!$B$2:$AB$57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6" l="1"/>
  <c r="K32" i="5" l="1"/>
  <c r="J30" i="5"/>
  <c r="N28" i="5"/>
  <c r="J28" i="5"/>
  <c r="H10" i="5"/>
  <c r="G4" i="5"/>
  <c r="K33" i="6" l="1"/>
  <c r="K34" i="6"/>
  <c r="K35" i="6"/>
  <c r="K36" i="6"/>
  <c r="K37" i="6"/>
  <c r="K38" i="6"/>
  <c r="K32" i="6"/>
  <c r="K31" i="6"/>
  <c r="K30" i="6"/>
  <c r="K29" i="6"/>
  <c r="K28" i="6" l="1"/>
  <c r="K27" i="6"/>
  <c r="K26" i="6"/>
  <c r="K25" i="6"/>
  <c r="K24" i="6"/>
  <c r="K20" i="6"/>
  <c r="K19" i="6"/>
  <c r="K18" i="6"/>
  <c r="K17" i="6"/>
  <c r="K16" i="6"/>
  <c r="K15" i="6"/>
  <c r="K23" i="6"/>
  <c r="K22" i="6"/>
  <c r="K21" i="6"/>
  <c r="K14" i="6"/>
  <c r="K13" i="6"/>
  <c r="K12" i="6"/>
  <c r="K11" i="6"/>
  <c r="K10" i="6"/>
  <c r="H10" i="6"/>
  <c r="K9" i="6"/>
  <c r="H38" i="6"/>
  <c r="H37" i="6"/>
  <c r="H36" i="6"/>
  <c r="H35" i="6"/>
  <c r="H34" i="6"/>
  <c r="H33" i="6"/>
  <c r="H29" i="6"/>
  <c r="H28" i="6"/>
  <c r="H27" i="6"/>
  <c r="H26" i="6"/>
  <c r="H25" i="6"/>
  <c r="H24" i="6"/>
  <c r="H32" i="6"/>
  <c r="H31" i="6"/>
  <c r="H30" i="6"/>
  <c r="H23" i="6"/>
  <c r="H22" i="6"/>
  <c r="H21" i="6"/>
  <c r="H20" i="6"/>
  <c r="H17" i="6"/>
  <c r="H15" i="6"/>
  <c r="H13" i="6" l="1"/>
  <c r="H12" i="6"/>
  <c r="H9" i="6"/>
  <c r="H14" i="6" l="1"/>
  <c r="H11" i="6"/>
  <c r="H18" i="6"/>
  <c r="H16" i="6"/>
  <c r="H19" i="6"/>
  <c r="H8" i="6" l="1"/>
  <c r="H7" i="6"/>
  <c r="H6" i="6"/>
  <c r="H4" i="6"/>
  <c r="H2" i="6" l="1"/>
  <c r="D10" i="6" l="1"/>
  <c r="H5" i="6" s="1"/>
  <c r="G4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RYAN</author>
  </authors>
  <commentList>
    <comment ref="D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Insert new Assay options above the "Other" cell so list control datasource is updated properly.</t>
        </r>
      </text>
    </comment>
    <comment ref="H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0 - FALSE
1 - TRUE</t>
        </r>
      </text>
    </comment>
  </commentList>
</comments>
</file>

<file path=xl/sharedStrings.xml><?xml version="1.0" encoding="utf-8"?>
<sst xmlns="http://schemas.openxmlformats.org/spreadsheetml/2006/main" count="89" uniqueCount="86">
  <si>
    <t>Assay Date</t>
  </si>
  <si>
    <t>Note</t>
  </si>
  <si>
    <t>&lt; LOD</t>
  </si>
  <si>
    <t>Vitamin A Laboratory - External Quality Assurance Program (VITAL-EQA)</t>
  </si>
  <si>
    <t>•  Run these samples in the same way as you would routine patient samples.</t>
  </si>
  <si>
    <t>•  Record all results with three significant figures (i.e., 105, 10.5, 1.05, 0.105).</t>
  </si>
  <si>
    <t>•  Retain the vials in your ultra-cold freezer for at least two weeks after data submission in case there is a question about the ID code or results.</t>
  </si>
  <si>
    <t>INSTRUCTIONS</t>
  </si>
  <si>
    <t>Laboratory ID</t>
  </si>
  <si>
    <t>Date Received</t>
  </si>
  <si>
    <t>Assay</t>
  </si>
  <si>
    <t>Calibration Range</t>
  </si>
  <si>
    <t>OFFICIAL USE ONLY</t>
  </si>
  <si>
    <t>Laboratory Notes</t>
  </si>
  <si>
    <t>Selected Assay</t>
  </si>
  <si>
    <t>Assay List Options</t>
  </si>
  <si>
    <t>Other</t>
  </si>
  <si>
    <t>Run</t>
  </si>
  <si>
    <t>LOD</t>
  </si>
  <si>
    <t>Sample ID</t>
  </si>
  <si>
    <t>Other Assay</t>
  </si>
  <si>
    <t>Calibration Range Low</t>
  </si>
  <si>
    <t>Calibration Range High</t>
  </si>
  <si>
    <t>Data Label</t>
  </si>
  <si>
    <t>Linked Value</t>
  </si>
  <si>
    <t>Instrument</t>
  </si>
  <si>
    <t>IsInvalid?</t>
  </si>
  <si>
    <t>Low</t>
  </si>
  <si>
    <t>High</t>
  </si>
  <si>
    <t>2)  not blank and not a 7 digit number</t>
  </si>
  <si>
    <t>Sample ID 1</t>
  </si>
  <si>
    <t>Result 1</t>
  </si>
  <si>
    <t>Sample ID 2</t>
  </si>
  <si>
    <t>Sample ID 3</t>
  </si>
  <si>
    <t>Assay Date 2</t>
  </si>
  <si>
    <t>Assay Date 1</t>
  </si>
  <si>
    <t>3)  not unique among all Sample IDs</t>
  </si>
  <si>
    <t>1)  blank</t>
  </si>
  <si>
    <t>2)  not blank and date is less than Received Date</t>
  </si>
  <si>
    <t>3)  not blank and is not a date</t>
  </si>
  <si>
    <t>2)  not blank and (is not number or number is less than 0)</t>
  </si>
  <si>
    <t>1)  blank and LOD is not checked and Note is &lt;3 characters</t>
  </si>
  <si>
    <t>2)  checked and result is number greater than or equal to LOD</t>
  </si>
  <si>
    <t>3)  not checked and result is less than LOD</t>
  </si>
  <si>
    <t>1)  result is blank and LOD is not checked and Note is &lt;3 characters</t>
  </si>
  <si>
    <t xml:space="preserve"> result is blank and LOD is not checked and Note is &lt;3 characters</t>
  </si>
  <si>
    <t>Result 3</t>
  </si>
  <si>
    <t>Result 5</t>
  </si>
  <si>
    <t>LOD 1</t>
  </si>
  <si>
    <t>LOD 3</t>
  </si>
  <si>
    <t>LOD 5</t>
  </si>
  <si>
    <t>Note 1</t>
  </si>
  <si>
    <t>Note 3</t>
  </si>
  <si>
    <t>Note 5</t>
  </si>
  <si>
    <t>Sample ID 4</t>
  </si>
  <si>
    <t>Result 7</t>
  </si>
  <si>
    <t>LOD 7</t>
  </si>
  <si>
    <t>Note 7</t>
  </si>
  <si>
    <t>Sample ID 6</t>
  </si>
  <si>
    <t>Sample ID 5</t>
  </si>
  <si>
    <t>Result 9</t>
  </si>
  <si>
    <t>LOD 9</t>
  </si>
  <si>
    <t>Note 9</t>
  </si>
  <si>
    <t>Result 11</t>
  </si>
  <si>
    <t>LOD 11</t>
  </si>
  <si>
    <t>Note 11</t>
  </si>
  <si>
    <t>Kit Name</t>
  </si>
  <si>
    <t>Round #</t>
  </si>
  <si>
    <t>Analyte</t>
  </si>
  <si>
    <t>Unit of Measure</t>
  </si>
  <si>
    <t>Deadline Date</t>
  </si>
  <si>
    <t>•  Round deadline:</t>
  </si>
  <si>
    <r>
      <t xml:space="preserve">•  All cells highlighted </t>
    </r>
    <r>
      <rPr>
        <u/>
        <sz val="12"/>
        <color rgb="FFC00000"/>
        <rFont val="Times New Roman"/>
        <family val="1"/>
      </rPr>
      <t>red</t>
    </r>
    <r>
      <rPr>
        <sz val="12"/>
        <color theme="1"/>
        <rFont val="Times New Roman"/>
        <family val="1"/>
      </rPr>
      <t xml:space="preserve"> are required or have invalid data that needs to be revised.  Click on cell to see data requirements.</t>
    </r>
  </si>
  <si>
    <r>
      <rPr>
        <sz val="12"/>
        <rFont val="Calibri"/>
        <family val="2"/>
      </rPr>
      <t>•  E</t>
    </r>
    <r>
      <rPr>
        <sz val="12"/>
        <rFont val="Times New Roman"/>
        <family val="1"/>
      </rPr>
      <t xml:space="preserve">-mail this completed worksheet to:  </t>
    </r>
    <r>
      <rPr>
        <b/>
        <sz val="12"/>
        <rFont val="Times New Roman"/>
        <family val="1"/>
      </rPr>
      <t xml:space="preserve">vitaminalab@cdc.gov  </t>
    </r>
  </si>
  <si>
    <t>Fat Solubles</t>
  </si>
  <si>
    <t>Retinol</t>
  </si>
  <si>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g/dL</t>
    </r>
  </si>
  <si>
    <t>HPLC-UV/visible detection</t>
  </si>
  <si>
    <t>HPLC-Fluorescence detection</t>
  </si>
  <si>
    <t>ELISA</t>
  </si>
  <si>
    <t>Assay Type</t>
  </si>
  <si>
    <r>
      <t xml:space="preserve">Kit Information </t>
    </r>
    <r>
      <rPr>
        <i/>
        <sz val="9"/>
        <color theme="1"/>
        <rFont val="Calibri"/>
        <family val="2"/>
        <scheme val="minor"/>
      </rPr>
      <t>(if used)</t>
    </r>
  </si>
  <si>
    <t>(Manufacturer/Model)</t>
  </si>
  <si>
    <t>(Name/Manufacturer)</t>
  </si>
  <si>
    <r>
      <t>Received Date</t>
    </r>
    <r>
      <rPr>
        <sz val="8"/>
        <rFont val="Arial Narrow"/>
        <family val="2"/>
      </rPr>
      <t xml:space="preserve"> (MM/DD/YY)</t>
    </r>
  </si>
  <si>
    <t>•  Run in singlicate over a period of two consecutive days (Day 1 and Day 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</si>
</sst>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Yes&quot;;&quot;Yes&quot;;&quot;No&quot;"/>
    <numFmt numFmtId="165" formatCode="0000000"/>
    <numFmt numFmtId="166" formatCode="[$-409]mmmm\ d\,\ yyyy;@"/>
  </numFmts>
  <fonts count="2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4"/>
      <color rgb="FF0066FF"/>
      <name val="Times New Roman"/>
      <family val="1"/>
    </font>
    <font>
      <sz val="9"/>
      <color rgb="FFFF0000"/>
      <name val="Calibri"/>
      <family val="2"/>
      <scheme val="minor"/>
    </font>
    <font>
      <sz val="11"/>
      <name val="Times New Roman"/>
      <family val="1"/>
    </font>
    <font>
      <sz val="8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Calibri"/>
      <family val="2"/>
    </font>
    <font>
      <b/>
      <sz val="11"/>
      <color theme="4" tint="0.79998168889431442"/>
      <name val="Calibri"/>
      <family val="2"/>
      <scheme val="minor"/>
    </font>
    <font>
      <sz val="8"/>
      <color rgb="FF000000"/>
      <name val="Tahoma"/>
      <family val="2"/>
    </font>
    <font>
      <sz val="9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2"/>
      <color theme="1" tint="0.34998626667073579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Times New Roman"/>
      <family val="1"/>
    </font>
    <font>
      <b/>
      <sz val="9"/>
      <color indexed="81"/>
      <name val="Tahoma"/>
      <family val="2"/>
    </font>
    <font>
      <sz val="12"/>
      <color theme="4" tint="0.79998168889431442"/>
      <name val="Times New Roman"/>
      <family val="1"/>
    </font>
    <font>
      <i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2"/>
      <color rgb="FFC0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medium">
        <color indexed="64"/>
      </right>
      <top/>
      <bottom style="double">
        <color rgb="FFFF0000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/>
    <xf numFmtId="0" fontId="0" fillId="2" borderId="11" xfId="0" applyFill="1" applyBorder="1"/>
    <xf numFmtId="0" fontId="0" fillId="2" borderId="15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6" xfId="0" applyFill="1" applyBorder="1"/>
    <xf numFmtId="0" fontId="0" fillId="2" borderId="14" xfId="0" applyFill="1" applyBorder="1"/>
    <xf numFmtId="0" fontId="0" fillId="2" borderId="6" xfId="0" applyFill="1" applyBorder="1"/>
    <xf numFmtId="0" fontId="0" fillId="2" borderId="8" xfId="0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12" fillId="2" borderId="0" xfId="0" applyFont="1" applyFill="1"/>
    <xf numFmtId="0" fontId="15" fillId="2" borderId="0" xfId="0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center"/>
    </xf>
    <xf numFmtId="164" fontId="0" fillId="2" borderId="0" xfId="0" applyNumberFormat="1" applyFill="1"/>
    <xf numFmtId="0" fontId="16" fillId="4" borderId="1" xfId="0" applyFont="1" applyFill="1" applyBorder="1"/>
    <xf numFmtId="0" fontId="17" fillId="2" borderId="0" xfId="0" applyFont="1" applyFill="1"/>
    <xf numFmtId="0" fontId="16" fillId="4" borderId="1" xfId="0" applyFont="1" applyFill="1" applyBorder="1" applyAlignment="1">
      <alignment horizontal="center"/>
    </xf>
    <xf numFmtId="0" fontId="18" fillId="2" borderId="10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vertical="center" wrapText="1"/>
    </xf>
    <xf numFmtId="0" fontId="6" fillId="2" borderId="23" xfId="0" applyFont="1" applyFill="1" applyBorder="1" applyAlignment="1">
      <alignment horizontal="center" wrapText="1"/>
    </xf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" xfId="0" applyFill="1" applyBorder="1"/>
    <xf numFmtId="0" fontId="0" fillId="2" borderId="3" xfId="0" applyFill="1" applyBorder="1"/>
    <xf numFmtId="0" fontId="22" fillId="2" borderId="0" xfId="0" applyFont="1" applyFill="1" applyAlignment="1">
      <alignment horizontal="right" vertical="top"/>
    </xf>
    <xf numFmtId="0" fontId="1" fillId="2" borderId="1" xfId="0" applyFont="1" applyFill="1" applyBorder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0" fillId="2" borderId="22" xfId="0" applyFill="1" applyBorder="1"/>
    <xf numFmtId="0" fontId="23" fillId="4" borderId="1" xfId="0" applyFont="1" applyFill="1" applyBorder="1" applyAlignment="1">
      <alignment horizontal="center"/>
    </xf>
    <xf numFmtId="1" fontId="17" fillId="0" borderId="0" xfId="0" applyNumberFormat="1" applyFont="1" applyAlignment="1">
      <alignment horizontal="center"/>
    </xf>
    <xf numFmtId="14" fontId="17" fillId="0" borderId="0" xfId="0" applyNumberFormat="1" applyFont="1" applyAlignment="1">
      <alignment horizontal="center"/>
    </xf>
    <xf numFmtId="0" fontId="20" fillId="2" borderId="9" xfId="0" applyFont="1" applyFill="1" applyBorder="1" applyAlignment="1" applyProtection="1">
      <alignment horizontal="center" vertical="center"/>
      <protection locked="0"/>
    </xf>
    <xf numFmtId="0" fontId="17" fillId="5" borderId="28" xfId="0" applyFont="1" applyFill="1" applyBorder="1" applyAlignment="1">
      <alignment horizontal="center"/>
    </xf>
    <xf numFmtId="0" fontId="17" fillId="5" borderId="0" xfId="0" applyFont="1" applyFill="1" applyAlignment="1">
      <alignment horizontal="center"/>
    </xf>
    <xf numFmtId="0" fontId="17" fillId="5" borderId="2" xfId="0" applyFont="1" applyFill="1" applyBorder="1" applyAlignment="1">
      <alignment horizontal="center"/>
    </xf>
    <xf numFmtId="0" fontId="0" fillId="5" borderId="11" xfId="0" applyFill="1" applyBorder="1"/>
    <xf numFmtId="0" fontId="17" fillId="5" borderId="15" xfId="0" applyFont="1" applyFill="1" applyBorder="1" applyAlignment="1">
      <alignment horizontal="center"/>
    </xf>
    <xf numFmtId="0" fontId="0" fillId="5" borderId="12" xfId="0" applyFill="1" applyBorder="1"/>
    <xf numFmtId="0" fontId="0" fillId="5" borderId="13" xfId="0" applyFill="1" applyBorder="1"/>
    <xf numFmtId="0" fontId="0" fillId="5" borderId="16" xfId="0" applyFill="1" applyBorder="1" applyAlignment="1">
      <alignment horizontal="center"/>
    </xf>
    <xf numFmtId="0" fontId="17" fillId="5" borderId="32" xfId="0" applyFont="1" applyFill="1" applyBorder="1"/>
    <xf numFmtId="0" fontId="17" fillId="5" borderId="33" xfId="0" applyFont="1" applyFill="1" applyBorder="1"/>
    <xf numFmtId="0" fontId="17" fillId="5" borderId="13" xfId="0" applyFont="1" applyFill="1" applyBorder="1"/>
    <xf numFmtId="0" fontId="17" fillId="5" borderId="16" xfId="0" applyFont="1" applyFill="1" applyBorder="1"/>
    <xf numFmtId="0" fontId="0" fillId="5" borderId="33" xfId="0" applyFill="1" applyBorder="1"/>
    <xf numFmtId="0" fontId="17" fillId="5" borderId="30" xfId="0" applyFont="1" applyFill="1" applyBorder="1"/>
    <xf numFmtId="0" fontId="17" fillId="5" borderId="31" xfId="0" applyFont="1" applyFill="1" applyBorder="1"/>
    <xf numFmtId="0" fontId="0" fillId="5" borderId="34" xfId="0" applyFill="1" applyBorder="1"/>
    <xf numFmtId="0" fontId="17" fillId="5" borderId="35" xfId="0" applyFont="1" applyFill="1" applyBorder="1" applyAlignment="1">
      <alignment horizontal="center"/>
    </xf>
    <xf numFmtId="0" fontId="0" fillId="5" borderId="36" xfId="0" applyFill="1" applyBorder="1" applyAlignment="1">
      <alignment horizontal="center"/>
    </xf>
    <xf numFmtId="0" fontId="0" fillId="0" borderId="11" xfId="0" applyBorder="1"/>
    <xf numFmtId="0" fontId="17" fillId="0" borderId="15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6" xfId="0" applyBorder="1" applyAlignment="1">
      <alignment horizontal="center"/>
    </xf>
    <xf numFmtId="0" fontId="0" fillId="0" borderId="34" xfId="0" applyBorder="1"/>
    <xf numFmtId="0" fontId="17" fillId="0" borderId="35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17" fillId="0" borderId="13" xfId="0" applyFont="1" applyBorder="1"/>
    <xf numFmtId="0" fontId="17" fillId="0" borderId="16" xfId="0" applyFont="1" applyBorder="1"/>
    <xf numFmtId="0" fontId="17" fillId="0" borderId="32" xfId="0" applyFont="1" applyBorder="1"/>
    <xf numFmtId="0" fontId="17" fillId="0" borderId="28" xfId="0" applyFont="1" applyBorder="1" applyAlignment="1">
      <alignment horizontal="center"/>
    </xf>
    <xf numFmtId="0" fontId="17" fillId="0" borderId="33" xfId="0" applyFont="1" applyBorder="1"/>
    <xf numFmtId="0" fontId="0" fillId="0" borderId="33" xfId="0" applyBorder="1"/>
    <xf numFmtId="0" fontId="17" fillId="0" borderId="30" xfId="0" applyFont="1" applyBorder="1"/>
    <xf numFmtId="0" fontId="17" fillId="0" borderId="2" xfId="0" applyFont="1" applyBorder="1" applyAlignment="1">
      <alignment horizontal="center"/>
    </xf>
    <xf numFmtId="0" fontId="17" fillId="0" borderId="31" xfId="0" applyFont="1" applyBorder="1"/>
    <xf numFmtId="0" fontId="0" fillId="0" borderId="1" xfId="0" applyBorder="1" applyAlignment="1">
      <alignment horizontal="right"/>
    </xf>
    <xf numFmtId="166" fontId="0" fillId="0" borderId="1" xfId="0" applyNumberFormat="1" applyBorder="1" applyAlignment="1">
      <alignment horizontal="right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5" fillId="2" borderId="0" xfId="0" applyFont="1" applyFill="1"/>
    <xf numFmtId="0" fontId="27" fillId="2" borderId="0" xfId="0" applyFont="1" applyFill="1" applyAlignment="1">
      <alignment vertical="center"/>
    </xf>
    <xf numFmtId="0" fontId="27" fillId="2" borderId="0" xfId="0" applyFont="1" applyFill="1" applyAlignment="1">
      <alignment horizontal="left"/>
    </xf>
    <xf numFmtId="0" fontId="18" fillId="2" borderId="4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/>
    </xf>
    <xf numFmtId="0" fontId="10" fillId="3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/>
    </xf>
    <xf numFmtId="1" fontId="13" fillId="0" borderId="4" xfId="0" applyNumberFormat="1" applyFont="1" applyBorder="1" applyAlignment="1" applyProtection="1">
      <alignment horizontal="center"/>
      <protection locked="0"/>
    </xf>
    <xf numFmtId="1" fontId="13" fillId="0" borderId="22" xfId="0" applyNumberFormat="1" applyFont="1" applyBorder="1" applyAlignment="1" applyProtection="1">
      <alignment horizontal="center"/>
      <protection locked="0"/>
    </xf>
    <xf numFmtId="1" fontId="13" fillId="0" borderId="5" xfId="0" applyNumberFormat="1" applyFont="1" applyBorder="1" applyAlignment="1" applyProtection="1">
      <alignment horizontal="center"/>
      <protection locked="0"/>
    </xf>
    <xf numFmtId="14" fontId="13" fillId="0" borderId="4" xfId="0" applyNumberFormat="1" applyFont="1" applyBorder="1" applyAlignment="1" applyProtection="1">
      <alignment horizontal="center"/>
      <protection locked="0"/>
    </xf>
    <xf numFmtId="14" fontId="13" fillId="0" borderId="22" xfId="0" applyNumberFormat="1" applyFont="1" applyBorder="1" applyAlignment="1" applyProtection="1">
      <alignment horizontal="center"/>
      <protection locked="0"/>
    </xf>
    <xf numFmtId="14" fontId="13" fillId="0" borderId="5" xfId="0" applyNumberFormat="1" applyFont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 vertical="center"/>
    </xf>
    <xf numFmtId="14" fontId="14" fillId="0" borderId="1" xfId="0" applyNumberFormat="1" applyFont="1" applyBorder="1" applyAlignment="1" applyProtection="1">
      <alignment horizontal="center" vertical="center"/>
      <protection locked="0"/>
    </xf>
    <xf numFmtId="165" fontId="14" fillId="0" borderId="27" xfId="0" applyNumberFormat="1" applyFont="1" applyBorder="1" applyAlignment="1" applyProtection="1">
      <alignment horizontal="center" vertical="center"/>
      <protection locked="0"/>
    </xf>
    <xf numFmtId="165" fontId="14" fillId="0" borderId="28" xfId="0" applyNumberFormat="1" applyFont="1" applyBorder="1" applyAlignment="1" applyProtection="1">
      <alignment horizontal="center" vertical="center"/>
      <protection locked="0"/>
    </xf>
    <xf numFmtId="165" fontId="14" fillId="0" borderId="29" xfId="0" applyNumberFormat="1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0" fillId="2" borderId="2" xfId="0" applyFill="1" applyBorder="1" applyAlignment="1">
      <alignment horizontal="center"/>
    </xf>
    <xf numFmtId="0" fontId="14" fillId="0" borderId="10" xfId="0" applyFont="1" applyBorder="1" applyAlignment="1" applyProtection="1">
      <alignment horizontal="left" wrapText="1"/>
      <protection locked="0"/>
    </xf>
    <xf numFmtId="0" fontId="14" fillId="0" borderId="7" xfId="0" applyFont="1" applyBorder="1" applyAlignment="1" applyProtection="1">
      <alignment horizontal="left" wrapText="1"/>
      <protection locked="0"/>
    </xf>
    <xf numFmtId="0" fontId="14" fillId="0" borderId="9" xfId="0" applyFont="1" applyBorder="1" applyAlignment="1" applyProtection="1">
      <alignment horizontal="left" wrapText="1"/>
      <protection locked="0"/>
    </xf>
    <xf numFmtId="0" fontId="17" fillId="0" borderId="4" xfId="0" applyFont="1" applyBorder="1" applyAlignment="1" applyProtection="1">
      <alignment horizontal="left"/>
      <protection locked="0"/>
    </xf>
    <xf numFmtId="0" fontId="17" fillId="0" borderId="22" xfId="0" applyFont="1" applyBorder="1" applyAlignment="1" applyProtection="1">
      <alignment horizontal="left"/>
      <protection locked="0"/>
    </xf>
    <xf numFmtId="0" fontId="17" fillId="0" borderId="5" xfId="0" applyFont="1" applyBorder="1" applyAlignment="1" applyProtection="1">
      <alignment horizontal="left"/>
      <protection locked="0"/>
    </xf>
    <xf numFmtId="0" fontId="10" fillId="3" borderId="24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13" fillId="0" borderId="4" xfId="0" applyFont="1" applyBorder="1" applyAlignment="1" applyProtection="1">
      <alignment horizontal="left" wrapText="1"/>
      <protection locked="0"/>
    </xf>
    <xf numFmtId="0" fontId="13" fillId="0" borderId="22" xfId="0" applyFont="1" applyBorder="1" applyAlignment="1" applyProtection="1">
      <alignment horizontal="left" wrapText="1"/>
      <protection locked="0"/>
    </xf>
    <xf numFmtId="0" fontId="13" fillId="0" borderId="5" xfId="0" applyFont="1" applyBorder="1" applyAlignment="1" applyProtection="1">
      <alignment horizontal="left" wrapText="1"/>
      <protection locked="0"/>
    </xf>
    <xf numFmtId="0" fontId="13" fillId="0" borderId="17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13" fillId="0" borderId="18" xfId="0" applyFont="1" applyBorder="1" applyAlignment="1" applyProtection="1">
      <alignment horizontal="center"/>
      <protection locked="0"/>
    </xf>
    <xf numFmtId="0" fontId="13" fillId="0" borderId="19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20" xfId="0" applyFont="1" applyBorder="1" applyAlignment="1" applyProtection="1">
      <alignment horizontal="center"/>
      <protection locked="0"/>
    </xf>
    <xf numFmtId="0" fontId="13" fillId="0" borderId="21" xfId="0" applyFont="1" applyBorder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center"/>
      <protection locked="0"/>
    </xf>
    <xf numFmtId="0" fontId="13" fillId="0" borderId="3" xfId="0" applyFont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13" fillId="0" borderId="1" xfId="0" applyFont="1" applyBorder="1" applyAlignment="1" applyProtection="1">
      <alignment horizontal="center"/>
      <protection locked="0"/>
    </xf>
    <xf numFmtId="0" fontId="5" fillId="2" borderId="23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</cellXfs>
  <cellStyles count="1">
    <cellStyle name="Normal" xfId="0" builtinId="0"/>
  </cellStyles>
  <dxfs count="48">
    <dxf>
      <font>
        <color theme="4" tint="0.79998168889431442"/>
      </font>
      <fill>
        <patternFill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9C0006"/>
      <color rgb="FFFFC7CE"/>
      <color rgb="FF9C6500"/>
      <color rgb="FFFFEB9C"/>
      <color rgb="FFFEE17B"/>
      <color rgb="FFD87103"/>
      <color rgb="FFFF99CC"/>
      <color rgb="FFFFFFFF"/>
      <color rgb="FFFFCC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'Business Logic'!$J$17" lockText="1" noThreeD="1"/>
</file>

<file path=xl/ctrlProps/ctrlProp11.xml><?xml version="1.0" encoding="utf-8"?>
<formControlPr xmlns="http://schemas.microsoft.com/office/spreadsheetml/2009/9/main" objectType="CheckBox" fmlaLink="'Business Logic'!#REF!" lockText="1" noThreeD="1"/>
</file>

<file path=xl/ctrlProps/ctrlProp12.xml><?xml version="1.0" encoding="utf-8"?>
<formControlPr xmlns="http://schemas.microsoft.com/office/spreadsheetml/2009/9/main" objectType="CheckBox" fmlaLink="'Business Logic'!$J$26" lockText="1" noThreeD="1"/>
</file>

<file path=xl/ctrlProps/ctrlProp13.xml><?xml version="1.0" encoding="utf-8"?>
<formControlPr xmlns="http://schemas.microsoft.com/office/spreadsheetml/2009/9/main" objectType="CheckBox" fmlaLink="'Business Logic'!#REF!" lockText="1" noThreeD="1"/>
</file>

<file path=xl/ctrlProps/ctrlProp14.xml><?xml version="1.0" encoding="utf-8"?>
<formControlPr xmlns="http://schemas.microsoft.com/office/spreadsheetml/2009/9/main" objectType="CheckBox" fmlaLink="'Business Logic'!$J$35" lockText="1" noThreeD="1"/>
</file>

<file path=xl/ctrlProps/ctrlProp2.xml><?xml version="1.0" encoding="utf-8"?>
<formControlPr xmlns="http://schemas.microsoft.com/office/spreadsheetml/2009/9/main" objectType="Drop" dropStyle="combo" dx="16" fmlaLink="'Business Logic'!$D$9" fmlaRange="'Business Logic'!$D$2:$D$5" noThreeD="1" sel="0" val="0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'Business Logic'!$G$17" lockText="1" noThreeD="1"/>
</file>

<file path=xl/ctrlProps/ctrlProp5.xml><?xml version="1.0" encoding="utf-8"?>
<formControlPr xmlns="http://schemas.microsoft.com/office/spreadsheetml/2009/9/main" objectType="CheckBox" fmlaLink="'Business Logic'!#REF!" lockText="1" noThreeD="1"/>
</file>

<file path=xl/ctrlProps/ctrlProp6.xml><?xml version="1.0" encoding="utf-8"?>
<formControlPr xmlns="http://schemas.microsoft.com/office/spreadsheetml/2009/9/main" objectType="CheckBox" fmlaLink="'Business Logic'!$G$26" lockText="1" noThreeD="1"/>
</file>

<file path=xl/ctrlProps/ctrlProp7.xml><?xml version="1.0" encoding="utf-8"?>
<formControlPr xmlns="http://schemas.microsoft.com/office/spreadsheetml/2009/9/main" objectType="CheckBox" fmlaLink="'Business Logic'!#REF!" lockText="1" noThreeD="1"/>
</file>

<file path=xl/ctrlProps/ctrlProp8.xml><?xml version="1.0" encoding="utf-8"?>
<formControlPr xmlns="http://schemas.microsoft.com/office/spreadsheetml/2009/9/main" objectType="CheckBox" fmlaLink="'Business Logic'!$G$35" lockText="1" noThreeD="1"/>
</file>

<file path=xl/ctrlProps/ctrlProp9.xml><?xml version="1.0" encoding="utf-8"?>
<formControlPr xmlns="http://schemas.microsoft.com/office/spreadsheetml/2009/9/main" objectType="CheckBox" fmlaLink="'Business Logic'!#REF!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314325</xdr:colOff>
          <xdr:row>0</xdr:row>
          <xdr:rowOff>133350</xdr:rowOff>
        </xdr:from>
        <xdr:to>
          <xdr:col>4</xdr:col>
          <xdr:colOff>190500</xdr:colOff>
          <xdr:row>2</xdr:row>
          <xdr:rowOff>76200</xdr:rowOff>
        </xdr:to>
        <xdr:sp macro="" textlink="">
          <xdr:nvSpPr>
            <xdr:cNvPr id="5123" name="Object 2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190500</xdr:colOff>
          <xdr:row>1</xdr:row>
          <xdr:rowOff>9525</xdr:rowOff>
        </xdr:from>
        <xdr:to>
          <xdr:col>5</xdr:col>
          <xdr:colOff>66675</xdr:colOff>
          <xdr:row>2</xdr:row>
          <xdr:rowOff>123825</xdr:rowOff>
        </xdr:to>
        <xdr:sp macro="" textlink="">
          <xdr:nvSpPr>
            <xdr:cNvPr id="5124" name="Object 3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19</xdr:row>
          <xdr:rowOff>0</xdr:rowOff>
        </xdr:from>
        <xdr:to>
          <xdr:col>22</xdr:col>
          <xdr:colOff>0</xdr:colOff>
          <xdr:row>20</xdr:row>
          <xdr:rowOff>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No, shipper did not arrive cold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</xdr:row>
          <xdr:rowOff>0</xdr:rowOff>
        </xdr:from>
        <xdr:to>
          <xdr:col>15</xdr:col>
          <xdr:colOff>0</xdr:colOff>
          <xdr:row>22</xdr:row>
          <xdr:rowOff>0</xdr:rowOff>
        </xdr:to>
        <xdr:sp macro="" textlink="">
          <xdr:nvSpPr>
            <xdr:cNvPr id="5165" name="Drop Down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0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</xdr:row>
          <xdr:rowOff>0</xdr:rowOff>
        </xdr:from>
        <xdr:to>
          <xdr:col>14</xdr:col>
          <xdr:colOff>19050</xdr:colOff>
          <xdr:row>20</xdr:row>
          <xdr:rowOff>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0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shipper arrived cold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32</xdr:row>
          <xdr:rowOff>0</xdr:rowOff>
        </xdr:from>
        <xdr:to>
          <xdr:col>12</xdr:col>
          <xdr:colOff>295275</xdr:colOff>
          <xdr:row>33</xdr:row>
          <xdr:rowOff>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0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33</xdr:row>
          <xdr:rowOff>0</xdr:rowOff>
        </xdr:from>
        <xdr:to>
          <xdr:col>12</xdr:col>
          <xdr:colOff>295275</xdr:colOff>
          <xdr:row>34</xdr:row>
          <xdr:rowOff>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0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33</xdr:row>
          <xdr:rowOff>0</xdr:rowOff>
        </xdr:from>
        <xdr:to>
          <xdr:col>12</xdr:col>
          <xdr:colOff>295275</xdr:colOff>
          <xdr:row>34</xdr:row>
          <xdr:rowOff>0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0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34</xdr:row>
          <xdr:rowOff>0</xdr:rowOff>
        </xdr:from>
        <xdr:to>
          <xdr:col>12</xdr:col>
          <xdr:colOff>295275</xdr:colOff>
          <xdr:row>35</xdr:row>
          <xdr:rowOff>0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0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34</xdr:row>
          <xdr:rowOff>0</xdr:rowOff>
        </xdr:from>
        <xdr:to>
          <xdr:col>12</xdr:col>
          <xdr:colOff>295275</xdr:colOff>
          <xdr:row>35</xdr:row>
          <xdr:rowOff>0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0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35</xdr:row>
          <xdr:rowOff>0</xdr:rowOff>
        </xdr:from>
        <xdr:to>
          <xdr:col>12</xdr:col>
          <xdr:colOff>295275</xdr:colOff>
          <xdr:row>36</xdr:row>
          <xdr:rowOff>9525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0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35</xdr:row>
          <xdr:rowOff>0</xdr:rowOff>
        </xdr:from>
        <xdr:to>
          <xdr:col>12</xdr:col>
          <xdr:colOff>295275</xdr:colOff>
          <xdr:row>36</xdr:row>
          <xdr:rowOff>0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0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36</xdr:row>
          <xdr:rowOff>0</xdr:rowOff>
        </xdr:from>
        <xdr:to>
          <xdr:col>12</xdr:col>
          <xdr:colOff>295275</xdr:colOff>
          <xdr:row>37</xdr:row>
          <xdr:rowOff>0</xdr:rowOff>
        </xdr:to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0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36</xdr:row>
          <xdr:rowOff>0</xdr:rowOff>
        </xdr:from>
        <xdr:to>
          <xdr:col>12</xdr:col>
          <xdr:colOff>295275</xdr:colOff>
          <xdr:row>37</xdr:row>
          <xdr:rowOff>0</xdr:rowOff>
        </xdr:to>
        <xdr:sp macro="" textlink="">
          <xdr:nvSpPr>
            <xdr:cNvPr id="5179" name="Check Box 59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0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37</xdr:row>
          <xdr:rowOff>0</xdr:rowOff>
        </xdr:from>
        <xdr:to>
          <xdr:col>12</xdr:col>
          <xdr:colOff>295275</xdr:colOff>
          <xdr:row>38</xdr:row>
          <xdr:rowOff>0</xdr:rowOff>
        </xdr:to>
        <xdr:sp macro="" textlink="">
          <xdr:nvSpPr>
            <xdr:cNvPr id="5180" name="Check Box 60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0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37</xdr:row>
          <xdr:rowOff>0</xdr:rowOff>
        </xdr:from>
        <xdr:to>
          <xdr:col>12</xdr:col>
          <xdr:colOff>295275</xdr:colOff>
          <xdr:row>38</xdr:row>
          <xdr:rowOff>0</xdr:rowOff>
        </xdr:to>
        <xdr:sp macro="" textlink="">
          <xdr:nvSpPr>
            <xdr:cNvPr id="5181" name="Check Box 61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0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335280</xdr:colOff>
      <xdr:row>58</xdr:row>
      <xdr:rowOff>91440</xdr:rowOff>
    </xdr:from>
    <xdr:to>
      <xdr:col>27</xdr:col>
      <xdr:colOff>38100</xdr:colOff>
      <xdr:row>61</xdr:row>
      <xdr:rowOff>152400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01040" y="11224260"/>
          <a:ext cx="9212580" cy="609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CDC estimates the average public reporting burden for this collection of information as 45 minutes per response, including the time for reviewing instructions, searching existing data/information sources, gathering and maintaining the data/information needed, and completing and reviewing the collection of information. An agency may not conduct or sponsor, and a person is not required to respond to a collection of information unless it displays a currently valid OMB Control Number. Send comments regarding this burden estimate or any other aspect of this collection of information, including suggestions for reducing this burden to CDC/ATSDR Information Collection Review Office, 1600 Clifton Road NE, MS H21-8, Atlanta, Georgia 30333; ATTN: PRA (0920-1389).   </a:t>
          </a:r>
        </a:p>
        <a:p>
          <a:endParaRPr lang="en-US" sz="1100"/>
        </a:p>
      </xdr:txBody>
    </xdr:sp>
    <xdr:clientData/>
  </xdr:twoCellAnchor>
  <xdr:twoCellAnchor>
    <xdr:from>
      <xdr:col>24</xdr:col>
      <xdr:colOff>283845</xdr:colOff>
      <xdr:row>1</xdr:row>
      <xdr:rowOff>22860</xdr:rowOff>
    </xdr:from>
    <xdr:to>
      <xdr:col>27</xdr:col>
      <xdr:colOff>321945</xdr:colOff>
      <xdr:row>3</xdr:row>
      <xdr:rowOff>106680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742045" y="222885"/>
          <a:ext cx="1095375" cy="51244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8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Form Approved</a:t>
          </a:r>
          <a:endParaRPr lang="en-US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8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OMB No. 0920-1389 </a:t>
          </a:r>
          <a:endParaRPr lang="en-US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8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Exp. Date 03/31/2026</a:t>
          </a:r>
          <a:endParaRPr lang="en-US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0</xdr:colOff>
      <xdr:row>1</xdr:row>
      <xdr:rowOff>114300</xdr:rowOff>
    </xdr:from>
    <xdr:to>
      <xdr:col>4</xdr:col>
      <xdr:colOff>304537</xdr:colOff>
      <xdr:row>5</xdr:row>
      <xdr:rowOff>70485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2ED74BB-005E-4163-8827-F4CF04ECF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0" y="314325"/>
          <a:ext cx="1009387" cy="822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13" Type="http://schemas.openxmlformats.org/officeDocument/2006/relationships/ctrlProp" Target="../ctrlProps/ctrlProp7.xml"/><Relationship Id="rId18" Type="http://schemas.openxmlformats.org/officeDocument/2006/relationships/ctrlProp" Target="../ctrlProps/ctrlProp12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17" Type="http://schemas.openxmlformats.org/officeDocument/2006/relationships/ctrlProp" Target="../ctrlProps/ctrlProp1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0.xml"/><Relationship Id="rId20" Type="http://schemas.openxmlformats.org/officeDocument/2006/relationships/ctrlProp" Target="../ctrlProps/ctrlProp14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ctrlProp" Target="../ctrlProps/ctrlProp5.xml"/><Relationship Id="rId5" Type="http://schemas.openxmlformats.org/officeDocument/2006/relationships/image" Target="../media/image1.png"/><Relationship Id="rId15" Type="http://schemas.openxmlformats.org/officeDocument/2006/relationships/ctrlProp" Target="../ctrlProps/ctrlProp9.xml"/><Relationship Id="rId10" Type="http://schemas.openxmlformats.org/officeDocument/2006/relationships/ctrlProp" Target="../ctrlProps/ctrlProp4.xml"/><Relationship Id="rId19" Type="http://schemas.openxmlformats.org/officeDocument/2006/relationships/ctrlProp" Target="../ctrlProps/ctrlProp13.xml"/><Relationship Id="rId4" Type="http://schemas.openxmlformats.org/officeDocument/2006/relationships/oleObject" Target="../embeddings/oleObject1.bin"/><Relationship Id="rId9" Type="http://schemas.openxmlformats.org/officeDocument/2006/relationships/ctrlProp" Target="../ctrlProps/ctrlProp3.xml"/><Relationship Id="rId14" Type="http://schemas.openxmlformats.org/officeDocument/2006/relationships/ctrlProp" Target="../ctrlProps/ctrlProp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B57"/>
  <sheetViews>
    <sheetView tabSelected="1" topLeftCell="A44" zoomScale="130" zoomScaleNormal="130" workbookViewId="0">
      <selection activeCell="S67" sqref="S67"/>
    </sheetView>
  </sheetViews>
  <sheetFormatPr defaultColWidth="5.28515625" defaultRowHeight="15" x14ac:dyDescent="0.25"/>
  <cols>
    <col min="1" max="9" width="5.28515625" style="3"/>
    <col min="10" max="13" width="5.28515625" style="3" customWidth="1"/>
    <col min="14" max="19" width="5.28515625" style="3"/>
    <col min="20" max="20" width="5.28515625" style="3" customWidth="1"/>
    <col min="21" max="16384" width="5.28515625" style="3"/>
  </cols>
  <sheetData>
    <row r="1" spans="2:28" ht="15.75" thickBot="1" x14ac:dyDescent="0.3"/>
    <row r="2" spans="2:28" x14ac:dyDescent="0.25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6"/>
    </row>
    <row r="3" spans="2:28" ht="18.75" x14ac:dyDescent="0.25">
      <c r="B3" s="7"/>
      <c r="G3" s="1" t="s">
        <v>3</v>
      </c>
      <c r="AB3" s="8"/>
    </row>
    <row r="4" spans="2:28" ht="19.5" x14ac:dyDescent="0.25">
      <c r="B4" s="7"/>
      <c r="G4" s="2" t="str">
        <f>"Round "&amp;'Business Logic'!B1&amp;"  /  "&amp;'Business Logic'!B2&amp;"  /  "&amp;'Business Logic'!B3</f>
        <v>Round 43  /  Fat Solubles  /  Retinol</v>
      </c>
      <c r="AB4" s="8"/>
    </row>
    <row r="5" spans="2:28" x14ac:dyDescent="0.25">
      <c r="B5" s="7"/>
      <c r="AB5" s="8"/>
    </row>
    <row r="6" spans="2:28" x14ac:dyDescent="0.25">
      <c r="B6" s="7"/>
      <c r="AB6" s="8"/>
    </row>
    <row r="7" spans="2:28" ht="15.75" thickBot="1" x14ac:dyDescent="0.3">
      <c r="B7" s="7"/>
      <c r="C7" s="85" t="s">
        <v>7</v>
      </c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7"/>
      <c r="AB7" s="8"/>
    </row>
    <row r="8" spans="2:28" x14ac:dyDescent="0.25">
      <c r="B8" s="7"/>
      <c r="C8" s="27"/>
      <c r="AA8" s="28"/>
      <c r="AB8" s="8"/>
    </row>
    <row r="9" spans="2:28" ht="15.75" x14ac:dyDescent="0.25">
      <c r="B9" s="7"/>
      <c r="C9" s="27"/>
      <c r="D9" s="79" t="s">
        <v>73</v>
      </c>
      <c r="AA9" s="28"/>
      <c r="AB9" s="8"/>
    </row>
    <row r="10" spans="2:28" ht="15.75" x14ac:dyDescent="0.25">
      <c r="B10" s="7"/>
      <c r="C10" s="27"/>
      <c r="D10" s="78" t="s">
        <v>71</v>
      </c>
      <c r="H10" s="81" t="str">
        <f>TEXT('Business Logic'!B4, "mmmm d, yyyy")</f>
        <v>December 20, 2024</v>
      </c>
      <c r="AA10" s="28"/>
      <c r="AB10" s="8"/>
    </row>
    <row r="11" spans="2:28" ht="15.75" x14ac:dyDescent="0.25">
      <c r="B11" s="7"/>
      <c r="C11" s="27"/>
      <c r="D11" s="80" t="s">
        <v>72</v>
      </c>
      <c r="AA11" s="28"/>
      <c r="AB11" s="8"/>
    </row>
    <row r="12" spans="2:28" ht="15.75" x14ac:dyDescent="0.25">
      <c r="B12" s="7"/>
      <c r="C12" s="27"/>
      <c r="D12" s="80" t="s">
        <v>4</v>
      </c>
      <c r="AA12" s="28"/>
      <c r="AB12" s="8"/>
    </row>
    <row r="13" spans="2:28" ht="15.75" x14ac:dyDescent="0.25">
      <c r="B13" s="7"/>
      <c r="C13" s="27"/>
      <c r="D13" s="80" t="s">
        <v>85</v>
      </c>
      <c r="AA13" s="28"/>
      <c r="AB13" s="8"/>
    </row>
    <row r="14" spans="2:28" ht="15.75" x14ac:dyDescent="0.25">
      <c r="B14" s="7"/>
      <c r="C14" s="27"/>
      <c r="D14" s="80" t="s">
        <v>5</v>
      </c>
      <c r="AA14" s="28"/>
      <c r="AB14" s="8"/>
    </row>
    <row r="15" spans="2:28" ht="15.75" x14ac:dyDescent="0.25">
      <c r="B15" s="7"/>
      <c r="C15" s="27"/>
      <c r="D15" s="80" t="s">
        <v>6</v>
      </c>
      <c r="AA15" s="28"/>
      <c r="AB15" s="8"/>
    </row>
    <row r="16" spans="2:28" x14ac:dyDescent="0.25">
      <c r="B16" s="7"/>
      <c r="C16" s="29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1"/>
      <c r="AB16" s="8"/>
    </row>
    <row r="17" spans="2:28" x14ac:dyDescent="0.25">
      <c r="B17" s="7"/>
      <c r="AB17" s="8"/>
    </row>
    <row r="18" spans="2:28" x14ac:dyDescent="0.25">
      <c r="B18" s="7"/>
      <c r="C18" s="22" t="s">
        <v>8</v>
      </c>
      <c r="F18" s="17"/>
      <c r="G18" s="88"/>
      <c r="H18" s="89"/>
      <c r="I18" s="90"/>
      <c r="K18" s="18"/>
      <c r="R18" s="19"/>
      <c r="Z18" s="20"/>
      <c r="AB18" s="8"/>
    </row>
    <row r="19" spans="2:28" x14ac:dyDescent="0.25">
      <c r="B19" s="7"/>
      <c r="AB19" s="8"/>
    </row>
    <row r="20" spans="2:28" x14ac:dyDescent="0.25">
      <c r="B20" s="7"/>
      <c r="C20" s="22" t="s">
        <v>84</v>
      </c>
      <c r="F20" s="17"/>
      <c r="G20" s="91"/>
      <c r="H20" s="92"/>
      <c r="I20" s="93"/>
      <c r="AB20" s="8"/>
    </row>
    <row r="21" spans="2:28" x14ac:dyDescent="0.25">
      <c r="B21" s="7"/>
      <c r="AB21" s="8"/>
    </row>
    <row r="22" spans="2:28" x14ac:dyDescent="0.25">
      <c r="B22" s="7"/>
      <c r="C22" s="22" t="s">
        <v>80</v>
      </c>
      <c r="F22" s="17"/>
      <c r="Q22" s="104"/>
      <c r="R22" s="105"/>
      <c r="S22" s="105"/>
      <c r="T22" s="105"/>
      <c r="U22" s="105"/>
      <c r="V22" s="105"/>
      <c r="W22" s="105"/>
      <c r="X22" s="105"/>
      <c r="Y22" s="105"/>
      <c r="Z22" s="105"/>
      <c r="AA22" s="106"/>
      <c r="AB22" s="8"/>
    </row>
    <row r="23" spans="2:28" x14ac:dyDescent="0.25">
      <c r="B23" s="7"/>
      <c r="AB23" s="8"/>
    </row>
    <row r="24" spans="2:28" x14ac:dyDescent="0.25">
      <c r="B24" s="7"/>
      <c r="C24" s="3" t="s">
        <v>25</v>
      </c>
      <c r="G24" s="110"/>
      <c r="H24" s="111"/>
      <c r="I24" s="111"/>
      <c r="J24" s="111"/>
      <c r="K24" s="111"/>
      <c r="L24" s="111"/>
      <c r="M24" s="111"/>
      <c r="N24" s="111"/>
      <c r="O24" s="112"/>
      <c r="P24" s="82" t="s">
        <v>82</v>
      </c>
      <c r="AB24" s="8"/>
    </row>
    <row r="25" spans="2:28" x14ac:dyDescent="0.25">
      <c r="B25" s="7"/>
      <c r="C25" s="3" t="s">
        <v>81</v>
      </c>
      <c r="G25" s="110"/>
      <c r="H25" s="111"/>
      <c r="I25" s="111"/>
      <c r="J25" s="111"/>
      <c r="K25" s="111"/>
      <c r="L25" s="111"/>
      <c r="M25" s="111"/>
      <c r="N25" s="111"/>
      <c r="O25" s="112"/>
      <c r="P25" s="83" t="s">
        <v>83</v>
      </c>
      <c r="AB25" s="8"/>
    </row>
    <row r="26" spans="2:28" ht="15" customHeight="1" x14ac:dyDescent="0.25">
      <c r="B26" s="7"/>
      <c r="E26" s="32"/>
      <c r="AB26" s="8"/>
    </row>
    <row r="27" spans="2:28" x14ac:dyDescent="0.25">
      <c r="B27" s="7"/>
      <c r="G27" s="100" t="s">
        <v>27</v>
      </c>
      <c r="H27" s="100"/>
      <c r="I27" s="100"/>
      <c r="J27" s="13"/>
      <c r="K27" s="100" t="s">
        <v>28</v>
      </c>
      <c r="L27" s="100"/>
      <c r="M27" s="100"/>
      <c r="AB27" s="8"/>
    </row>
    <row r="28" spans="2:28" x14ac:dyDescent="0.25">
      <c r="B28" s="7"/>
      <c r="C28" s="3" t="s">
        <v>11</v>
      </c>
      <c r="F28" s="17"/>
      <c r="G28" s="131"/>
      <c r="H28" s="131"/>
      <c r="I28" s="131"/>
      <c r="J28" s="16" t="str">
        <f>'Business Logic'!B5</f>
        <v>µg/dL</v>
      </c>
      <c r="K28" s="131"/>
      <c r="L28" s="131"/>
      <c r="M28" s="131"/>
      <c r="N28" s="16" t="str">
        <f>'Business Logic'!B5</f>
        <v>µg/dL</v>
      </c>
      <c r="AB28" s="8"/>
    </row>
    <row r="29" spans="2:28" x14ac:dyDescent="0.25">
      <c r="B29" s="7"/>
      <c r="AB29" s="8"/>
    </row>
    <row r="30" spans="2:28" x14ac:dyDescent="0.25">
      <c r="B30" s="7"/>
      <c r="C30" s="3" t="s">
        <v>18</v>
      </c>
      <c r="G30" s="131"/>
      <c r="H30" s="131"/>
      <c r="I30" s="131"/>
      <c r="J30" s="16" t="str">
        <f>'Business Logic'!B5</f>
        <v>µg/dL</v>
      </c>
      <c r="AB30" s="8"/>
    </row>
    <row r="31" spans="2:28" x14ac:dyDescent="0.25">
      <c r="B31" s="7"/>
      <c r="AB31" s="8"/>
    </row>
    <row r="32" spans="2:28" ht="30" customHeight="1" x14ac:dyDescent="0.25">
      <c r="B32" s="7"/>
      <c r="C32" s="33" t="s">
        <v>17</v>
      </c>
      <c r="D32" s="94" t="s">
        <v>0</v>
      </c>
      <c r="E32" s="94"/>
      <c r="F32" s="94"/>
      <c r="G32" s="94" t="s">
        <v>19</v>
      </c>
      <c r="H32" s="94"/>
      <c r="I32" s="94"/>
      <c r="J32" s="25"/>
      <c r="K32" s="133" t="str">
        <f>"Result
("&amp;'Business Logic'!B5&amp;")"</f>
        <v>Result
(µg/dL)</v>
      </c>
      <c r="L32" s="133"/>
      <c r="M32" s="26" t="s">
        <v>2</v>
      </c>
      <c r="N32" s="132" t="s">
        <v>1</v>
      </c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8"/>
    </row>
    <row r="33" spans="2:28" ht="15.75" x14ac:dyDescent="0.25">
      <c r="B33" s="7"/>
      <c r="C33" s="94">
        <v>1</v>
      </c>
      <c r="D33" s="95"/>
      <c r="E33" s="95"/>
      <c r="F33" s="95"/>
      <c r="G33" s="96"/>
      <c r="H33" s="97"/>
      <c r="I33" s="98"/>
      <c r="J33" s="24">
        <v>1</v>
      </c>
      <c r="K33" s="99"/>
      <c r="L33" s="99"/>
      <c r="M33" s="40"/>
      <c r="N33" s="101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3"/>
      <c r="AB33" s="8"/>
    </row>
    <row r="34" spans="2:28" ht="15.75" x14ac:dyDescent="0.25">
      <c r="B34" s="7"/>
      <c r="C34" s="94"/>
      <c r="D34" s="95"/>
      <c r="E34" s="95"/>
      <c r="F34" s="95"/>
      <c r="G34" s="96"/>
      <c r="H34" s="97"/>
      <c r="I34" s="98"/>
      <c r="J34" s="24">
        <v>1</v>
      </c>
      <c r="K34" s="99"/>
      <c r="L34" s="99"/>
      <c r="M34" s="40"/>
      <c r="N34" s="101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3"/>
      <c r="AB34" s="8"/>
    </row>
    <row r="35" spans="2:28" ht="15.75" customHeight="1" x14ac:dyDescent="0.25">
      <c r="B35" s="7"/>
      <c r="C35" s="94"/>
      <c r="D35" s="95"/>
      <c r="E35" s="95"/>
      <c r="F35" s="95"/>
      <c r="G35" s="96"/>
      <c r="H35" s="97"/>
      <c r="I35" s="98"/>
      <c r="J35" s="24">
        <v>1</v>
      </c>
      <c r="K35" s="99"/>
      <c r="L35" s="99"/>
      <c r="M35" s="40"/>
      <c r="N35" s="101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3"/>
      <c r="AB35" s="8"/>
    </row>
    <row r="36" spans="2:28" ht="15.75" x14ac:dyDescent="0.25">
      <c r="B36" s="7"/>
      <c r="C36" s="94">
        <v>2</v>
      </c>
      <c r="D36" s="95"/>
      <c r="E36" s="95"/>
      <c r="F36" s="95"/>
      <c r="G36" s="96"/>
      <c r="H36" s="97"/>
      <c r="I36" s="98"/>
      <c r="J36" s="24">
        <v>1</v>
      </c>
      <c r="K36" s="99"/>
      <c r="L36" s="99"/>
      <c r="M36" s="40"/>
      <c r="N36" s="101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3"/>
      <c r="AB36" s="8"/>
    </row>
    <row r="37" spans="2:28" ht="15.75" x14ac:dyDescent="0.25">
      <c r="B37" s="7"/>
      <c r="C37" s="94"/>
      <c r="D37" s="95"/>
      <c r="E37" s="95"/>
      <c r="F37" s="95"/>
      <c r="G37" s="96"/>
      <c r="H37" s="97"/>
      <c r="I37" s="98"/>
      <c r="J37" s="24">
        <v>1</v>
      </c>
      <c r="K37" s="99"/>
      <c r="L37" s="99"/>
      <c r="M37" s="40"/>
      <c r="N37" s="101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3"/>
      <c r="AB37" s="8"/>
    </row>
    <row r="38" spans="2:28" ht="15.75" x14ac:dyDescent="0.25">
      <c r="B38" s="7"/>
      <c r="C38" s="94"/>
      <c r="D38" s="95"/>
      <c r="E38" s="95"/>
      <c r="F38" s="95"/>
      <c r="G38" s="96"/>
      <c r="H38" s="97"/>
      <c r="I38" s="98"/>
      <c r="J38" s="84">
        <v>1</v>
      </c>
      <c r="K38" s="99"/>
      <c r="L38" s="99"/>
      <c r="M38" s="40"/>
      <c r="N38" s="101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3"/>
      <c r="AB38" s="8"/>
    </row>
    <row r="39" spans="2:28" x14ac:dyDescent="0.25">
      <c r="B39" s="7"/>
      <c r="L39" s="36"/>
      <c r="M39" s="36"/>
      <c r="AB39" s="8"/>
    </row>
    <row r="40" spans="2:28" ht="15.75" thickBot="1" x14ac:dyDescent="0.3">
      <c r="B40" s="7"/>
      <c r="C40" s="107" t="s">
        <v>13</v>
      </c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9"/>
      <c r="AB40" s="8"/>
    </row>
    <row r="41" spans="2:28" x14ac:dyDescent="0.25">
      <c r="B41" s="7"/>
      <c r="C41" s="113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5"/>
      <c r="AB41" s="8"/>
    </row>
    <row r="42" spans="2:28" x14ac:dyDescent="0.25">
      <c r="B42" s="7"/>
      <c r="C42" s="116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8"/>
      <c r="AB42" s="8"/>
    </row>
    <row r="43" spans="2:28" x14ac:dyDescent="0.25">
      <c r="B43" s="7"/>
      <c r="C43" s="116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8"/>
      <c r="AB43" s="8"/>
    </row>
    <row r="44" spans="2:28" x14ac:dyDescent="0.25">
      <c r="B44" s="7"/>
      <c r="C44" s="116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8"/>
      <c r="AB44" s="8"/>
    </row>
    <row r="45" spans="2:28" x14ac:dyDescent="0.25">
      <c r="B45" s="7"/>
      <c r="C45" s="116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8"/>
      <c r="AB45" s="8"/>
    </row>
    <row r="46" spans="2:28" x14ac:dyDescent="0.25">
      <c r="B46" s="7"/>
      <c r="C46" s="116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8"/>
      <c r="AB46" s="8"/>
    </row>
    <row r="47" spans="2:28" x14ac:dyDescent="0.25">
      <c r="B47" s="7"/>
      <c r="C47" s="119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1"/>
      <c r="AB47" s="8"/>
    </row>
    <row r="48" spans="2:28" x14ac:dyDescent="0.25">
      <c r="B48" s="7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8"/>
    </row>
    <row r="49" spans="2:28" ht="15.75" thickBot="1" x14ac:dyDescent="0.3">
      <c r="B49" s="7"/>
      <c r="C49" s="107" t="s">
        <v>12</v>
      </c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9"/>
      <c r="AB49" s="8"/>
    </row>
    <row r="50" spans="2:28" x14ac:dyDescent="0.25">
      <c r="B50" s="7"/>
      <c r="C50" s="122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3"/>
      <c r="AA50" s="124"/>
      <c r="AB50" s="8"/>
    </row>
    <row r="51" spans="2:28" x14ac:dyDescent="0.25">
      <c r="B51" s="7"/>
      <c r="C51" s="125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7"/>
      <c r="AB51" s="8"/>
    </row>
    <row r="52" spans="2:28" x14ac:dyDescent="0.25">
      <c r="B52" s="7"/>
      <c r="C52" s="125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7"/>
      <c r="AB52" s="8"/>
    </row>
    <row r="53" spans="2:28" x14ac:dyDescent="0.25">
      <c r="B53" s="7"/>
      <c r="C53" s="125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7"/>
      <c r="AB53" s="8"/>
    </row>
    <row r="54" spans="2:28" x14ac:dyDescent="0.25">
      <c r="B54" s="7"/>
      <c r="C54" s="125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7"/>
      <c r="AB54" s="8"/>
    </row>
    <row r="55" spans="2:28" x14ac:dyDescent="0.25">
      <c r="B55" s="7"/>
      <c r="C55" s="125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27"/>
      <c r="AB55" s="8"/>
    </row>
    <row r="56" spans="2:28" x14ac:dyDescent="0.25">
      <c r="B56" s="7"/>
      <c r="C56" s="128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30"/>
      <c r="AB56" s="8"/>
    </row>
    <row r="57" spans="2:28" ht="15.75" thickBot="1" x14ac:dyDescent="0.3">
      <c r="B57" s="9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1"/>
    </row>
  </sheetData>
  <sheetProtection selectLockedCells="1"/>
  <mergeCells count="41">
    <mergeCell ref="C41:AA47"/>
    <mergeCell ref="C49:AA49"/>
    <mergeCell ref="C50:AA56"/>
    <mergeCell ref="G28:I28"/>
    <mergeCell ref="K28:M28"/>
    <mergeCell ref="D36:F38"/>
    <mergeCell ref="K36:L36"/>
    <mergeCell ref="K35:L35"/>
    <mergeCell ref="G30:I30"/>
    <mergeCell ref="N32:AA32"/>
    <mergeCell ref="N33:AA33"/>
    <mergeCell ref="C36:C38"/>
    <mergeCell ref="K32:L32"/>
    <mergeCell ref="Q22:AA22"/>
    <mergeCell ref="C40:AA40"/>
    <mergeCell ref="G24:O24"/>
    <mergeCell ref="G25:O25"/>
    <mergeCell ref="G36:I36"/>
    <mergeCell ref="G37:I37"/>
    <mergeCell ref="G38:I38"/>
    <mergeCell ref="N38:AA38"/>
    <mergeCell ref="N36:AA36"/>
    <mergeCell ref="N37:AA37"/>
    <mergeCell ref="K38:L38"/>
    <mergeCell ref="K37:L37"/>
    <mergeCell ref="C7:AA7"/>
    <mergeCell ref="G18:I18"/>
    <mergeCell ref="G20:I20"/>
    <mergeCell ref="C33:C35"/>
    <mergeCell ref="D32:F32"/>
    <mergeCell ref="D33:F35"/>
    <mergeCell ref="G32:I32"/>
    <mergeCell ref="G33:I33"/>
    <mergeCell ref="G34:I34"/>
    <mergeCell ref="G35:I35"/>
    <mergeCell ref="K33:L33"/>
    <mergeCell ref="K34:L34"/>
    <mergeCell ref="G27:I27"/>
    <mergeCell ref="N35:AA35"/>
    <mergeCell ref="K27:M27"/>
    <mergeCell ref="N34:AA34"/>
  </mergeCells>
  <dataValidations xWindow="820" yWindow="349" count="9">
    <dataValidation allowBlank="1" showInputMessage="1" prompt="required, must be integer greater than 0" sqref="G18:I18" xr:uid="{00000000-0002-0000-0000-000000000000}"/>
    <dataValidation allowBlank="1" showInputMessage="1" prompt="required, must be number greater than 0" sqref="G28:I28 G30:I30 K28:M28" xr:uid="{00000000-0002-0000-0000-000001000000}"/>
    <dataValidation allowBlank="1" showInputMessage="1" prompt="required, must be date greater than or equal to Jan 1 2020._x000a_Date Format: MM/DD/YYYY" sqref="G20:I20" xr:uid="{00000000-0002-0000-0000-000002000000}"/>
    <dataValidation allowBlank="1" showInputMessage="1" showErrorMessage="1" prompt="required, when &quot;Other&quot; is selected in the Assay list" sqref="Q22:AA22" xr:uid="{00000000-0002-0000-0000-000003000000}"/>
    <dataValidation allowBlank="1" showInputMessage="1" prompt="required if Assay Date and Sample ID exist for Run, must be number greater than 0" sqref="K33:L38" xr:uid="{00000000-0002-0000-0000-000004000000}"/>
    <dataValidation allowBlank="1" showInputMessage="1" prompt="required if Sample ID and Results exist for Run, must be date greater than or equal to Received Date" sqref="D33:F38" xr:uid="{00000000-0002-0000-0000-000005000000}"/>
    <dataValidation type="decimal" operator="greaterThan" allowBlank="1" showInputMessage="1" showErrorMessage="1" errorTitle="Invalid Result" error="Results must be numeric and greater than 0." prompt="If checked, Result must be blank OR number less than LOD._x000a_If not checked, result must be greater than or equal to LOD." sqref="M33:M38" xr:uid="{00000000-0002-0000-0000-000006000000}">
      <formula1>0</formula1>
    </dataValidation>
    <dataValidation allowBlank="1" showInputMessage="1" showErrorMessage="1" prompt="recommended if no Result was obtained for a specified Sample ID" sqref="N33:AA38" xr:uid="{00000000-0002-0000-0000-000007000000}"/>
    <dataValidation allowBlank="1" showInputMessage="1" prompt="required if Assay Date and Results exist for Run, must be 7 digits and unique" sqref="G33:I38" xr:uid="{00000000-0002-0000-0000-000008000000}"/>
  </dataValidations>
  <printOptions horizontalCentered="1" verticalCentered="1"/>
  <pageMargins left="0.25" right="0.25" top="0.75" bottom="0.75" header="0.3" footer="0.3"/>
  <pageSetup scale="65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5123" r:id="rId4">
          <objectPr defaultSize="0" autoPict="0" r:id="rId5">
            <anchor moveWithCells="1" sizeWithCells="1">
              <from>
                <xdr:col>3</xdr:col>
                <xdr:colOff>314325</xdr:colOff>
                <xdr:row>0</xdr:row>
                <xdr:rowOff>133350</xdr:rowOff>
              </from>
              <to>
                <xdr:col>4</xdr:col>
                <xdr:colOff>190500</xdr:colOff>
                <xdr:row>2</xdr:row>
                <xdr:rowOff>76200</xdr:rowOff>
              </to>
            </anchor>
          </objectPr>
        </oleObject>
      </mc:Choice>
      <mc:Fallback>
        <oleObject progId="MSPhotoEd.3" shapeId="5123" r:id="rId4"/>
      </mc:Fallback>
    </mc:AlternateContent>
    <mc:AlternateContent xmlns:mc="http://schemas.openxmlformats.org/markup-compatibility/2006">
      <mc:Choice Requires="x14">
        <oleObject progId="MSPhotoEd.3" shapeId="5124" r:id="rId6">
          <objectPr defaultSize="0" autoPict="0" r:id="rId5">
            <anchor moveWithCells="1" sizeWithCells="1">
              <from>
                <xdr:col>4</xdr:col>
                <xdr:colOff>190500</xdr:colOff>
                <xdr:row>1</xdr:row>
                <xdr:rowOff>9525</xdr:rowOff>
              </from>
              <to>
                <xdr:col>5</xdr:col>
                <xdr:colOff>66675</xdr:colOff>
                <xdr:row>2</xdr:row>
                <xdr:rowOff>123825</xdr:rowOff>
              </to>
            </anchor>
          </objectPr>
        </oleObject>
      </mc:Choice>
      <mc:Fallback>
        <oleObject progId="MSPhotoEd.3" shapeId="5124" r:id="rId6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7" r:id="rId7" name="Check Box 7">
              <controlPr defaultSize="0" autoFill="0" autoLine="0" autoPict="0">
                <anchor moveWithCells="1">
                  <from>
                    <xdr:col>16</xdr:col>
                    <xdr:colOff>0</xdr:colOff>
                    <xdr:row>19</xdr:row>
                    <xdr:rowOff>0</xdr:rowOff>
                  </from>
                  <to>
                    <xdr:col>22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8" name="Drop Down 45">
              <controlPr defaultSize="0" autoLine="0" autoPict="0">
                <anchor mov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15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9" name="Check Box 47">
              <controlPr defaultSize="0" autoFill="0" autoLine="0" autoPict="0">
                <anchor moveWithCells="1">
                  <from>
                    <xdr:col>10</xdr:col>
                    <xdr:colOff>0</xdr:colOff>
                    <xdr:row>19</xdr:row>
                    <xdr:rowOff>0</xdr:rowOff>
                  </from>
                  <to>
                    <xdr:col>14</xdr:col>
                    <xdr:colOff>19050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10" name="Check Box 51">
              <controlPr defaultSize="0" autoFill="0" autoLine="0" autoPict="0">
                <anchor moveWithCells="1">
                  <from>
                    <xdr:col>12</xdr:col>
                    <xdr:colOff>76200</xdr:colOff>
                    <xdr:row>32</xdr:row>
                    <xdr:rowOff>0</xdr:rowOff>
                  </from>
                  <to>
                    <xdr:col>12</xdr:col>
                    <xdr:colOff>295275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11" name="Check Box 52">
              <controlPr defaultSize="0" autoFill="0" autoLine="0" autoPict="0">
                <anchor moveWithCells="1">
                  <from>
                    <xdr:col>12</xdr:col>
                    <xdr:colOff>76200</xdr:colOff>
                    <xdr:row>33</xdr:row>
                    <xdr:rowOff>0</xdr:rowOff>
                  </from>
                  <to>
                    <xdr:col>12</xdr:col>
                    <xdr:colOff>295275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12" name="Check Box 53">
              <controlPr defaultSize="0" autoFill="0" autoLine="0" autoPict="0">
                <anchor moveWithCells="1">
                  <from>
                    <xdr:col>12</xdr:col>
                    <xdr:colOff>76200</xdr:colOff>
                    <xdr:row>33</xdr:row>
                    <xdr:rowOff>0</xdr:rowOff>
                  </from>
                  <to>
                    <xdr:col>12</xdr:col>
                    <xdr:colOff>295275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13" name="Check Box 54">
              <controlPr defaultSize="0" autoFill="0" autoLine="0" autoPict="0">
                <anchor moveWithCells="1">
                  <from>
                    <xdr:col>12</xdr:col>
                    <xdr:colOff>76200</xdr:colOff>
                    <xdr:row>34</xdr:row>
                    <xdr:rowOff>0</xdr:rowOff>
                  </from>
                  <to>
                    <xdr:col>12</xdr:col>
                    <xdr:colOff>295275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14" name="Check Box 55">
              <controlPr defaultSize="0" autoFill="0" autoLine="0" autoPict="0">
                <anchor moveWithCells="1">
                  <from>
                    <xdr:col>12</xdr:col>
                    <xdr:colOff>76200</xdr:colOff>
                    <xdr:row>34</xdr:row>
                    <xdr:rowOff>0</xdr:rowOff>
                  </from>
                  <to>
                    <xdr:col>12</xdr:col>
                    <xdr:colOff>295275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15" name="Check Box 56">
              <controlPr defaultSize="0" autoFill="0" autoLine="0" autoPict="0">
                <anchor moveWithCells="1">
                  <from>
                    <xdr:col>12</xdr:col>
                    <xdr:colOff>76200</xdr:colOff>
                    <xdr:row>35</xdr:row>
                    <xdr:rowOff>0</xdr:rowOff>
                  </from>
                  <to>
                    <xdr:col>12</xdr:col>
                    <xdr:colOff>295275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16" name="Check Box 57">
              <controlPr defaultSize="0" autoFill="0" autoLine="0" autoPict="0">
                <anchor moveWithCells="1">
                  <from>
                    <xdr:col>12</xdr:col>
                    <xdr:colOff>76200</xdr:colOff>
                    <xdr:row>35</xdr:row>
                    <xdr:rowOff>0</xdr:rowOff>
                  </from>
                  <to>
                    <xdr:col>12</xdr:col>
                    <xdr:colOff>295275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17" name="Check Box 58">
              <controlPr defaultSize="0" autoFill="0" autoLine="0" autoPict="0">
                <anchor moveWithCells="1">
                  <from>
                    <xdr:col>12</xdr:col>
                    <xdr:colOff>76200</xdr:colOff>
                    <xdr:row>36</xdr:row>
                    <xdr:rowOff>0</xdr:rowOff>
                  </from>
                  <to>
                    <xdr:col>12</xdr:col>
                    <xdr:colOff>295275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18" name="Check Box 59">
              <controlPr defaultSize="0" autoFill="0" autoLine="0" autoPict="0">
                <anchor moveWithCells="1">
                  <from>
                    <xdr:col>12</xdr:col>
                    <xdr:colOff>76200</xdr:colOff>
                    <xdr:row>36</xdr:row>
                    <xdr:rowOff>0</xdr:rowOff>
                  </from>
                  <to>
                    <xdr:col>12</xdr:col>
                    <xdr:colOff>295275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19" name="Check Box 60">
              <controlPr defaultSize="0" autoFill="0" autoLine="0" autoPict="0">
                <anchor moveWithCells="1">
                  <from>
                    <xdr:col>12</xdr:col>
                    <xdr:colOff>76200</xdr:colOff>
                    <xdr:row>37</xdr:row>
                    <xdr:rowOff>0</xdr:rowOff>
                  </from>
                  <to>
                    <xdr:col>12</xdr:col>
                    <xdr:colOff>295275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20" name="Check Box 61">
              <controlPr defaultSize="0" autoFill="0" autoLine="0" autoPict="0">
                <anchor moveWithCells="1">
                  <from>
                    <xdr:col>12</xdr:col>
                    <xdr:colOff>76200</xdr:colOff>
                    <xdr:row>37</xdr:row>
                    <xdr:rowOff>0</xdr:rowOff>
                  </from>
                  <to>
                    <xdr:col>12</xdr:col>
                    <xdr:colOff>295275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6" id="{71558E1B-FA86-47D2-B9D9-0F75B38D9592}">
            <xm:f>'Business Logic'!$H$2</xm:f>
            <x14:dxf>
              <font>
                <color rgb="FF9C0006"/>
              </font>
            </x14:dxf>
          </x14:cfRule>
          <xm:sqref>C18</xm:sqref>
        </x14:conditionalFormatting>
        <x14:conditionalFormatting xmlns:xm="http://schemas.microsoft.com/office/excel/2006/main">
          <x14:cfRule type="expression" priority="157" id="{59ECEFEB-C059-4842-A39C-8AE79AF0C88D}">
            <xm:f>'Business Logic'!$H$3</xm:f>
            <x14:dxf>
              <font>
                <color rgb="FF9C0006"/>
              </font>
            </x14:dxf>
          </x14:cfRule>
          <xm:sqref>C20</xm:sqref>
        </x14:conditionalFormatting>
        <x14:conditionalFormatting xmlns:xm="http://schemas.microsoft.com/office/excel/2006/main">
          <x14:cfRule type="expression" priority="158" id="{36AFAFDF-CEDD-4E58-9BB2-7CA626D22BD8}">
            <xm:f>OR('Business Logic'!$H$4:$H$5)</xm:f>
            <x14:dxf>
              <font>
                <color rgb="FF9C0006"/>
              </font>
            </x14:dxf>
          </x14:cfRule>
          <xm:sqref>C22</xm:sqref>
        </x14:conditionalFormatting>
        <x14:conditionalFormatting xmlns:xm="http://schemas.microsoft.com/office/excel/2006/main">
          <x14:cfRule type="expression" priority="154" id="{1271627C-5149-48E8-A506-10CD5D68A547}">
            <xm:f>OR('Business Logic'!$H$6:$H$7)</xm:f>
            <x14:dxf>
              <font>
                <color rgb="FF9C0006"/>
              </font>
            </x14:dxf>
          </x14:cfRule>
          <xm:sqref>C28</xm:sqref>
        </x14:conditionalFormatting>
        <x14:conditionalFormatting xmlns:xm="http://schemas.microsoft.com/office/excel/2006/main">
          <x14:cfRule type="expression" priority="149" id="{7A850C98-0A78-4CB4-A642-952AC4A47E2E}">
            <xm:f>'Business Logic'!$H$8</xm:f>
            <x14:dxf>
              <font>
                <color rgb="FF9C0006"/>
              </font>
            </x14:dxf>
          </x14:cfRule>
          <xm:sqref>C30 J30</xm:sqref>
        </x14:conditionalFormatting>
        <x14:conditionalFormatting xmlns:xm="http://schemas.microsoft.com/office/excel/2006/main">
          <x14:cfRule type="expression" priority="483" id="{E7AF95FC-822B-434E-97A1-3B19FD1513DF}">
            <xm:f>OR('Business Logic'!$H$9:$H$38,'Business Logic'!$K$9:$K$38,'Business Logic'!#REF!)</xm:f>
            <x14:dxf>
              <font>
                <color rgb="FF9C0006"/>
              </font>
            </x14:dxf>
          </x14:cfRule>
          <xm:sqref>C32</xm:sqref>
        </x14:conditionalFormatting>
        <x14:conditionalFormatting xmlns:xm="http://schemas.microsoft.com/office/excel/2006/main">
          <x14:cfRule type="expression" priority="453" id="{5C9C72F9-08D2-4FFF-B885-B6B50CED0128}">
            <xm:f>OR('Business Logic'!$H$9:$H$38)</xm:f>
            <x14:dxf>
              <font>
                <color rgb="FF9C0006"/>
              </font>
            </x14:dxf>
          </x14:cfRule>
          <xm:sqref>C33:C35</xm:sqref>
        </x14:conditionalFormatting>
        <x14:conditionalFormatting xmlns:xm="http://schemas.microsoft.com/office/excel/2006/main">
          <x14:cfRule type="expression" priority="457" id="{29B375AF-776E-422C-9D7C-79858DE4218E}">
            <xm:f>OR('Business Logic'!$K$9:$K$38)</xm:f>
            <x14:dxf>
              <font>
                <color rgb="FF9C0006"/>
              </font>
            </x14:dxf>
          </x14:cfRule>
          <xm:sqref>C36:C38</xm:sqref>
        </x14:conditionalFormatting>
        <x14:conditionalFormatting xmlns:xm="http://schemas.microsoft.com/office/excel/2006/main">
          <x14:cfRule type="expression" priority="424" id="{EC365613-B83D-453D-80DF-F0C4E4A49984}">
            <xm:f>OR('Business Logic'!$H$9:$H$11,'Business Logic'!$K$9:$K$11,'Business Logic'!#REF!)</xm:f>
            <x14:dxf>
              <font>
                <color rgb="FF9C0006"/>
              </font>
            </x14:dxf>
          </x14:cfRule>
          <xm:sqref>D32:F32</xm:sqref>
        </x14:conditionalFormatting>
        <x14:conditionalFormatting xmlns:xm="http://schemas.microsoft.com/office/excel/2006/main">
          <x14:cfRule type="expression" priority="289" id="{8A27E006-67B8-42BF-8544-27AD975CE775}">
            <xm:f>OR('Business Logic'!$H$9:$H$11)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D33:F35</xm:sqref>
        </x14:conditionalFormatting>
        <x14:conditionalFormatting xmlns:xm="http://schemas.microsoft.com/office/excel/2006/main">
          <x14:cfRule type="expression" priority="358" id="{5FEA9BC2-FE5C-4614-AA93-4C71E2DF9F79}">
            <xm:f>OR('Business Logic'!$K$9:$K$11)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D36:F38</xm:sqref>
        </x14:conditionalFormatting>
        <x14:conditionalFormatting xmlns:xm="http://schemas.microsoft.com/office/excel/2006/main">
          <x14:cfRule type="expression" priority="161" id="{D244619E-2D20-4CD4-94A6-F3AC535E6FE4}">
            <xm:f>'Business Logic'!$H$2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G18:I18</xm:sqref>
        </x14:conditionalFormatting>
        <x14:conditionalFormatting xmlns:xm="http://schemas.microsoft.com/office/excel/2006/main">
          <x14:cfRule type="expression" priority="160" id="{2F57C5B1-391D-4D37-AFDF-1AB1CB36E779}">
            <xm:f>'Business Logic'!$H$3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G20:I20</xm:sqref>
        </x14:conditionalFormatting>
        <x14:conditionalFormatting xmlns:xm="http://schemas.microsoft.com/office/excel/2006/main">
          <x14:cfRule type="expression" priority="153" id="{7794DEED-0333-49DB-911C-47DEF7868E3C}">
            <xm:f>'Business Logic'!$H$6</xm:f>
            <x14:dxf>
              <font>
                <color rgb="FF9C0006"/>
              </font>
            </x14:dxf>
          </x14:cfRule>
          <xm:sqref>G27:I27 J28</xm:sqref>
        </x14:conditionalFormatting>
        <x14:conditionalFormatting xmlns:xm="http://schemas.microsoft.com/office/excel/2006/main">
          <x14:cfRule type="expression" priority="151" id="{C1944C14-6DBC-45CD-AF38-89F19FB8E540}">
            <xm:f>'Business Logic'!$H$6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G28:I28</xm:sqref>
        </x14:conditionalFormatting>
        <x14:conditionalFormatting xmlns:xm="http://schemas.microsoft.com/office/excel/2006/main">
          <x14:cfRule type="expression" priority="148" id="{64BC0704-CDEF-42FB-BFB4-81B701E587CE}">
            <xm:f>'Business Logic'!$H$8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G30:I30</xm:sqref>
        </x14:conditionalFormatting>
        <x14:conditionalFormatting xmlns:xm="http://schemas.microsoft.com/office/excel/2006/main">
          <x14:cfRule type="expression" priority="479" id="{03CD2309-7E0C-4575-AF7E-EBF1380A5DB0}">
            <xm:f>OR('Business Logic'!$H$12:$H$14,'Business Logic'!$K$12:$K$14,'Business Logic'!#REF!,'Business Logic'!$H$21:$H$23,'Business Logic'!$K$21:$K$23,'Business Logic'!#REF!,'Business Logic'!$H$30:$H$32,'Business Logic'!$K$30:$K$32,'Business Logic'!#REF!)</xm:f>
            <x14:dxf>
              <font>
                <color rgb="FF9C0006"/>
              </font>
            </x14:dxf>
          </x14:cfRule>
          <xm:sqref>G32:I32</xm:sqref>
        </x14:conditionalFormatting>
        <x14:conditionalFormatting xmlns:xm="http://schemas.microsoft.com/office/excel/2006/main">
          <x14:cfRule type="expression" priority="285" id="{69A8BFF1-0CEE-4C4C-8656-A15B8169EA60}">
            <xm:f>OR('Business Logic'!$H$12:$H$14)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G33:I33</xm:sqref>
        </x14:conditionalFormatting>
        <x14:conditionalFormatting xmlns:xm="http://schemas.microsoft.com/office/excel/2006/main">
          <x14:cfRule type="expression" priority="145" id="{FA39AFB9-A821-488A-9A7B-733DEE6B6072}">
            <xm:f>OR('Business Logic'!$H$21:$H$23)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G34:I34</xm:sqref>
        </x14:conditionalFormatting>
        <x14:conditionalFormatting xmlns:xm="http://schemas.microsoft.com/office/excel/2006/main">
          <x14:cfRule type="expression" priority="144" id="{1E735E57-AE0E-4C03-809E-D456A230CEE1}">
            <xm:f>OR('Business Logic'!$H$30:$H$32)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G35:I35</xm:sqref>
        </x14:conditionalFormatting>
        <x14:conditionalFormatting xmlns:xm="http://schemas.microsoft.com/office/excel/2006/main">
          <x14:cfRule type="expression" priority="361" id="{E93BA914-CED0-4CA2-8298-40017609AF21}">
            <xm:f>OR('Business Logic'!$K$12:$K$14)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G36:I36</xm:sqref>
        </x14:conditionalFormatting>
        <x14:conditionalFormatting xmlns:xm="http://schemas.microsoft.com/office/excel/2006/main">
          <x14:cfRule type="expression" priority="359" id="{451D9282-FA9A-4F9F-AD8A-A22FB4A30FD8}">
            <xm:f>OR('Business Logic'!$K$21:$K$23)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G37:I37</xm:sqref>
        </x14:conditionalFormatting>
        <x14:conditionalFormatting xmlns:xm="http://schemas.microsoft.com/office/excel/2006/main">
          <x14:cfRule type="expression" priority="360" id="{1AE25350-2D24-41DC-ABD0-4BB9B7949BCA}">
            <xm:f>OR('Business Logic'!$K$30:$K$32)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G38:I38</xm:sqref>
        </x14:conditionalFormatting>
        <x14:conditionalFormatting xmlns:xm="http://schemas.microsoft.com/office/excel/2006/main">
          <x14:cfRule type="expression" priority="481" id="{9E6C05D8-E7B0-40E9-9F8A-37F98F99978E}">
            <xm:f>OR('Business Logic'!$H$15:$H$16,'Business Logic'!$K$15:$K$16,'Business Logic'!#REF!,'Business Logic'!#REF!,'Business Logic'!#REF!,'Business Logic'!#REF!,'Business Logic'!$H$24:$H$25,'Business Logic'!$K$24:$K$25,'Business Logic'!#REF!,'Business Logic'!#REF!,'Business Logic'!#REF!,'Business Logic'!#REF!,'Business Logic'!$H$33:$H$34,'Business Logic'!$K$33:$K$34,'Business Logic'!#REF!,'Business Logic'!#REF!,'Business Logic'!#REF!,'Business Logic'!#REF!)</xm:f>
            <x14:dxf>
              <font>
                <color rgb="FF9C0006"/>
              </font>
            </x14:dxf>
          </x14:cfRule>
          <xm:sqref>K32:L32</xm:sqref>
        </x14:conditionalFormatting>
        <x14:conditionalFormatting xmlns:xm="http://schemas.microsoft.com/office/excel/2006/main">
          <x14:cfRule type="expression" priority="300" id="{6EA289CC-43AD-4658-BD22-3E47CB4FB6D4}">
            <xm:f>OR('Business Logic'!$H$15:$H$16)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K33:L33</xm:sqref>
        </x14:conditionalFormatting>
        <x14:conditionalFormatting xmlns:xm="http://schemas.microsoft.com/office/excel/2006/main">
          <x14:cfRule type="expression" priority="141" id="{0FD8E801-C9F5-4CCD-943D-641012A02883}">
            <xm:f>OR('Business Logic'!$H$24:$H$25)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K34:L34</xm:sqref>
        </x14:conditionalFormatting>
        <x14:conditionalFormatting xmlns:xm="http://schemas.microsoft.com/office/excel/2006/main">
          <x14:cfRule type="expression" priority="139" id="{ECF55670-EB0A-4F9D-9679-445A2A541775}">
            <xm:f>OR('Business Logic'!$H$33:$H$34)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K35:L35</xm:sqref>
        </x14:conditionalFormatting>
        <x14:conditionalFormatting xmlns:xm="http://schemas.microsoft.com/office/excel/2006/main">
          <x14:cfRule type="expression" priority="367" id="{89343F27-B06E-4CF6-997E-9DE81ED07A8C}">
            <xm:f>OR('Business Logic'!$K$15:$K$16)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K36:L36</xm:sqref>
        </x14:conditionalFormatting>
        <x14:conditionalFormatting xmlns:xm="http://schemas.microsoft.com/office/excel/2006/main">
          <x14:cfRule type="expression" priority="363" id="{BB60FF9C-ED59-4CBB-9BA8-DDD864FBBA2A}">
            <xm:f>OR('Business Logic'!$K$24:$K$25)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K37:L37</xm:sqref>
        </x14:conditionalFormatting>
        <x14:conditionalFormatting xmlns:xm="http://schemas.microsoft.com/office/excel/2006/main">
          <x14:cfRule type="expression" priority="365" id="{9EE67D23-CA6B-4176-A7BD-357327C332B4}">
            <xm:f>OR('Business Logic'!$K$33:$K$34)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K38:L38</xm:sqref>
        </x14:conditionalFormatting>
        <x14:conditionalFormatting xmlns:xm="http://schemas.microsoft.com/office/excel/2006/main">
          <x14:cfRule type="expression" priority="152" id="{3548E6AB-C045-4934-A9F1-E760CF2C213B}">
            <xm:f>'Business Logic'!$H$7</xm:f>
            <x14:dxf>
              <font>
                <color rgb="FF9C0006"/>
              </font>
            </x14:dxf>
          </x14:cfRule>
          <xm:sqref>K27:M27 N28</xm:sqref>
        </x14:conditionalFormatting>
        <x14:conditionalFormatting xmlns:xm="http://schemas.microsoft.com/office/excel/2006/main">
          <x14:cfRule type="expression" priority="150" id="{E244F964-22A1-422A-9C00-3AA3447E4BE4}">
            <xm:f>'Business Logic'!$H$7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K28:M28</xm:sqref>
        </x14:conditionalFormatting>
        <x14:conditionalFormatting xmlns:xm="http://schemas.microsoft.com/office/excel/2006/main">
          <x14:cfRule type="expression" priority="482" id="{A665019E-059C-4339-828A-FFDEC53F26C9}">
            <xm:f>OR('Business Logic'!$H$17:$H$19,'Business Logic'!$K$17:$K$19,'Business Logic'!#REF!,'Business Logic'!#REF!,'Business Logic'!#REF!,'Business Logic'!#REF!,'Business Logic'!$H$26:$H$28,'Business Logic'!$K$26:$K$28,'Business Logic'!#REF!,'Business Logic'!#REF!,'Business Logic'!#REF!,'Business Logic'!#REF!,'Business Logic'!$H$35:$H$37,'Business Logic'!$K$35:$K$37,'Business Logic'!#REF!,'Business Logic'!#REF!,'Business Logic'!#REF!,'Business Logic'!#REF!)</xm:f>
            <x14:dxf>
              <font>
                <color rgb="FF9C0006"/>
              </font>
            </x14:dxf>
          </x14:cfRule>
          <xm:sqref>M32</xm:sqref>
        </x14:conditionalFormatting>
        <x14:conditionalFormatting xmlns:xm="http://schemas.microsoft.com/office/excel/2006/main">
          <x14:cfRule type="expression" priority="305" id="{B2B34A8C-BCB8-479E-B612-9692CF639A11}">
            <xm:f>OR('Business Logic'!$H$17:$H$19)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M33</xm:sqref>
        </x14:conditionalFormatting>
        <x14:conditionalFormatting xmlns:xm="http://schemas.microsoft.com/office/excel/2006/main">
          <x14:cfRule type="expression" priority="129" id="{C71AF6F6-D5E6-437E-807B-9BDAF5374367}">
            <xm:f>OR('Business Logic'!$H$26:$H$28)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M34</xm:sqref>
        </x14:conditionalFormatting>
        <x14:conditionalFormatting xmlns:xm="http://schemas.microsoft.com/office/excel/2006/main">
          <x14:cfRule type="expression" priority="127" id="{C0FD8C53-535A-4543-BFF8-EBB3F4005B7B}">
            <xm:f>OR('Business Logic'!$H$35:$H$37)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M35</xm:sqref>
        </x14:conditionalFormatting>
        <x14:conditionalFormatting xmlns:xm="http://schemas.microsoft.com/office/excel/2006/main">
          <x14:cfRule type="expression" priority="373" id="{687D8116-FA3C-4205-AE01-FEF9C25C0F33}">
            <xm:f>OR('Business Logic'!$K$17:$K$19)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M36</xm:sqref>
        </x14:conditionalFormatting>
        <x14:conditionalFormatting xmlns:xm="http://schemas.microsoft.com/office/excel/2006/main">
          <x14:cfRule type="expression" priority="369" id="{8A88D156-DDBC-4757-B2B5-4D391A9681BD}">
            <xm:f>OR('Business Logic'!$K$26:$K$28)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M37</xm:sqref>
        </x14:conditionalFormatting>
        <x14:conditionalFormatting xmlns:xm="http://schemas.microsoft.com/office/excel/2006/main">
          <x14:cfRule type="expression" priority="371" id="{15DE327E-C610-4853-80BF-6E1778C883DD}">
            <xm:f>OR('Business Logic'!$K$35:$K$37)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M38</xm:sqref>
        </x14:conditionalFormatting>
        <x14:conditionalFormatting xmlns:xm="http://schemas.microsoft.com/office/excel/2006/main">
          <x14:cfRule type="expression" priority="480" id="{9BDD8D08-FB72-4DC9-9FA5-1AFA77998A55}">
            <xm:f>OR('Business Logic'!$H$20,'Business Logic'!$K$20,'Business Logic'!#REF!,'Business Logic'!#REF!,'Business Logic'!#REF!,'Business Logic'!#REF!,'Business Logic'!$H$29,'Business Logic'!$K$29,'Business Logic'!#REF!,'Business Logic'!#REF!,'Business Logic'!#REF!,'Business Logic'!#REF!,'Business Logic'!$H$38,'Business Logic'!$K$38,'Business Logic'!#REF!,'Business Logic'!#REF!,'Business Logic'!#REF!,'Business Logic'!#REF!)</xm:f>
            <x14:dxf>
              <font>
                <color rgb="FF9C0006"/>
              </font>
            </x14:dxf>
          </x14:cfRule>
          <xm:sqref>N32:AA32</xm:sqref>
        </x14:conditionalFormatting>
        <x14:conditionalFormatting xmlns:xm="http://schemas.microsoft.com/office/excel/2006/main">
          <x14:cfRule type="expression" priority="137" id="{2FA15773-B23D-445E-BE32-3677C4FB8C83}">
            <xm:f>'Business Logic'!$H$20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N33:AA33</xm:sqref>
        </x14:conditionalFormatting>
        <x14:conditionalFormatting xmlns:xm="http://schemas.microsoft.com/office/excel/2006/main">
          <x14:cfRule type="expression" priority="106" id="{98926AF2-FF9C-4CCE-A5C5-D899BFBD6B16}">
            <xm:f>'Business Logic'!$H$29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N34:AA34</xm:sqref>
        </x14:conditionalFormatting>
        <x14:conditionalFormatting xmlns:xm="http://schemas.microsoft.com/office/excel/2006/main">
          <x14:cfRule type="expression" priority="104" id="{23EC2534-F452-4A4D-B2E1-2581484536AD}">
            <xm:f>'Business Logic'!$H$38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N35:AA35</xm:sqref>
        </x14:conditionalFormatting>
        <x14:conditionalFormatting xmlns:xm="http://schemas.microsoft.com/office/excel/2006/main">
          <x14:cfRule type="expression" priority="374" id="{72848EC4-1809-459B-9B2D-387AC2CEDAF8}">
            <xm:f>'Business Logic'!$K$20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N36:AA36</xm:sqref>
        </x14:conditionalFormatting>
        <x14:conditionalFormatting xmlns:xm="http://schemas.microsoft.com/office/excel/2006/main">
          <x14:cfRule type="expression" priority="375" id="{5FBF4BED-BC66-4F48-84ED-913DC0B7EE80}">
            <xm:f>'Business Logic'!$K$29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N37:AA37</xm:sqref>
        </x14:conditionalFormatting>
        <x14:conditionalFormatting xmlns:xm="http://schemas.microsoft.com/office/excel/2006/main">
          <x14:cfRule type="expression" priority="377" id="{3E756CDA-855B-4214-BA2C-0AC0AB3EDA1E}">
            <xm:f>'Business Logic'!$K$38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N38:AA38</xm:sqref>
        </x14:conditionalFormatting>
        <x14:conditionalFormatting xmlns:xm="http://schemas.microsoft.com/office/excel/2006/main">
          <x14:cfRule type="expression" priority="419" id="{03FB68E6-1915-4F4E-AA56-07AF1C1EF3CB}">
            <xm:f>'Business Logic'!$H$5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14:cfRule type="expression" priority="420" id="{19760092-C935-42D8-B3BF-02111D45EE04}">
            <xm:f>TRIM('Business Logic'!$D$10)&lt;&gt;"Other"</xm:f>
            <x14:dxf>
              <font>
                <color theme="4" tint="0.79998168889431442"/>
              </font>
              <fill>
                <patternFill>
                  <bgColor theme="4" tint="0.79998168889431442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Q22:AA22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8"/>
  <sheetViews>
    <sheetView zoomScaleNormal="100" workbookViewId="0">
      <selection activeCell="B5" sqref="B5"/>
    </sheetView>
  </sheetViews>
  <sheetFormatPr defaultRowHeight="15" x14ac:dyDescent="0.25"/>
  <cols>
    <col min="1" max="1" width="15.28515625" bestFit="1" customWidth="1"/>
    <col min="2" max="2" width="17.7109375" bestFit="1" customWidth="1"/>
    <col min="3" max="3" width="5.28515625" customWidth="1"/>
    <col min="4" max="4" width="33" customWidth="1"/>
    <col min="5" max="5" width="5.28515625" customWidth="1"/>
    <col min="6" max="6" width="21.85546875" customWidth="1"/>
    <col min="7" max="7" width="14.42578125" style="35" customWidth="1"/>
    <col min="8" max="8" width="10" customWidth="1"/>
    <col min="9" max="9" width="21.85546875" customWidth="1"/>
    <col min="10" max="10" width="14.42578125" customWidth="1"/>
    <col min="11" max="11" width="10" customWidth="1"/>
  </cols>
  <sheetData>
    <row r="1" spans="1:12" x14ac:dyDescent="0.25">
      <c r="A1" s="21" t="s">
        <v>67</v>
      </c>
      <c r="B1" s="76">
        <v>43</v>
      </c>
      <c r="D1" s="21" t="s">
        <v>15</v>
      </c>
      <c r="F1" s="21" t="s">
        <v>23</v>
      </c>
      <c r="G1" s="37" t="s">
        <v>24</v>
      </c>
      <c r="H1" s="23" t="s">
        <v>26</v>
      </c>
    </row>
    <row r="2" spans="1:12" x14ac:dyDescent="0.25">
      <c r="A2" s="21" t="s">
        <v>66</v>
      </c>
      <c r="B2" s="76" t="s">
        <v>74</v>
      </c>
      <c r="D2" s="14" t="s">
        <v>77</v>
      </c>
      <c r="F2" t="s">
        <v>8</v>
      </c>
      <c r="G2" s="38"/>
      <c r="H2" t="b">
        <f>OR(NOT(ISNUMBER('Input Form'!G18)),IFERROR(MOD('Input Form'!G18,1)&lt;&gt;0,TRUE),'Input Form'!G18&lt;1)</f>
        <v>1</v>
      </c>
    </row>
    <row r="3" spans="1:12" x14ac:dyDescent="0.25">
      <c r="A3" s="21" t="s">
        <v>68</v>
      </c>
      <c r="B3" s="76" t="s">
        <v>75</v>
      </c>
      <c r="D3" s="14" t="s">
        <v>78</v>
      </c>
      <c r="F3" t="s">
        <v>9</v>
      </c>
      <c r="G3" s="39"/>
      <c r="H3" t="b">
        <f>OR(NOT(ISNUMBER('Input Form'!G20)),'Input Form'!G20&lt;DATE(2020,1,1))</f>
        <v>1</v>
      </c>
    </row>
    <row r="4" spans="1:12" x14ac:dyDescent="0.25">
      <c r="A4" s="21" t="s">
        <v>70</v>
      </c>
      <c r="B4" s="77">
        <v>45646</v>
      </c>
      <c r="D4" s="14" t="s">
        <v>79</v>
      </c>
      <c r="F4" t="s">
        <v>10</v>
      </c>
      <c r="G4" s="35" t="str">
        <f>D10</f>
        <v/>
      </c>
      <c r="H4" t="b">
        <f>ISBLANK(D9)</f>
        <v>1</v>
      </c>
    </row>
    <row r="5" spans="1:12" x14ac:dyDescent="0.25">
      <c r="A5" s="21" t="s">
        <v>69</v>
      </c>
      <c r="B5" s="76" t="s">
        <v>76</v>
      </c>
      <c r="D5" s="14" t="s">
        <v>16</v>
      </c>
      <c r="F5" t="s">
        <v>20</v>
      </c>
      <c r="H5" t="b">
        <f>AND(D10="Other",LEN(TRIM('Input Form'!Q22))&lt;3)</f>
        <v>0</v>
      </c>
    </row>
    <row r="6" spans="1:12" x14ac:dyDescent="0.25">
      <c r="F6" t="s">
        <v>21</v>
      </c>
      <c r="G6" s="34"/>
      <c r="H6" t="b">
        <f>NOT(ISNUMBER('Input Form'!G28))</f>
        <v>1</v>
      </c>
    </row>
    <row r="7" spans="1:12" x14ac:dyDescent="0.25">
      <c r="F7" t="s">
        <v>22</v>
      </c>
      <c r="G7" s="34"/>
      <c r="H7" t="b">
        <f>NOT(ISNUMBER('Input Form'!K28))</f>
        <v>1</v>
      </c>
    </row>
    <row r="8" spans="1:12" ht="15.75" thickBot="1" x14ac:dyDescent="0.3">
      <c r="D8" s="21" t="s">
        <v>14</v>
      </c>
      <c r="F8" t="s">
        <v>18</v>
      </c>
      <c r="H8" t="b">
        <f>NOT(ISNUMBER('Input Form'!G30))</f>
        <v>1</v>
      </c>
    </row>
    <row r="9" spans="1:12" x14ac:dyDescent="0.25">
      <c r="D9" s="15"/>
      <c r="F9" s="44" t="s">
        <v>35</v>
      </c>
      <c r="G9" s="45"/>
      <c r="H9" s="46" t="b">
        <f>ISBLANK('Input Form'!D33)</f>
        <v>1</v>
      </c>
      <c r="I9" s="59" t="s">
        <v>34</v>
      </c>
      <c r="J9" s="60"/>
      <c r="K9" s="61" t="b">
        <f>ISBLANK('Input Form'!D36)</f>
        <v>1</v>
      </c>
      <c r="L9" t="s">
        <v>37</v>
      </c>
    </row>
    <row r="10" spans="1:12" x14ac:dyDescent="0.25">
      <c r="D10" s="15" t="str">
        <f>IF(ISBLANK(D9),"",INDEX(D2:D5,D9))</f>
        <v/>
      </c>
      <c r="F10" s="47"/>
      <c r="G10" s="42"/>
      <c r="H10" s="48" t="b">
        <f>AND(NOT(ISBLANK('Input Form'!D33)),'Input Form'!D33&lt;'Input Form'!$G$20)</f>
        <v>0</v>
      </c>
      <c r="I10" s="62"/>
      <c r="J10" s="35"/>
      <c r="K10" s="63" t="b">
        <f>AND(NOT(ISBLANK('Input Form'!D36)),'Input Form'!D36&lt;'Input Form'!$G$20)</f>
        <v>0</v>
      </c>
      <c r="L10" t="s">
        <v>38</v>
      </c>
    </row>
    <row r="11" spans="1:12" ht="15.75" thickBot="1" x14ac:dyDescent="0.3">
      <c r="F11" s="56"/>
      <c r="G11" s="57"/>
      <c r="H11" s="58" t="b">
        <f>AND(NOT(ISBLANK('Input Form'!D33)),NOT(ISNUMBER('Input Form'!D33)))</f>
        <v>0</v>
      </c>
      <c r="I11" s="64"/>
      <c r="J11" s="65"/>
      <c r="K11" s="66" t="b">
        <f>AND(NOT(ISBLANK('Input Form'!D36)),NOT(ISNUMBER('Input Form'!D36)))</f>
        <v>0</v>
      </c>
      <c r="L11" t="s">
        <v>39</v>
      </c>
    </row>
    <row r="12" spans="1:12" ht="15.75" thickTop="1" x14ac:dyDescent="0.25">
      <c r="F12" s="51" t="s">
        <v>30</v>
      </c>
      <c r="G12" s="42"/>
      <c r="H12" s="52" t="b">
        <f>ISBLANK('Input Form'!G33)</f>
        <v>1</v>
      </c>
      <c r="I12" s="67" t="s">
        <v>54</v>
      </c>
      <c r="J12" s="35"/>
      <c r="K12" s="68" t="b">
        <f>ISBLANK('Input Form'!G36)</f>
        <v>1</v>
      </c>
      <c r="L12" t="s">
        <v>37</v>
      </c>
    </row>
    <row r="13" spans="1:12" x14ac:dyDescent="0.25">
      <c r="F13" s="51"/>
      <c r="G13" s="42"/>
      <c r="H13" s="52" t="b">
        <f>AND(NOT(ISBLANK('Input Form'!G33)),OR(NOT(ISNUMBER('Input Form'!G33)),LEN('Input Form'!G33)&gt;7))</f>
        <v>0</v>
      </c>
      <c r="I13" s="67"/>
      <c r="J13" s="35"/>
      <c r="K13" s="68" t="b">
        <f>AND(NOT(ISBLANK('Input Form'!G36)),OR(NOT(ISNUMBER('Input Form'!G36)),LEN('Input Form'!G36)&gt;7))</f>
        <v>0</v>
      </c>
      <c r="L13" t="s">
        <v>29</v>
      </c>
    </row>
    <row r="14" spans="1:12" x14ac:dyDescent="0.25">
      <c r="F14" s="51"/>
      <c r="G14" s="42"/>
      <c r="H14" s="52" t="b">
        <f>COUNTIF('Input Form'!$G$33:$I$38,'Input Form'!G33)&gt;1</f>
        <v>0</v>
      </c>
      <c r="I14" s="67"/>
      <c r="J14" s="35"/>
      <c r="K14" s="68" t="b">
        <f>COUNTIF('Input Form'!$G$33:$I$38,'Input Form'!G36)&gt;1</f>
        <v>0</v>
      </c>
      <c r="L14" t="s">
        <v>36</v>
      </c>
    </row>
    <row r="15" spans="1:12" x14ac:dyDescent="0.25">
      <c r="F15" s="49" t="s">
        <v>31</v>
      </c>
      <c r="G15" s="41"/>
      <c r="H15" s="50" t="b">
        <f>AND(ISBLANK('Input Form'!K33),NOT(G17),LEN(TRIM('Input Form'!N33))&lt;3)</f>
        <v>1</v>
      </c>
      <c r="I15" s="69" t="s">
        <v>55</v>
      </c>
      <c r="J15" s="70"/>
      <c r="K15" s="71" t="b">
        <f>AND(ISBLANK('Input Form'!K36),NOT(J17),LEN(TRIM('Input Form'!N36))&lt;3)</f>
        <v>1</v>
      </c>
      <c r="L15" t="s">
        <v>41</v>
      </c>
    </row>
    <row r="16" spans="1:12" x14ac:dyDescent="0.25">
      <c r="F16" s="51"/>
      <c r="G16" s="42"/>
      <c r="H16" s="52" t="b">
        <f>AND(NOT(ISBLANK('Input Form'!K33)),OR(NOT(ISNUMBER('Input Form'!K33)),'Input Form'!K33&lt;0))</f>
        <v>0</v>
      </c>
      <c r="I16" s="67"/>
      <c r="J16" s="35"/>
      <c r="K16" s="68" t="b">
        <f>AND(NOT(ISBLANK('Input Form'!K36)),OR(NOT(ISNUMBER('Input Form'!K36)),'Input Form'!K36&lt;0))</f>
        <v>0</v>
      </c>
      <c r="L16" t="s">
        <v>40</v>
      </c>
    </row>
    <row r="17" spans="6:12" x14ac:dyDescent="0.25">
      <c r="F17" s="49" t="s">
        <v>48</v>
      </c>
      <c r="G17" s="41" t="b">
        <v>0</v>
      </c>
      <c r="H17" s="53" t="b">
        <f>AND(ISBLANK('Input Form'!K33),NOT(G17),LEN(TRIM('Input Form'!N33))&lt;3)</f>
        <v>1</v>
      </c>
      <c r="I17" s="69" t="s">
        <v>56</v>
      </c>
      <c r="J17" s="70" t="b">
        <v>0</v>
      </c>
      <c r="K17" s="72" t="b">
        <f>AND(ISBLANK('Input Form'!K36),NOT(J17),LEN(TRIM('Input Form'!N36))&lt;3)</f>
        <v>1</v>
      </c>
      <c r="L17" t="s">
        <v>44</v>
      </c>
    </row>
    <row r="18" spans="6:12" x14ac:dyDescent="0.25">
      <c r="F18" s="51"/>
      <c r="G18" s="42"/>
      <c r="H18" s="52" t="b">
        <f>AND(G17,ISNUMBER('Input Form'!K33),'Input Form'!K33&gt;='Input Form'!$G$30)</f>
        <v>0</v>
      </c>
      <c r="I18" s="67"/>
      <c r="J18" s="35"/>
      <c r="K18" s="68" t="b">
        <f>AND(J17,ISNUMBER('Input Form'!K36),'Input Form'!K36&gt;='Input Form'!$G$30)</f>
        <v>0</v>
      </c>
      <c r="L18" t="s">
        <v>42</v>
      </c>
    </row>
    <row r="19" spans="6:12" x14ac:dyDescent="0.25">
      <c r="F19" s="54"/>
      <c r="G19" s="43"/>
      <c r="H19" s="55" t="b">
        <f>AND(NOT(G17),NOT(ISBLANK('Input Form'!K33)),'Input Form'!K33&lt;'Input Form'!$G$30)</f>
        <v>0</v>
      </c>
      <c r="I19" s="73"/>
      <c r="J19" s="74"/>
      <c r="K19" s="75" t="b">
        <f>AND(NOT(J17),NOT(ISBLANK('Input Form'!K36)),'Input Form'!K36&lt;'Input Form'!$G$30)</f>
        <v>0</v>
      </c>
      <c r="L19" t="s">
        <v>43</v>
      </c>
    </row>
    <row r="20" spans="6:12" x14ac:dyDescent="0.25">
      <c r="F20" s="51" t="s">
        <v>51</v>
      </c>
      <c r="G20" s="42"/>
      <c r="H20" s="52" t="b">
        <f>AND(ISBLANK('Input Form'!K33),NOT(G17),LEN(TRIM('Input Form'!N33))&lt;3)</f>
        <v>1</v>
      </c>
      <c r="I20" s="67" t="s">
        <v>57</v>
      </c>
      <c r="J20" s="35"/>
      <c r="K20" s="68" t="b">
        <f>AND(ISBLANK('Input Form'!K36),NOT(J17),LEN(TRIM('Input Form'!N36))&lt;3)</f>
        <v>1</v>
      </c>
      <c r="L20" t="s">
        <v>45</v>
      </c>
    </row>
    <row r="21" spans="6:12" x14ac:dyDescent="0.25">
      <c r="F21" s="51" t="s">
        <v>32</v>
      </c>
      <c r="G21" s="42"/>
      <c r="H21" s="52" t="b">
        <f>ISBLANK('Input Form'!G34)</f>
        <v>1</v>
      </c>
      <c r="I21" s="67" t="s">
        <v>59</v>
      </c>
      <c r="J21" s="35"/>
      <c r="K21" s="68" t="b">
        <f>ISBLANK('Input Form'!G37)</f>
        <v>1</v>
      </c>
    </row>
    <row r="22" spans="6:12" x14ac:dyDescent="0.25">
      <c r="F22" s="51"/>
      <c r="G22" s="42"/>
      <c r="H22" s="52" t="b">
        <f>AND(NOT(ISBLANK('Input Form'!G34)),OR(NOT(ISNUMBER('Input Form'!G34)),LEN('Input Form'!G34)&gt;7))</f>
        <v>0</v>
      </c>
      <c r="I22" s="67"/>
      <c r="J22" s="35"/>
      <c r="K22" s="68" t="b">
        <f>AND(NOT(ISBLANK('Input Form'!G37)),OR(NOT(ISNUMBER('Input Form'!G37)),LEN('Input Form'!G37)&gt;7))</f>
        <v>0</v>
      </c>
    </row>
    <row r="23" spans="6:12" x14ac:dyDescent="0.25">
      <c r="F23" s="51"/>
      <c r="G23" s="42"/>
      <c r="H23" s="52" t="b">
        <f>COUNTIF('Input Form'!$G$33:$I$38,'Input Form'!G34)&gt;1</f>
        <v>0</v>
      </c>
      <c r="I23" s="67"/>
      <c r="J23" s="35"/>
      <c r="K23" s="68" t="b">
        <f>COUNTIF('Input Form'!$G$33:$I$38,'Input Form'!G37)&gt;1</f>
        <v>0</v>
      </c>
    </row>
    <row r="24" spans="6:12" x14ac:dyDescent="0.25">
      <c r="F24" s="49" t="s">
        <v>46</v>
      </c>
      <c r="G24" s="41"/>
      <c r="H24" s="50" t="b">
        <f>AND(ISBLANK('Input Form'!K34),NOT(G26),LEN(TRIM('Input Form'!N34))&lt;3)</f>
        <v>1</v>
      </c>
      <c r="I24" s="69" t="s">
        <v>60</v>
      </c>
      <c r="J24" s="70"/>
      <c r="K24" s="71" t="b">
        <f>AND(ISBLANK('Input Form'!K37),NOT(J26),LEN(TRIM('Input Form'!N37))&lt;3)</f>
        <v>1</v>
      </c>
    </row>
    <row r="25" spans="6:12" x14ac:dyDescent="0.25">
      <c r="F25" s="51"/>
      <c r="G25" s="42"/>
      <c r="H25" s="52" t="b">
        <f>AND(NOT(ISBLANK('Input Form'!K34)),OR(NOT(ISNUMBER('Input Form'!K34)),'Input Form'!K34&lt;0))</f>
        <v>0</v>
      </c>
      <c r="I25" s="67"/>
      <c r="J25" s="35"/>
      <c r="K25" s="68" t="b">
        <f>AND(NOT(ISBLANK('Input Form'!K37)),OR(NOT(ISNUMBER('Input Form'!K37)),'Input Form'!K37&lt;0))</f>
        <v>0</v>
      </c>
    </row>
    <row r="26" spans="6:12" x14ac:dyDescent="0.25">
      <c r="F26" s="49" t="s">
        <v>49</v>
      </c>
      <c r="G26" s="41" t="b">
        <v>0</v>
      </c>
      <c r="H26" s="53" t="b">
        <f>AND(ISBLANK('Input Form'!K34),NOT(G26),LEN(TRIM('Input Form'!N34))&lt;3)</f>
        <v>1</v>
      </c>
      <c r="I26" s="69" t="s">
        <v>61</v>
      </c>
      <c r="J26" s="70" t="b">
        <v>0</v>
      </c>
      <c r="K26" s="72" t="b">
        <f>AND(ISBLANK('Input Form'!K37),NOT(J26),LEN(TRIM('Input Form'!N37))&lt;3)</f>
        <v>1</v>
      </c>
    </row>
    <row r="27" spans="6:12" x14ac:dyDescent="0.25">
      <c r="F27" s="51"/>
      <c r="G27" s="42"/>
      <c r="H27" s="52" t="b">
        <f>AND(G26,ISNUMBER('Input Form'!K34),'Input Form'!K34&gt;='Input Form'!$G$30)</f>
        <v>0</v>
      </c>
      <c r="I27" s="67"/>
      <c r="J27" s="35"/>
      <c r="K27" s="68" t="b">
        <f>AND(J26,ISNUMBER('Input Form'!K37),'Input Form'!K37&gt;='Input Form'!$G$30)</f>
        <v>0</v>
      </c>
    </row>
    <row r="28" spans="6:12" x14ac:dyDescent="0.25">
      <c r="F28" s="54"/>
      <c r="G28" s="43"/>
      <c r="H28" s="55" t="b">
        <f>AND(NOT(G26),NOT(ISBLANK('Input Form'!K34)),'Input Form'!K34&lt;'Input Form'!$G$30)</f>
        <v>0</v>
      </c>
      <c r="I28" s="73"/>
      <c r="J28" s="74"/>
      <c r="K28" s="75" t="b">
        <f>AND(NOT(J26),NOT(ISBLANK('Input Form'!K37)),'Input Form'!K37&lt;'Input Form'!$G$30)</f>
        <v>0</v>
      </c>
    </row>
    <row r="29" spans="6:12" x14ac:dyDescent="0.25">
      <c r="F29" s="51" t="s">
        <v>52</v>
      </c>
      <c r="G29" s="42"/>
      <c r="H29" s="52" t="b">
        <f>AND(ISBLANK('Input Form'!K34),NOT(G26),LEN(TRIM('Input Form'!N34))&lt;3)</f>
        <v>1</v>
      </c>
      <c r="I29" s="67" t="s">
        <v>62</v>
      </c>
      <c r="J29" s="35"/>
      <c r="K29" s="68" t="b">
        <f>AND(ISBLANK('Input Form'!K37),NOT(J26),LEN(TRIM('Input Form'!N37))&lt;3)</f>
        <v>1</v>
      </c>
    </row>
    <row r="30" spans="6:12" x14ac:dyDescent="0.25">
      <c r="F30" s="51" t="s">
        <v>33</v>
      </c>
      <c r="G30" s="42"/>
      <c r="H30" s="52" t="b">
        <f>ISBLANK('Input Form'!G35)</f>
        <v>1</v>
      </c>
      <c r="I30" s="67" t="s">
        <v>58</v>
      </c>
      <c r="J30" s="35"/>
      <c r="K30" s="68" t="b">
        <f>ISBLANK('Input Form'!G38)</f>
        <v>1</v>
      </c>
    </row>
    <row r="31" spans="6:12" x14ac:dyDescent="0.25">
      <c r="F31" s="51"/>
      <c r="G31" s="42"/>
      <c r="H31" s="52" t="b">
        <f>AND(NOT(ISBLANK('Input Form'!G35)),OR(NOT(ISNUMBER('Input Form'!G35)),LEN('Input Form'!G35)&gt;7))</f>
        <v>0</v>
      </c>
      <c r="I31" s="67"/>
      <c r="J31" s="35"/>
      <c r="K31" s="68" t="b">
        <f>AND(NOT(ISBLANK('Input Form'!G38)),OR(NOT(ISNUMBER('Input Form'!G38)),LEN('Input Form'!G38)&gt;7))</f>
        <v>0</v>
      </c>
    </row>
    <row r="32" spans="6:12" x14ac:dyDescent="0.25">
      <c r="F32" s="51"/>
      <c r="G32" s="42"/>
      <c r="H32" s="52" t="b">
        <f>COUNTIF('Input Form'!$G$33:$I$38,'Input Form'!G35)&gt;1</f>
        <v>0</v>
      </c>
      <c r="I32" s="67"/>
      <c r="J32" s="35"/>
      <c r="K32" s="68" t="b">
        <f>COUNTIF('Input Form'!$G$33:$I$38,'Input Form'!G38)&gt;1</f>
        <v>0</v>
      </c>
    </row>
    <row r="33" spans="6:11" x14ac:dyDescent="0.25">
      <c r="F33" s="49" t="s">
        <v>47</v>
      </c>
      <c r="G33" s="41"/>
      <c r="H33" s="50" t="b">
        <f>AND(ISBLANK('Input Form'!K35),NOT(G35),LEN(TRIM('Input Form'!N35))&lt;3)</f>
        <v>1</v>
      </c>
      <c r="I33" s="69" t="s">
        <v>63</v>
      </c>
      <c r="J33" s="70"/>
      <c r="K33" s="71" t="b">
        <f>AND(ISBLANK('Input Form'!K38),NOT(J35),LEN(TRIM('Input Form'!N38))&lt;3)</f>
        <v>1</v>
      </c>
    </row>
    <row r="34" spans="6:11" x14ac:dyDescent="0.25">
      <c r="F34" s="51"/>
      <c r="G34" s="42"/>
      <c r="H34" s="52" t="b">
        <f>AND(NOT(ISBLANK('Input Form'!K35)),OR(NOT(ISNUMBER('Input Form'!K35)),'Input Form'!K35&lt;0))</f>
        <v>0</v>
      </c>
      <c r="I34" s="67"/>
      <c r="J34" s="35"/>
      <c r="K34" s="68" t="b">
        <f>AND(NOT(ISBLANK('Input Form'!K38)),OR(NOT(ISNUMBER('Input Form'!K38)),'Input Form'!K38&lt;0))</f>
        <v>0</v>
      </c>
    </row>
    <row r="35" spans="6:11" x14ac:dyDescent="0.25">
      <c r="F35" s="49" t="s">
        <v>50</v>
      </c>
      <c r="G35" s="41" t="b">
        <v>0</v>
      </c>
      <c r="H35" s="53" t="b">
        <f>AND(ISBLANK('Input Form'!K35),NOT(G35),LEN(TRIM('Input Form'!N35))&lt;3)</f>
        <v>1</v>
      </c>
      <c r="I35" s="69" t="s">
        <v>64</v>
      </c>
      <c r="J35" s="70" t="b">
        <v>0</v>
      </c>
      <c r="K35" s="72" t="b">
        <f>AND(ISBLANK('Input Form'!K38),NOT(J35),LEN(TRIM('Input Form'!N38))&lt;3)</f>
        <v>1</v>
      </c>
    </row>
    <row r="36" spans="6:11" x14ac:dyDescent="0.25">
      <c r="F36" s="51"/>
      <c r="G36" s="42"/>
      <c r="H36" s="52" t="b">
        <f>AND(G35,ISNUMBER('Input Form'!K35),'Input Form'!K35&gt;='Input Form'!$G$30)</f>
        <v>0</v>
      </c>
      <c r="I36" s="67"/>
      <c r="J36" s="35"/>
      <c r="K36" s="68" t="b">
        <f>AND(J35,ISNUMBER('Input Form'!K38),'Input Form'!K38&gt;='Input Form'!$G$30)</f>
        <v>0</v>
      </c>
    </row>
    <row r="37" spans="6:11" x14ac:dyDescent="0.25">
      <c r="F37" s="54"/>
      <c r="G37" s="43"/>
      <c r="H37" s="55" t="b">
        <f>AND(NOT(G35),NOT(ISBLANK('Input Form'!K35)),'Input Form'!K35&lt;'Input Form'!$G$30)</f>
        <v>0</v>
      </c>
      <c r="I37" s="73"/>
      <c r="J37" s="74"/>
      <c r="K37" s="75" t="b">
        <f>AND(NOT(J35),NOT(ISBLANK('Input Form'!K38)),'Input Form'!K38&lt;'Input Form'!$G$30)</f>
        <v>0</v>
      </c>
    </row>
    <row r="38" spans="6:11" x14ac:dyDescent="0.25">
      <c r="F38" s="51" t="s">
        <v>53</v>
      </c>
      <c r="G38" s="42"/>
      <c r="H38" s="52" t="b">
        <f>AND(ISBLANK('Input Form'!K35),NOT(G35),LEN(TRIM('Input Form'!N35))&lt;3)</f>
        <v>1</v>
      </c>
      <c r="I38" s="67" t="s">
        <v>65</v>
      </c>
      <c r="J38" s="35"/>
      <c r="K38" s="68" t="b">
        <f>AND(ISBLANK('Input Form'!K38),NOT(J35),LEN(TRIM('Input Form'!N38))&lt;3)</f>
        <v>1</v>
      </c>
    </row>
  </sheetData>
  <pageMargins left="0.7" right="0.7" top="0.75" bottom="0.75" header="0.3" footer="0.3"/>
  <pageSetup orientation="portrait" horizontalDpi="0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0dd9ae-440b-4d06-acb6-943a1284a34a">
      <Terms xmlns="http://schemas.microsoft.com/office/infopath/2007/PartnerControls"/>
    </lcf76f155ced4ddcb4097134ff3c332f>
    <TaxCatchAll xmlns="2fb1b662-f59d-4b16-9d61-2106d813860a" xsi:nil="true"/>
    <SharedWithUsers xmlns="f947304a-e2c0-4bbb-9c3b-9ff081c4e9d8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387C26198195458A859A8FE0591AB3" ma:contentTypeVersion="17" ma:contentTypeDescription="Create a new document." ma:contentTypeScope="" ma:versionID="4d72f6a4dc3643e3013d100597715457">
  <xsd:schema xmlns:xsd="http://www.w3.org/2001/XMLSchema" xmlns:xs="http://www.w3.org/2001/XMLSchema" xmlns:p="http://schemas.microsoft.com/office/2006/metadata/properties" xmlns:ns2="f20dd9ae-440b-4d06-acb6-943a1284a34a" xmlns:ns3="f947304a-e2c0-4bbb-9c3b-9ff081c4e9d8" xmlns:ns4="2fb1b662-f59d-4b16-9d61-2106d813860a" targetNamespace="http://schemas.microsoft.com/office/2006/metadata/properties" ma:root="true" ma:fieldsID="d373e5e474ac8236974ad49de79d109c" ns2:_="" ns3:_="" ns4:_="">
    <xsd:import namespace="f20dd9ae-440b-4d06-acb6-943a1284a34a"/>
    <xsd:import namespace="f947304a-e2c0-4bbb-9c3b-9ff081c4e9d8"/>
    <xsd:import namespace="2fb1b662-f59d-4b16-9d61-2106d81386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4:TaxCatchAll" minOccurs="0"/>
                <xsd:element ref="ns2:lcf76f155ced4ddcb4097134ff3c332f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0dd9ae-440b-4d06-acb6-943a1284a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353dbe8-8260-4ccf-8219-3d2995e6fa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47304a-e2c0-4bbb-9c3b-9ff081c4e9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b1b662-f59d-4b16-9d61-2106d813860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3951df-a405-42e1-8bd9-466d940914ea}" ma:internalName="TaxCatchAll" ma:showField="CatchAllData" ma:web="2fb1b662-f59d-4b16-9d61-2106d81386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1C9712-685A-4183-BFAE-3FCF851738E0}">
  <ds:schemaRefs>
    <ds:schemaRef ds:uri="http://schemas.microsoft.com/office/2006/metadata/properties"/>
    <ds:schemaRef ds:uri="http://schemas.microsoft.com/office/infopath/2007/PartnerControls"/>
    <ds:schemaRef ds:uri="f20dd9ae-440b-4d06-acb6-943a1284a34a"/>
    <ds:schemaRef ds:uri="2fb1b662-f59d-4b16-9d61-2106d813860a"/>
  </ds:schemaRefs>
</ds:datastoreItem>
</file>

<file path=customXml/itemProps2.xml><?xml version="1.0" encoding="utf-8"?>
<ds:datastoreItem xmlns:ds="http://schemas.openxmlformats.org/officeDocument/2006/customXml" ds:itemID="{7B565BCE-5920-4F64-AAAB-DA2D5A5230E0}"/>
</file>

<file path=customXml/itemProps3.xml><?xml version="1.0" encoding="utf-8"?>
<ds:datastoreItem xmlns:ds="http://schemas.openxmlformats.org/officeDocument/2006/customXml" ds:itemID="{E96D10F8-AF22-43FF-97AE-E16C03A60B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Input Form</vt:lpstr>
      <vt:lpstr>Business Logic</vt:lpstr>
      <vt:lpstr>'Input Form'!Print_Area</vt:lpstr>
    </vt:vector>
  </TitlesOfParts>
  <Company>Centers for Disease Control and Prevention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CDC User</dc:creator>
  <cp:lastModifiedBy>De Leon Salazar, Alfonsina (Sina) (CDC/NCEH/DLS)</cp:lastModifiedBy>
  <cp:lastPrinted>2017-04-13T21:49:28Z</cp:lastPrinted>
  <dcterms:created xsi:type="dcterms:W3CDTF">2015-11-27T18:32:39Z</dcterms:created>
  <dcterms:modified xsi:type="dcterms:W3CDTF">2025-09-15T17:54:03Z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2021-01-26T16:00:18Z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e469dc12-699c-45aa-9c78-a88408907100</vt:lpwstr>
  </property>
  <property fmtid="{D5CDD505-2E9C-101B-9397-08002B2CF9AE}" pid="8" name="MSIP_Label_7b94a7b8-f06c-4dfe-bdcc-9b548fd58c31_ContentBits">
    <vt:lpwstr>0</vt:lpwstr>
  </property>
  <property fmtid="{D5CDD505-2E9C-101B-9397-08002B2CF9AE}" pid="9" name="ContentTypeId">
    <vt:lpwstr>0x01010006387C26198195458A859A8FE0591AB3</vt:lpwstr>
  </property>
  <property fmtid="{D5CDD505-2E9C-101B-9397-08002B2CF9AE}" pid="10" name="MediaServiceImageTags">
    <vt:lpwstr/>
  </property>
  <property fmtid="{D5CDD505-2E9C-101B-9397-08002B2CF9AE}" pid="11" name="Order">
    <vt:r8>770900</vt:r8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_SourceUrl">
    <vt:lpwstr/>
  </property>
  <property fmtid="{D5CDD505-2E9C-101B-9397-08002B2CF9AE}" pid="15" name="_SharedFileIndex">
    <vt:lpwstr/>
  </property>
  <property fmtid="{D5CDD505-2E9C-101B-9397-08002B2CF9AE}" pid="16" name="ComplianceAssetId">
    <vt:lpwstr/>
  </property>
  <property fmtid="{D5CDD505-2E9C-101B-9397-08002B2CF9AE}" pid="17" name="TemplateUrl">
    <vt:lpwstr/>
  </property>
  <property fmtid="{D5CDD505-2E9C-101B-9397-08002B2CF9AE}" pid="18" name="_ExtendedDescription">
    <vt:lpwstr/>
  </property>
  <property fmtid="{D5CDD505-2E9C-101B-9397-08002B2CF9AE}" pid="19" name="TriggerFlowInfo">
    <vt:lpwstr/>
  </property>
</Properties>
</file>