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5EC85A11-087A-4623-809A-B1FD23B6769F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<sst xmlns="http://schemas.openxmlformats.org/spreadsheetml/2006/main" count="87" uniqueCount="84">
  <si>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</si>
  <si>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</si>
  <si>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</si>
  <si>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</si>
  <si>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</si>
  <si>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</si>
  <si>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</si>
  <si>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</si>
  <si>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</si>
  <si>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</si>
  <si>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</si>
  <si>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</si>
  <si>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</si>
  <si>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</si>
  <si>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</si>
  <si>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</si>
  <si>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</si>
  <si>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</si>
  <si>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</si>
  <si>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</si>
  <si>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</si>
  <si>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</si>
  <si>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</si>
  <si>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</si>
  <si>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</si>
  <si>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</si>
  <si>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</si>
  <si>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</si>
  <si>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</si>
  <si>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</si>
  <si>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</si>
  <si>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</si>
  <si>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</si>
  <si>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</si>
  <si>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</si>
  <si>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</si>
  <si>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</si>
  <si>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</si>
  <si>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</si>
  <si>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</si>
  <si>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</si>
  <si>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</si>
  <si>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</si>
  <si>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</si>
  <si>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</si>
  <si>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</si>
  <si>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</si>
  <si>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</si>
  <si>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</si>
  <si>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</si>
  <si>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</si>
  <si>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</si>
  <si>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</si>
  <si>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</si>
  <si>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</si>
  <si>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</si>
  <si>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</si>
  <si>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</si>
  <si>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</si>
  <si>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</si>
  <si>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</si>
  <si>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</si>
  <si>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</si>
  <si>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</si>
  <si>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</si>
  <si>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</si>
  <si>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</si>
  <si>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</si>
  <si>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</si>
  <si>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</si>
  <si>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</si>
  <si>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</si>
  <si>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</si>
  <si>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</si>
  <si>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Iron Indicators</t>
  </si>
  <si>
    <t>CRP</t>
  </si>
  <si>
    <t>mg/L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</si>
  <si>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</si>
  <si>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</si>
  <si>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Immunoassay/Protein Binding Assay</t>
  </si>
  <si>
    <t>(Manufacturer/Model)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</si>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</sst>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left"/>
    </xf>
    <xf numFmtId="0" fontId="1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238125</xdr:colOff>
      <xdr:row>1</xdr:row>
      <xdr:rowOff>15240</xdr:rowOff>
    </xdr:from>
    <xdr:to>
      <xdr:col>27</xdr:col>
      <xdr:colOff>321945</xdr:colOff>
      <xdr:row>3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96325" y="215265"/>
          <a:ext cx="1141095" cy="48958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0920-1389 </a:t>
          </a:r>
        </a:p>
        <a:p>
          <a:r>
            <a:rPr lang="en-US" sz="800"/>
            <a:t>Exp. Date 03/31/2026</a:t>
          </a:r>
        </a:p>
      </xdr:txBody>
    </xdr:sp>
    <xdr:clientData/>
  </xdr:twoCellAnchor>
  <xdr:twoCellAnchor>
    <xdr:from>
      <xdr:col>2</xdr:col>
      <xdr:colOff>114300</xdr:colOff>
      <xdr:row>58</xdr:row>
      <xdr:rowOff>15240</xdr:rowOff>
    </xdr:from>
    <xdr:to>
      <xdr:col>27</xdr:col>
      <xdr:colOff>205740</xdr:colOff>
      <xdr:row>61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5820" y="11148060"/>
          <a:ext cx="9235440" cy="655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1360</xdr:colOff>
      <xdr:row>1</xdr:row>
      <xdr:rowOff>119743</xdr:rowOff>
    </xdr:from>
    <xdr:to>
      <xdr:col>4</xdr:col>
      <xdr:colOff>307258</xdr:colOff>
      <xdr:row>5</xdr:row>
      <xdr:rowOff>75928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06DAF1-7148-44AC-868C-45E3A0BE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931" y="321129"/>
          <a:ext cx="1013470" cy="82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30" zoomScaleNormal="100" workbookViewId="0">
      <selection activeCell="AF61" sqref="AF61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Iron Indicators  /  CRP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119" t="s">
        <v>7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1"/>
      <c r="AB7" s="8"/>
    </row>
    <row r="8" spans="2:28" x14ac:dyDescent="0.25">
      <c r="B8" s="7"/>
      <c r="C8" s="26"/>
      <c r="AA8" s="27"/>
      <c r="AB8" s="8"/>
    </row>
    <row r="9" spans="2:28" ht="15.75" x14ac:dyDescent="0.25">
      <c r="B9" s="7"/>
      <c r="C9" s="26"/>
      <c r="D9" s="78" t="s">
        <v>73</v>
      </c>
      <c r="AA9" s="27"/>
      <c r="AB9" s="8"/>
    </row>
    <row r="10" spans="2:28" ht="15.75" x14ac:dyDescent="0.25">
      <c r="B10" s="7"/>
      <c r="C10" s="26"/>
      <c r="D10" s="77" t="s">
        <v>71</v>
      </c>
      <c r="H10" s="80" t="str">
        <f>TEXT('Business Logic'!B4, "mmmm d, yyyy")</f>
        <v>December 20, 2024</v>
      </c>
      <c r="AA10" s="27"/>
      <c r="AB10" s="8"/>
    </row>
    <row r="11" spans="2:28" ht="15.75" x14ac:dyDescent="0.25">
      <c r="B11" s="7"/>
      <c r="C11" s="26"/>
      <c r="D11" s="79" t="s">
        <v>72</v>
      </c>
      <c r="AA11" s="27"/>
      <c r="AB11" s="8"/>
    </row>
    <row r="12" spans="2:28" ht="15.75" x14ac:dyDescent="0.25">
      <c r="B12" s="7"/>
      <c r="C12" s="26"/>
      <c r="D12" s="79" t="s">
        <v>4</v>
      </c>
      <c r="AA12" s="27"/>
      <c r="AB12" s="8"/>
    </row>
    <row r="13" spans="2:28" ht="15.75" x14ac:dyDescent="0.25">
      <c r="B13" s="7"/>
      <c r="C13" s="26"/>
      <c r="D13" s="79" t="s">
        <v>83</v>
      </c>
      <c r="AA13" s="27"/>
      <c r="AB13" s="8"/>
    </row>
    <row r="14" spans="2:28" ht="15.75" x14ac:dyDescent="0.25">
      <c r="B14" s="7"/>
      <c r="C14" s="26"/>
      <c r="D14" s="79" t="s">
        <v>5</v>
      </c>
      <c r="AA14" s="27"/>
      <c r="AB14" s="8"/>
    </row>
    <row r="15" spans="2:28" ht="15.75" x14ac:dyDescent="0.25">
      <c r="B15" s="7"/>
      <c r="C15" s="26"/>
      <c r="D15" s="79" t="s">
        <v>6</v>
      </c>
      <c r="AA15" s="27"/>
      <c r="AB15" s="8"/>
    </row>
    <row r="16" spans="2:28" x14ac:dyDescent="0.25">
      <c r="B16" s="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122"/>
      <c r="H18" s="123"/>
      <c r="I18" s="124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82</v>
      </c>
      <c r="F20" s="17"/>
      <c r="G20" s="125"/>
      <c r="H20" s="126"/>
      <c r="I20" s="127"/>
      <c r="AB20" s="8"/>
    </row>
    <row r="21" spans="2:28" x14ac:dyDescent="0.25">
      <c r="B21" s="7"/>
      <c r="AB21" s="8"/>
    </row>
    <row r="22" spans="2:28" x14ac:dyDescent="0.25">
      <c r="B22" s="7"/>
      <c r="C22" s="22" t="s">
        <v>81</v>
      </c>
      <c r="F22" s="17"/>
      <c r="Q22" s="104"/>
      <c r="R22" s="105"/>
      <c r="S22" s="105"/>
      <c r="T22" s="105"/>
      <c r="U22" s="105"/>
      <c r="V22" s="105"/>
      <c r="W22" s="105"/>
      <c r="X22" s="105"/>
      <c r="Y22" s="105"/>
      <c r="Z22" s="105"/>
      <c r="AA22" s="106"/>
      <c r="AB22" s="8"/>
    </row>
    <row r="23" spans="2:28" x14ac:dyDescent="0.25">
      <c r="B23" s="7"/>
      <c r="AB23" s="8"/>
    </row>
    <row r="24" spans="2:28" x14ac:dyDescent="0.25">
      <c r="B24" s="7"/>
      <c r="C24" s="3" t="s">
        <v>25</v>
      </c>
      <c r="G24" s="129"/>
      <c r="H24" s="130"/>
      <c r="I24" s="130"/>
      <c r="J24" s="130"/>
      <c r="K24" s="130"/>
      <c r="L24" s="130"/>
      <c r="M24" s="130"/>
      <c r="N24" s="130"/>
      <c r="O24" s="131"/>
      <c r="P24" s="81" t="s">
        <v>80</v>
      </c>
      <c r="AB24" s="8"/>
    </row>
    <row r="25" spans="2:28" x14ac:dyDescent="0.25">
      <c r="B25" s="7"/>
      <c r="C25" s="3" t="s">
        <v>77</v>
      </c>
      <c r="G25" s="129"/>
      <c r="H25" s="130"/>
      <c r="I25" s="130"/>
      <c r="J25" s="130"/>
      <c r="K25" s="130"/>
      <c r="L25" s="130"/>
      <c r="M25" s="130"/>
      <c r="N25" s="130"/>
      <c r="O25" s="131"/>
      <c r="P25" s="82" t="s">
        <v>78</v>
      </c>
      <c r="AB25" s="8"/>
    </row>
    <row r="26" spans="2:28" ht="15" customHeight="1" x14ac:dyDescent="0.25">
      <c r="B26" s="7"/>
      <c r="E26" s="31"/>
      <c r="AB26" s="8"/>
    </row>
    <row r="27" spans="2:28" x14ac:dyDescent="0.25">
      <c r="B27" s="7"/>
      <c r="G27" s="128" t="s">
        <v>27</v>
      </c>
      <c r="H27" s="128"/>
      <c r="I27" s="128"/>
      <c r="J27" s="13"/>
      <c r="K27" s="128" t="s">
        <v>28</v>
      </c>
      <c r="L27" s="128"/>
      <c r="M27" s="128"/>
      <c r="AB27" s="8"/>
    </row>
    <row r="28" spans="2:28" x14ac:dyDescent="0.25">
      <c r="B28" s="7"/>
      <c r="C28" s="3" t="s">
        <v>11</v>
      </c>
      <c r="F28" s="17"/>
      <c r="G28" s="94"/>
      <c r="H28" s="94"/>
      <c r="I28" s="94"/>
      <c r="J28" s="16" t="str">
        <f>'Business Logic'!B5</f>
        <v>mg/L</v>
      </c>
      <c r="K28" s="94"/>
      <c r="L28" s="94"/>
      <c r="M28" s="94"/>
      <c r="N28" s="16" t="str">
        <f>'Business Logic'!B5</f>
        <v>mg/L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94"/>
      <c r="H30" s="94"/>
      <c r="I30" s="94"/>
      <c r="J30" s="16" t="str">
        <f>'Business Logic'!B5</f>
        <v>mg/L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2" t="s">
        <v>17</v>
      </c>
      <c r="D32" s="97" t="s">
        <v>0</v>
      </c>
      <c r="E32" s="97"/>
      <c r="F32" s="97"/>
      <c r="G32" s="97" t="s">
        <v>19</v>
      </c>
      <c r="H32" s="97"/>
      <c r="I32" s="97"/>
      <c r="J32" s="83"/>
      <c r="K32" s="132" t="str">
        <f>"Result
("&amp;'Business Logic'!B5&amp;")"</f>
        <v>Result
(mg/L)</v>
      </c>
      <c r="L32" s="132"/>
      <c r="M32" s="25" t="s">
        <v>2</v>
      </c>
      <c r="N32" s="133" t="s">
        <v>1</v>
      </c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8"/>
    </row>
    <row r="33" spans="2:28" ht="15.75" x14ac:dyDescent="0.25">
      <c r="B33" s="7"/>
      <c r="C33" s="97">
        <v>1</v>
      </c>
      <c r="D33" s="95"/>
      <c r="E33" s="95"/>
      <c r="F33" s="95"/>
      <c r="G33" s="98"/>
      <c r="H33" s="99"/>
      <c r="I33" s="100"/>
      <c r="J33" s="24">
        <v>1</v>
      </c>
      <c r="K33" s="96"/>
      <c r="L33" s="96"/>
      <c r="M33" s="39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3"/>
      <c r="AB33" s="8"/>
    </row>
    <row r="34" spans="2:28" ht="15.75" x14ac:dyDescent="0.25">
      <c r="B34" s="7"/>
      <c r="C34" s="97"/>
      <c r="D34" s="95"/>
      <c r="E34" s="95"/>
      <c r="F34" s="95"/>
      <c r="G34" s="98"/>
      <c r="H34" s="99"/>
      <c r="I34" s="100"/>
      <c r="J34" s="24">
        <v>1</v>
      </c>
      <c r="K34" s="96"/>
      <c r="L34" s="96"/>
      <c r="M34" s="39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3"/>
      <c r="AB34" s="8"/>
    </row>
    <row r="35" spans="2:28" ht="15.75" customHeight="1" x14ac:dyDescent="0.25">
      <c r="B35" s="7"/>
      <c r="C35" s="97"/>
      <c r="D35" s="95"/>
      <c r="E35" s="95"/>
      <c r="F35" s="95"/>
      <c r="G35" s="98"/>
      <c r="H35" s="99"/>
      <c r="I35" s="100"/>
      <c r="J35" s="24">
        <v>1</v>
      </c>
      <c r="K35" s="96"/>
      <c r="L35" s="96"/>
      <c r="M35" s="39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3"/>
      <c r="AB35" s="8"/>
    </row>
    <row r="36" spans="2:28" ht="15.75" x14ac:dyDescent="0.25">
      <c r="B36" s="7"/>
      <c r="C36" s="97">
        <v>2</v>
      </c>
      <c r="D36" s="95"/>
      <c r="E36" s="95"/>
      <c r="F36" s="95"/>
      <c r="G36" s="98"/>
      <c r="H36" s="99"/>
      <c r="I36" s="100"/>
      <c r="J36" s="24">
        <v>1</v>
      </c>
      <c r="K36" s="96"/>
      <c r="L36" s="96"/>
      <c r="M36" s="39"/>
      <c r="N36" s="101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8"/>
    </row>
    <row r="37" spans="2:28" ht="15.75" x14ac:dyDescent="0.25">
      <c r="B37" s="7"/>
      <c r="C37" s="97"/>
      <c r="D37" s="95"/>
      <c r="E37" s="95"/>
      <c r="F37" s="95"/>
      <c r="G37" s="98"/>
      <c r="H37" s="99"/>
      <c r="I37" s="100"/>
      <c r="J37" s="24">
        <v>1</v>
      </c>
      <c r="K37" s="96"/>
      <c r="L37" s="96"/>
      <c r="M37" s="39"/>
      <c r="N37" s="10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3"/>
      <c r="AB37" s="8"/>
    </row>
    <row r="38" spans="2:28" ht="15.75" x14ac:dyDescent="0.25">
      <c r="B38" s="7"/>
      <c r="C38" s="97"/>
      <c r="D38" s="95"/>
      <c r="E38" s="95"/>
      <c r="F38" s="95"/>
      <c r="G38" s="98"/>
      <c r="H38" s="99"/>
      <c r="I38" s="100"/>
      <c r="J38" s="84">
        <v>1</v>
      </c>
      <c r="K38" s="96"/>
      <c r="L38" s="96"/>
      <c r="M38" s="39"/>
      <c r="N38" s="101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8"/>
    </row>
    <row r="39" spans="2:28" x14ac:dyDescent="0.25">
      <c r="B39" s="7"/>
      <c r="L39" s="35"/>
      <c r="M39" s="35"/>
      <c r="AB39" s="8"/>
    </row>
    <row r="40" spans="2:28" ht="15.75" thickBot="1" x14ac:dyDescent="0.3">
      <c r="B40" s="7"/>
      <c r="C40" s="107" t="s">
        <v>13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9"/>
      <c r="AB40" s="8"/>
    </row>
    <row r="41" spans="2:28" x14ac:dyDescent="0.25">
      <c r="B41" s="7"/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8"/>
    </row>
    <row r="42" spans="2:28" x14ac:dyDescent="0.25">
      <c r="B42" s="7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5"/>
      <c r="AB42" s="8"/>
    </row>
    <row r="43" spans="2:28" x14ac:dyDescent="0.25">
      <c r="B43" s="7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5"/>
      <c r="AB43" s="8"/>
    </row>
    <row r="44" spans="2:28" x14ac:dyDescent="0.25">
      <c r="B44" s="7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5"/>
      <c r="AB44" s="8"/>
    </row>
    <row r="45" spans="2:28" x14ac:dyDescent="0.25">
      <c r="B45" s="7"/>
      <c r="C45" s="11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5"/>
      <c r="AB45" s="8"/>
    </row>
    <row r="46" spans="2:28" x14ac:dyDescent="0.25">
      <c r="B46" s="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5"/>
      <c r="AB46" s="8"/>
    </row>
    <row r="47" spans="2:28" x14ac:dyDescent="0.25">
      <c r="B47" s="7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8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107" t="s">
        <v>12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8"/>
    </row>
    <row r="50" spans="2:28" x14ac:dyDescent="0.25">
      <c r="B50" s="7"/>
      <c r="C50" s="85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8"/>
    </row>
    <row r="51" spans="2:28" x14ac:dyDescent="0.25">
      <c r="B51" s="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90"/>
      <c r="AB51" s="8"/>
    </row>
    <row r="52" spans="2:28" x14ac:dyDescent="0.25">
      <c r="B52" s="7"/>
      <c r="C52" s="88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8"/>
    </row>
    <row r="53" spans="2:28" x14ac:dyDescent="0.25">
      <c r="B53" s="7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8"/>
    </row>
    <row r="54" spans="2:28" x14ac:dyDescent="0.25">
      <c r="B54" s="7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"/>
    </row>
    <row r="55" spans="2:28" x14ac:dyDescent="0.25">
      <c r="B55" s="7"/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"/>
    </row>
    <row r="56" spans="2:28" x14ac:dyDescent="0.25">
      <c r="B56" s="7"/>
      <c r="C56" s="9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1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7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7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2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67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79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0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78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7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8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2" sqref="B2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41.28515625" bestFit="1" customWidth="1"/>
    <col min="5" max="5" width="5.28515625" customWidth="1"/>
    <col min="6" max="6" width="21.85546875" customWidth="1"/>
    <col min="7" max="7" width="14.42578125" style="34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67</v>
      </c>
      <c r="B1" s="75">
        <v>43</v>
      </c>
      <c r="D1" s="21" t="s">
        <v>15</v>
      </c>
      <c r="F1" s="21" t="s">
        <v>23</v>
      </c>
      <c r="G1" s="36" t="s">
        <v>24</v>
      </c>
      <c r="H1" s="23" t="s">
        <v>26</v>
      </c>
    </row>
    <row r="2" spans="1:12" x14ac:dyDescent="0.25">
      <c r="A2" s="21" t="s">
        <v>66</v>
      </c>
      <c r="B2" s="75" t="s">
        <v>74</v>
      </c>
      <c r="D2" s="14" t="s">
        <v>79</v>
      </c>
      <c r="F2" t="s">
        <v>8</v>
      </c>
      <c r="G2" s="37"/>
      <c r="H2" t="b">
        <f>OR(NOT(ISNUMBER('Input Form'!G18)),IFERROR(MOD('Input Form'!G18,1)&lt;&gt;0,TRUE),'Input Form'!G18&lt;1)</f>
        <v>1</v>
      </c>
    </row>
    <row r="3" spans="1:12" x14ac:dyDescent="0.25">
      <c r="A3" s="21" t="s">
        <v>68</v>
      </c>
      <c r="B3" s="75" t="s">
        <v>75</v>
      </c>
      <c r="D3" s="14" t="s">
        <v>16</v>
      </c>
      <c r="F3" t="s">
        <v>9</v>
      </c>
      <c r="G3" s="38"/>
      <c r="H3" t="b">
        <f>OR(NOT(ISNUMBER('Input Form'!G20)),'Input Form'!G20&lt;DATE(2020,1,1))</f>
        <v>1</v>
      </c>
    </row>
    <row r="4" spans="1:12" x14ac:dyDescent="0.25">
      <c r="A4" s="21" t="s">
        <v>70</v>
      </c>
      <c r="B4" s="76">
        <v>45646</v>
      </c>
      <c r="F4" t="s">
        <v>10</v>
      </c>
      <c r="G4" s="34" t="str">
        <f>D8</f>
        <v/>
      </c>
      <c r="H4" t="b">
        <f>ISBLANK(D7)</f>
        <v>1</v>
      </c>
    </row>
    <row r="5" spans="1:12" x14ac:dyDescent="0.25">
      <c r="A5" s="21" t="s">
        <v>69</v>
      </c>
      <c r="B5" s="75" t="s">
        <v>76</v>
      </c>
      <c r="F5" t="s">
        <v>20</v>
      </c>
      <c r="H5" t="b">
        <f>AND(D8="Other",LEN(TRIM('Input Form'!Q22))&lt;3)</f>
        <v>0</v>
      </c>
    </row>
    <row r="6" spans="1:12" x14ac:dyDescent="0.25">
      <c r="D6" s="21" t="s">
        <v>14</v>
      </c>
      <c r="F6" t="s">
        <v>21</v>
      </c>
      <c r="G6" s="33"/>
      <c r="H6" t="b">
        <f>NOT(ISNUMBER('Input Form'!G28))</f>
        <v>1</v>
      </c>
    </row>
    <row r="7" spans="1:12" x14ac:dyDescent="0.25">
      <c r="D7" s="15"/>
      <c r="F7" t="s">
        <v>22</v>
      </c>
      <c r="G7" s="33"/>
      <c r="H7" t="b">
        <f>NOT(ISNUMBER('Input Form'!K28))</f>
        <v>1</v>
      </c>
    </row>
    <row r="8" spans="1:12" ht="15.75" thickBot="1" x14ac:dyDescent="0.3">
      <c r="D8" s="15" t="str">
        <f>IF(ISBLANK(D7),"",INDEX(D2:D3,D7))</f>
        <v/>
      </c>
      <c r="F8" t="s">
        <v>18</v>
      </c>
      <c r="H8" t="b">
        <f>NOT(ISNUMBER('Input Form'!G30))</f>
        <v>1</v>
      </c>
    </row>
    <row r="9" spans="1:12" x14ac:dyDescent="0.25">
      <c r="F9" s="43" t="s">
        <v>35</v>
      </c>
      <c r="G9" s="44"/>
      <c r="H9" s="45" t="b">
        <f>ISBLANK('Input Form'!D33)</f>
        <v>1</v>
      </c>
      <c r="I9" s="58" t="s">
        <v>34</v>
      </c>
      <c r="J9" s="59"/>
      <c r="K9" s="60" t="b">
        <f>ISBLANK('Input Form'!D36)</f>
        <v>1</v>
      </c>
      <c r="L9" t="s">
        <v>37</v>
      </c>
    </row>
    <row r="10" spans="1:12" x14ac:dyDescent="0.25">
      <c r="F10" s="46"/>
      <c r="G10" s="41"/>
      <c r="H10" s="47" t="b">
        <f>AND(NOT(ISBLANK('Input Form'!D33)),'Input Form'!D33&lt;'Input Form'!$G$20)</f>
        <v>0</v>
      </c>
      <c r="I10" s="61"/>
      <c r="J10" s="34"/>
      <c r="K10" s="62" t="b">
        <f>AND(NOT(ISBLANK('Input Form'!D36)),'Input Form'!D36&lt;'Input Form'!$G$20)</f>
        <v>0</v>
      </c>
      <c r="L10" t="s">
        <v>38</v>
      </c>
    </row>
    <row r="11" spans="1:12" ht="15.75" thickBot="1" x14ac:dyDescent="0.3">
      <c r="F11" s="55"/>
      <c r="G11" s="56"/>
      <c r="H11" s="57" t="b">
        <f>AND(NOT(ISBLANK('Input Form'!D33)),NOT(ISNUMBER('Input Form'!D33)))</f>
        <v>0</v>
      </c>
      <c r="I11" s="63"/>
      <c r="J11" s="64"/>
      <c r="K11" s="65" t="b">
        <f>AND(NOT(ISBLANK('Input Form'!D36)),NOT(ISNUMBER('Input Form'!D36)))</f>
        <v>0</v>
      </c>
      <c r="L11" t="s">
        <v>39</v>
      </c>
    </row>
    <row r="12" spans="1:12" ht="15.75" thickTop="1" x14ac:dyDescent="0.25">
      <c r="F12" s="50" t="s">
        <v>30</v>
      </c>
      <c r="G12" s="41"/>
      <c r="H12" s="51" t="b">
        <f>ISBLANK('Input Form'!G33)</f>
        <v>1</v>
      </c>
      <c r="I12" s="66" t="s">
        <v>54</v>
      </c>
      <c r="J12" s="34"/>
      <c r="K12" s="67" t="b">
        <f>ISBLANK('Input Form'!G36)</f>
        <v>1</v>
      </c>
      <c r="L12" t="s">
        <v>37</v>
      </c>
    </row>
    <row r="13" spans="1:12" x14ac:dyDescent="0.25">
      <c r="F13" s="50"/>
      <c r="G13" s="41"/>
      <c r="H13" s="51" t="b">
        <f>AND(NOT(ISBLANK('Input Form'!G33)),OR(NOT(ISNUMBER('Input Form'!G33)),LEN('Input Form'!G33)&gt;7))</f>
        <v>0</v>
      </c>
      <c r="I13" s="66"/>
      <c r="J13" s="34"/>
      <c r="K13" s="67" t="b">
        <f>AND(NOT(ISBLANK('Input Form'!G36)),OR(NOT(ISNUMBER('Input Form'!G36)),LEN('Input Form'!G36)&gt;7))</f>
        <v>0</v>
      </c>
      <c r="L13" t="s">
        <v>29</v>
      </c>
    </row>
    <row r="14" spans="1:12" x14ac:dyDescent="0.25">
      <c r="F14" s="50"/>
      <c r="G14" s="41"/>
      <c r="H14" s="51" t="b">
        <f>COUNTIF('Input Form'!$G$33:$I$38,'Input Form'!G33)&gt;1</f>
        <v>0</v>
      </c>
      <c r="I14" s="66"/>
      <c r="J14" s="34"/>
      <c r="K14" s="67" t="b">
        <f>COUNTIF('Input Form'!$G$33:$I$38,'Input Form'!G36)&gt;1</f>
        <v>0</v>
      </c>
      <c r="L14" t="s">
        <v>36</v>
      </c>
    </row>
    <row r="15" spans="1:12" x14ac:dyDescent="0.25">
      <c r="F15" s="48" t="s">
        <v>31</v>
      </c>
      <c r="G15" s="40"/>
      <c r="H15" s="49" t="b">
        <f>AND(ISBLANK('Input Form'!K33),NOT(G17),LEN(TRIM('Input Form'!N33))&lt;3)</f>
        <v>1</v>
      </c>
      <c r="I15" s="68" t="s">
        <v>55</v>
      </c>
      <c r="J15" s="69"/>
      <c r="K15" s="70" t="b">
        <f>AND(ISBLANK('Input Form'!K36),NOT(J17),LEN(TRIM('Input Form'!N36))&lt;3)</f>
        <v>1</v>
      </c>
      <c r="L15" t="s">
        <v>41</v>
      </c>
    </row>
    <row r="16" spans="1:12" x14ac:dyDescent="0.25">
      <c r="F16" s="50"/>
      <c r="G16" s="41"/>
      <c r="H16" s="51" t="b">
        <f>AND(NOT(ISBLANK('Input Form'!K33)),OR(NOT(ISNUMBER('Input Form'!K33)),'Input Form'!K33&lt;0))</f>
        <v>0</v>
      </c>
      <c r="I16" s="66"/>
      <c r="J16" s="34"/>
      <c r="K16" s="67" t="b">
        <f>AND(NOT(ISBLANK('Input Form'!K36)),OR(NOT(ISNUMBER('Input Form'!K36)),'Input Form'!K36&lt;0))</f>
        <v>0</v>
      </c>
      <c r="L16" t="s">
        <v>40</v>
      </c>
    </row>
    <row r="17" spans="6:12" x14ac:dyDescent="0.25">
      <c r="F17" s="48" t="s">
        <v>48</v>
      </c>
      <c r="G17" s="40" t="b">
        <v>0</v>
      </c>
      <c r="H17" s="52" t="b">
        <f>AND(ISBLANK('Input Form'!K33),NOT(G17),LEN(TRIM('Input Form'!N33))&lt;3)</f>
        <v>1</v>
      </c>
      <c r="I17" s="68" t="s">
        <v>56</v>
      </c>
      <c r="J17" s="69" t="b">
        <v>0</v>
      </c>
      <c r="K17" s="71" t="b">
        <f>AND(ISBLANK('Input Form'!K36),NOT(J17),LEN(TRIM('Input Form'!N36))&lt;3)</f>
        <v>1</v>
      </c>
      <c r="L17" t="s">
        <v>44</v>
      </c>
    </row>
    <row r="18" spans="6:12" x14ac:dyDescent="0.25">
      <c r="F18" s="50"/>
      <c r="G18" s="41"/>
      <c r="H18" s="51" t="b">
        <f>AND(G17,ISNUMBER('Input Form'!K33),'Input Form'!K33&gt;='Input Form'!$G$30)</f>
        <v>0</v>
      </c>
      <c r="I18" s="66"/>
      <c r="J18" s="34"/>
      <c r="K18" s="67" t="b">
        <f>AND(J17,ISNUMBER('Input Form'!K36),'Input Form'!K36&gt;='Input Form'!$G$30)</f>
        <v>0</v>
      </c>
      <c r="L18" t="s">
        <v>42</v>
      </c>
    </row>
    <row r="19" spans="6:12" x14ac:dyDescent="0.25">
      <c r="F19" s="53"/>
      <c r="G19" s="42"/>
      <c r="H19" s="54" t="b">
        <f>AND(NOT(G17),NOT(ISBLANK('Input Form'!K33)),'Input Form'!K33&lt;'Input Form'!$G$30)</f>
        <v>0</v>
      </c>
      <c r="I19" s="72"/>
      <c r="J19" s="73"/>
      <c r="K19" s="74" t="b">
        <f>AND(NOT(J17),NOT(ISBLANK('Input Form'!K36)),'Input Form'!K36&lt;'Input Form'!$G$30)</f>
        <v>0</v>
      </c>
      <c r="L19" t="s">
        <v>43</v>
      </c>
    </row>
    <row r="20" spans="6:12" x14ac:dyDescent="0.25">
      <c r="F20" s="50" t="s">
        <v>51</v>
      </c>
      <c r="G20" s="41"/>
      <c r="H20" s="51" t="b">
        <f>AND(ISBLANK('Input Form'!K33),NOT(G17),LEN(TRIM('Input Form'!N33))&lt;3)</f>
        <v>1</v>
      </c>
      <c r="I20" s="66" t="s">
        <v>57</v>
      </c>
      <c r="J20" s="34"/>
      <c r="K20" s="67" t="b">
        <f>AND(ISBLANK('Input Form'!K36),NOT(J17),LEN(TRIM('Input Form'!N36))&lt;3)</f>
        <v>1</v>
      </c>
      <c r="L20" t="s">
        <v>45</v>
      </c>
    </row>
    <row r="21" spans="6:12" x14ac:dyDescent="0.25">
      <c r="F21" s="50" t="s">
        <v>32</v>
      </c>
      <c r="G21" s="41"/>
      <c r="H21" s="51" t="b">
        <f>ISBLANK('Input Form'!G34)</f>
        <v>1</v>
      </c>
      <c r="I21" s="66" t="s">
        <v>59</v>
      </c>
      <c r="J21" s="34"/>
      <c r="K21" s="67" t="b">
        <f>ISBLANK('Input Form'!G37)</f>
        <v>1</v>
      </c>
    </row>
    <row r="22" spans="6:12" x14ac:dyDescent="0.25">
      <c r="F22" s="50"/>
      <c r="G22" s="41"/>
      <c r="H22" s="51" t="b">
        <f>AND(NOT(ISBLANK('Input Form'!G34)),OR(NOT(ISNUMBER('Input Form'!G34)),LEN('Input Form'!G34)&gt;7))</f>
        <v>0</v>
      </c>
      <c r="I22" s="66"/>
      <c r="J22" s="34"/>
      <c r="K22" s="67" t="b">
        <f>AND(NOT(ISBLANK('Input Form'!G37)),OR(NOT(ISNUMBER('Input Form'!G37)),LEN('Input Form'!G37)&gt;7))</f>
        <v>0</v>
      </c>
    </row>
    <row r="23" spans="6:12" x14ac:dyDescent="0.25">
      <c r="F23" s="50"/>
      <c r="G23" s="41"/>
      <c r="H23" s="51" t="b">
        <f>COUNTIF('Input Form'!$G$33:$I$38,'Input Form'!G34)&gt;1</f>
        <v>0</v>
      </c>
      <c r="I23" s="66"/>
      <c r="J23" s="34"/>
      <c r="K23" s="67" t="b">
        <f>COUNTIF('Input Form'!$G$33:$I$38,'Input Form'!G37)&gt;1</f>
        <v>0</v>
      </c>
    </row>
    <row r="24" spans="6:12" x14ac:dyDescent="0.25">
      <c r="F24" s="48" t="s">
        <v>46</v>
      </c>
      <c r="G24" s="40"/>
      <c r="H24" s="49" t="b">
        <f>AND(ISBLANK('Input Form'!K34),NOT(G26),LEN(TRIM('Input Form'!N34))&lt;3)</f>
        <v>1</v>
      </c>
      <c r="I24" s="68" t="s">
        <v>60</v>
      </c>
      <c r="J24" s="69"/>
      <c r="K24" s="70" t="b">
        <f>AND(ISBLANK('Input Form'!K37),NOT(J26),LEN(TRIM('Input Form'!N37))&lt;3)</f>
        <v>1</v>
      </c>
    </row>
    <row r="25" spans="6:12" x14ac:dyDescent="0.25">
      <c r="F25" s="50"/>
      <c r="G25" s="41"/>
      <c r="H25" s="51" t="b">
        <f>AND(NOT(ISBLANK('Input Form'!K34)),OR(NOT(ISNUMBER('Input Form'!K34)),'Input Form'!K34&lt;0))</f>
        <v>0</v>
      </c>
      <c r="I25" s="66"/>
      <c r="J25" s="34"/>
      <c r="K25" s="67" t="b">
        <f>AND(NOT(ISBLANK('Input Form'!K37)),OR(NOT(ISNUMBER('Input Form'!K37)),'Input Form'!K37&lt;0))</f>
        <v>0</v>
      </c>
    </row>
    <row r="26" spans="6:12" x14ac:dyDescent="0.25">
      <c r="F26" s="48" t="s">
        <v>49</v>
      </c>
      <c r="G26" s="40" t="b">
        <v>0</v>
      </c>
      <c r="H26" s="52" t="b">
        <f>AND(ISBLANK('Input Form'!K34),NOT(G26),LEN(TRIM('Input Form'!N34))&lt;3)</f>
        <v>1</v>
      </c>
      <c r="I26" s="68" t="s">
        <v>61</v>
      </c>
      <c r="J26" s="69" t="b">
        <v>0</v>
      </c>
      <c r="K26" s="71" t="b">
        <f>AND(ISBLANK('Input Form'!K37),NOT(J26),LEN(TRIM('Input Form'!N37))&lt;3)</f>
        <v>1</v>
      </c>
    </row>
    <row r="27" spans="6:12" x14ac:dyDescent="0.25">
      <c r="F27" s="50"/>
      <c r="G27" s="41"/>
      <c r="H27" s="51" t="b">
        <f>AND(G26,ISNUMBER('Input Form'!K34),'Input Form'!K34&gt;='Input Form'!$G$30)</f>
        <v>0</v>
      </c>
      <c r="I27" s="66"/>
      <c r="J27" s="34"/>
      <c r="K27" s="67" t="b">
        <f>AND(J26,ISNUMBER('Input Form'!K37),'Input Form'!K37&gt;='Input Form'!$G$30)</f>
        <v>0</v>
      </c>
    </row>
    <row r="28" spans="6:12" x14ac:dyDescent="0.25">
      <c r="F28" s="53"/>
      <c r="G28" s="42"/>
      <c r="H28" s="54" t="b">
        <f>AND(NOT(G26),NOT(ISBLANK('Input Form'!K34)),'Input Form'!K34&lt;'Input Form'!$G$30)</f>
        <v>0</v>
      </c>
      <c r="I28" s="72"/>
      <c r="J28" s="73"/>
      <c r="K28" s="74" t="b">
        <f>AND(NOT(J26),NOT(ISBLANK('Input Form'!K37)),'Input Form'!K37&lt;'Input Form'!$G$30)</f>
        <v>0</v>
      </c>
    </row>
    <row r="29" spans="6:12" x14ac:dyDescent="0.25">
      <c r="F29" s="50" t="s">
        <v>52</v>
      </c>
      <c r="G29" s="41"/>
      <c r="H29" s="51" t="b">
        <f>AND(ISBLANK('Input Form'!K34),NOT(G26),LEN(TRIM('Input Form'!N34))&lt;3)</f>
        <v>1</v>
      </c>
      <c r="I29" s="66" t="s">
        <v>62</v>
      </c>
      <c r="J29" s="34"/>
      <c r="K29" s="67" t="b">
        <f>AND(ISBLANK('Input Form'!K37),NOT(J26),LEN(TRIM('Input Form'!N37))&lt;3)</f>
        <v>1</v>
      </c>
    </row>
    <row r="30" spans="6:12" x14ac:dyDescent="0.25">
      <c r="F30" s="50" t="s">
        <v>33</v>
      </c>
      <c r="G30" s="41"/>
      <c r="H30" s="51" t="b">
        <f>ISBLANK('Input Form'!G35)</f>
        <v>1</v>
      </c>
      <c r="I30" s="66" t="s">
        <v>58</v>
      </c>
      <c r="J30" s="34"/>
      <c r="K30" s="67" t="b">
        <f>ISBLANK('Input Form'!G38)</f>
        <v>1</v>
      </c>
    </row>
    <row r="31" spans="6:12" x14ac:dyDescent="0.25">
      <c r="F31" s="50"/>
      <c r="G31" s="41"/>
      <c r="H31" s="51" t="b">
        <f>AND(NOT(ISBLANK('Input Form'!G35)),OR(NOT(ISNUMBER('Input Form'!G35)),LEN('Input Form'!G35)&gt;7))</f>
        <v>0</v>
      </c>
      <c r="I31" s="66"/>
      <c r="J31" s="34"/>
      <c r="K31" s="67" t="b">
        <f>AND(NOT(ISBLANK('Input Form'!G38)),OR(NOT(ISNUMBER('Input Form'!G38)),LEN('Input Form'!G38)&gt;7))</f>
        <v>0</v>
      </c>
    </row>
    <row r="32" spans="6:12" x14ac:dyDescent="0.25">
      <c r="F32" s="50"/>
      <c r="G32" s="41"/>
      <c r="H32" s="51" t="b">
        <f>COUNTIF('Input Form'!$G$33:$I$38,'Input Form'!G35)&gt;1</f>
        <v>0</v>
      </c>
      <c r="I32" s="66"/>
      <c r="J32" s="34"/>
      <c r="K32" s="67" t="b">
        <f>COUNTIF('Input Form'!$G$33:$I$38,'Input Form'!G38)&gt;1</f>
        <v>0</v>
      </c>
    </row>
    <row r="33" spans="6:11" x14ac:dyDescent="0.25">
      <c r="F33" s="48" t="s">
        <v>47</v>
      </c>
      <c r="G33" s="40"/>
      <c r="H33" s="49" t="b">
        <f>AND(ISBLANK('Input Form'!K35),NOT(G35),LEN(TRIM('Input Form'!N35))&lt;3)</f>
        <v>1</v>
      </c>
      <c r="I33" s="68" t="s">
        <v>63</v>
      </c>
      <c r="J33" s="69"/>
      <c r="K33" s="70" t="b">
        <f>AND(ISBLANK('Input Form'!K38),NOT(J35),LEN(TRIM('Input Form'!N38))&lt;3)</f>
        <v>1</v>
      </c>
    </row>
    <row r="34" spans="6:11" x14ac:dyDescent="0.25">
      <c r="F34" s="50"/>
      <c r="G34" s="41"/>
      <c r="H34" s="51" t="b">
        <f>AND(NOT(ISBLANK('Input Form'!K35)),OR(NOT(ISNUMBER('Input Form'!K35)),'Input Form'!K35&lt;0))</f>
        <v>0</v>
      </c>
      <c r="I34" s="66"/>
      <c r="J34" s="34"/>
      <c r="K34" s="67" t="b">
        <f>AND(NOT(ISBLANK('Input Form'!K38)),OR(NOT(ISNUMBER('Input Form'!K38)),'Input Form'!K38&lt;0))</f>
        <v>0</v>
      </c>
    </row>
    <row r="35" spans="6:11" x14ac:dyDescent="0.25">
      <c r="F35" s="48" t="s">
        <v>50</v>
      </c>
      <c r="G35" s="40" t="b">
        <v>0</v>
      </c>
      <c r="H35" s="52" t="b">
        <f>AND(ISBLANK('Input Form'!K35),NOT(G35),LEN(TRIM('Input Form'!N35))&lt;3)</f>
        <v>1</v>
      </c>
      <c r="I35" s="68" t="s">
        <v>64</v>
      </c>
      <c r="J35" s="69" t="b">
        <v>0</v>
      </c>
      <c r="K35" s="71" t="b">
        <f>AND(ISBLANK('Input Form'!K38),NOT(J35),LEN(TRIM('Input Form'!N38))&lt;3)</f>
        <v>1</v>
      </c>
    </row>
    <row r="36" spans="6:11" x14ac:dyDescent="0.25">
      <c r="F36" s="50"/>
      <c r="G36" s="41"/>
      <c r="H36" s="51" t="b">
        <f>AND(G35,ISNUMBER('Input Form'!K35),'Input Form'!K35&gt;='Input Form'!$G$30)</f>
        <v>0</v>
      </c>
      <c r="I36" s="66"/>
      <c r="J36" s="34"/>
      <c r="K36" s="67" t="b">
        <f>AND(J35,ISNUMBER('Input Form'!K38),'Input Form'!K38&gt;='Input Form'!$G$30)</f>
        <v>0</v>
      </c>
    </row>
    <row r="37" spans="6:11" x14ac:dyDescent="0.25">
      <c r="F37" s="53"/>
      <c r="G37" s="42"/>
      <c r="H37" s="54" t="b">
        <f>AND(NOT(G35),NOT(ISBLANK('Input Form'!K35)),'Input Form'!K35&lt;'Input Form'!$G$30)</f>
        <v>0</v>
      </c>
      <c r="I37" s="72"/>
      <c r="J37" s="73"/>
      <c r="K37" s="74" t="b">
        <f>AND(NOT(J35),NOT(ISBLANK('Input Form'!K38)),'Input Form'!K38&lt;'Input Form'!$G$30)</f>
        <v>0</v>
      </c>
    </row>
    <row r="38" spans="6:11" x14ac:dyDescent="0.25">
      <c r="F38" s="50" t="s">
        <v>53</v>
      </c>
      <c r="G38" s="41"/>
      <c r="H38" s="51" t="b">
        <f>AND(ISBLANK('Input Form'!K35),NOT(G35),LEN(TRIM('Input Form'!N35))&lt;3)</f>
        <v>1</v>
      </c>
      <c r="I38" s="66" t="s">
        <v>65</v>
      </c>
      <c r="J38" s="34"/>
      <c r="K38" s="67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65EFBF-503A-4A4F-91C8-D0817B5820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7826B5-DC09-4EF6-BB40-D9B5A1FC097F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3.xml><?xml version="1.0" encoding="utf-8"?>
<ds:datastoreItem xmlns:ds="http://schemas.openxmlformats.org/officeDocument/2006/customXml" ds:itemID="{813DDECC-AF83-4713-AAC3-6A789B9DF5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9dab7fc9-cf26-4882-b492-c4f8e6a06f17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770500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