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sba123-my.sharepoint.com/personal/pmvaneyl_sba_gov/Documents/Documents/Policy/Form 2181 v3.1 OMB Submission 2-20-2026/"/>
    </mc:Choice>
  </mc:AlternateContent>
  <xr:revisionPtr revIDLastSave="0" documentId="8_{986677B8-916E-478B-B862-684B61E4A68A}" xr6:coauthVersionLast="47" xr6:coauthVersionMax="47" xr10:uidLastSave="{00000000-0000-0000-0000-000000000000}"/>
  <workbookProtection workbookAlgorithmName="SHA-512" workbookHashValue="lr4zJH0MpQxnMl9jIn1YiXSgZkGbY1tBHY3WXfckwEB8s9IZbT2WSHxIktwJD0OdCW9cwnt3hJk9rRAhp7LDeg==" workbookSaltValue="yVuxNZee2sHqhGxX6Iucww==" workbookSpinCount="100000" lockStructure="1"/>
  <bookViews>
    <workbookView xWindow="2955" yWindow="3555" windowWidth="22440" windowHeight="11295" tabRatio="602" activeTab="1" xr2:uid="{8D81529B-BDF7-4076-8AA8-9D7EBBBF3B07}"/>
  </bookViews>
  <sheets>
    <sheet name="Instructions" sheetId="10" r:id="rId1"/>
    <sheet name="For Signature Reps &amp; Warranties" sheetId="11" r:id="rId2"/>
    <sheet name="Regulatory Capital Changes" sheetId="8" r:id="rId3"/>
    <sheet name="All Investors" sheetId="1" r:id="rId4"/>
    <sheet name="Capital Reconciliation" sheetId="16" r:id="rId5"/>
    <sheet name="Waived Mgt Fees" sheetId="19" r:id="rId6"/>
    <sheet name="Dual Commtments" sheetId="17" r:id="rId7"/>
    <sheet name="Guarantees" sheetId="22" r:id="rId8"/>
    <sheet name="Non-US Investors" sheetId="5" r:id="rId9"/>
    <sheet name="Associates" sheetId="4" r:id="rId10"/>
    <sheet name="Affiliates" sheetId="3" r:id="rId11"/>
    <sheet name="Qualified Nonprivate Funds" sheetId="20" r:id="rId12"/>
    <sheet name="10% Investors" sheetId="21" r:id="rId13"/>
    <sheet name="Add.A Guar. &amp; Dual Commitment " sheetId="6" r:id="rId14"/>
    <sheet name="Addendum B Drop-down Funds" sheetId="13" r:id="rId15"/>
    <sheet name="Addendum C Definitions" sheetId="7" r:id="rId16"/>
    <sheet name="selections" sheetId="12" state="hidden" r:id="rId17"/>
  </sheets>
  <externalReferences>
    <externalReference r:id="rId18"/>
    <externalReference r:id="rId19"/>
    <externalReference r:id="rId20"/>
  </externalReferences>
  <definedNames>
    <definedName name="_xlnm._FilterDatabase" localSheetId="3" hidden="1">'All Investors'!$B$23:$AF$23</definedName>
    <definedName name="_xlnm._FilterDatabase" localSheetId="4" hidden="1">'Capital Reconciliation'!$B$15:$G$15</definedName>
    <definedName name="_Toc361815490" localSheetId="0">Instructions!$B$8</definedName>
    <definedName name="_Toc361815491" localSheetId="0">Instructions!$B$14</definedName>
    <definedName name="_Toc361815492" localSheetId="0">Instructions!$B$16</definedName>
    <definedName name="dropdown" localSheetId="6">[1]Cover!$C$16</definedName>
    <definedName name="dropdown">[2]Cover!$C$16</definedName>
    <definedName name="dualprimary" localSheetId="6">'[1]1A_Dual'!$B$11:$B$119</definedName>
    <definedName name="dualprimary">'[2]1A_Dual'!$B$11:$B$119</definedName>
    <definedName name="dualsection">selections!$G$22</definedName>
    <definedName name="entitysection">selections!$G$4:$G$14</definedName>
    <definedName name="indivsection">selections!$G$15:$G$18</definedName>
    <definedName name="Investor10pct" localSheetId="6">'[1]1B_10Pct'!$B$8:$B$47</definedName>
    <definedName name="Investor10pct">'[2]1B_10Pct'!$B$8:$B$47</definedName>
    <definedName name="levcap" localSheetId="6">'[1]1G_Summary'!#REF!</definedName>
    <definedName name="levcap">'[2]1G_Summary'!#REF!</definedName>
    <definedName name="licenseno" localSheetId="6">[1]Cover!$C$11</definedName>
    <definedName name="licenseno">[2]Cover!$C$11</definedName>
    <definedName name="numaffiliate" localSheetId="6">'[1]1-Investor'!$J$5</definedName>
    <definedName name="numaffiliate">'[2]1-Investor'!$J$5</definedName>
    <definedName name="numassociate" localSheetId="6">'[1]1-Investor'!$I$5</definedName>
    <definedName name="numassociate">'[2]1-Investor'!$I$5</definedName>
    <definedName name="numdual" localSheetId="6">'[1]1-Investor'!$D$6</definedName>
    <definedName name="numdual">'[2]1-Investor'!$D$6</definedName>
    <definedName name="numforeign" localSheetId="6">'[1]1-Investor'!$G$5</definedName>
    <definedName name="numforeign">'[2]1-Investor'!$G$5</definedName>
    <definedName name="numQNPF" localSheetId="6">'[1]1-Investor'!$H$5</definedName>
    <definedName name="numQNPF">'[2]1-Investor'!$H$5</definedName>
    <definedName name="numtenpct" localSheetId="6">'[1]1-Investor'!$AL$5</definedName>
    <definedName name="numtenpct">'[2]1-Investor'!$AL$5</definedName>
    <definedName name="othersection">selections!$G$23</definedName>
    <definedName name="_xlnm.Print_Area" localSheetId="13">'Add.A Guar. &amp; Dual Commitment '!$B$1:$B$17</definedName>
    <definedName name="_xlnm.Print_Area" localSheetId="14">'Addendum B Drop-down Funds'!$B$1:$B$10</definedName>
    <definedName name="_xlnm.Print_Area" localSheetId="3">'All Investors'!$A$1:$AG$210</definedName>
    <definedName name="_xlnm.Print_Area" localSheetId="9">Associates!$A$1:$D$25</definedName>
    <definedName name="_xlnm.Print_Area" localSheetId="4">'Capital Reconciliation'!$A$1:$J$52</definedName>
    <definedName name="_xlnm.Print_Area" localSheetId="6">'Dual Commtments'!$B$1:$M$27</definedName>
    <definedName name="_xlnm.Print_Area" localSheetId="0">Instructions!$A$1:$O$17</definedName>
    <definedName name="_xlnm.Print_Area" localSheetId="2">'Regulatory Capital Changes'!$B$1:$H$57</definedName>
    <definedName name="_xlnm.Print_Area" localSheetId="5">'Waived Mgt Fees'!$A$1:$I$43</definedName>
    <definedName name="_xlnm.Print_Titles" localSheetId="3">'All Investors'!$B:$B,'All Investors'!$22:$23</definedName>
    <definedName name="_xlnm.Print_Titles" localSheetId="4">'Capital Reconciliation'!$B:$B,'Capital Reconciliation'!$15:$15</definedName>
    <definedName name="regcap" localSheetId="6">'[1]1G_Summary'!#REF!</definedName>
    <definedName name="regcap">'[2]1G_Summary'!#REF!</definedName>
    <definedName name="sectiondual">selections!$G$22</definedName>
    <definedName name="sectionentity">selections!$G$4:$G$14</definedName>
    <definedName name="sectionindiv">selections!$G$15:$G$18</definedName>
    <definedName name="sectionother">selections!$G$23</definedName>
    <definedName name="selassociate" localSheetId="12">selassociatetab[Associate Subsection]</definedName>
    <definedName name="selassociate" localSheetId="4">selassociatetab[Associate Subsection]</definedName>
    <definedName name="selassociate" localSheetId="6">[3]!selassociatetab[Associate Subsection]</definedName>
    <definedName name="selassociate" localSheetId="7">selassociatetab[Associate Subsection]</definedName>
    <definedName name="selassociate" localSheetId="11">selassociatetab[Associate Subsection]</definedName>
    <definedName name="selassociate" localSheetId="5">selassociatetab[Associate Subsection]</definedName>
    <definedName name="selassociate">selassociatetab[Associate Subsection]</definedName>
    <definedName name="SelBP">selections!$D$4:$D$5</definedName>
    <definedName name="selentityall" localSheetId="12">orgtype[Entity Org Type]</definedName>
    <definedName name="selentityall" localSheetId="4">orgtype[Entity Org Type]</definedName>
    <definedName name="selentityall" localSheetId="6">[3]!orgtype[Entity Org Type]</definedName>
    <definedName name="selentityall" localSheetId="7">orgtype[Entity Org Type]</definedName>
    <definedName name="selentityall" localSheetId="11">orgtype[Entity Org Type]</definedName>
    <definedName name="selentityall" localSheetId="5">orgtype[Entity Org Type]</definedName>
    <definedName name="selentityall">orgtype[Entity Org Type]</definedName>
    <definedName name="selentityorg">selections!$L$5:$L$9</definedName>
    <definedName name="selindiv">selections!$L$4</definedName>
    <definedName name="selinstentityqual">selections!$H$4:$H$14</definedName>
    <definedName name="selinstindivqual">selections!$H$15:$H$18</definedName>
    <definedName name="selorgtype" localSheetId="12">orgtype[Entity Org Type]</definedName>
    <definedName name="selorgtype" localSheetId="4">orgtype[Entity Org Type]</definedName>
    <definedName name="selorgtype" localSheetId="6">[3]!orgtype[Entity Org Type]</definedName>
    <definedName name="selorgtype" localSheetId="7">orgtype[Entity Org Type]</definedName>
    <definedName name="selorgtype" localSheetId="11">orgtype[Entity Org Type]</definedName>
    <definedName name="selorgtype" localSheetId="5">orgtype[Entity Org Type]</definedName>
    <definedName name="selorgtype">orgtype[Entity Org Type]</definedName>
    <definedName name="selyn" localSheetId="6">[3]selections!$B$4:$B$5</definedName>
    <definedName name="selyn">selections!$B$4:$B$5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 i="8" l="1"/>
  <c r="G10" i="8" l="1"/>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B2" i="7" l="1"/>
  <c r="B1" i="7"/>
  <c r="B2" i="13"/>
  <c r="B1" i="13"/>
  <c r="B2" i="6"/>
  <c r="B1" i="6"/>
  <c r="H2" i="21"/>
  <c r="H1" i="21"/>
  <c r="F2" i="20"/>
  <c r="F1" i="20"/>
  <c r="E2" i="3"/>
  <c r="E1" i="3"/>
  <c r="D2" i="4"/>
  <c r="D1" i="4"/>
  <c r="I2" i="5"/>
  <c r="I1" i="5"/>
  <c r="E2" i="22"/>
  <c r="E1" i="22"/>
  <c r="M2" i="17"/>
  <c r="M1" i="17"/>
  <c r="I3" i="19"/>
  <c r="I2" i="19"/>
  <c r="D3" i="16"/>
  <c r="D2" i="16"/>
  <c r="B4" i="1"/>
  <c r="B3" i="1"/>
  <c r="H2" i="8"/>
  <c r="H1" i="8"/>
  <c r="A2" i="11"/>
  <c r="A1" i="11"/>
  <c r="C4" i="22"/>
  <c r="C2" i="22"/>
  <c r="C51" i="8"/>
  <c r="C11" i="8"/>
  <c r="C12" i="8"/>
  <c r="C13" i="8"/>
  <c r="C14" i="8"/>
  <c r="C15" i="8"/>
  <c r="C16" i="8"/>
  <c r="C17" i="8"/>
  <c r="C18" i="8"/>
  <c r="C19" i="8"/>
  <c r="C20" i="8"/>
  <c r="C21" i="8"/>
  <c r="C22" i="8"/>
  <c r="C24" i="8"/>
  <c r="C25" i="8"/>
  <c r="C26" i="8"/>
  <c r="C27" i="8"/>
  <c r="C28" i="8"/>
  <c r="C29" i="8"/>
  <c r="C30" i="8"/>
  <c r="C31" i="8"/>
  <c r="C32" i="8"/>
  <c r="C33" i="8"/>
  <c r="C34" i="8"/>
  <c r="C35" i="8"/>
  <c r="C36" i="8"/>
  <c r="C37" i="8"/>
  <c r="C38" i="8"/>
  <c r="C39" i="8"/>
  <c r="C40" i="8"/>
  <c r="C41" i="8"/>
  <c r="C42" i="8"/>
  <c r="C44" i="8"/>
  <c r="C45" i="8"/>
  <c r="C46" i="8"/>
  <c r="C47" i="8"/>
  <c r="C48" i="8"/>
  <c r="C49" i="8"/>
  <c r="C50" i="8"/>
  <c r="C11" i="4"/>
  <c r="C12" i="4"/>
  <c r="C13" i="4"/>
  <c r="C14" i="4"/>
  <c r="C15" i="4"/>
  <c r="C16" i="4"/>
  <c r="C17" i="4"/>
  <c r="C18" i="4"/>
  <c r="C19" i="4"/>
  <c r="C20" i="4"/>
  <c r="C21" i="4"/>
  <c r="C22" i="4"/>
  <c r="C23" i="4"/>
  <c r="C24" i="4"/>
  <c r="C25" i="4"/>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L180" i="1"/>
  <c r="L181" i="1"/>
  <c r="L182" i="1"/>
  <c r="L183" i="1"/>
  <c r="L184" i="1"/>
  <c r="L185" i="1"/>
  <c r="L186" i="1"/>
  <c r="L187" i="1"/>
  <c r="L188" i="1"/>
  <c r="L189" i="1"/>
  <c r="L190" i="1"/>
  <c r="L191" i="1"/>
  <c r="L192" i="1"/>
  <c r="L193" i="1"/>
  <c r="L194" i="1"/>
  <c r="L195" i="1"/>
  <c r="L196" i="1"/>
  <c r="L197" i="1"/>
  <c r="L198" i="1"/>
  <c r="L199" i="1"/>
  <c r="L200" i="1"/>
  <c r="L201"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196" i="1"/>
  <c r="O197" i="1"/>
  <c r="O198" i="1"/>
  <c r="O199" i="1"/>
  <c r="O200" i="1"/>
  <c r="O201" i="1"/>
  <c r="B8" i="4" a="1"/>
  <c r="B8" i="4" s="1"/>
  <c r="C8" i="4" s="1"/>
  <c r="C8" i="5" a="1"/>
  <c r="C8" i="5" s="1"/>
  <c r="M8" i="17"/>
  <c r="M9" i="17"/>
  <c r="M10" i="17"/>
  <c r="M11" i="17"/>
  <c r="M12" i="17"/>
  <c r="M13" i="17"/>
  <c r="M14" i="17"/>
  <c r="M15" i="17"/>
  <c r="M16" i="17"/>
  <c r="M17" i="17"/>
  <c r="M18" i="17"/>
  <c r="M19" i="17"/>
  <c r="M20" i="17"/>
  <c r="M21" i="17"/>
  <c r="M22" i="17"/>
  <c r="M23" i="17"/>
  <c r="M24" i="17"/>
  <c r="M25" i="17"/>
  <c r="M26" i="17"/>
  <c r="M27" i="17"/>
  <c r="M28" i="17"/>
  <c r="M29" i="17"/>
  <c r="M30" i="17"/>
  <c r="M31" i="17"/>
  <c r="M32" i="17"/>
  <c r="M33" i="17"/>
  <c r="M34" i="17"/>
  <c r="M35" i="17"/>
  <c r="M36" i="17"/>
  <c r="M37" i="17"/>
  <c r="M38" i="17"/>
  <c r="M39" i="17"/>
  <c r="M40" i="17"/>
  <c r="M41" i="17"/>
  <c r="M42" i="17"/>
  <c r="M43" i="17"/>
  <c r="M44" i="17"/>
  <c r="M45" i="17"/>
  <c r="M46" i="17"/>
  <c r="M47" i="17"/>
  <c r="M48" i="17"/>
  <c r="M49" i="17"/>
  <c r="M50" i="17"/>
  <c r="C14" i="19"/>
  <c r="C9" i="19"/>
  <c r="C10" i="19"/>
  <c r="B19" i="16"/>
  <c r="J19" i="16" s="1"/>
  <c r="B20" i="16"/>
  <c r="J20" i="16" s="1"/>
  <c r="B21" i="16"/>
  <c r="J21" i="16" s="1"/>
  <c r="B22" i="16"/>
  <c r="J22" i="16" s="1"/>
  <c r="B23" i="16"/>
  <c r="J23" i="16" s="1"/>
  <c r="B24" i="16"/>
  <c r="J24" i="16" s="1"/>
  <c r="B25" i="16"/>
  <c r="J25" i="16" s="1"/>
  <c r="B26" i="16"/>
  <c r="E26" i="16" s="1"/>
  <c r="B27" i="16"/>
  <c r="J27" i="16" s="1"/>
  <c r="B28" i="16"/>
  <c r="J28" i="16" s="1"/>
  <c r="B29" i="16"/>
  <c r="F29" i="16" s="1"/>
  <c r="B30" i="16"/>
  <c r="J30" i="16" s="1"/>
  <c r="B31" i="16"/>
  <c r="J31" i="16" s="1"/>
  <c r="B32" i="16"/>
  <c r="J32" i="16" s="1"/>
  <c r="B33" i="16"/>
  <c r="J33" i="16" s="1"/>
  <c r="B34" i="16"/>
  <c r="F34" i="16" s="1"/>
  <c r="B35" i="16"/>
  <c r="J35" i="16" s="1"/>
  <c r="B36" i="16"/>
  <c r="C36" i="16" s="1"/>
  <c r="B37" i="16"/>
  <c r="J37" i="16" s="1"/>
  <c r="B38" i="16"/>
  <c r="J38" i="16" s="1"/>
  <c r="B39" i="16"/>
  <c r="J39" i="16" s="1"/>
  <c r="B40" i="16"/>
  <c r="J40" i="16" s="1"/>
  <c r="B41" i="16"/>
  <c r="J41" i="16" s="1"/>
  <c r="B42" i="16"/>
  <c r="J42" i="16" s="1"/>
  <c r="B43" i="16"/>
  <c r="J43" i="16" s="1"/>
  <c r="B44" i="16"/>
  <c r="J44" i="16" s="1"/>
  <c r="B45" i="16"/>
  <c r="J45" i="16" s="1"/>
  <c r="B46" i="16"/>
  <c r="E46" i="16" s="1"/>
  <c r="B47" i="16"/>
  <c r="J47" i="16" s="1"/>
  <c r="B48" i="16"/>
  <c r="J48" i="16" s="1"/>
  <c r="B49" i="16"/>
  <c r="F49" i="16" s="1"/>
  <c r="B50" i="16"/>
  <c r="J50" i="16" s="1"/>
  <c r="B51" i="16"/>
  <c r="J51" i="16" s="1"/>
  <c r="B52" i="16"/>
  <c r="J52" i="16" s="1"/>
  <c r="B53" i="16"/>
  <c r="J53" i="16" s="1"/>
  <c r="B54" i="16"/>
  <c r="F54" i="16" s="1"/>
  <c r="B55" i="16"/>
  <c r="J55" i="16" s="1"/>
  <c r="B56" i="16"/>
  <c r="C56" i="16" s="1"/>
  <c r="B57" i="16"/>
  <c r="J57" i="16" s="1"/>
  <c r="B58" i="16"/>
  <c r="J58" i="16" s="1"/>
  <c r="B59" i="16"/>
  <c r="J59" i="16" s="1"/>
  <c r="B60" i="16"/>
  <c r="J60" i="16" s="1"/>
  <c r="B61" i="16"/>
  <c r="J61" i="16" s="1"/>
  <c r="B62" i="16"/>
  <c r="J62" i="16" s="1"/>
  <c r="B63" i="16"/>
  <c r="J63" i="16" s="1"/>
  <c r="B64" i="16"/>
  <c r="J64" i="16" s="1"/>
  <c r="B65" i="16"/>
  <c r="J65" i="16" s="1"/>
  <c r="B66" i="16"/>
  <c r="E66" i="16" s="1"/>
  <c r="B67" i="16"/>
  <c r="E67" i="16" s="1"/>
  <c r="B68" i="16"/>
  <c r="J68" i="16" s="1"/>
  <c r="B69" i="16"/>
  <c r="F69" i="16" s="1"/>
  <c r="B70" i="16"/>
  <c r="J70" i="16" s="1"/>
  <c r="B71" i="16"/>
  <c r="J71" i="16" s="1"/>
  <c r="B72" i="16"/>
  <c r="J72" i="16" s="1"/>
  <c r="B73" i="16"/>
  <c r="J73" i="16" s="1"/>
  <c r="B74" i="16"/>
  <c r="F74" i="16" s="1"/>
  <c r="B75" i="16"/>
  <c r="J75" i="16" s="1"/>
  <c r="B76" i="16"/>
  <c r="D76" i="16" s="1"/>
  <c r="B77" i="16"/>
  <c r="J77" i="16" s="1"/>
  <c r="B78" i="16"/>
  <c r="J78" i="16" s="1"/>
  <c r="B79" i="16"/>
  <c r="C79" i="16" s="1"/>
  <c r="B80" i="16"/>
  <c r="J80" i="16" s="1"/>
  <c r="B81" i="16"/>
  <c r="J81" i="16" s="1"/>
  <c r="B82" i="16"/>
  <c r="J82" i="16" s="1"/>
  <c r="B83" i="16"/>
  <c r="J83" i="16" s="1"/>
  <c r="B84" i="16"/>
  <c r="J84" i="16" s="1"/>
  <c r="B85" i="16"/>
  <c r="C85" i="16" s="1"/>
  <c r="B86" i="16"/>
  <c r="E86" i="16" s="1"/>
  <c r="B87" i="16"/>
  <c r="J87" i="16" s="1"/>
  <c r="B88" i="16"/>
  <c r="J88" i="16" s="1"/>
  <c r="B89" i="16"/>
  <c r="F89" i="16" s="1"/>
  <c r="B90" i="16"/>
  <c r="J90" i="16" s="1"/>
  <c r="B91" i="16"/>
  <c r="J91" i="16" s="1"/>
  <c r="B92" i="16"/>
  <c r="J92" i="16" s="1"/>
  <c r="B93" i="16"/>
  <c r="J93" i="16" s="1"/>
  <c r="B103" i="16"/>
  <c r="J103" i="16" s="1"/>
  <c r="B104" i="16"/>
  <c r="F104" i="16" s="1"/>
  <c r="B105" i="16"/>
  <c r="C105" i="16" s="1"/>
  <c r="B106" i="16"/>
  <c r="J106" i="16" s="1"/>
  <c r="B107" i="16"/>
  <c r="J107" i="16" s="1"/>
  <c r="B108" i="16"/>
  <c r="J108" i="16" s="1"/>
  <c r="B109" i="16"/>
  <c r="J109" i="16" s="1"/>
  <c r="B110" i="16"/>
  <c r="J110" i="16" s="1"/>
  <c r="B111" i="16"/>
  <c r="J111" i="16" s="1"/>
  <c r="B124" i="16"/>
  <c r="J124" i="16" s="1"/>
  <c r="B125" i="16"/>
  <c r="J125" i="16" s="1"/>
  <c r="B126" i="16"/>
  <c r="J126" i="16" s="1"/>
  <c r="B127" i="16"/>
  <c r="E127" i="16" s="1"/>
  <c r="B128" i="16"/>
  <c r="D128" i="16" s="1"/>
  <c r="B129" i="16"/>
  <c r="J129" i="16" s="1"/>
  <c r="B130" i="16"/>
  <c r="J130" i="16" s="1"/>
  <c r="B131" i="16"/>
  <c r="J131" i="16" s="1"/>
  <c r="B142" i="16"/>
  <c r="J142" i="16" s="1"/>
  <c r="B151" i="16"/>
  <c r="J151" i="16" s="1"/>
  <c r="F25" i="16"/>
  <c r="F30" i="16"/>
  <c r="F33" i="16"/>
  <c r="F45" i="16"/>
  <c r="B94" i="16"/>
  <c r="F94" i="16" s="1"/>
  <c r="B95" i="16"/>
  <c r="C95" i="16" s="1"/>
  <c r="B96" i="16"/>
  <c r="F96" i="16" s="1"/>
  <c r="B101" i="16"/>
  <c r="F101" i="16" s="1"/>
  <c r="B112" i="16"/>
  <c r="F112" i="16" s="1"/>
  <c r="B113" i="16"/>
  <c r="C113" i="16" s="1"/>
  <c r="B114" i="16"/>
  <c r="F114" i="16" s="1"/>
  <c r="B115" i="16"/>
  <c r="F115" i="16" s="1"/>
  <c r="B116" i="16"/>
  <c r="J116" i="16" s="1"/>
  <c r="B121" i="16"/>
  <c r="F121" i="16" s="1"/>
  <c r="B132" i="16"/>
  <c r="F132" i="16" s="1"/>
  <c r="B133" i="16"/>
  <c r="J133" i="16" s="1"/>
  <c r="B134" i="16"/>
  <c r="F134" i="16" s="1"/>
  <c r="B135" i="16"/>
  <c r="F135" i="16" s="1"/>
  <c r="B136" i="16"/>
  <c r="F136" i="16" s="1"/>
  <c r="B141" i="16"/>
  <c r="D141" i="16" s="1"/>
  <c r="D25" i="16"/>
  <c r="D33" i="16"/>
  <c r="D37" i="16"/>
  <c r="D45" i="16"/>
  <c r="D50" i="16"/>
  <c r="D53" i="16"/>
  <c r="D63" i="16"/>
  <c r="B99" i="16"/>
  <c r="F99" i="16" s="1"/>
  <c r="B100" i="16"/>
  <c r="C100" i="16" s="1"/>
  <c r="B102" i="16"/>
  <c r="D102" i="16" s="1"/>
  <c r="B119" i="16"/>
  <c r="C119" i="16" s="1"/>
  <c r="B122" i="16"/>
  <c r="D122" i="16" s="1"/>
  <c r="B123" i="16"/>
  <c r="C123" i="16" s="1"/>
  <c r="B139" i="16"/>
  <c r="D139" i="16" s="1"/>
  <c r="B18" i="16"/>
  <c r="E18" i="16" s="1"/>
  <c r="E20" i="16"/>
  <c r="E25" i="16"/>
  <c r="E30" i="16"/>
  <c r="E31" i="16"/>
  <c r="E33" i="16"/>
  <c r="E37" i="16"/>
  <c r="E39" i="16"/>
  <c r="E45" i="16"/>
  <c r="E50" i="16"/>
  <c r="E54" i="16"/>
  <c r="E70" i="16"/>
  <c r="E71" i="16"/>
  <c r="E72" i="16"/>
  <c r="E75" i="16"/>
  <c r="E83" i="16"/>
  <c r="E104" i="16"/>
  <c r="E110" i="16"/>
  <c r="B150" i="16"/>
  <c r="F150" i="16" s="1"/>
  <c r="C45" i="16"/>
  <c r="C71" i="16"/>
  <c r="C125" i="16"/>
  <c r="B17" i="16"/>
  <c r="C17" i="16" s="1"/>
  <c r="C25" i="16"/>
  <c r="C30" i="16"/>
  <c r="C33" i="16"/>
  <c r="C34" i="16"/>
  <c r="C50" i="16"/>
  <c r="C53" i="16"/>
  <c r="C57" i="16"/>
  <c r="C59" i="16"/>
  <c r="C70" i="16"/>
  <c r="C74" i="16"/>
  <c r="C76" i="16"/>
  <c r="C90" i="16"/>
  <c r="C91" i="16"/>
  <c r="C94" i="16"/>
  <c r="B97" i="16"/>
  <c r="F97" i="16" s="1"/>
  <c r="B98" i="16"/>
  <c r="C98" i="16" s="1"/>
  <c r="C104" i="16"/>
  <c r="B117" i="16"/>
  <c r="C117" i="16" s="1"/>
  <c r="B118" i="16"/>
  <c r="E118" i="16" s="1"/>
  <c r="B120" i="16"/>
  <c r="F120" i="16" s="1"/>
  <c r="F125" i="16"/>
  <c r="B137" i="16"/>
  <c r="F137" i="16" s="1"/>
  <c r="B138" i="16"/>
  <c r="D138" i="16" s="1"/>
  <c r="B140" i="16"/>
  <c r="J140" i="16" s="1"/>
  <c r="B143" i="16"/>
  <c r="J143" i="16" s="1"/>
  <c r="B144" i="16"/>
  <c r="C144" i="16" s="1"/>
  <c r="B145" i="16"/>
  <c r="E145" i="16" s="1"/>
  <c r="B146" i="16"/>
  <c r="D146" i="16" s="1"/>
  <c r="B147" i="16"/>
  <c r="E147" i="16" s="1"/>
  <c r="B148" i="16"/>
  <c r="J148" i="16" s="1"/>
  <c r="B149" i="16"/>
  <c r="D149" i="16" s="1"/>
  <c r="B16" i="16"/>
  <c r="C16" i="16" s="1"/>
  <c r="O24" i="1"/>
  <c r="C2" i="21"/>
  <c r="C3" i="21"/>
  <c r="F25" i="20"/>
  <c r="E25" i="20"/>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24" i="1"/>
  <c r="D14" i="1" s="1"/>
  <c r="D8" i="20" a="1"/>
  <c r="D8" i="20" s="1"/>
  <c r="C8" i="20" a="1"/>
  <c r="C8" i="20" s="1"/>
  <c r="B8" i="20" a="1"/>
  <c r="B8" i="20" s="1"/>
  <c r="C4" i="20"/>
  <c r="C2" i="20"/>
  <c r="J95" i="16"/>
  <c r="E94" i="16"/>
  <c r="J114" i="16"/>
  <c r="J94" i="16"/>
  <c r="D126" i="16"/>
  <c r="D135" i="16"/>
  <c r="D94" i="16"/>
  <c r="E96" i="16"/>
  <c r="J96" i="16"/>
  <c r="F18" i="16"/>
  <c r="C9" i="4"/>
  <c r="C10" i="4"/>
  <c r="J17" i="16"/>
  <c r="C15" i="19"/>
  <c r="C11" i="19"/>
  <c r="D13" i="1"/>
  <c r="H4" i="19"/>
  <c r="H2" i="19"/>
  <c r="H10" i="19"/>
  <c r="C13" i="1"/>
  <c r="B8" i="3" a="1"/>
  <c r="B8" i="3" s="1"/>
  <c r="B8" i="5" a="1"/>
  <c r="B8" i="5" s="1"/>
  <c r="C4" i="19"/>
  <c r="C2" i="19"/>
  <c r="C3" i="16"/>
  <c r="C4" i="17"/>
  <c r="C2" i="17"/>
  <c r="A48" i="11"/>
  <c r="A46" i="1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B7" i="17"/>
  <c r="B8" i="17" a="1"/>
  <c r="B8" i="17" s="1"/>
  <c r="O25" i="1"/>
  <c r="O26" i="1"/>
  <c r="O27" i="1"/>
  <c r="O28" i="1"/>
  <c r="O29" i="1"/>
  <c r="O30" i="1"/>
  <c r="O31" i="1"/>
  <c r="O32" i="1"/>
  <c r="O33" i="1"/>
  <c r="C12" i="1"/>
  <c r="C2" i="5" s="1"/>
  <c r="C9" i="5"/>
  <c r="C10" i="5"/>
  <c r="C11" i="5"/>
  <c r="C12" i="5"/>
  <c r="C13" i="5"/>
  <c r="C14" i="5"/>
  <c r="C15" i="5"/>
  <c r="C16" i="5"/>
  <c r="C17" i="5"/>
  <c r="C18" i="5"/>
  <c r="C19" i="5"/>
  <c r="C20" i="5"/>
  <c r="C21" i="5"/>
  <c r="C22" i="5"/>
  <c r="C23" i="5"/>
  <c r="C24" i="5"/>
  <c r="C25" i="5"/>
  <c r="C4" i="8"/>
  <c r="C4" i="4"/>
  <c r="C4" i="3"/>
  <c r="C4" i="5"/>
  <c r="C2" i="8"/>
  <c r="C2" i="4"/>
  <c r="C2" i="3"/>
  <c r="B11" i="1"/>
  <c r="B3" i="16" s="1"/>
  <c r="O18" i="12"/>
  <c r="I18" i="12"/>
  <c r="H18" i="12"/>
  <c r="O17" i="12"/>
  <c r="I17" i="12"/>
  <c r="H17" i="12"/>
  <c r="O16" i="12"/>
  <c r="I16" i="12"/>
  <c r="H16" i="12"/>
  <c r="O15" i="12"/>
  <c r="I15" i="12"/>
  <c r="H15" i="12"/>
  <c r="O14" i="12"/>
  <c r="I14" i="12"/>
  <c r="H14" i="12"/>
  <c r="O13" i="12"/>
  <c r="I13" i="12"/>
  <c r="H13" i="12"/>
  <c r="O12" i="12"/>
  <c r="I12" i="12"/>
  <c r="H12" i="12"/>
  <c r="O11" i="12"/>
  <c r="I11" i="12"/>
  <c r="H11" i="12"/>
  <c r="O10" i="12"/>
  <c r="I10" i="12"/>
  <c r="H10" i="12"/>
  <c r="O9" i="12"/>
  <c r="I9" i="12"/>
  <c r="H9" i="12"/>
  <c r="O8" i="12"/>
  <c r="I8" i="12"/>
  <c r="H8" i="12"/>
  <c r="O7" i="12"/>
  <c r="I7" i="12"/>
  <c r="H7" i="12"/>
  <c r="O6" i="12"/>
  <c r="I6" i="12"/>
  <c r="H6" i="12"/>
  <c r="O5" i="12"/>
  <c r="I5" i="12"/>
  <c r="H5" i="12"/>
  <c r="O4" i="12"/>
  <c r="I4" i="12"/>
  <c r="H4" i="12"/>
  <c r="C8" i="8"/>
  <c r="G5" i="12"/>
  <c r="G12" i="12"/>
  <c r="G13" i="12"/>
  <c r="G15" i="12"/>
  <c r="G11" i="12"/>
  <c r="G4" i="12"/>
  <c r="G9" i="12"/>
  <c r="G7" i="12"/>
  <c r="G17" i="12"/>
  <c r="G18" i="12"/>
  <c r="G8" i="12"/>
  <c r="G14" i="12"/>
  <c r="G10" i="12"/>
  <c r="G16" i="12"/>
  <c r="G6" i="12"/>
  <c r="C12" i="19"/>
  <c r="D14" i="19"/>
  <c r="C23" i="8"/>
  <c r="C43" i="8"/>
  <c r="H33" i="16" l="1"/>
  <c r="F118" i="16"/>
  <c r="H118" i="16" s="1"/>
  <c r="C129" i="16"/>
  <c r="E80" i="16"/>
  <c r="J115" i="16"/>
  <c r="F151" i="16"/>
  <c r="C22" i="16"/>
  <c r="E60" i="16"/>
  <c r="D89" i="16"/>
  <c r="J139" i="16"/>
  <c r="C87" i="16"/>
  <c r="C84" i="16"/>
  <c r="G96" i="16"/>
  <c r="D114" i="16"/>
  <c r="C15" i="1"/>
  <c r="C75" i="16"/>
  <c r="D34" i="16"/>
  <c r="F70" i="16"/>
  <c r="G70" i="16" s="1"/>
  <c r="F47" i="16"/>
  <c r="C72" i="16"/>
  <c r="C124" i="16"/>
  <c r="D115" i="16"/>
  <c r="C24" i="16"/>
  <c r="D96" i="16"/>
  <c r="E129" i="16"/>
  <c r="D22" i="16"/>
  <c r="E102" i="16"/>
  <c r="C28" i="16"/>
  <c r="E124" i="16"/>
  <c r="J101" i="16"/>
  <c r="E111" i="16"/>
  <c r="E22" i="16"/>
  <c r="E121" i="16"/>
  <c r="C131" i="16"/>
  <c r="C54" i="16"/>
  <c r="F24" i="16"/>
  <c r="E48" i="16"/>
  <c r="D72" i="16"/>
  <c r="C68" i="16"/>
  <c r="G45" i="16"/>
  <c r="D71" i="16"/>
  <c r="F102" i="16"/>
  <c r="C52" i="16"/>
  <c r="E139" i="16"/>
  <c r="E115" i="16"/>
  <c r="H115" i="16" s="1"/>
  <c r="C107" i="16"/>
  <c r="E107" i="16"/>
  <c r="F107" i="16"/>
  <c r="E123" i="16"/>
  <c r="C48" i="16"/>
  <c r="F72" i="16"/>
  <c r="G72" i="16" s="1"/>
  <c r="C101" i="16"/>
  <c r="F71" i="16"/>
  <c r="G71" i="16" s="1"/>
  <c r="F142" i="16"/>
  <c r="F48" i="16"/>
  <c r="J105" i="16"/>
  <c r="E101" i="16"/>
  <c r="H101" i="16" s="1"/>
  <c r="E59" i="16"/>
  <c r="J102" i="16"/>
  <c r="E52" i="16"/>
  <c r="D92" i="16"/>
  <c r="E126" i="16"/>
  <c r="D109" i="16"/>
  <c r="C42" i="16"/>
  <c r="D104" i="16"/>
  <c r="F85" i="16"/>
  <c r="E13" i="1"/>
  <c r="C96" i="16"/>
  <c r="C35" i="16"/>
  <c r="E47" i="16"/>
  <c r="J67" i="16"/>
  <c r="E109" i="16"/>
  <c r="E42" i="16"/>
  <c r="F67" i="16"/>
  <c r="H67" i="16" s="1"/>
  <c r="E85" i="16"/>
  <c r="E38" i="16"/>
  <c r="F66" i="16"/>
  <c r="H66" i="16" s="1"/>
  <c r="E103" i="16"/>
  <c r="C27" i="16"/>
  <c r="E84" i="16"/>
  <c r="D84" i="16"/>
  <c r="F103" i="16"/>
  <c r="H103" i="16" s="1"/>
  <c r="D67" i="16"/>
  <c r="F131" i="16"/>
  <c r="F35" i="16"/>
  <c r="E27" i="16"/>
  <c r="C67" i="16"/>
  <c r="F27" i="16"/>
  <c r="F126" i="16"/>
  <c r="D47" i="16"/>
  <c r="C109" i="16"/>
  <c r="D42" i="16"/>
  <c r="J138" i="16"/>
  <c r="E58" i="16"/>
  <c r="D38" i="16"/>
  <c r="C83" i="16"/>
  <c r="F83" i="16"/>
  <c r="H83" i="16" s="1"/>
  <c r="J123" i="16"/>
  <c r="D131" i="16"/>
  <c r="D68" i="16"/>
  <c r="J18" i="16"/>
  <c r="E149" i="16"/>
  <c r="D136" i="16"/>
  <c r="D150" i="16"/>
  <c r="C73" i="16"/>
  <c r="E91" i="16"/>
  <c r="D58" i="16"/>
  <c r="F68" i="16"/>
  <c r="F149" i="16"/>
  <c r="C111" i="16"/>
  <c r="D111" i="16"/>
  <c r="D55" i="16"/>
  <c r="D18" i="16"/>
  <c r="C110" i="16"/>
  <c r="D110" i="16"/>
  <c r="D54" i="16"/>
  <c r="E35" i="16"/>
  <c r="D48" i="16"/>
  <c r="F123" i="16"/>
  <c r="C103" i="16"/>
  <c r="C58" i="16"/>
  <c r="E74" i="16"/>
  <c r="H74" i="16" s="1"/>
  <c r="E34" i="16"/>
  <c r="G34" i="16" s="1"/>
  <c r="F38" i="16"/>
  <c r="D91" i="16"/>
  <c r="E136" i="16"/>
  <c r="H136" i="16" s="1"/>
  <c r="E131" i="16"/>
  <c r="D88" i="16"/>
  <c r="D83" i="16"/>
  <c r="D29" i="16"/>
  <c r="F127" i="16"/>
  <c r="H127" i="16" s="1"/>
  <c r="J135" i="16"/>
  <c r="C135" i="16"/>
  <c r="C88" i="16"/>
  <c r="C38" i="16"/>
  <c r="E57" i="16"/>
  <c r="E19" i="16"/>
  <c r="D74" i="16"/>
  <c r="F91" i="16"/>
  <c r="F106" i="16"/>
  <c r="D41" i="16"/>
  <c r="C14" i="1"/>
  <c r="E26" i="20" s="1"/>
  <c r="J132" i="16"/>
  <c r="J146" i="16"/>
  <c r="E81" i="16"/>
  <c r="D73" i="16"/>
  <c r="F60" i="16"/>
  <c r="D106" i="16"/>
  <c r="C121" i="16"/>
  <c r="E43" i="16"/>
  <c r="F55" i="16"/>
  <c r="D40" i="16"/>
  <c r="F63" i="16"/>
  <c r="D35" i="16"/>
  <c r="F52" i="16"/>
  <c r="E132" i="16"/>
  <c r="G132" i="16" s="1"/>
  <c r="C149" i="16"/>
  <c r="C43" i="16"/>
  <c r="E40" i="16"/>
  <c r="D70" i="16"/>
  <c r="J66" i="16"/>
  <c r="E73" i="16"/>
  <c r="D69" i="16"/>
  <c r="G33" i="16"/>
  <c r="D95" i="16"/>
  <c r="C41" i="16"/>
  <c r="C40" i="16"/>
  <c r="D107" i="16"/>
  <c r="F95" i="16"/>
  <c r="D20" i="16"/>
  <c r="E95" i="16"/>
  <c r="C141" i="16"/>
  <c r="G30" i="16"/>
  <c r="D93" i="16"/>
  <c r="J121" i="16"/>
  <c r="C63" i="16"/>
  <c r="D52" i="16"/>
  <c r="F73" i="16"/>
  <c r="J104" i="16"/>
  <c r="J141" i="16"/>
  <c r="C139" i="16"/>
  <c r="C99" i="16"/>
  <c r="C60" i="16"/>
  <c r="F20" i="16"/>
  <c r="H20" i="16" s="1"/>
  <c r="C106" i="16"/>
  <c r="E63" i="16"/>
  <c r="E55" i="16"/>
  <c r="D90" i="16"/>
  <c r="D132" i="16"/>
  <c r="E141" i="16"/>
  <c r="F143" i="16"/>
  <c r="C21" i="16"/>
  <c r="E90" i="16"/>
  <c r="C132" i="16"/>
  <c r="C55" i="16"/>
  <c r="C20" i="16"/>
  <c r="F129" i="16"/>
  <c r="D21" i="16"/>
  <c r="E151" i="16"/>
  <c r="H151" i="16" s="1"/>
  <c r="D85" i="16"/>
  <c r="F90" i="16"/>
  <c r="F41" i="16"/>
  <c r="C37" i="16"/>
  <c r="E41" i="16"/>
  <c r="D129" i="16"/>
  <c r="F88" i="16"/>
  <c r="F40" i="16"/>
  <c r="J85" i="16"/>
  <c r="E146" i="16"/>
  <c r="D80" i="16"/>
  <c r="F37" i="16"/>
  <c r="H37" i="16" s="1"/>
  <c r="C133" i="16"/>
  <c r="D103" i="16"/>
  <c r="F21" i="16"/>
  <c r="E133" i="16"/>
  <c r="E88" i="16"/>
  <c r="E53" i="16"/>
  <c r="E24" i="16"/>
  <c r="D60" i="16"/>
  <c r="D27" i="16"/>
  <c r="F58" i="16"/>
  <c r="C115" i="16"/>
  <c r="C80" i="16"/>
  <c r="C47" i="16"/>
  <c r="E21" i="16"/>
  <c r="D57" i="16"/>
  <c r="D24" i="16"/>
  <c r="F53" i="16"/>
  <c r="D82" i="16"/>
  <c r="D51" i="16"/>
  <c r="E114" i="16"/>
  <c r="H114" i="16" s="1"/>
  <c r="E82" i="16"/>
  <c r="D23" i="16"/>
  <c r="C126" i="16"/>
  <c r="C32" i="16"/>
  <c r="E142" i="16"/>
  <c r="H142" i="16" s="1"/>
  <c r="G25" i="16"/>
  <c r="D75" i="16"/>
  <c r="D49" i="16"/>
  <c r="F110" i="16"/>
  <c r="H110" i="16" s="1"/>
  <c r="F65" i="16"/>
  <c r="C148" i="16"/>
  <c r="G131" i="16"/>
  <c r="E51" i="16"/>
  <c r="F32" i="16"/>
  <c r="E79" i="16"/>
  <c r="E23" i="16"/>
  <c r="J46" i="16"/>
  <c r="E125" i="16"/>
  <c r="D43" i="16"/>
  <c r="F141" i="16"/>
  <c r="F57" i="16"/>
  <c r="F26" i="16"/>
  <c r="H26" i="16" s="1"/>
  <c r="C23" i="16"/>
  <c r="D100" i="16"/>
  <c r="J100" i="16"/>
  <c r="C51" i="16"/>
  <c r="F23" i="16"/>
  <c r="C114" i="16"/>
  <c r="C142" i="16"/>
  <c r="C82" i="16"/>
  <c r="D142" i="16"/>
  <c r="F51" i="16"/>
  <c r="F139" i="16"/>
  <c r="H139" i="16" s="1"/>
  <c r="E108" i="16"/>
  <c r="E68" i="16"/>
  <c r="D65" i="16"/>
  <c r="F86" i="16"/>
  <c r="H86" i="16" s="1"/>
  <c r="F50" i="16"/>
  <c r="G50" i="16" s="1"/>
  <c r="J76" i="16"/>
  <c r="E65" i="16"/>
  <c r="F75" i="16"/>
  <c r="H75" i="16" s="1"/>
  <c r="F46" i="16"/>
  <c r="H46" i="16" s="1"/>
  <c r="F100" i="16"/>
  <c r="D125" i="16"/>
  <c r="D32" i="16"/>
  <c r="E100" i="16"/>
  <c r="F140" i="16"/>
  <c r="C136" i="16"/>
  <c r="D124" i="16"/>
  <c r="D87" i="16"/>
  <c r="D30" i="16"/>
  <c r="F116" i="16"/>
  <c r="F43" i="16"/>
  <c r="C65" i="16"/>
  <c r="E87" i="16"/>
  <c r="J136" i="16"/>
  <c r="E32" i="16"/>
  <c r="G115" i="16"/>
  <c r="H94" i="16"/>
  <c r="G94" i="16"/>
  <c r="J99" i="16"/>
  <c r="F144" i="16"/>
  <c r="D99" i="16"/>
  <c r="F80" i="16"/>
  <c r="G80" i="16" s="1"/>
  <c r="F78" i="16"/>
  <c r="D44" i="16"/>
  <c r="D143" i="16"/>
  <c r="F111" i="16"/>
  <c r="G111" i="16" s="1"/>
  <c r="D144" i="16"/>
  <c r="E99" i="16"/>
  <c r="J144" i="16"/>
  <c r="D123" i="16"/>
  <c r="F109" i="16"/>
  <c r="G109" i="16" s="1"/>
  <c r="C81" i="16"/>
  <c r="D64" i="16"/>
  <c r="F44" i="16"/>
  <c r="F138" i="16"/>
  <c r="H102" i="16"/>
  <c r="C138" i="16"/>
  <c r="E78" i="16"/>
  <c r="E28" i="16"/>
  <c r="C78" i="16"/>
  <c r="D121" i="16"/>
  <c r="D61" i="16"/>
  <c r="C18" i="16"/>
  <c r="J128" i="16"/>
  <c r="J56" i="16"/>
  <c r="C151" i="16"/>
  <c r="C150" i="16"/>
  <c r="C102" i="16"/>
  <c r="H72" i="16"/>
  <c r="F64" i="16"/>
  <c r="J127" i="16"/>
  <c r="G103" i="16"/>
  <c r="G107" i="16"/>
  <c r="E44" i="16"/>
  <c r="D81" i="16"/>
  <c r="F124" i="16"/>
  <c r="G124" i="16" s="1"/>
  <c r="F61" i="16"/>
  <c r="E106" i="16"/>
  <c r="J86" i="16"/>
  <c r="D78" i="16"/>
  <c r="D28" i="16"/>
  <c r="F28" i="16"/>
  <c r="E113" i="16"/>
  <c r="D151" i="16"/>
  <c r="C146" i="16"/>
  <c r="C64" i="16"/>
  <c r="E64" i="16"/>
  <c r="D101" i="16"/>
  <c r="F84" i="16"/>
  <c r="F148" i="16"/>
  <c r="C61" i="16"/>
  <c r="C44" i="16"/>
  <c r="E61" i="16"/>
  <c r="F81" i="16"/>
  <c r="H81" i="16" s="1"/>
  <c r="C9" i="8"/>
  <c r="G9" i="8" s="1"/>
  <c r="H121" i="16"/>
  <c r="G121" i="16"/>
  <c r="H30" i="16"/>
  <c r="E116" i="16"/>
  <c r="F122" i="16"/>
  <c r="C122" i="16"/>
  <c r="G136" i="16"/>
  <c r="D145" i="16"/>
  <c r="F87" i="16"/>
  <c r="E77" i="16"/>
  <c r="C93" i="16"/>
  <c r="E144" i="16"/>
  <c r="C92" i="16"/>
  <c r="C62" i="16"/>
  <c r="F31" i="16"/>
  <c r="G31" i="16" s="1"/>
  <c r="D116" i="16"/>
  <c r="E138" i="16"/>
  <c r="D119" i="16"/>
  <c r="J26" i="16"/>
  <c r="G102" i="16"/>
  <c r="E93" i="16"/>
  <c r="D62" i="16"/>
  <c r="E92" i="16"/>
  <c r="C31" i="16"/>
  <c r="C116" i="16"/>
  <c r="H25" i="16"/>
  <c r="H18" i="16"/>
  <c r="J149" i="16"/>
  <c r="F133" i="16"/>
  <c r="F77" i="16"/>
  <c r="F128" i="16"/>
  <c r="J145" i="16"/>
  <c r="F16" i="16"/>
  <c r="E148" i="16"/>
  <c r="E62" i="16"/>
  <c r="D31" i="16"/>
  <c r="H96" i="16"/>
  <c r="J36" i="16"/>
  <c r="H107" i="16"/>
  <c r="D77" i="16"/>
  <c r="C77" i="16"/>
  <c r="G60" i="16"/>
  <c r="H71" i="16"/>
  <c r="H45" i="16"/>
  <c r="H149" i="16"/>
  <c r="C147" i="16"/>
  <c r="E128" i="16"/>
  <c r="C128" i="16"/>
  <c r="J122" i="16"/>
  <c r="F93" i="16"/>
  <c r="H131" i="16"/>
  <c r="C97" i="16"/>
  <c r="F92" i="16"/>
  <c r="G118" i="16"/>
  <c r="G127" i="16"/>
  <c r="G74" i="16"/>
  <c r="G54" i="16"/>
  <c r="H54" i="16"/>
  <c r="G104" i="16"/>
  <c r="H104" i="16"/>
  <c r="F98" i="16"/>
  <c r="J119" i="16"/>
  <c r="J112" i="16"/>
  <c r="E143" i="16"/>
  <c r="C29" i="16"/>
  <c r="E17" i="16"/>
  <c r="D134" i="16"/>
  <c r="F108" i="16"/>
  <c r="E135" i="16"/>
  <c r="H135" i="16" s="1"/>
  <c r="J150" i="16"/>
  <c r="F145" i="16"/>
  <c r="H145" i="16" s="1"/>
  <c r="D113" i="16"/>
  <c r="E76" i="16"/>
  <c r="E56" i="16"/>
  <c r="E36" i="16"/>
  <c r="D86" i="16"/>
  <c r="D66" i="16"/>
  <c r="D46" i="16"/>
  <c r="D26" i="16"/>
  <c r="F82" i="16"/>
  <c r="F62" i="16"/>
  <c r="F42" i="16"/>
  <c r="F22" i="16"/>
  <c r="H22" i="16" s="1"/>
  <c r="J74" i="16"/>
  <c r="J54" i="16"/>
  <c r="J34" i="16"/>
  <c r="E105" i="16"/>
  <c r="D108" i="16"/>
  <c r="D17" i="16"/>
  <c r="J97" i="16"/>
  <c r="F119" i="16"/>
  <c r="D97" i="16"/>
  <c r="F146" i="16"/>
  <c r="C26" i="16"/>
  <c r="F130" i="16"/>
  <c r="J134" i="16"/>
  <c r="C130" i="16"/>
  <c r="C112" i="16"/>
  <c r="C49" i="16"/>
  <c r="H60" i="16"/>
  <c r="F17" i="16"/>
  <c r="J117" i="16"/>
  <c r="D117" i="16"/>
  <c r="F147" i="16"/>
  <c r="H147" i="16" s="1"/>
  <c r="C69" i="16"/>
  <c r="D105" i="16"/>
  <c r="F79" i="16"/>
  <c r="H79" i="16" s="1"/>
  <c r="F59" i="16"/>
  <c r="H59" i="16" s="1"/>
  <c r="F39" i="16"/>
  <c r="H39" i="16" s="1"/>
  <c r="F19" i="16"/>
  <c r="J137" i="16"/>
  <c r="D133" i="16"/>
  <c r="E120" i="16"/>
  <c r="D137" i="16"/>
  <c r="C145" i="16"/>
  <c r="C143" i="16"/>
  <c r="C127" i="16"/>
  <c r="C46" i="16"/>
  <c r="E150" i="16"/>
  <c r="H150" i="16" s="1"/>
  <c r="C134" i="16"/>
  <c r="C108" i="16"/>
  <c r="J16" i="16"/>
  <c r="E117" i="16"/>
  <c r="E140" i="16"/>
  <c r="D120" i="16"/>
  <c r="C89" i="16"/>
  <c r="C66" i="16"/>
  <c r="F76" i="16"/>
  <c r="F56" i="16"/>
  <c r="F36" i="16"/>
  <c r="G20" i="16"/>
  <c r="E97" i="16"/>
  <c r="H97" i="16" s="1"/>
  <c r="D118" i="16"/>
  <c r="D130" i="16"/>
  <c r="G18" i="16"/>
  <c r="D16" i="16"/>
  <c r="E137" i="16"/>
  <c r="H137" i="16" s="1"/>
  <c r="E112" i="16"/>
  <c r="E134" i="16"/>
  <c r="H134" i="16" s="1"/>
  <c r="J147" i="16"/>
  <c r="E89" i="16"/>
  <c r="E69" i="16"/>
  <c r="E49" i="16"/>
  <c r="H49" i="16" s="1"/>
  <c r="E29" i="16"/>
  <c r="H29" i="16" s="1"/>
  <c r="D79" i="16"/>
  <c r="D59" i="16"/>
  <c r="D39" i="16"/>
  <c r="D19" i="16"/>
  <c r="E16" i="16"/>
  <c r="D98" i="16"/>
  <c r="D140" i="16"/>
  <c r="D148" i="16"/>
  <c r="D147" i="16"/>
  <c r="C140" i="16"/>
  <c r="E122" i="16"/>
  <c r="F105" i="16"/>
  <c r="C19" i="16"/>
  <c r="E130" i="16"/>
  <c r="D127" i="16"/>
  <c r="J98" i="16"/>
  <c r="E119" i="16"/>
  <c r="C86" i="16"/>
  <c r="C39" i="16"/>
  <c r="J118" i="16"/>
  <c r="J113" i="16"/>
  <c r="C120" i="16"/>
  <c r="D56" i="16"/>
  <c r="D36" i="16"/>
  <c r="J89" i="16"/>
  <c r="J79" i="16"/>
  <c r="J69" i="16"/>
  <c r="J49" i="16"/>
  <c r="J29" i="16"/>
  <c r="D112" i="16"/>
  <c r="J120" i="16"/>
  <c r="C137" i="16"/>
  <c r="C118" i="16"/>
  <c r="F113" i="16"/>
  <c r="F117" i="16"/>
  <c r="E98" i="16"/>
  <c r="G78" i="16" l="1"/>
  <c r="G101" i="16"/>
  <c r="H95" i="16"/>
  <c r="H64" i="16"/>
  <c r="G66" i="16"/>
  <c r="H24" i="16"/>
  <c r="G110" i="16"/>
  <c r="H129" i="16"/>
  <c r="H38" i="16"/>
  <c r="G138" i="16"/>
  <c r="G40" i="16"/>
  <c r="H91" i="16"/>
  <c r="G123" i="16"/>
  <c r="G58" i="16"/>
  <c r="G38" i="16"/>
  <c r="H141" i="16"/>
  <c r="G68" i="16"/>
  <c r="G27" i="16"/>
  <c r="H34" i="16"/>
  <c r="H73" i="16"/>
  <c r="G35" i="16"/>
  <c r="G85" i="16"/>
  <c r="G91" i="16"/>
  <c r="G24" i="16"/>
  <c r="G126" i="16"/>
  <c r="H58" i="16"/>
  <c r="H70" i="16"/>
  <c r="G48" i="16"/>
  <c r="C16" i="1"/>
  <c r="C20" i="1"/>
  <c r="H85" i="16"/>
  <c r="H40" i="16"/>
  <c r="G37" i="16"/>
  <c r="G84" i="16"/>
  <c r="H80" i="16"/>
  <c r="G47" i="16"/>
  <c r="F26" i="20"/>
  <c r="H55" i="16"/>
  <c r="H16" i="16"/>
  <c r="G114" i="16"/>
  <c r="G106" i="16"/>
  <c r="G86" i="16"/>
  <c r="H126" i="16"/>
  <c r="H27" i="16"/>
  <c r="H113" i="16"/>
  <c r="H35" i="16"/>
  <c r="G148" i="16"/>
  <c r="G46" i="16"/>
  <c r="H100" i="16"/>
  <c r="H47" i="16"/>
  <c r="H42" i="16"/>
  <c r="H123" i="16"/>
  <c r="G67" i="16"/>
  <c r="G32" i="16"/>
  <c r="H48" i="16"/>
  <c r="H19" i="16"/>
  <c r="H63" i="16"/>
  <c r="G83" i="16"/>
  <c r="G139" i="16"/>
  <c r="G26" i="16"/>
  <c r="H132" i="16"/>
  <c r="G149" i="16"/>
  <c r="H41" i="16"/>
  <c r="G100" i="16"/>
  <c r="H21" i="16"/>
  <c r="H78" i="16"/>
  <c r="G95" i="16"/>
  <c r="G51" i="16"/>
  <c r="G151" i="16"/>
  <c r="G73" i="16"/>
  <c r="E14" i="1"/>
  <c r="G129" i="16"/>
  <c r="G65" i="16"/>
  <c r="H90" i="16"/>
  <c r="H53" i="16"/>
  <c r="G23" i="16"/>
  <c r="H31" i="16"/>
  <c r="H32" i="16"/>
  <c r="H93" i="16"/>
  <c r="H52" i="16"/>
  <c r="G52" i="16"/>
  <c r="H146" i="16"/>
  <c r="H88" i="16"/>
  <c r="H133" i="16"/>
  <c r="H111" i="16"/>
  <c r="H65" i="16"/>
  <c r="G55" i="16"/>
  <c r="G63" i="16"/>
  <c r="H108" i="16"/>
  <c r="G90" i="16"/>
  <c r="G53" i="16"/>
  <c r="G61" i="16"/>
  <c r="G142" i="16"/>
  <c r="H68" i="16"/>
  <c r="H122" i="16"/>
  <c r="H109" i="16"/>
  <c r="G21" i="16"/>
  <c r="G41" i="16"/>
  <c r="G116" i="16"/>
  <c r="G88" i="16"/>
  <c r="H84" i="16"/>
  <c r="H117" i="16"/>
  <c r="G141" i="16"/>
  <c r="H50" i="16"/>
  <c r="H23" i="16"/>
  <c r="G44" i="16"/>
  <c r="H77" i="16"/>
  <c r="H57" i="16"/>
  <c r="G57" i="16"/>
  <c r="H43" i="16"/>
  <c r="G43" i="16"/>
  <c r="G125" i="16"/>
  <c r="H125" i="16"/>
  <c r="H51" i="16"/>
  <c r="G75" i="16"/>
  <c r="G92" i="16"/>
  <c r="G113" i="16"/>
  <c r="G28" i="16"/>
  <c r="G99" i="16"/>
  <c r="H99" i="16"/>
  <c r="G144" i="16"/>
  <c r="H106" i="16"/>
  <c r="H124" i="16"/>
  <c r="H36" i="16"/>
  <c r="H56" i="16"/>
  <c r="H76" i="16"/>
  <c r="G64" i="16"/>
  <c r="H28" i="16"/>
  <c r="F7" i="16"/>
  <c r="H44" i="16"/>
  <c r="H105" i="16"/>
  <c r="G128" i="16"/>
  <c r="G42" i="16"/>
  <c r="H138" i="16"/>
  <c r="H61" i="16"/>
  <c r="G81" i="16"/>
  <c r="C10" i="8"/>
  <c r="G145" i="16"/>
  <c r="H92" i="16"/>
  <c r="G77" i="16"/>
  <c r="G108" i="16"/>
  <c r="G59" i="16"/>
  <c r="G87" i="16"/>
  <c r="H87" i="16"/>
  <c r="G133" i="16"/>
  <c r="G93" i="16"/>
  <c r="G19" i="16"/>
  <c r="H62" i="16"/>
  <c r="H128" i="16"/>
  <c r="H144" i="16"/>
  <c r="H148" i="16"/>
  <c r="H98" i="16"/>
  <c r="H116" i="16"/>
  <c r="G69" i="16"/>
  <c r="G89" i="16"/>
  <c r="G130" i="16"/>
  <c r="G82" i="16"/>
  <c r="H82" i="16"/>
  <c r="G134" i="16"/>
  <c r="G120" i="16"/>
  <c r="G112" i="16"/>
  <c r="G140" i="16"/>
  <c r="H130" i="16"/>
  <c r="G143" i="16"/>
  <c r="G62" i="16"/>
  <c r="H140" i="16"/>
  <c r="G122" i="16"/>
  <c r="G137" i="16"/>
  <c r="G117" i="16"/>
  <c r="G146" i="16"/>
  <c r="G36" i="16"/>
  <c r="G29" i="16"/>
  <c r="G39" i="16"/>
  <c r="H119" i="16"/>
  <c r="G56" i="16"/>
  <c r="H112" i="16"/>
  <c r="H120" i="16"/>
  <c r="G76" i="16"/>
  <c r="G22" i="16"/>
  <c r="G119" i="16"/>
  <c r="G98" i="16"/>
  <c r="F13" i="16"/>
  <c r="G16" i="16"/>
  <c r="G150" i="16"/>
  <c r="H17" i="16"/>
  <c r="F9" i="16"/>
  <c r="G49" i="16"/>
  <c r="G97" i="16"/>
  <c r="G135" i="16"/>
  <c r="H143" i="16"/>
  <c r="G105" i="16"/>
  <c r="H89" i="16"/>
  <c r="G79" i="16"/>
  <c r="G17" i="16"/>
  <c r="G147" i="16"/>
  <c r="H69" i="16"/>
  <c r="I134" i="16" l="1"/>
  <c r="I76" i="16"/>
  <c r="F8" i="16"/>
  <c r="F10" i="16"/>
  <c r="I135" i="16"/>
  <c r="I97" i="16"/>
  <c r="I143" i="16"/>
  <c r="I56" i="16"/>
  <c r="I140" i="16"/>
  <c r="I49" i="16"/>
  <c r="I112" i="16"/>
  <c r="I150" i="16"/>
  <c r="I29" i="16"/>
  <c r="I120" i="16"/>
  <c r="I36" i="16"/>
  <c r="I129" i="16"/>
  <c r="I52" i="16"/>
  <c r="I24" i="16"/>
  <c r="I149" i="16"/>
  <c r="I125" i="16"/>
  <c r="I21" i="16"/>
  <c r="I88" i="16"/>
  <c r="I121" i="16"/>
  <c r="I53" i="16"/>
  <c r="I43" i="16"/>
  <c r="I63" i="16"/>
  <c r="I37" i="16"/>
  <c r="I23" i="16"/>
  <c r="I128" i="16"/>
  <c r="I116" i="16"/>
  <c r="I99" i="16"/>
  <c r="I87" i="16"/>
  <c r="I73" i="16"/>
  <c r="I42" i="16"/>
  <c r="I148" i="16"/>
  <c r="I106" i="16"/>
  <c r="I93" i="16"/>
  <c r="I48" i="16"/>
  <c r="I47" i="16"/>
  <c r="I22" i="16"/>
  <c r="I101" i="16"/>
  <c r="I83" i="16"/>
  <c r="I94" i="16"/>
  <c r="I57" i="16"/>
  <c r="I35" i="16"/>
  <c r="I41" i="16"/>
  <c r="I67" i="16"/>
  <c r="I33" i="16"/>
  <c r="I54" i="16"/>
  <c r="I77" i="16"/>
  <c r="I32" i="16"/>
  <c r="I30" i="16"/>
  <c r="I126" i="16"/>
  <c r="I92" i="16"/>
  <c r="I124" i="16"/>
  <c r="I74" i="16"/>
  <c r="I104" i="16"/>
  <c r="I64" i="16"/>
  <c r="I68" i="16"/>
  <c r="I82" i="16"/>
  <c r="I144" i="16"/>
  <c r="I141" i="16"/>
  <c r="I81" i="16"/>
  <c r="I61" i="16"/>
  <c r="I28" i="16"/>
  <c r="I72" i="16"/>
  <c r="I90" i="16"/>
  <c r="I111" i="16"/>
  <c r="I50" i="16"/>
  <c r="I27" i="16"/>
  <c r="I131" i="16"/>
  <c r="I55" i="16"/>
  <c r="I34" i="16"/>
  <c r="I44" i="16"/>
  <c r="I142" i="16"/>
  <c r="I71" i="16"/>
  <c r="I151" i="16"/>
  <c r="I70" i="16"/>
  <c r="I107" i="16"/>
  <c r="I75" i="16"/>
  <c r="I109" i="16"/>
  <c r="I20" i="16"/>
  <c r="I146" i="16"/>
  <c r="I45" i="16"/>
  <c r="I58" i="16"/>
  <c r="I25" i="16"/>
  <c r="I103" i="16"/>
  <c r="I62" i="16"/>
  <c r="I91" i="16"/>
  <c r="I147" i="16"/>
  <c r="I79" i="16"/>
  <c r="I65" i="16"/>
  <c r="I100" i="16"/>
  <c r="I113" i="16"/>
  <c r="I102" i="16"/>
  <c r="I136" i="16"/>
  <c r="I95" i="16"/>
  <c r="I145" i="16"/>
  <c r="I138" i="16"/>
  <c r="I18" i="16"/>
  <c r="I132" i="16"/>
  <c r="I60" i="16"/>
  <c r="I78" i="16"/>
  <c r="I123" i="16"/>
  <c r="I31" i="16"/>
  <c r="I133" i="16"/>
  <c r="I19" i="16"/>
  <c r="I115" i="16"/>
  <c r="I110" i="16"/>
  <c r="I46" i="16"/>
  <c r="I26" i="16"/>
  <c r="I40" i="16"/>
  <c r="I85" i="16"/>
  <c r="I38" i="16"/>
  <c r="I139" i="16"/>
  <c r="I114" i="16"/>
  <c r="I39" i="16"/>
  <c r="I118" i="16"/>
  <c r="I86" i="16"/>
  <c r="I84" i="16"/>
  <c r="I80" i="16"/>
  <c r="I96" i="16"/>
  <c r="I66" i="16"/>
  <c r="I108" i="16"/>
  <c r="I59" i="16"/>
  <c r="I51" i="16"/>
  <c r="I127" i="16"/>
  <c r="I17" i="16"/>
  <c r="I16" i="16"/>
  <c r="I98" i="16"/>
  <c r="I117" i="16"/>
  <c r="I130" i="16"/>
  <c r="I137" i="16"/>
  <c r="I89" i="16"/>
  <c r="I119" i="16"/>
  <c r="I122" i="16"/>
  <c r="I105" i="16"/>
  <c r="I69" i="1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<sst xmlns="http://schemas.openxmlformats.org/spreadsheetml/2006/main" count="927" uniqueCount="593">
  <si>
    <t>SBA Form 2181 Exhibit F</t>
  </si>
  <si>
    <t>Version 3.1</t>
  </si>
  <si>
    <t>Capital Certificate</t>
  </si>
  <si>
    <t>OMB Approval No. 3245-0062</t>
  </si>
  <si>
    <t>Expiration Date 02/28/2026</t>
  </si>
  <si>
    <t>General Instructions</t>
  </si>
  <si>
    <r>
      <t>a.       As used in this SBA Form 2181 Exhibit F Capital Certificate (Capital Certificate), “</t>
    </r>
    <r>
      <rPr>
        <i/>
        <sz val="8"/>
        <color theme="1"/>
        <rFont val="Verdana"/>
        <family val="2"/>
      </rPr>
      <t>Applicant</t>
    </r>
    <r>
      <rPr>
        <sz val="8"/>
        <color theme="1"/>
        <rFont val="Verdana"/>
        <family val="2"/>
      </rPr>
      <t>” means the applicant for a license as an SBIC or an existing SBIC Licensee, as applicable.</t>
    </r>
  </si>
  <si>
    <t>b.       For limited partnerships, the Capital Certificate must be signed by the general partner.  If the general partner is an entity general partner, a manager or managing member of the general partner must sign the Capital Certificate.  If the general partner is itself a limited partnership, then the Capital Certificate must be signed by its general partner or the manager or managing member of that general partner.  For corporations, the Capital Certificate must be signed by the authorized senior executive officer, the Chairman, President, CEO, CFO, COO, Vice President, or Treasurer.  For limited liability companies, the Capital Certificate must be signed by an authorized managing member, manager or officer.</t>
  </si>
  <si>
    <r>
      <t xml:space="preserve">c.       In addition to submitting this form electronically, in MS Excel format, the Applicant/Licensee is instructed to </t>
    </r>
    <r>
      <rPr>
        <b/>
        <sz val="8"/>
        <color theme="1"/>
        <rFont val="Verdana"/>
        <family val="2"/>
      </rPr>
      <t>print the entirety of this form</t>
    </r>
    <r>
      <rPr>
        <sz val="8"/>
        <color theme="1"/>
        <rFont val="Verdana"/>
        <family val="2"/>
      </rPr>
      <t xml:space="preserve"> (i.e., all pages thereof), ensuring that all cells containing information are printed visibly, to execute the printed form, and to submit a .pdf copy of the printed form.</t>
    </r>
  </si>
  <si>
    <r>
      <t>d.       Applicants that are “</t>
    </r>
    <r>
      <rPr>
        <i/>
        <sz val="8"/>
        <color theme="1"/>
        <rFont val="Verdana"/>
        <family val="2"/>
      </rPr>
      <t>drop down funds</t>
    </r>
    <r>
      <rPr>
        <sz val="8"/>
        <color theme="1"/>
        <rFont val="Verdana"/>
        <family val="2"/>
      </rPr>
      <t>”, i.e., funded by one or more parent venture funds, should refer to the Addendum B for further instructions on completing this Capital Certificate.</t>
    </r>
  </si>
  <si>
    <t>e.       Dual Commitment Investors:  select "Dual Commitment - Primary" in the "Investor Category" column under "All Investors." This will automatically populate the "Dual Commitments" tab. Fill in backup investors for primary investors on this tab. Investors planning to use a dual commitment should refer to Addendum A for information and instructions.</t>
  </si>
  <si>
    <t>Instructions during the License Application Process</t>
  </si>
  <si>
    <t xml:space="preserve">You must submit a signed Capital Certificate with your license application showing that (1) the minimum Regulatory Capital requirement has been met and (2) you have sufficient Regulatory Capital to carry out your business plan.  </t>
  </si>
  <si>
    <t>Instructions after the Applicant has been Licensed</t>
  </si>
  <si>
    <t>A current signed Capital Certificate must be on file with SBA at the time you apply for an SBA Leverage commitment and at the time that you apply to draw down Leverage.</t>
  </si>
  <si>
    <t>Representations and Warranties</t>
  </si>
  <si>
    <t>AS A MATERIAL INDUCEMENT FOR THE U.S. SMALL BUSINESS ADMINISTRATION (“SBA”) TO ISSUE THE APPLICANT A LICENSE AS A SMALL BUSINESS INVESTMENT COMPANY AND/OR TO PROVIDE SBA FINANCIAL ASSISTANCE, THE APPLICANT HEREBY REPRESENTS AND WARRANTS TO AND COVENANTS AND AGREES WITH SBA AS FOLLOWS:</t>
  </si>
  <si>
    <t>1.     " All Investors" tab.  This tab in the workbook states:</t>
  </si>
  <si>
    <t>a.      the name and mailing address of each investor of Applicant (including the Applicant’s general partner(s) for limited partnerships, but excluding the SBA, its agents, trustees or representatives);</t>
  </si>
  <si>
    <t>b.      the amount of each investor’s total capital commitment to Applicant (“Capital Commitment”);</t>
  </si>
  <si>
    <t>c.      the amount of each investor’s Capital Commitment that has been paid to Applicant in cash (“Paid-In Capital”) on or before the date hereof; and</t>
  </si>
  <si>
    <t>d.      the unpaid balance of each investor’s Capital Commitment (“Unfunded Commitment”).</t>
  </si>
  <si>
    <t>2.      Institutional Investor Status.  The "All Investor" tab further specifies:</t>
  </si>
  <si>
    <t>a.      whether each investor is an Entity Institutional Investor, an Individual Institutional Investor or a Non-Institutional Investor;</t>
  </si>
  <si>
    <t>b.      for each investor designated as an Entity or Individual Institutional Investor, the subsection of the definition of Institutional Investor in 13 CFR §107.50 under which such investor qualifies as an Institutional Investor; and</t>
  </si>
  <si>
    <t>c.      for each investor designated as an Entity Institutional Investor, the type of entity.</t>
  </si>
  <si>
    <t>3.      Representations and Warranties of Institutional Investors.  Each investor listed as an Institutional Investor whose unfunded commitment is included in Regulatory Capital has represented and warranted to, and agreed with, the Applicant that, with respect to such investor:</t>
  </si>
  <si>
    <t xml:space="preserve">a.      it meets the criteria for qualifying as an Institutional Investor under that subsection of the definition of Institutional Investor (see 13 CFR §107.50).  See Addendum A for information on the use of dual commitments.  </t>
  </si>
  <si>
    <t>b.      if such investor has a net worth of less than $10 million, (i) its Unfunded Commitment does not exceed ten percent (10%) of its net worth or (iii) if its Unfunded Commitment exceeds 10%, SBA has approved an unconditional, irrevocable letter of credit to be issued by a state or national bank in favor of Applicant or guarantee agreement for the term of the commitment , in an amount not less than such investor’s Unfunded Commitment, a signed copy of which letter of credit or guarantee agreement has been supplied to SBA, and the required information concerning such letter of credit or agreement is listed in the "All Investor" tab.</t>
  </si>
  <si>
    <t>c.      its Capital Commitment constitutes Private Capital (as defined in 13 CFR §107.230), and except as indicated on the "All Investors" tab, no other part of such Capital Commitment constitutes Qualified Nonprivate Funds (as defined in 13 CFR §107.230(d));</t>
  </si>
  <si>
    <t>d.      if the investor is an individual, such investor is a permanent resident of the United States or has, in writing, irrevocably appointed the person or entity specified on the "Non-US Investor" tab as such investor’s agent for service of process;</t>
  </si>
  <si>
    <t>e.       if the investor is an entity, such investor is qualified to do business and maintains a place of business in one or more States, as defined in 13 CFR 107.50 (including any of the fifty States, the Commonwealth of Puerto Rico, the District of Columbia, Guam, U.S. Virgin Islands, Northern Mariana Islands, or American Samoa), or has, in writing, irrevocably appointed the person or entity specified on the "Non-US Investor" tab as such investor’s agent for service of process</t>
  </si>
  <si>
    <t>4.      Individual Institutional Investors.  For each investor on the "All Investors" tab listed as an Individual Institutional Investor pursuant to subsection 2(i)(A) of the definition of Individual Institutional Investor, SBA has approved an unconditional irrevocable letter of credit to be issued by a state or national bank in favor of Applicant, in an amount not less than such investor’s Unfunded Commitment, a signed copy of which letter of credit has been delivered to SBA and the required information concerning such letter of credit correctly listed on the "All Investors" tab.</t>
  </si>
  <si>
    <r>
      <rPr>
        <sz val="9"/>
        <color rgb="FF000000"/>
        <rFont val="Verdana"/>
        <family val="2"/>
      </rPr>
      <t>5.      Di</t>
    </r>
    <r>
      <rPr>
        <sz val="9"/>
        <rFont val="Verdana"/>
        <family val="2"/>
      </rPr>
      <t>versification</t>
    </r>
    <r>
      <rPr>
        <sz val="9"/>
        <color rgb="FF000000"/>
        <rFont val="Verdana"/>
        <family val="2"/>
      </rPr>
      <t xml:space="preserve"> Investors. Each investor listed on the "All Investors" tab whose name is followed by “Y” in the column headed “Diversifying Investor”  represents an investor which satisfies th</t>
    </r>
    <r>
      <rPr>
        <sz val="9"/>
        <rFont val="Verdana"/>
        <family val="2"/>
      </rPr>
      <t>e Management and Ownership Diversification</t>
    </r>
    <r>
      <rPr>
        <sz val="9"/>
        <color rgb="FF000000"/>
        <rFont val="Verdana"/>
        <family val="2"/>
      </rPr>
      <t xml:space="preserve"> requirement (13 CFR §107.150(b)).  </t>
    </r>
  </si>
  <si>
    <t>6.      Qualified Non-private Funds.  Applicant’s “Qualified Non-private Funds” (as defined in 13 CFR §107.230(d)) are affirmatively indicated with a "Y" on the "All Investors" tab.</t>
  </si>
  <si>
    <t>7.      Associate Investors.  The "Associates" tab shows all of Applicant’s investors that are Associates of Applicant (as defined in 13 CFR §107.50), and the "Affiliates" tab shows persons who are investors and who may be affiliates of one another.</t>
  </si>
  <si>
    <t>8.      Guarantees.  For each investor listed in as Institutional Investor only through the approved use of a guarantee agreement, SBA has approved the guarantee agreement (a signed copy must be submitted to SBA if the amount of the Unfunded Commitment is to be included as part of Regulatory Capital).   See Addendum A for information on the use of guarantee agreements.</t>
  </si>
  <si>
    <t>9.      Investor’s Payment Covenant.  Each investor must pay its Unfunded Commitment to Applicant at the times and in the amounts specified in documents approved by SBA (“Investor’s Payment Covenant”), subject only to those conditions permitting a withdrawal: (i) if Applicant is a limited partnership, in Applicant’s Partnership Agreement, (ii) if Applicant is a corporation, in its articles of incorporation, or (iii) if Applicant is a limited liability company, in its operating agreement, provided each such document has been approved by SBA (“Organizational Document”).  Each investor has represented to Applicant that such Investor’s Payment Covenant has been duly authorized and is the legal, valid and binding obligation of such investor (except as enforcement may be limited by bankruptcy, insolvency, reorganization or moratorium laws or other laws affecting the rights of creditors generally).</t>
  </si>
  <si>
    <t>10.   Changes in Investor’s Payment Covenant.  Without the prior written approval of SBA, Applicant shall not release, amend, extend, compromise, cancel, forgive or otherwise waive any Investor’s Payment Covenant or Applicant’s right to receive payment when due of any investor’s Unfunded Commitment, other than as provided in Applicant’s Organizational Documents.</t>
  </si>
  <si>
    <t>11.   Changes in Regulatory Capital.  Applicant certifies the "Regulatory Capital Changes" tab reflects all changes in its Regulatory Capital since the date on which Applicant filed with SBA its application for an SBIC license.</t>
  </si>
  <si>
    <t xml:space="preserve">12.   Management Fees.  Applicant certifies the date set forth in G11 of the "All Investors"  tab, if applicable, identifies the date on which Applicant/Licensee began drawing Management Fee based upon assumed us of Leverage. </t>
  </si>
  <si>
    <t>13.   Changes in Capital Certificate.  Applicant shall notify SBA promptly if Applicant learns that any information contained in this Certificate (including the Tables attached to this Certificate) is incorrect or incomplete or if any investor fails to pay, when due, any required payment of such investor’s Unfunded Commitment or if any investor notifies Applicant that it will not pay its Unfunded Commitment or otherwise desires to withdraw from Applicant.  Applicant shall also notify SBA promptly if any letter of credit or guarantee agreement provided by an investor to Applicant expires, ceases to be in full force and effect, or is modified, renewed or replaced; and if such letter of credit is renewed or replaced, Applicant shall give SBA a copy of such renewal or replacement letter of credit.</t>
  </si>
  <si>
    <t>14.   Criminal Prosecution.  Applicant acknowledges that any intentionally false statement or willful misrepresentation contained in this certificate is a violation of Federal law and is subject to criminal prosecution under 18 USC §§287, 371, 1001, 1006, and 1014; 15 USC §645; civil penalties under 31 USC §3729; government-wide debarment or suspension; and denial, suspension, or revocation of a Small Business Investment Company license.</t>
  </si>
  <si>
    <t>15.  I hereby certify to the veracity of all information provided in this Capital Certificate and any other information submitted in connection herewith is true, correct and complete to the best of my knowledge.  I also certify that the information presented on the printed version of this form is identical to any presented in any electronic version of this form I have submitted or caused to be submitted to SBA contemporaneously and that all cells containing information appear in full on such printed version.  I understand that knowingly making a false statement is a violation of Federal law and could result in criminal prosecution under 18 USC §§ 287, 371, 1001, 1006, and 1014, including fines of up to $1 million and up to 30 years imprisonment, 15 USC §§ 645 and 687(f), civil penalties under 31 U.S.C. § 3729, government-wide debarment or suspension, and denial, suspension, or revocation of a Small Business Investment Company license.</t>
  </si>
  <si>
    <t>IN WITNESS WHEREOF, the undersigned has executed and delivered this Capital Certificate as of the date set forth above.</t>
  </si>
  <si>
    <t>Name of Applicant or SBIC:</t>
  </si>
  <si>
    <t>License Number (if licensed):</t>
  </si>
  <si>
    <t>Signed by (First Name Last Name):</t>
  </si>
  <si>
    <t>Title [5]:</t>
  </si>
  <si>
    <t>Authorized Signatory of the General Partner of SBIC</t>
  </si>
  <si>
    <t>Signature:</t>
  </si>
  <si>
    <t>Date Signed:</t>
  </si>
  <si>
    <t>[1] Refer to Addendum A for information and instructions on the use of dual commitments.</t>
  </si>
  <si>
    <t>[2] Non‑cash contributions will not be accepted without the prior written approval of the SBA.</t>
  </si>
  <si>
    <t>[3] 13 CFR §107.50 contains a definition of “Institutional Investor”.</t>
  </si>
  <si>
    <t xml:space="preserve">[4] For individuals, “net worth” does not include the value of any equity in his/her most valuable residence.  For entities described in subsection 1(v) or 1(vi) of the definition of Institutional Investor in 13 CFR §107.50, “net worth” means net assets available for benefits.  If an investor with a net worth of  more than $10 million makes a significant investment in the Applicant, SBA may require additional financial information concerning such investor in order to include such investor’s unfunded commitment as part of the Applicant’s Regulatory Capital. </t>
  </si>
  <si>
    <t>[5] Indicate the position of the signatory (e.g. specific officer or manager title), the entity for which the signatory is signing and its relationship to the Applicant.</t>
  </si>
  <si>
    <t xml:space="preserve">Changes in Regulatory Capital - SBIC Capital Certificate </t>
  </si>
  <si>
    <t xml:space="preserve">As of Date: </t>
  </si>
  <si>
    <t> </t>
  </si>
  <si>
    <t xml:space="preserve">Name of Applicant:  </t>
  </si>
  <si>
    <t>Date of Change</t>
  </si>
  <si>
    <t>Beginning Regulatory Capital</t>
  </si>
  <si>
    <t>Amount of Increase</t>
  </si>
  <si>
    <t>Amount of Decrease Pursuant to 13 CFR §107.585</t>
  </si>
  <si>
    <t>Amount of Other Decreases</t>
  </si>
  <si>
    <t>Ending Regulatory Capital</t>
  </si>
  <si>
    <t>Reason for Increase/Decrease</t>
  </si>
  <si>
    <t>[1] § 107.585 Voluntary decrease in Licensee's Regulatory Capital</t>
  </si>
  <si>
    <t>You must obtain SBA's prior written approval to reduce your Regulatory Capital by more than two percent in any fiscal year, unless otherwise permitted under §§ 107.1560 and 107.1570. At all times, you must retain sufficient Regulatory Capital to meet the minimum capital requirements in the Act and § 107.210, and sufficient Leverageable Capital to avoid having excess Leverage in violation of section 303 of the Act and §§ 107.1150 through 107.1170.</t>
  </si>
  <si>
    <t>[2] Non-leveraged Licensees</t>
  </si>
  <si>
    <r>
      <t>N</t>
    </r>
    <r>
      <rPr>
        <sz val="8"/>
        <color rgb="FF000000"/>
        <rFont val="Verdana"/>
        <family val="2"/>
      </rPr>
      <t xml:space="preserve">on-leveraged Licensees are not required to obtain SBA's prior written approval to reduce Regulatory Capital by more than two percent in any fiscal year. However, non-leveraged Licensees must report any such reductions within 30 days and must at all times comply with the minimum capital requirements set forth under 13 CFR § 107.210. </t>
    </r>
  </si>
  <si>
    <t>All Investors - SBIC Capital Certificate</t>
  </si>
  <si>
    <t>MM/DD/YYYY</t>
  </si>
  <si>
    <t xml:space="preserve">Name of Applicant/Licensee:  </t>
  </si>
  <si>
    <t>ABC SBIC, L.P.</t>
  </si>
  <si>
    <t>Name of Applicant/Licensee:</t>
  </si>
  <si>
    <t>License Number</t>
  </si>
  <si>
    <t>Date on which Applicant/Licensee began drawing Management Fee based upon assumed use of Leverage (if not applicable, insert N/A):</t>
  </si>
  <si>
    <t>Certificate as of Date</t>
  </si>
  <si>
    <t>Diversity Amount</t>
  </si>
  <si>
    <t>Diversity %</t>
  </si>
  <si>
    <r>
      <t xml:space="preserve">Leverageable Capital </t>
    </r>
    <r>
      <rPr>
        <vertAlign val="superscript"/>
        <sz val="8"/>
        <rFont val="Verdana"/>
        <family val="2"/>
      </rPr>
      <t>1</t>
    </r>
  </si>
  <si>
    <r>
      <t xml:space="preserve">Regulatory Capital </t>
    </r>
    <r>
      <rPr>
        <vertAlign val="superscript"/>
        <sz val="8"/>
        <rFont val="Verdana"/>
        <family val="2"/>
      </rPr>
      <t>2</t>
    </r>
  </si>
  <si>
    <r>
      <t>Private Capital</t>
    </r>
    <r>
      <rPr>
        <vertAlign val="superscript"/>
        <sz val="8"/>
        <rFont val="Verdana"/>
        <family val="2"/>
      </rPr>
      <t xml:space="preserve"> 3</t>
    </r>
  </si>
  <si>
    <r>
      <t xml:space="preserve">Regulatory Capital Adjusted to Determine Management Fee </t>
    </r>
    <r>
      <rPr>
        <vertAlign val="superscript"/>
        <sz val="8"/>
        <rFont val="Verdana"/>
        <family val="2"/>
      </rPr>
      <t>4</t>
    </r>
  </si>
  <si>
    <r>
      <t>Additional Governmental Capital Eligible for Use in Determining Management Fee</t>
    </r>
    <r>
      <rPr>
        <vertAlign val="superscript"/>
        <sz val="8"/>
        <rFont val="Verdana"/>
        <family val="2"/>
      </rPr>
      <t xml:space="preserve"> 5</t>
    </r>
  </si>
  <si>
    <r>
      <rPr>
        <sz val="8"/>
        <color rgb="FF000000"/>
        <rFont val="Verdana"/>
      </rPr>
      <t>Assumed Leverage</t>
    </r>
    <r>
      <rPr>
        <vertAlign val="superscript"/>
        <sz val="8"/>
        <color rgb="FF000000"/>
        <rFont val="Verdana"/>
      </rPr>
      <t xml:space="preserve"> 6</t>
    </r>
  </si>
  <si>
    <t>Total Commitments</t>
  </si>
  <si>
    <t>Investor Classification</t>
  </si>
  <si>
    <t>Capital</t>
  </si>
  <si>
    <t>Special categories</t>
  </si>
  <si>
    <t>Main Point of Contact</t>
  </si>
  <si>
    <t>Investor Mailing Address (7)</t>
  </si>
  <si>
    <t>Letter of Credit</t>
  </si>
  <si>
    <t>Investor Entity or Individual Name</t>
  </si>
  <si>
    <t>EIN Number (Entity Investor Only)</t>
  </si>
  <si>
    <t>Drop-down Funds Investor Type (ONLY fill for Drop-down Funds)</t>
  </si>
  <si>
    <t>Qualifying Subsection per 107.50</t>
  </si>
  <si>
    <t>Investor Category</t>
  </si>
  <si>
    <t>Diversifying Investor per 107.150</t>
  </si>
  <si>
    <t xml:space="preserve">≥10% Investor </t>
  </si>
  <si>
    <t>Qualified Non-Private Fund (QNPF)?</t>
  </si>
  <si>
    <t>Commitment Amount</t>
  </si>
  <si>
    <t>Paid-in (Called Capital) Amount</t>
  </si>
  <si>
    <t>Unfunded Commitment</t>
  </si>
  <si>
    <t>Commitment amount not included in Private Capital ($)</t>
  </si>
  <si>
    <t>Return of Capital</t>
  </si>
  <si>
    <t>Dual Commitment</t>
  </si>
  <si>
    <t>Affiliate per 121.103</t>
  </si>
  <si>
    <t>Associate per 107.50</t>
  </si>
  <si>
    <t>Non-US Investor?</t>
  </si>
  <si>
    <t>First Name</t>
  </si>
  <si>
    <t>Last Name</t>
  </si>
  <si>
    <t>Email</t>
  </si>
  <si>
    <t>Phone Number</t>
  </si>
  <si>
    <t>Address 1</t>
  </si>
  <si>
    <t>Address 2</t>
  </si>
  <si>
    <t>City</t>
  </si>
  <si>
    <t>State</t>
  </si>
  <si>
    <t>Zip Code</t>
  </si>
  <si>
    <t>Country</t>
  </si>
  <si>
    <t>Approved Letter of Credit?</t>
  </si>
  <si>
    <t>Amount of Letter of Credit</t>
  </si>
  <si>
    <t>Issuing Institution</t>
  </si>
  <si>
    <t>Letter of Credit Expiration Date</t>
  </si>
  <si>
    <t>Notes</t>
  </si>
  <si>
    <t>Example for Dual Commitment</t>
  </si>
  <si>
    <t>(1)(vii):  A trust, foundation or endowment exempt from Federal income taxation under the Internal Revenue Code of 1986, as amended.</t>
  </si>
  <si>
    <t>Dual Commitment - Primary</t>
  </si>
  <si>
    <t>Y</t>
  </si>
  <si>
    <t>N</t>
  </si>
  <si>
    <t>Chadwick</t>
  </si>
  <si>
    <t>Merryweather</t>
  </si>
  <si>
    <t>Fake@gmail.com</t>
  </si>
  <si>
    <t>409 3rd Street SW</t>
  </si>
  <si>
    <t>Suite 6200</t>
  </si>
  <si>
    <t>Washington</t>
  </si>
  <si>
    <t>DC</t>
  </si>
  <si>
    <t>United States</t>
  </si>
  <si>
    <t>(1) See 13 C.F.R. § 107.50 for definition.</t>
  </si>
  <si>
    <t>(2) See 13 C.F.R. § 107.50 for definition.</t>
  </si>
  <si>
    <t>(3) Per 13 C.F.R. § 107.230.</t>
  </si>
  <si>
    <t>(4) 13 C.F.R. § 107.585(b) permits Regulatory Capital to be reduced by up to 2% per year and by greater amounts with SBA approval.  Reductions so made are eligible to be included in an "unreduced" Regulatory Capital if consistent with the relevant Limited Partnership Agreement.</t>
  </si>
  <si>
    <t>(5)  13 C.F.R. § 107.230(f) permits SBICs to accept contributed and committed capital from local, State, or Federal Governmental entities, even when such funds may be excluded from Private Capital under section 107.230.  Such contributed and committed capital (where commitments are made by entities meeting the definition of Institutional Investor), otherwise excluded from Private Capital, may nonetheless be included in the base amount utilized to calculate an SBIC's management compensation where the SBIC's limited partnership agreement so provides.</t>
  </si>
  <si>
    <t>(6) “Assumed Leverage” means the maximum amount of Leverage that the Partnership may apply for consistent with the Partnership’s business plan approved by SBA at licensure, not to exceed two (2) times the Partnership’s Regulatory Capital or such greater amount approved by SBA under 13 CFR §107.1150.  Note that certain SBICs, such as Accrual SBICs, will generally be approved for a lower multiple of Regulatory Capital and that the maximum amount of Leverage principal approved at licensure will not exceed the amount set forth in section 303(b)(2)(A)(ii) of the Small Business Investment Act of 1958 (in effect at the time of licensure).</t>
  </si>
  <si>
    <t>Name of Licensee:</t>
  </si>
  <si>
    <t>*This worksheet is not protected. All formulas in rows 16 and below must be updated, replaced, or overwritten with each new Capital Certificate. The Applicant or Licensee is responsible for ensuring accuracy.</t>
  </si>
  <si>
    <t xml:space="preserve">For new Capital Certificates, copy and paste the 6 columns directly to the right of </t>
  </si>
  <si>
    <t xml:space="preserve">the previous capital  certificate.  No blank columns.  If there was an LP transfer, </t>
  </si>
  <si>
    <t xml:space="preserve">do not delete the old LP information. Add a new row at the bottom with the new </t>
  </si>
  <si>
    <r>
      <t xml:space="preserve">Leverageable Capital </t>
    </r>
    <r>
      <rPr>
        <vertAlign val="superscript"/>
        <sz val="8"/>
        <rFont val="Verdana"/>
        <family val="2"/>
      </rPr>
      <t>(1)</t>
    </r>
  </si>
  <si>
    <t xml:space="preserve">LP.  Previous LP capital information should be reduced by the amount of the </t>
  </si>
  <si>
    <r>
      <t xml:space="preserve">Regulatory Capital </t>
    </r>
    <r>
      <rPr>
        <vertAlign val="superscript"/>
        <sz val="8"/>
        <rFont val="Verdana"/>
        <family val="2"/>
      </rPr>
      <t>(2)</t>
    </r>
  </si>
  <si>
    <t>transfer;  usually 100% to read $0.</t>
  </si>
  <si>
    <r>
      <t xml:space="preserve">Private Capital </t>
    </r>
    <r>
      <rPr>
        <vertAlign val="superscript"/>
        <sz val="8"/>
        <rFont val="Verdana"/>
        <family val="2"/>
      </rPr>
      <t>(3)</t>
    </r>
  </si>
  <si>
    <r>
      <t xml:space="preserve">Regulatory Capital Adjusted to Determine Management Fee </t>
    </r>
    <r>
      <rPr>
        <vertAlign val="superscript"/>
        <sz val="8"/>
        <rFont val="Verdana"/>
        <family val="2"/>
      </rPr>
      <t>(4)</t>
    </r>
  </si>
  <si>
    <r>
      <t xml:space="preserve">Additional Governmental Capital Eligible for Use in Determining Management Fee </t>
    </r>
    <r>
      <rPr>
        <vertAlign val="superscript"/>
        <sz val="8"/>
        <rFont val="Verdana"/>
        <family val="2"/>
      </rPr>
      <t>(5)</t>
    </r>
  </si>
  <si>
    <r>
      <t xml:space="preserve">Assumed Leverage </t>
    </r>
    <r>
      <rPr>
        <vertAlign val="superscript"/>
        <sz val="8"/>
        <rFont val="Verdana"/>
        <family val="2"/>
      </rPr>
      <t>(6)</t>
    </r>
  </si>
  <si>
    <t>% Paid In</t>
  </si>
  <si>
    <t>% Ownership</t>
  </si>
  <si>
    <t>(1) See 13 C.F.R. § 107.50 for definition</t>
  </si>
  <si>
    <t>(2) See 13 C.F.R. § 107.50 for definition</t>
  </si>
  <si>
    <t xml:space="preserve">(3) Per 13 C.F.R. § 107.230 </t>
  </si>
  <si>
    <t>(6) “Assumed Leverage” means the maximum amount of Leverage principal that the Partnership may apply for consistent with the Partnership’s business plan approved by SBA at licensure, not to exceed two (2) times the Partnership’s Regulatory Capital or such greater amount approved by SBA under 13 CFR §107.1150.  Note that certain SBICs, such as Accrual SBICs, will generally be approved for a lower multiple of Regulatory Capital and that the maximum amount of Leverage principal approved at licensure will not exceed the amount set forth in section 303(b)(2)(A)(ii) of the Small Business Investment Act of 1958 (in effect at the time of licensure).</t>
  </si>
  <si>
    <t xml:space="preserve">Waived Management Fee Schedule- SBIC Capital Certificate </t>
  </si>
  <si>
    <t>Management Fee Offset Schedule</t>
  </si>
  <si>
    <t>See the latest SOP for SBA's position on management fee offsets, waivers, and disclosures.</t>
  </si>
  <si>
    <r>
      <rPr>
        <b/>
        <sz val="8"/>
        <color theme="1"/>
        <rFont val="Verdana"/>
        <family val="2"/>
      </rPr>
      <t xml:space="preserve">Note: </t>
    </r>
    <r>
      <rPr>
        <sz val="8"/>
        <color theme="1"/>
        <rFont val="Verdana"/>
        <family val="2"/>
      </rPr>
      <t xml:space="preserve">The SBA recognizes that management fee offsets, recorded here for </t>
    </r>
  </si>
  <si>
    <t>Amounts</t>
  </si>
  <si>
    <t>convenience and tracking, do not align with capital call timings or amounts.</t>
  </si>
  <si>
    <t>GP Commitment</t>
  </si>
  <si>
    <t>Maximum Waivable</t>
  </si>
  <si>
    <t>Waived Management Fees</t>
  </si>
  <si>
    <t>Cumulative Mgt. Fee Offsets</t>
  </si>
  <si>
    <t>Remaining allowable waived management fees</t>
  </si>
  <si>
    <t>Total GP Commitment Called</t>
  </si>
  <si>
    <t>Cumulative Amount of Cash Contributed</t>
  </si>
  <si>
    <t>Cumulative Waiver Applied</t>
  </si>
  <si>
    <t>Check</t>
  </si>
  <si>
    <t>Remaining unapplied waived fees</t>
  </si>
  <si>
    <t>Date</t>
  </si>
  <si>
    <t>Waived Fee</t>
  </si>
  <si>
    <t>Waived Fee Applied</t>
  </si>
  <si>
    <t>Mgt. Fee Offset Date</t>
  </si>
  <si>
    <t>Offset Fees</t>
  </si>
  <si>
    <t>Comments</t>
  </si>
  <si>
    <t>Board of Director Fees received from ABC, Inc.</t>
  </si>
  <si>
    <t xml:space="preserve">Dual Commitments - SBIC Capital Certificate </t>
  </si>
  <si>
    <t>Backup Investors Mailing Address</t>
  </si>
  <si>
    <t>Backup Investor(s)</t>
  </si>
  <si>
    <t>Type of Entity for Primary Investor &amp; Type of Entity and Qualifying Subsection for Backup Investor</t>
  </si>
  <si>
    <t>Zip+4</t>
  </si>
  <si>
    <r>
      <t>Country</t>
    </r>
    <r>
      <rPr>
        <b/>
        <vertAlign val="superscript"/>
        <sz val="8"/>
        <rFont val="Verdana"/>
        <family val="2"/>
      </rPr>
      <t>(1)</t>
    </r>
  </si>
  <si>
    <t>Capital Commitment</t>
  </si>
  <si>
    <t>Paid-in Capital</t>
  </si>
  <si>
    <t>Suite 6300</t>
  </si>
  <si>
    <t>Chadwick Merryweather III</t>
  </si>
  <si>
    <t>(2)(i):  (B) An individual whose personal net worth is at least $2 million and at least ten times the amount of his or her commitment to the Licensee. The individual's personal net worth must not include the value of any equity in his or her most valuable residence.</t>
  </si>
  <si>
    <t>3084 Stokes Ferry Road</t>
  </si>
  <si>
    <t>Salisbury</t>
  </si>
  <si>
    <t>NC</t>
  </si>
  <si>
    <t>1. 13 CFR 107.50 defines State to mean one of the United States, the Commonwealth of Puerto Rico, the District of Columbia, Guam, the United States Virgin Islands, the Northern Mariana Islands, and American Samoa.</t>
  </si>
  <si>
    <t>* You are permitted to overwrite and write formulas as necessary.  Insert rows for backup investors as needed.</t>
  </si>
  <si>
    <t>Guarantees</t>
  </si>
  <si>
    <t>See Addendum A for notes on the use of guarantees</t>
  </si>
  <si>
    <t>Guarantor Name</t>
  </si>
  <si>
    <t>Approved Guarantee Form Executed?</t>
  </si>
  <si>
    <t xml:space="preserve">Non-US Investors - SBIC Capital Certificate </t>
  </si>
  <si>
    <t>Investors Who Are Not Permanent Residents of the United States[1]</t>
  </si>
  <si>
    <t>U.S. Agent Information</t>
  </si>
  <si>
    <t>Agent Name</t>
  </si>
  <si>
    <t>Street Address</t>
  </si>
  <si>
    <t xml:space="preserve">[1] For individuals, permanent residents of the United States means a lawful permanent resident of the United States under the </t>
  </si>
  <si>
    <t>immigration laws.  For entities, permanent resident of the United States means an entity qualified to do business and maintaining</t>
  </si>
  <si>
    <t xml:space="preserve"> a place of business in one or more states of the United States, the District of Columbia or U.S. Territories.</t>
  </si>
  <si>
    <t xml:space="preserve">Associates of Investors (Limited Partners) - SBIC Capital Certificate </t>
  </si>
  <si>
    <t>Associates of Investors in the Applicant/Licensee as defined in 13 CFR 107.50</t>
  </si>
  <si>
    <t>Description of Relationship</t>
  </si>
  <si>
    <t>Applicable Subsection of Definition of Associate</t>
  </si>
  <si>
    <t>*Formulas may be overwritten as needed</t>
  </si>
  <si>
    <t xml:space="preserve">Affiliates of Investors (Limited Partners) - SBIC Capital Certificate </t>
  </si>
  <si>
    <t>Affiliates of Investors in the Applicant/Licensee as per 13 CFR 121.103.</t>
  </si>
  <si>
    <t>Affiliated Investor Entity or Individual Name</t>
  </si>
  <si>
    <t>Affiliated Investor Entity or Individual Tax ID</t>
  </si>
  <si>
    <t xml:space="preserve">Qualified Nonprivate Funds - SBIC Capital Certificate </t>
  </si>
  <si>
    <t>Investor Entity or Individual Tax ID</t>
  </si>
  <si>
    <r>
      <t>Qualified Nonprivate Funds Whose Source is Federal Funds</t>
    </r>
    <r>
      <rPr>
        <vertAlign val="superscript"/>
        <sz val="8"/>
        <color theme="1"/>
        <rFont val="Verdana"/>
        <family val="2"/>
      </rPr>
      <t>1</t>
    </r>
  </si>
  <si>
    <r>
      <t>Qualified Nonprivate Funds Whose Source is State or Local Gov't Funds</t>
    </r>
    <r>
      <rPr>
        <vertAlign val="superscript"/>
        <sz val="8"/>
        <color theme="1"/>
        <rFont val="Verdana"/>
        <family val="2"/>
      </rPr>
      <t>1</t>
    </r>
  </si>
  <si>
    <t>Totals</t>
  </si>
  <si>
    <t>Non-Federal Qualified Nonprivate Funds/Regulatory Capital</t>
  </si>
  <si>
    <t>1. The only acceptable source of federal funds for inclusion in Private Capital is “funds directly or indirectly invested in any Applicant or Licensee by any Federal agency under a provision of law enacted after September 4, 1992, explicitly mandating the inclusion of those funds in the definition of the term 'Private Capital’”, and the inclusion of state and local funds is limited to “funds invested in any Applicant or Licensee by one or more State or local government entities (including any guarantee extended by those entities) in an aggregate amount that does not exceed 33 percent of the Private Capital of the Applicant or Licensee.</t>
  </si>
  <si>
    <t>10% Investors Table</t>
  </si>
  <si>
    <t>Instruction for 10% Investors Table</t>
  </si>
  <si>
    <t xml:space="preserve">(a) Identify each entity and individual who, directly or indirectly, (1) owns 10% or more of the equity interests of the Applicant, (2) is the beneficial owner of 10% or more of the equity interests of the Applicant, or (3) controls 10% or more of the equity interests of the Applicant, hereinafter referred to as a “10% Investors”.  </t>
  </si>
  <si>
    <t>(b) For purposes of identifying a 10% Investor, the equity interests of all affiliates must be aggregated</t>
  </si>
  <si>
    <t>(c) For any 10% Investor that is an entity, identify all of the owners of that 10% Investor except that all individual owners of less than 10% can be aggregated and identified as shown in the example below.  Continue identifying all of the owners of any entity owner until individual owners have been identified.  (Note that you multiply the percentage in the current column by the percentage in the preceding column to determine if the result is 10% or more.)</t>
  </si>
  <si>
    <t>(d) See the example below and delete the example, whether or not the table is utilized.</t>
  </si>
  <si>
    <t>(e) Format table as you see fit to make ownership abundantly clear</t>
  </si>
  <si>
    <t>Level 1-SBIC 10% Investors Name</t>
  </si>
  <si>
    <t>Level 1-SBIC 10% Investors Ownership %</t>
  </si>
  <si>
    <t>Level 2- Owners of SBIC 10% Investors Names</t>
  </si>
  <si>
    <t>Level 2- Owners of SBIC 10% Investors Ownership %</t>
  </si>
  <si>
    <t>Level 3 - Indirect Equity Holder - % of Level 2/% of SBIC Name</t>
  </si>
  <si>
    <t>Level 3 - Indirect Equity Holder - % of Level 2/% of SBIC %</t>
  </si>
  <si>
    <t>Bermuda Triangle Holdings</t>
  </si>
  <si>
    <t>High and Wide Investments</t>
  </si>
  <si>
    <t>Fred Jones</t>
  </si>
  <si>
    <t>Fred Jones and Steve Brown are Indirect equity holders of High and Wide Investments</t>
  </si>
  <si>
    <t>John Smith</t>
  </si>
  <si>
    <t>Steve Brown</t>
  </si>
  <si>
    <t>10 individuals with less than 5% each</t>
  </si>
  <si>
    <t>William Davis Trust, Robert Johnson Trustee</t>
  </si>
  <si>
    <t>William Davis II, beneficiary</t>
  </si>
  <si>
    <t>Remainder = 45%, 10 individuals and 5 entities, each with 8% or less</t>
  </si>
  <si>
    <t>Addendum A: Commitment Guarantees and Dual Commitments</t>
  </si>
  <si>
    <t>NOTES ON THE USE OF COMMITMENTS GUARANTEES AND DUAL COMMITMENTS</t>
  </si>
  <si>
    <t xml:space="preserve">In certain limited situations, SBA will allow an Applicant to use a guarantee and/or dual commitment arrangement so the Applicant can include in its Regulatory Capital the Commitments of non-Institutional Investors. The circumstances under which SBA will permit the use of a guarantee and the requirements for using a guarantee are described in Section 1 below.  The circumstances under which SBA will permit the use of the dual commitment and the requirements for using a dual commitment are described in Section 2 below.  </t>
  </si>
  <si>
    <t>1.  Guarantees for IRAs, Keoghs, Individual Investor Accounts, Family Trusts and Family Investment Partnerships</t>
  </si>
  <si>
    <t>An IRA, Keogh, individual investor account, family trust or family investment partnership that does not qualify as an Entity Institutional Investor may use a guarantee to have its Commitment included as part of Regulatory Capital.  Adverse tax consequences may result for the IRA or Keogh, however, so SBICs and investors are cautioned to consult with legal counsel before using a guarantee in this situation.</t>
  </si>
  <si>
    <r>
      <rPr>
        <b/>
        <sz val="9"/>
        <color theme="1"/>
        <rFont val="Verdana"/>
        <family val="2"/>
      </rPr>
      <t xml:space="preserve">How it Works. </t>
    </r>
    <r>
      <rPr>
        <sz val="9"/>
        <color theme="1"/>
        <rFont val="Verdana"/>
        <family val="2"/>
      </rPr>
      <t xml:space="preserve"> The IRA, Keogh, individual investor account, family trust or family investment partnership obtains a guarantee from an Institutional Investor (which could be a letter of credit from a state or national bank or a guarantee agreement) for the full amount of its Unfunded Commitment.  For example, for IRAs and Keoghs, if the individual who created the retirement account qualifies as an Institutional Investor, that individual can guarantee the full amount of the Unfunded Commitment of the IRA or Keogh to the Applicant. If the amount of the Unfunded Commitment is to be included in Regulatory Capital, the guarantee must be in the SBA approved Guarantee form approved by SBA and the guarantee must be executed and a copy submitted to SBA before the licensing approval process can be finalized.  SBA regulations limit the size of an unfunded commitment that can be guaranteed by an Institutional Investor with net worth of less than $10 million (see 13 CFR §107.230(b)(4) and paragraph (2)(i)(B) of the Institutional Investor definition).</t>
    </r>
  </si>
  <si>
    <t>How to reflect this on the Capital Certificate. The Investor should mark the "All Investors" tab, including the following prompts: "Guaranteed Commitment?; Guarantor Name; and Approved Guarantee Form Executed."</t>
  </si>
  <si>
    <t>2.  Dual Commitments</t>
  </si>
  <si>
    <t>How it Works. The “dual commitment” arrangement works by having one or more Institutional Investors (“back-up investor”) make a Capital Commitment to the Applicant identical to that made by the non-Institutional Investor (“primary investor”). When a capital call is made, the back-up investor is excused from funding its Unfunded Commitment to the extent the primary investor funds its own Unfunded Commitment on a timely basis. Both the primary investor and the back-up investor are limited partners or members, as applicable, and must sign the Applicant’s limited partnership agreement or operating agreement as limited partners or members, as applicable. In addition, both the primary investor and the back-up investor must be listed as investors in the All Investors and All Investors Capital Only tabs of the Capital Certificate and in the schedule of partners attached to the limited partnership agreement. The same limitations applicable to guarantees by Institutional Investors with net worth of less than $10 million also apply to dual commitments.</t>
  </si>
  <si>
    <t>When more than one Institutional Investor is serving as a back-up investor, each such Institutional Investor may make a Capital Commitment that is equal to only a proportionate amount of the primary investor’s Capital Commitment, so long as the total of all Capital Commitments of such Institutional Investors equals 100% of the primary investor’s Capital Commitment. Each Institutional Investor serving as a back-up investor must be listed on the Capital Certificate and the schedule of partners/members attached to the limited partnership agreement or member agreement in the case of limited liability companies with a designation as to the proportionate share for which each such Institutional Investor is obligated.</t>
  </si>
  <si>
    <t>The suggested footnote language below can be used on the signature pages and the schedule of partners/members to clarify the dual commitment arrangement.</t>
  </si>
  <si>
    <t>If [Primary Investor] makes a cash Capital Contribution to the Partnership, then simultaneously with such cash Capital Contribution, the Capital Commitment of [Back-up Investor] shall be reduced in an amount equal to that cash Capital Contribution and the Capital Contribution required to be made by [Back-up Investor] at the time shall be reduced by the same amount.</t>
  </si>
  <si>
    <t>How to reflect this on the Capital Certificate. The primary investor and each back-up investor are listed on the Capital Certificate on the All Investors and All Investors Capital Only tabs. Each back-up investor must indicate the amount of the primary investor’s Capital Commitment for which it is obligated and the appropriate subsection of the definition of Institutional Investor under which it is qualified.</t>
  </si>
  <si>
    <t>Applicants and their counsel should note that neither the guarantee nor the dual commitment approach automatically qualifies Unfunded Commitments from investors that do not qualify as Institutional Investors as part of Regulatory Capital, and in every instance, a guarantee and/or dual commitment arrangement is subject to SBA’s approval.</t>
  </si>
  <si>
    <t>Addendum B: Drop-Down Fund Instructions</t>
  </si>
  <si>
    <t>CAPITAL CERTIFICATE PRESENTATION FOR DROP-DOWN FUNDS</t>
  </si>
  <si>
    <t>Applicants that are “drop down funds” (i.e., funded by one or more parent investment funds) should use the standard Capital Certificate, following these presentation guidelines:</t>
  </si>
  <si>
    <t>1.      SBA requires each parent fund to be a primary investor in the Applicant (“Class A investor”) and each parent fund’s investors to become stand-by investors (“Class B investors”) in the Applicant, except as noted below in item 3.</t>
  </si>
  <si>
    <r>
      <t xml:space="preserve">2.      The names and addresses of all the Applicant’s Class B investors, along with their respective capital commitments, paid-in capital and unfunded commitments (all three amounts that would flow from the Parent Level to the </t>
    </r>
    <r>
      <rPr>
        <u/>
        <sz val="9"/>
        <color theme="1"/>
        <rFont val="Verdana"/>
        <family val="2"/>
      </rPr>
      <t>Applicant Level)</t>
    </r>
    <r>
      <rPr>
        <sz val="9"/>
        <color theme="1"/>
        <rFont val="Verdana"/>
        <family val="2"/>
      </rPr>
      <t xml:space="preserve">, must be listed in the "All Investors" tab as appropriate.  The amount in the “Paid-in Capital” column will increase as either the Class A investor contributes capital to the Applicant or the Class B investor contributes capital directly to the Applicant, thereby reducing the amount in the “Unfunded Commitment” column. </t>
    </r>
  </si>
  <si>
    <r>
      <t xml:space="preserve">3.      A Class A investor (the "Parent Fund") may or may not be an "Institutional Investor". Any Class A investor that does not meet the definition of "Institutional Investor" in § 107.50 and does not meet the requiresments of § 107.230(b)(4) should select "Entity Non-Institutional" under 'Investor Segment' on the "All Investors" tab.  The amounts in the “Capital Commitment”, “Paid-in Capital”, and “Unfunded Commitment” columns for the Class A Investor should all be shown in brackets to offset the dollar amounts from the related Class B Investors.  
If the Class A Investor meets the definition and requirements of an "Institutional Investor" and the requirements of § 107.230, the Parent Fund should be listed as an "Entity Institutional Investor",  its commitment should not be bracketed, and </t>
    </r>
    <r>
      <rPr>
        <u/>
        <sz val="9"/>
        <color theme="1"/>
        <rFont val="Verdana"/>
        <family val="2"/>
      </rPr>
      <t>no Class B investors will be listed on the Capital Certificate</t>
    </r>
    <r>
      <rPr>
        <sz val="9"/>
        <color theme="1"/>
        <rFont val="Verdana"/>
        <family val="2"/>
      </rPr>
      <t xml:space="preserve">.  This same presentation applies if theParent Fund is a </t>
    </r>
    <r>
      <rPr>
        <u/>
        <sz val="9"/>
        <color theme="1"/>
        <rFont val="Verdana"/>
        <family val="2"/>
      </rPr>
      <t>publicly traded Business Development Company (BDC)</t>
    </r>
    <r>
      <rPr>
        <sz val="9"/>
        <color theme="1"/>
        <rFont val="Verdana"/>
        <family val="2"/>
      </rPr>
      <t>.</t>
    </r>
  </si>
  <si>
    <t>4.      The capital commitments made by the Applicant’s Class B investors at the parent fund level should be shown on the Capital Certificate.</t>
  </si>
  <si>
    <t>Addendum C: Definitions for Reference Only</t>
  </si>
  <si>
    <t>Please note that this addendum is for convenience only.  It does not constitute a part of the capital certificate contract.  In the event that there are discrepancies between definitions of terms in the capital certificate and this page, the definitions within the capital certificate prevail.</t>
  </si>
  <si>
    <t>APPLICANT means the applicant for a license as an SBIC or an existing SBIC licensee, as applicable.</t>
  </si>
  <si>
    <t>CAPITAL COMMITMENT is the amount of each investor’s total capital commitment to Applicant.</t>
  </si>
  <si>
    <t>COMBINED CAPITAL means the sum of Regulatory Capital and outstanding Leverage.</t>
  </si>
  <si>
    <t>DIVERSIFICATION INVESTOR is a person or entity who meets the requirements of Management and Ownership Diversity as found in 13 CFR §107.150(b).</t>
  </si>
  <si>
    <t>FINANCIAL SERVICES ENTITY generally means Bank, Bank Holding Company, Trust Company, Loan Association, Insurance Company, 1940 Act Investment Company or RIA, or Business Development Company (BDC).  Not defined in the 13 CFR</t>
  </si>
  <si>
    <t>INSTITUTIONAL INVESTOR means the definition as found in 13 CFR §107.50.</t>
  </si>
  <si>
    <t>INVESTOR’S PAYMENT COVENANT means the obligation of each investor to pay its Unfunded Commitment to Applicant at the times and in the amounts specified in Applicant’s Organizational Documents.</t>
  </si>
  <si>
    <t>LEVERAGEABLE CAPITAL means the definition as found in 13 CFR §107.50.</t>
  </si>
  <si>
    <t xml:space="preserve">ORGANIZATIONAL DOCUMENT means: (i) if Applicant is a limited partnership, its Partnership Agreement (including, if applicable any SBA Annex), (ii) if Applicant is a corporation, its articles of incorporation, or (iii) if Applicant is a limited liability company, its operating agreement, as approved by SBA.  </t>
  </si>
  <si>
    <t>OVERLINE LIMIT is a calculation derived according to the methodology set forth in the Small Business Investment Act of 1958 and 13 CFR §107.740</t>
  </si>
  <si>
    <t>PAID IN CAPITAL means the amount of each investor’s Capital Commitment which has been paid to Applicant in cash on or before the date hereof including the Unfunded Commitment.  (Non cash contributions will not be accepted without the prior written approval of the SBA.)</t>
  </si>
  <si>
    <t>QUALIFIED NON-PRIVATE FUNDS has the meaning as defined in 13 CFR §107.230(d).</t>
  </si>
  <si>
    <t>REGULATORY CAPITAL means the definition as found in 13 CFR §107.50.</t>
  </si>
  <si>
    <t>UNFUNDED COMMITMENT means the unpaid balance of each investor’s Capital Commitment</t>
  </si>
  <si>
    <t xml:space="preserve"> </t>
  </si>
  <si>
    <t>Logic</t>
  </si>
  <si>
    <t>Backup Primary</t>
  </si>
  <si>
    <t>Institutional Investor</t>
  </si>
  <si>
    <t>sectionplus</t>
  </si>
  <si>
    <t>section</t>
  </si>
  <si>
    <t>Description</t>
  </si>
  <si>
    <t>pastedtext</t>
  </si>
  <si>
    <t>Entity Org Type</t>
  </si>
  <si>
    <t>Associate Subsection</t>
  </si>
  <si>
    <t>Column1</t>
  </si>
  <si>
    <t>Investor Segment</t>
  </si>
  <si>
    <t>Investor Type</t>
  </si>
  <si>
    <t>StateAbbrev</t>
  </si>
  <si>
    <t>SBA Form xxx</t>
  </si>
  <si>
    <t>Primary</t>
  </si>
  <si>
    <t>Entity</t>
  </si>
  <si>
    <t>(i) A State or National bank, trust company, savings bank, or savings and loan association.</t>
  </si>
  <si>
    <t>Individual</t>
  </si>
  <si>
    <t>(1)(i): An officer, director, employee or agent of a Corporate Licensee;</t>
  </si>
  <si>
    <t>Entity Institutional</t>
  </si>
  <si>
    <t>Bank, Bank Holding Company, Trust Company or Loan Association</t>
  </si>
  <si>
    <t>Financial Services Entity</t>
  </si>
  <si>
    <t>AK</t>
  </si>
  <si>
    <t>Alaska</t>
  </si>
  <si>
    <t>- Backup</t>
  </si>
  <si>
    <t>(ii) An insurance company.</t>
  </si>
  <si>
    <t>Corporation</t>
  </si>
  <si>
    <t>(1)(ii): A Control Person, employee or agent of a Partnership Licensee;</t>
  </si>
  <si>
    <t>Individual Institutional</t>
  </si>
  <si>
    <t>Insurance Company</t>
  </si>
  <si>
    <t>AL</t>
  </si>
  <si>
    <t>Alabama</t>
  </si>
  <si>
    <t>OMB Approval No. xxxx-xxxx</t>
  </si>
  <si>
    <t>(iii) A 1940 Act Investment Company or Business Development Company (each as defined in the Investment Company Act of 1940, as amended (15 U.S.C. 8a-1 et seq.).</t>
  </si>
  <si>
    <t>LLC</t>
  </si>
  <si>
    <t>(1)(iii): An Investment Adviser/Manager of any Licensee, including any Person who contracts with a Control Person of a Partnership Licensee to be the Investment Adviser/Manager of such Licensee; or</t>
  </si>
  <si>
    <t>1940 Act Investment Company or RIA</t>
  </si>
  <si>
    <t>AR</t>
  </si>
  <si>
    <t>Arkansas</t>
  </si>
  <si>
    <t>Expiration Date mm/dd/yyyy</t>
  </si>
  <si>
    <t>(iv) A holding company of any entity described in paragraph (1)(i), (ii) or (iii) of this definition.</t>
  </si>
  <si>
    <t>LP</t>
  </si>
  <si>
    <t>(1)(iv): Any Person regularly serving a Licensee on retainer in the capacity of attorney at law.</t>
  </si>
  <si>
    <t>Non-Institutional</t>
  </si>
  <si>
    <t>Business Development Company (BDC)</t>
  </si>
  <si>
    <t>AS</t>
  </si>
  <si>
    <t>American Samoa</t>
  </si>
  <si>
    <t>(v) An employee benefit or pension plan established for the benefit of employees of the Federal government, any State or political subdivision of a State, or any agency or instrumentality of such government unit.</t>
  </si>
  <si>
    <t>Trust</t>
  </si>
  <si>
    <t>(2): Any Person who owns or controls, or who has entered into an agreement to own or control, directly or indirectly, at least 10 percent of any class of stock of a Corporate Licensee or a limited partner's interest of at least 10 percent of the partnership capital of a Partnership Licensee.  However, an entity Institutional Investor, as a limited partner in a  Partnership Licensee, is not considered an Associate solely because such Person’s investment in the Partnership, including commitments, represents 10 percent or more but less than 50 percent of the Licensee’s partnership capital, provided that such investment also represents no more than five percent of such Person's net worth.</t>
  </si>
  <si>
    <t>Public Pension</t>
  </si>
  <si>
    <t>AZ</t>
  </si>
  <si>
    <t>Arizona</t>
  </si>
  <si>
    <t>X</t>
  </si>
  <si>
    <t>(vi) An employee benefit or pension plan (as defined in the Employee Retirement Income Security Act of 1974, as amended (Pub. L. 93-406, 88 Stat. 829), excluding plans established under section 401(k) of the Internal Revenue Code of 1986 (26 U.S.C. 401(k)), as amended).</t>
  </si>
  <si>
    <t>Other</t>
  </si>
  <si>
    <t>(3): Any officer, director, partner (other than a limited partner), manager, agent, or employee of any Associate described in paragraph (1) or (2) of this definition.</t>
  </si>
  <si>
    <t>ERISA Pension</t>
  </si>
  <si>
    <t>CA</t>
  </si>
  <si>
    <t>California</t>
  </si>
  <si>
    <t>(vii) A trust, foundation or endowment exempt from Federal income taxation under the Internal Revenue Code of 1986, as amended.</t>
  </si>
  <si>
    <t>(4): Any Person that directly or indirectly Controls, or is Controlled by, or is under Common Control with, a Licensee.</t>
  </si>
  <si>
    <t>Tax-Exempt E&amp;F</t>
  </si>
  <si>
    <t>CO</t>
  </si>
  <si>
    <t>Colorado</t>
  </si>
  <si>
    <t>(viii) A corporation, partnership or other entity with a net worth (exclusive of unfunded commitments from investors) of more than $10 million.</t>
  </si>
  <si>
    <t>(5): Any Person that directly or indirectly Controls, or is Controlled by, or is under Common Control with, any Person described in paragraphs (1) and (2) of this definition.</t>
  </si>
  <si>
    <t>Corporation Net Worth &gt;$10M</t>
  </si>
  <si>
    <t>CT</t>
  </si>
  <si>
    <t>Connecticut</t>
  </si>
  <si>
    <t>(ix) A State, a political subdivision of a State, or an agency or instrumentality of a State or its political subdivision.</t>
  </si>
  <si>
    <t>(6): Any Close Relative of any Person described in paragraphs (1),(2), (4), and (5) of this definition.</t>
  </si>
  <si>
    <t>Partnership Net Worth &gt;$10M</t>
  </si>
  <si>
    <t>District of Columbia</t>
  </si>
  <si>
    <t>(x) An entity whose primary purpose is to manage and invest non-Federal funds on behalf of at least three Institutional Investors described in paragraphs (1)(i) through (1)(ix) of this definition, each of whom must have at least a 10 percent ownership interest in the entity.</t>
  </si>
  <si>
    <t>(7): Any Secondary Relative of any Person described in paragraphs (1), (2), (4), and (5) of this definition.</t>
  </si>
  <si>
    <t>State or Government Entity (non-pension)</t>
  </si>
  <si>
    <t>DE</t>
  </si>
  <si>
    <t>Delaware</t>
  </si>
  <si>
    <t>(xi) Any other entity that SBA determines to be an Institutional Investor.</t>
  </si>
  <si>
    <t>(8)(i): Any person described in paragraphs (1) through (6) of this definition is an officer; general partner, or managing member; or</t>
  </si>
  <si>
    <t>Individual Accredited Investor Net Worth &gt;$10M</t>
  </si>
  <si>
    <t>Individual Investor</t>
  </si>
  <si>
    <t>FL</t>
  </si>
  <si>
    <t>Florida</t>
  </si>
  <si>
    <t>(i)(A) An individual who is an Accredited Investor (as defined in the Securities Act of 1933, as amended (15 U.S.C. 77a-77aa)) and whose commitment to the Licensee is backed by a letter of credit from a State or National bank acceptable to SBA.</t>
  </si>
  <si>
    <t>(8)(ii): Any such Person(s) singly or collectively Control or own, directly or indirectly, an equity interest of at least 10 percent (excluding interests that such Person(s) own indirectly through ownership interests in the Licensee).</t>
  </si>
  <si>
    <t>Individual Accredited Investor Net Worth &lt;$10M</t>
  </si>
  <si>
    <t>FM</t>
  </si>
  <si>
    <t>Micronesia</t>
  </si>
  <si>
    <t>(i)(B) An individual whose personal net worth is at least $2 million and at least ten times the amount of his or her commitment to the Licensee. The individual's personal net worth must not include the value of any equity in his or her most valuable residence.</t>
  </si>
  <si>
    <t>(9): Any concern in which any Person(s) described in paragraph (7) of this definition singly or collectively own (including beneficial ownership) a majority equity interest, or otherwise have Control. As used in this paragraph (9), “collectively” means together with any Person(s) described in paragraphs (1) though (7) of this definition.</t>
  </si>
  <si>
    <t>Family Office Net Worth &gt;$10M</t>
  </si>
  <si>
    <t>GA</t>
  </si>
  <si>
    <t>Georgia</t>
  </si>
  <si>
    <t>(i)(C) An individual whose personal net worth (determined in accordance with paragraph (2)(i)(B) of this definition) is at least $10 million.</t>
  </si>
  <si>
    <t>(10): For the purposes of this definition, if any Associate relationship described in paragraphs (1) through (7) of this definition exists at any time within six months before or after the date that a Licensee provides Financing, then that Associate relationship is considered to exist on the date of the Financing.</t>
  </si>
  <si>
    <t>Individual Unaccredited Investor</t>
  </si>
  <si>
    <t>GU</t>
  </si>
  <si>
    <t>Guam</t>
  </si>
  <si>
    <t>(ii) Any individual who is not a permanent resident of the United States but who otherwise satisfies paragraph (2)(i) of this definition provided such individual has irrevocably appointed an agent within the United States for the service of process.</t>
  </si>
  <si>
    <t>(11): If any Licensee has any ownership interest in another Licensee, the two Licensees are Associates of each other.</t>
  </si>
  <si>
    <t>Non-US Sovereign Wealth Fund</t>
  </si>
  <si>
    <t>HI</t>
  </si>
  <si>
    <t>Hawaii</t>
  </si>
  <si>
    <t>Other Entity Net Worth &lt;$10M</t>
  </si>
  <si>
    <t>Entity Non-Institutional Investor</t>
  </si>
  <si>
    <t>IA</t>
  </si>
  <si>
    <t>Iowa</t>
  </si>
  <si>
    <t>Other Entity Net Worth &gt;$10M</t>
  </si>
  <si>
    <t>ID</t>
  </si>
  <si>
    <t>Idaho</t>
  </si>
  <si>
    <t>Limited Liability Company</t>
  </si>
  <si>
    <t>IL</t>
  </si>
  <si>
    <t>Illinois</t>
  </si>
  <si>
    <t>See Table 1B - Dual Commitments</t>
  </si>
  <si>
    <t>IN</t>
  </si>
  <si>
    <t>Indiana</t>
  </si>
  <si>
    <t>Other - N/A</t>
  </si>
  <si>
    <t>KS</t>
  </si>
  <si>
    <t>Kansas</t>
  </si>
  <si>
    <t>KY</t>
  </si>
  <si>
    <t>Kentucky</t>
  </si>
  <si>
    <t>LA</t>
  </si>
  <si>
    <t>Louisiana</t>
  </si>
  <si>
    <t>Qualifying Subsection</t>
  </si>
  <si>
    <t>Street Type</t>
  </si>
  <si>
    <t>MA</t>
  </si>
  <si>
    <t>Massachusetts</t>
  </si>
  <si>
    <t>(1)(i)</t>
  </si>
  <si>
    <t>Alley</t>
  </si>
  <si>
    <t>Country/Territory</t>
  </si>
  <si>
    <t>order</t>
  </si>
  <si>
    <t>Drop-Down Funds Investor Type</t>
  </si>
  <si>
    <t>MD</t>
  </si>
  <si>
    <t>Maryland</t>
  </si>
  <si>
    <t>(1)(ii)</t>
  </si>
  <si>
    <t>Avenue</t>
  </si>
  <si>
    <t>Class A</t>
  </si>
  <si>
    <t>ME</t>
  </si>
  <si>
    <t>Maine</t>
  </si>
  <si>
    <t>(1)(iii)</t>
  </si>
  <si>
    <t>Boulevard</t>
  </si>
  <si>
    <t>Argentina</t>
  </si>
  <si>
    <t>Class B</t>
  </si>
  <si>
    <t>MH</t>
  </si>
  <si>
    <t>Marshall Islands</t>
  </si>
  <si>
    <t>(1)(iv)</t>
  </si>
  <si>
    <t>Center</t>
  </si>
  <si>
    <t>Australia</t>
  </si>
  <si>
    <t>MI</t>
  </si>
  <si>
    <t>Michigan</t>
  </si>
  <si>
    <t>(1)(v)</t>
  </si>
  <si>
    <t>Circle</t>
  </si>
  <si>
    <t>Austria</t>
  </si>
  <si>
    <t>MN</t>
  </si>
  <si>
    <t>Minnesota</t>
  </si>
  <si>
    <t>(1)(vi)</t>
  </si>
  <si>
    <t>Court</t>
  </si>
  <si>
    <t>Bahamas</t>
  </si>
  <si>
    <t>MO</t>
  </si>
  <si>
    <t>Missouri</t>
  </si>
  <si>
    <t>(1)(vii)</t>
  </si>
  <si>
    <t>Crescent</t>
  </si>
  <si>
    <t>Belgium</t>
  </si>
  <si>
    <t>MP</t>
  </si>
  <si>
    <t>Northern Mariana Islands</t>
  </si>
  <si>
    <t>(1)(viii)</t>
  </si>
  <si>
    <t>Drive</t>
  </si>
  <si>
    <t>Bermuda</t>
  </si>
  <si>
    <t>MS</t>
  </si>
  <si>
    <t>Mississippi</t>
  </si>
  <si>
    <t>(1)(ix)</t>
  </si>
  <si>
    <t>Expressway</t>
  </si>
  <si>
    <t>Brazil</t>
  </si>
  <si>
    <t>MT</t>
  </si>
  <si>
    <t>Montana</t>
  </si>
  <si>
    <t>(1)(x)</t>
  </si>
  <si>
    <t>Freeway</t>
  </si>
  <si>
    <t>North Carolina</t>
  </si>
  <si>
    <t>(1)(xi)</t>
  </si>
  <si>
    <t>Highway</t>
  </si>
  <si>
    <t>Canada</t>
  </si>
  <si>
    <t>ND</t>
  </si>
  <si>
    <t>North Dakota</t>
  </si>
  <si>
    <t>(2)(i)(A)</t>
  </si>
  <si>
    <t>Lane</t>
  </si>
  <si>
    <t>Cayman Islands</t>
  </si>
  <si>
    <t>NE</t>
  </si>
  <si>
    <t>Nebraska</t>
  </si>
  <si>
    <t>(2)(i)(B)</t>
  </si>
  <si>
    <t>Loop</t>
  </si>
  <si>
    <t>China</t>
  </si>
  <si>
    <t>NH</t>
  </si>
  <si>
    <t>New Hampshire</t>
  </si>
  <si>
    <t xml:space="preserve">(2)(i)(C) </t>
  </si>
  <si>
    <t>Parkway</t>
  </si>
  <si>
    <t>Columbia</t>
  </si>
  <si>
    <t>NJ</t>
  </si>
  <si>
    <t>New Jersey</t>
  </si>
  <si>
    <t>(2)(ii)</t>
  </si>
  <si>
    <t>Place</t>
  </si>
  <si>
    <t>Czech Republic</t>
  </si>
  <si>
    <t>NM</t>
  </si>
  <si>
    <t>New Mexico</t>
  </si>
  <si>
    <t>Other-Individual</t>
  </si>
  <si>
    <t>Plaza</t>
  </si>
  <si>
    <t>Denmark</t>
  </si>
  <si>
    <t>NV</t>
  </si>
  <si>
    <t>Nevada</t>
  </si>
  <si>
    <t xml:space="preserve">Other  </t>
  </si>
  <si>
    <t>Road</t>
  </si>
  <si>
    <t>Egypt</t>
  </si>
  <si>
    <t>NY</t>
  </si>
  <si>
    <t>New York</t>
  </si>
  <si>
    <t>Route</t>
  </si>
  <si>
    <t>Finland</t>
  </si>
  <si>
    <t>OH</t>
  </si>
  <si>
    <t>Ohio</t>
  </si>
  <si>
    <t>Square</t>
  </si>
  <si>
    <t>France</t>
  </si>
  <si>
    <t>OK</t>
  </si>
  <si>
    <t>Oklahoma</t>
  </si>
  <si>
    <t xml:space="preserve">Street   </t>
  </si>
  <si>
    <t>Germany</t>
  </si>
  <si>
    <t>OR</t>
  </si>
  <si>
    <t>Oregon</t>
  </si>
  <si>
    <t>Terrace</t>
  </si>
  <si>
    <t>Grand Cayman</t>
  </si>
  <si>
    <t>PA</t>
  </si>
  <si>
    <t>Pennsylvania</t>
  </si>
  <si>
    <t xml:space="preserve">Trail </t>
  </si>
  <si>
    <t>Greece</t>
  </si>
  <si>
    <t>PR</t>
  </si>
  <si>
    <t>Puerto Rico</t>
  </si>
  <si>
    <t>Turnpike</t>
  </si>
  <si>
    <t>Guernsey</t>
  </si>
  <si>
    <t>PW</t>
  </si>
  <si>
    <t>Palau</t>
  </si>
  <si>
    <t>Walk</t>
  </si>
  <si>
    <t>Hungary</t>
  </si>
  <si>
    <t>RI</t>
  </si>
  <si>
    <t>Rhode Island</t>
  </si>
  <si>
    <t>Way</t>
  </si>
  <si>
    <t>India</t>
  </si>
  <si>
    <t>SC</t>
  </si>
  <si>
    <t>South Carolina</t>
  </si>
  <si>
    <t>Vista</t>
  </si>
  <si>
    <t>SD</t>
  </si>
  <si>
    <t>South Dakota</t>
  </si>
  <si>
    <t>Ireland</t>
  </si>
  <si>
    <t>TN</t>
  </si>
  <si>
    <t>Tennessee</t>
  </si>
  <si>
    <t>Israel</t>
  </si>
  <si>
    <t>TX</t>
  </si>
  <si>
    <t>Texas</t>
  </si>
  <si>
    <t>Italy</t>
  </si>
  <si>
    <t>UT</t>
  </si>
  <si>
    <t>Utah</t>
  </si>
  <si>
    <t>Jamacia</t>
  </si>
  <si>
    <t>VA</t>
  </si>
  <si>
    <t>Virginia</t>
  </si>
  <si>
    <t>Japan</t>
  </si>
  <si>
    <t>VI</t>
  </si>
  <si>
    <t>Virgin Islands</t>
  </si>
  <si>
    <t>Mexico</t>
  </si>
  <si>
    <t>VT</t>
  </si>
  <si>
    <t>Vermont</t>
  </si>
  <si>
    <t>Netherlands</t>
  </si>
  <si>
    <t>WA</t>
  </si>
  <si>
    <t>New Zealand</t>
  </si>
  <si>
    <t>WI</t>
  </si>
  <si>
    <t>Wisconsin</t>
  </si>
  <si>
    <t>Norway</t>
  </si>
  <si>
    <t>WV</t>
  </si>
  <si>
    <t>West Virginia</t>
  </si>
  <si>
    <t>Pakistan</t>
  </si>
  <si>
    <t>WY</t>
  </si>
  <si>
    <t>Wyoming</t>
  </si>
  <si>
    <t>Philippines</t>
  </si>
  <si>
    <t>N/A</t>
  </si>
  <si>
    <t>Poland</t>
  </si>
  <si>
    <t>Portugal</t>
  </si>
  <si>
    <t>Russia</t>
  </si>
  <si>
    <t>Saudi Arabia</t>
  </si>
  <si>
    <t>South Africa</t>
  </si>
  <si>
    <t>South Korea</t>
  </si>
  <si>
    <t>Spain</t>
  </si>
  <si>
    <t>Sweden</t>
  </si>
  <si>
    <t>Switzerland</t>
  </si>
  <si>
    <t>Taiwan</t>
  </si>
  <si>
    <t>Thailand</t>
  </si>
  <si>
    <t>Turkey</t>
  </si>
  <si>
    <t>Ukraine</t>
  </si>
  <si>
    <t>United Arab Emirates</t>
  </si>
  <si>
    <t>United Kingdom</t>
  </si>
  <si>
    <t>(8) Individual Investors must list their primary residence. Entity investors must list their business address. P.O. boxes are not acceptable addresses.</t>
  </si>
  <si>
    <t xml:space="preserve">(7) Note that the aggregate "overline" limitation is only applicable to Leveraged SBICs. The aggregate "overline" limitation is defined as ten percent (10%) of the sum of an SBIC's Private Capital plus Assumed Leverage. </t>
  </si>
  <si>
    <r>
      <t>Aggregate "Overline" Limitation</t>
    </r>
    <r>
      <rPr>
        <vertAlign val="superscript"/>
        <sz val="8"/>
        <rFont val="Verdana"/>
        <family val="2"/>
      </rPr>
      <t xml:space="preserve">7 </t>
    </r>
  </si>
  <si>
    <t>Investor Diversity Summary (107.150(c))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</si>
</sst>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00\/00\-0000"/>
    <numFmt numFmtId="166" formatCode="00\-0000000"/>
    <numFmt numFmtId="167" formatCode="[&lt;=9999999]###\-####;\(###\)\ ###\-####"/>
    <numFmt numFmtId="168" formatCode="0_);\(0\)"/>
    <numFmt numFmtId="169" formatCode="0.0%"/>
    <numFmt numFmtId="170" formatCode="00000\-0000"/>
    <numFmt numFmtId="171" formatCode="00000"/>
  </numFmts>
  <fonts count="43" x14ac:knownFonts="1">
    <font>
      <sz val="11"/>
      <color theme="1"/>
      <name val="Calibri"/>
      <family val="2"/>
      <scheme val="minor"/>
    </font>
    <font>
      <sz val="11"/>
      <color theme="1"/>
      <name val="Calibri"/>
      <family val="2"/>
      <scheme val="minor"/>
    </font>
    <font>
      <b/>
      <sz val="9"/>
      <color theme="1"/>
      <name val="Calibri"/>
      <family val="2"/>
      <scheme val="minor"/>
    </font>
    <font>
      <sz val="9"/>
      <color theme="1"/>
      <name val="Calibri"/>
      <family val="2"/>
      <scheme val="minor"/>
    </font>
    <font>
      <b/>
      <sz val="9"/>
      <name val="Calibri"/>
      <family val="2"/>
      <scheme val="minor"/>
    </font>
    <font>
      <u/>
      <sz val="11"/>
      <color theme="10"/>
      <name val="Calibri"/>
      <family val="2"/>
      <scheme val="minor"/>
    </font>
    <font>
      <b/>
      <sz val="9"/>
      <color theme="0"/>
      <name val="Calibri"/>
      <family val="2"/>
      <scheme val="minor"/>
    </font>
    <font>
      <sz val="9"/>
      <color rgb="FF002060"/>
      <name val="Arial"/>
      <family val="2"/>
    </font>
    <font>
      <sz val="9"/>
      <color rgb="FF333333"/>
      <name val="Arial"/>
      <family val="2"/>
    </font>
    <font>
      <u/>
      <sz val="9"/>
      <color theme="10"/>
      <name val="Calibri"/>
      <family val="2"/>
      <scheme val="minor"/>
    </font>
    <font>
      <b/>
      <sz val="9"/>
      <color rgb="FF000000"/>
      <name val="Calibri"/>
      <family val="2"/>
    </font>
    <font>
      <sz val="9"/>
      <color rgb="FF000000"/>
      <name val="Calibri"/>
      <family val="2"/>
    </font>
    <font>
      <sz val="10"/>
      <color theme="1"/>
      <name val="Arial"/>
      <family val="2"/>
    </font>
    <font>
      <sz val="9"/>
      <color theme="1"/>
      <name val="Verdana"/>
      <family val="2"/>
    </font>
    <font>
      <sz val="8"/>
      <color theme="1"/>
      <name val="Verdana"/>
      <family val="2"/>
    </font>
    <font>
      <i/>
      <sz val="8"/>
      <color theme="1"/>
      <name val="Verdana"/>
      <family val="2"/>
    </font>
    <font>
      <b/>
      <sz val="9"/>
      <color theme="1"/>
      <name val="Verdana"/>
      <family val="2"/>
    </font>
    <font>
      <sz val="11"/>
      <color theme="1"/>
      <name val="Wingdings"/>
      <charset val="2"/>
    </font>
    <font>
      <u/>
      <sz val="9"/>
      <color theme="1"/>
      <name val="Verdana"/>
      <family val="2"/>
    </font>
    <font>
      <sz val="9"/>
      <color rgb="FF000000"/>
      <name val="Verdana"/>
      <family val="2"/>
    </font>
    <font>
      <sz val="8"/>
      <name val="Verdana"/>
      <family val="2"/>
    </font>
    <font>
      <sz val="8"/>
      <color theme="0"/>
      <name val="Verdana"/>
      <family val="2"/>
    </font>
    <font>
      <b/>
      <sz val="8"/>
      <color theme="1"/>
      <name val="Verdana"/>
      <family val="2"/>
    </font>
    <font>
      <sz val="9"/>
      <name val="Verdana"/>
      <family val="2"/>
    </font>
    <font>
      <sz val="8"/>
      <color rgb="FF000000"/>
      <name val="Verdana"/>
      <family val="2"/>
    </font>
    <font>
      <b/>
      <sz val="8"/>
      <name val="Verdana"/>
      <family val="2"/>
    </font>
    <font>
      <i/>
      <sz val="8"/>
      <name val="Verdana"/>
      <family val="2"/>
    </font>
    <font>
      <b/>
      <sz val="8"/>
      <color theme="8"/>
      <name val="Verdana"/>
      <family val="2"/>
    </font>
    <font>
      <i/>
      <sz val="9"/>
      <color theme="1"/>
      <name val="Verdana"/>
      <family val="2"/>
    </font>
    <font>
      <sz val="8"/>
      <color theme="1"/>
      <name val="Verdana"/>
      <family val="2"/>
    </font>
    <font>
      <sz val="9"/>
      <color theme="1"/>
      <name val="Calibri"/>
      <family val="2"/>
    </font>
    <font>
      <b/>
      <sz val="9"/>
      <color rgb="FF00538C"/>
      <name val="Verdana"/>
      <family val="2"/>
    </font>
    <font>
      <sz val="8"/>
      <color theme="4" tint="-0.499984740745262"/>
      <name val="Verdana"/>
      <family val="2"/>
    </font>
    <font>
      <vertAlign val="superscript"/>
      <sz val="8"/>
      <name val="Verdana"/>
      <family val="2"/>
    </font>
    <font>
      <b/>
      <sz val="8"/>
      <color rgb="FF000000"/>
      <name val="Verdana"/>
      <family val="2"/>
    </font>
    <font>
      <i/>
      <sz val="9"/>
      <color rgb="FF000000"/>
      <name val="Calibri"/>
      <family val="2"/>
    </font>
    <font>
      <sz val="8"/>
      <name val="Calibri"/>
      <family val="2"/>
      <scheme val="minor"/>
    </font>
    <font>
      <sz val="11"/>
      <color rgb="FFFF0000"/>
      <name val="Calibri"/>
      <family val="2"/>
      <scheme val="minor"/>
    </font>
    <font>
      <b/>
      <vertAlign val="superscript"/>
      <sz val="8"/>
      <name val="Verdana"/>
      <family val="2"/>
    </font>
    <font>
      <vertAlign val="superscript"/>
      <sz val="8"/>
      <color theme="1"/>
      <name val="Verdana"/>
      <family val="2"/>
    </font>
    <font>
      <sz val="10"/>
      <color theme="1"/>
      <name val="Calibri"/>
      <family val="2"/>
      <scheme val="minor"/>
    </font>
    <font>
      <sz val="8"/>
      <color rgb="FF000000"/>
      <name val="Verdana"/>
    </font>
    <font>
      <vertAlign val="superscript"/>
      <sz val="8"/>
      <color rgb="FF000000"/>
      <name val="Verdana"/>
    </font>
  </fonts>
  <fills count="16">
    <fill>
      <patternFill patternType="none"/>
    </fill>
    <fill>
      <patternFill patternType="gray125"/>
    </fill>
    <fill>
      <patternFill patternType="solid">
        <fgColor rgb="FFF8F8F8"/>
        <bgColor indexed="64"/>
      </patternFill>
    </fill>
    <fill>
      <patternFill patternType="solid">
        <fgColor theme="3" tint="0.79998168889431442"/>
        <bgColor indexed="64"/>
      </patternFill>
    </fill>
    <fill>
      <patternFill patternType="solid">
        <fgColor theme="0"/>
        <bgColor indexed="64"/>
      </patternFill>
    </fill>
    <fill>
      <patternFill patternType="solid">
        <fgColor rgb="FFFFFFFF"/>
        <bgColor indexed="64"/>
      </patternFill>
    </fill>
    <fill>
      <patternFill patternType="solid">
        <fgColor rgb="FFF6F3F3"/>
        <bgColor indexed="64"/>
      </patternFill>
    </fill>
    <fill>
      <patternFill patternType="solid">
        <fgColor theme="1"/>
        <bgColor indexed="64"/>
      </patternFill>
    </fill>
    <fill>
      <patternFill patternType="solid">
        <fgColor rgb="FFD9E1F2"/>
        <bgColor rgb="FF000000"/>
      </patternFill>
    </fill>
    <fill>
      <patternFill patternType="solid">
        <fgColor theme="4"/>
        <bgColor theme="4"/>
      </patternFill>
    </fill>
    <fill>
      <patternFill patternType="solid">
        <fgColor theme="4" tint="0.79998168889431442"/>
        <bgColor theme="4" tint="0.79998168889431442"/>
      </patternFill>
    </fill>
    <fill>
      <patternFill patternType="solid">
        <fgColor theme="0"/>
        <bgColor rgb="FF000000"/>
      </patternFill>
    </fill>
    <fill>
      <patternFill patternType="solid">
        <fgColor theme="1"/>
        <bgColor theme="1"/>
      </patternFill>
    </fill>
    <fill>
      <patternFill patternType="solid">
        <fgColor theme="0" tint="-0.14999847407452621"/>
        <bgColor theme="0" tint="-0.14999847407452621"/>
      </patternFill>
    </fill>
    <fill>
      <patternFill patternType="solid">
        <fgColor theme="0" tint="-4.9989318521683403E-2"/>
        <bgColor indexed="64"/>
      </patternFill>
    </fill>
    <fill>
      <patternFill patternType="solid">
        <fgColor rgb="FFFFFF00"/>
        <bgColor indexed="64"/>
      </patternFill>
    </fill>
  </fills>
  <borders count="28">
    <border>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rgb="FFDCDCDC"/>
      </left>
      <right style="medium">
        <color rgb="FFDCDCDC"/>
      </right>
      <top style="medium">
        <color rgb="FFDCDCDC"/>
      </top>
      <bottom style="medium">
        <color rgb="FFDCDCDC"/>
      </bottom>
      <diagonal/>
    </border>
    <border>
      <left style="medium">
        <color rgb="FFDCDCDC"/>
      </left>
      <right style="medium">
        <color rgb="FFDCDCDC"/>
      </right>
      <top style="medium">
        <color rgb="FFDCDCDC"/>
      </top>
      <bottom/>
      <diagonal/>
    </border>
    <border>
      <left/>
      <right/>
      <top style="thin">
        <color indexed="64"/>
      </top>
      <bottom/>
      <diagonal/>
    </border>
    <border>
      <left style="thin">
        <color indexed="64"/>
      </left>
      <right/>
      <top/>
      <bottom/>
      <diagonal/>
    </border>
    <border>
      <left/>
      <right/>
      <top/>
      <bottom style="thin">
        <color indexed="64"/>
      </bottom>
      <diagonal/>
    </border>
    <border>
      <left/>
      <right/>
      <top/>
      <bottom style="thin">
        <color rgb="FF44546A"/>
      </bottom>
      <diagonal/>
    </border>
    <border>
      <left/>
      <right/>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style="thin">
        <color indexed="64"/>
      </left>
      <right style="thin">
        <color indexed="64"/>
      </right>
      <top/>
      <bottom/>
      <diagonal/>
    </border>
    <border>
      <left/>
      <right/>
      <top style="thin">
        <color theme="1"/>
      </top>
      <bottom style="thin">
        <color theme="1"/>
      </bottom>
      <diagonal/>
    </border>
    <border>
      <left style="thin">
        <color indexed="64"/>
      </left>
      <right style="thin">
        <color indexed="64"/>
      </right>
      <top style="thin">
        <color theme="1"/>
      </top>
      <bottom style="thin">
        <color indexed="64"/>
      </bottom>
      <diagonal/>
    </border>
    <border>
      <left/>
      <right/>
      <top style="thin">
        <color indexed="64"/>
      </top>
      <bottom style="thin">
        <color rgb="FF000000"/>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ck">
        <color indexed="64"/>
      </top>
      <bottom style="thin">
        <color indexed="64"/>
      </bottom>
      <diagonal/>
    </border>
    <border>
      <left/>
      <right style="thin">
        <color indexed="64"/>
      </right>
      <top style="thick">
        <color indexed="64"/>
      </top>
      <bottom style="thin">
        <color indexed="64"/>
      </bottom>
      <diagonal/>
    </border>
    <border>
      <left style="thick">
        <color indexed="64"/>
      </left>
      <right/>
      <top style="thin">
        <color rgb="FF44546A"/>
      </top>
      <bottom style="thin">
        <color rgb="FF000000"/>
      </bottom>
      <diagonal/>
    </border>
    <border>
      <left/>
      <right style="thick">
        <color indexed="64"/>
      </right>
      <top style="thin">
        <color rgb="FF44546A"/>
      </top>
      <bottom style="thin">
        <color rgb="FF000000"/>
      </bottom>
      <diagonal/>
    </border>
    <border>
      <left/>
      <right style="thin">
        <color indexed="64"/>
      </right>
      <top style="thin">
        <color rgb="FF44546A"/>
      </top>
      <bottom style="thin">
        <color rgb="FF000000"/>
      </bottom>
      <diagonal/>
    </border>
  </borders>
  <cellStyleXfs count="6">
    <xf numFmtId="0" fontId="0" fillId="0" borderId="0"/>
    <xf numFmtId="44" fontId="1" fillId="0" borderId="0" applyFont="0" applyFill="0" applyBorder="0" applyAlignment="0" applyProtection="0"/>
    <xf numFmtId="0" fontId="1" fillId="2" borderId="0"/>
    <xf numFmtId="0" fontId="5" fillId="0" borderId="0" applyNumberFormat="0" applyFill="0" applyBorder="0" applyAlignment="0" applyProtection="0"/>
    <xf numFmtId="0" fontId="12" fillId="0" borderId="0"/>
    <xf numFmtId="9" fontId="1" fillId="0" borderId="0" applyFont="0" applyFill="0" applyBorder="0" applyAlignment="0" applyProtection="0"/>
  </cellStyleXfs>
  <cellXfs count="320">
    <xf numFmtId="0" fontId="0" fillId="0" borderId="0" xfId="0"/>
    <xf numFmtId="0" fontId="3" fillId="0" borderId="0" xfId="0" applyFont="1"/>
    <xf numFmtId="0" fontId="3" fillId="4" borderId="0" xfId="0" applyFont="1" applyFill="1"/>
    <xf numFmtId="0" fontId="2" fillId="0" borderId="0" xfId="0" applyFont="1"/>
    <xf numFmtId="0" fontId="3" fillId="0" borderId="0" xfId="0" applyFont="1" applyAlignment="1">
      <alignment horizontal="left" vertical="center"/>
    </xf>
    <xf numFmtId="0" fontId="7" fillId="0" borderId="0" xfId="0" applyFont="1" applyAlignment="1">
      <alignment vertical="center"/>
    </xf>
    <xf numFmtId="0" fontId="8" fillId="5" borderId="9" xfId="0" applyFont="1" applyFill="1" applyBorder="1" applyAlignment="1">
      <alignment horizontal="left" vertical="top"/>
    </xf>
    <xf numFmtId="0" fontId="3" fillId="0" borderId="0" xfId="0" quotePrefix="1" applyFont="1" applyAlignment="1">
      <alignment horizontal="left"/>
    </xf>
    <xf numFmtId="0" fontId="8" fillId="6" borderId="9" xfId="0" applyFont="1" applyFill="1" applyBorder="1" applyAlignment="1">
      <alignment horizontal="left" vertical="top"/>
    </xf>
    <xf numFmtId="0" fontId="8" fillId="6" borderId="9" xfId="0" applyFont="1" applyFill="1" applyBorder="1" applyAlignment="1">
      <alignment horizontal="left"/>
    </xf>
    <xf numFmtId="0" fontId="8" fillId="5" borderId="9" xfId="0" applyFont="1" applyFill="1" applyBorder="1" applyAlignment="1">
      <alignment horizontal="left"/>
    </xf>
    <xf numFmtId="0" fontId="3" fillId="0" borderId="0" xfId="0" applyFont="1" applyAlignment="1">
      <alignment horizontal="left" vertical="center" indent="3"/>
    </xf>
    <xf numFmtId="0" fontId="9" fillId="0" borderId="0" xfId="3" applyFont="1"/>
    <xf numFmtId="0" fontId="8" fillId="5" borderId="10" xfId="0" applyFont="1" applyFill="1" applyBorder="1" applyAlignment="1">
      <alignment horizontal="left"/>
    </xf>
    <xf numFmtId="0" fontId="10" fillId="5" borderId="1" xfId="0" applyFont="1" applyFill="1" applyBorder="1"/>
    <xf numFmtId="0" fontId="10" fillId="5" borderId="0" xfId="0" applyFont="1" applyFill="1"/>
    <xf numFmtId="0" fontId="10" fillId="5" borderId="11" xfId="0" applyFont="1" applyFill="1" applyBorder="1"/>
    <xf numFmtId="0" fontId="11" fillId="5" borderId="12" xfId="0" applyFont="1" applyFill="1" applyBorder="1"/>
    <xf numFmtId="0" fontId="0" fillId="5" borderId="0" xfId="0" applyFill="1"/>
    <xf numFmtId="0" fontId="11" fillId="4" borderId="13" xfId="0" applyFont="1" applyFill="1" applyBorder="1" applyAlignment="1">
      <alignment wrapText="1"/>
    </xf>
    <xf numFmtId="0" fontId="11" fillId="5" borderId="13" xfId="0" applyFont="1" applyFill="1" applyBorder="1" applyAlignment="1">
      <alignment wrapText="1"/>
    </xf>
    <xf numFmtId="0" fontId="11" fillId="5" borderId="13" xfId="0" applyFont="1" applyFill="1" applyBorder="1"/>
    <xf numFmtId="0" fontId="11" fillId="8" borderId="15" xfId="0" applyFont="1" applyFill="1" applyBorder="1"/>
    <xf numFmtId="0" fontId="11" fillId="8" borderId="13" xfId="0" applyFont="1" applyFill="1" applyBorder="1"/>
    <xf numFmtId="0" fontId="11" fillId="5" borderId="14" xfId="0" applyFont="1" applyFill="1" applyBorder="1" applyAlignment="1">
      <alignment horizontal="left" vertical="top" wrapText="1"/>
    </xf>
    <xf numFmtId="0" fontId="0" fillId="4" borderId="0" xfId="0" applyFill="1"/>
    <xf numFmtId="0" fontId="4" fillId="4" borderId="0" xfId="2" applyFont="1" applyFill="1" applyAlignment="1">
      <alignment horizontal="left"/>
    </xf>
    <xf numFmtId="0" fontId="3" fillId="4" borderId="0" xfId="2" applyFont="1" applyFill="1" applyAlignment="1">
      <alignment horizontal="left"/>
    </xf>
    <xf numFmtId="0" fontId="11" fillId="5" borderId="14" xfId="0" applyFont="1" applyFill="1" applyBorder="1" applyAlignment="1">
      <alignment horizontal="left" vertical="top"/>
    </xf>
    <xf numFmtId="14" fontId="11" fillId="5" borderId="0" xfId="0" applyNumberFormat="1" applyFont="1" applyFill="1"/>
    <xf numFmtId="0" fontId="2" fillId="4" borderId="0" xfId="0" applyFont="1" applyFill="1"/>
    <xf numFmtId="0" fontId="10" fillId="4" borderId="0" xfId="0" applyFont="1" applyFill="1"/>
    <xf numFmtId="0" fontId="13" fillId="0" borderId="0" xfId="0" applyFont="1"/>
    <xf numFmtId="0" fontId="14" fillId="0" borderId="0" xfId="0" applyFont="1"/>
    <xf numFmtId="0" fontId="13" fillId="0" borderId="0" xfId="0" applyFont="1" applyAlignment="1">
      <alignment horizontal="left" vertical="top" wrapText="1"/>
    </xf>
    <xf numFmtId="0" fontId="13" fillId="0" borderId="0" xfId="0" applyFont="1" applyAlignment="1">
      <alignment horizontal="left" vertical="top" wrapText="1" indent="3"/>
    </xf>
    <xf numFmtId="0" fontId="13" fillId="0" borderId="0" xfId="0" applyFont="1" applyAlignment="1">
      <alignment vertical="top" wrapText="1"/>
    </xf>
    <xf numFmtId="0" fontId="13" fillId="4" borderId="0" xfId="0" applyFont="1" applyFill="1"/>
    <xf numFmtId="0" fontId="13" fillId="4" borderId="0" xfId="0" applyFont="1" applyFill="1" applyAlignment="1">
      <alignment vertical="top" wrapText="1"/>
    </xf>
    <xf numFmtId="0" fontId="17" fillId="0" borderId="0" xfId="0" applyFont="1" applyAlignment="1">
      <alignment horizontal="left" vertical="center" indent="15"/>
    </xf>
    <xf numFmtId="0" fontId="3" fillId="10" borderId="16" xfId="0" applyFont="1" applyFill="1" applyBorder="1"/>
    <xf numFmtId="0" fontId="3" fillId="0" borderId="16" xfId="0" applyFont="1" applyBorder="1"/>
    <xf numFmtId="0" fontId="6" fillId="9" borderId="17" xfId="0" applyFont="1" applyFill="1" applyBorder="1"/>
    <xf numFmtId="0" fontId="3" fillId="10" borderId="17" xfId="0" applyFont="1" applyFill="1" applyBorder="1"/>
    <xf numFmtId="0" fontId="3" fillId="0" borderId="17" xfId="0" applyFont="1" applyBorder="1"/>
    <xf numFmtId="0" fontId="11" fillId="4" borderId="0" xfId="0" applyFont="1" applyFill="1"/>
    <xf numFmtId="0" fontId="13" fillId="4" borderId="0" xfId="0" applyFont="1" applyFill="1" applyAlignment="1">
      <alignment horizontal="left" vertical="top" wrapText="1"/>
    </xf>
    <xf numFmtId="0" fontId="13" fillId="4" borderId="0" xfId="0" applyFont="1" applyFill="1" applyAlignment="1">
      <alignment horizontal="left" vertical="top" wrapText="1" indent="3"/>
    </xf>
    <xf numFmtId="0" fontId="21" fillId="7" borderId="6" xfId="0" applyFont="1" applyFill="1" applyBorder="1"/>
    <xf numFmtId="0" fontId="23" fillId="0" borderId="0" xfId="0" applyFont="1" applyAlignment="1">
      <alignment horizontal="left" vertical="top" wrapText="1"/>
    </xf>
    <xf numFmtId="0" fontId="23" fillId="0" borderId="0" xfId="0" applyFont="1" applyAlignment="1">
      <alignment horizontal="left" vertical="top" wrapText="1" indent="3"/>
    </xf>
    <xf numFmtId="0" fontId="24" fillId="8" borderId="15" xfId="0" applyFont="1" applyFill="1" applyBorder="1"/>
    <xf numFmtId="0" fontId="24" fillId="8" borderId="13" xfId="0" applyFont="1" applyFill="1" applyBorder="1"/>
    <xf numFmtId="0" fontId="24" fillId="5" borderId="13" xfId="0" applyFont="1" applyFill="1" applyBorder="1"/>
    <xf numFmtId="0" fontId="14" fillId="4" borderId="0" xfId="0" applyFont="1" applyFill="1"/>
    <xf numFmtId="0" fontId="14" fillId="5" borderId="0" xfId="0" applyFont="1" applyFill="1"/>
    <xf numFmtId="0" fontId="14" fillId="4" borderId="0" xfId="2" applyFont="1" applyFill="1"/>
    <xf numFmtId="0" fontId="20" fillId="4" borderId="0" xfId="2" applyFont="1" applyFill="1" applyAlignment="1">
      <alignment horizontal="left" vertical="center"/>
    </xf>
    <xf numFmtId="0" fontId="14" fillId="4" borderId="0" xfId="2" applyFont="1" applyFill="1" applyAlignment="1">
      <alignment horizontal="center" vertical="center"/>
    </xf>
    <xf numFmtId="0" fontId="14" fillId="4" borderId="0" xfId="2" applyFont="1" applyFill="1" applyAlignment="1">
      <alignment vertical="center"/>
    </xf>
    <xf numFmtId="0" fontId="14" fillId="4" borderId="0" xfId="2" applyFont="1" applyFill="1" applyAlignment="1">
      <alignment horizontal="right" vertical="center"/>
    </xf>
    <xf numFmtId="0" fontId="25" fillId="3" borderId="6" xfId="2" applyFont="1" applyFill="1" applyBorder="1" applyAlignment="1">
      <alignment horizontal="center" wrapText="1"/>
    </xf>
    <xf numFmtId="0" fontId="25" fillId="4" borderId="0" xfId="2" applyFont="1" applyFill="1" applyAlignment="1">
      <alignment horizontal="left"/>
    </xf>
    <xf numFmtId="0" fontId="22" fillId="4" borderId="0" xfId="2" applyFont="1" applyFill="1"/>
    <xf numFmtId="0" fontId="20" fillId="4" borderId="0" xfId="2" applyFont="1" applyFill="1" applyAlignment="1">
      <alignment horizontal="left"/>
    </xf>
    <xf numFmtId="164" fontId="22" fillId="4" borderId="0" xfId="2" applyNumberFormat="1" applyFont="1" applyFill="1"/>
    <xf numFmtId="44" fontId="14" fillId="4" borderId="0" xfId="1" applyFont="1" applyFill="1" applyBorder="1" applyAlignment="1"/>
    <xf numFmtId="9" fontId="14" fillId="4" borderId="0" xfId="5" applyFont="1" applyFill="1" applyBorder="1" applyAlignment="1"/>
    <xf numFmtId="0" fontId="14" fillId="4" borderId="11" xfId="0" applyFont="1" applyFill="1" applyBorder="1"/>
    <xf numFmtId="0" fontId="26" fillId="4" borderId="0" xfId="2" applyFont="1" applyFill="1" applyAlignment="1">
      <alignment wrapText="1"/>
    </xf>
    <xf numFmtId="14" fontId="14" fillId="4" borderId="0" xfId="0" applyNumberFormat="1" applyFont="1" applyFill="1"/>
    <xf numFmtId="0" fontId="20" fillId="3" borderId="6" xfId="2" applyFont="1" applyFill="1" applyBorder="1" applyAlignment="1">
      <alignment horizontal="left" wrapText="1"/>
    </xf>
    <xf numFmtId="0" fontId="20" fillId="3" borderId="8" xfId="2" applyFont="1" applyFill="1" applyBorder="1" applyAlignment="1">
      <alignment horizontal="left" wrapText="1"/>
    </xf>
    <xf numFmtId="0" fontId="20" fillId="3" borderId="7" xfId="2" applyFont="1" applyFill="1" applyBorder="1" applyAlignment="1">
      <alignment horizontal="center" wrapText="1"/>
    </xf>
    <xf numFmtId="0" fontId="20" fillId="3" borderId="2" xfId="2" applyFont="1" applyFill="1" applyBorder="1" applyAlignment="1">
      <alignment horizontal="center" wrapText="1"/>
    </xf>
    <xf numFmtId="0" fontId="14" fillId="4" borderId="0" xfId="0" applyFont="1" applyFill="1" applyAlignment="1">
      <alignment vertical="top"/>
    </xf>
    <xf numFmtId="0" fontId="27" fillId="4" borderId="0" xfId="0" applyFont="1" applyFill="1"/>
    <xf numFmtId="164" fontId="14" fillId="3" borderId="7" xfId="1" applyNumberFormat="1" applyFont="1" applyFill="1" applyBorder="1"/>
    <xf numFmtId="164" fontId="14" fillId="3" borderId="6" xfId="1" applyNumberFormat="1" applyFont="1" applyFill="1" applyBorder="1"/>
    <xf numFmtId="0" fontId="22" fillId="0" borderId="0" xfId="0" applyFont="1" applyAlignment="1">
      <alignment wrapText="1"/>
    </xf>
    <xf numFmtId="0" fontId="23" fillId="4" borderId="0" xfId="0" applyFont="1" applyFill="1" applyAlignment="1">
      <alignment vertical="top" wrapText="1"/>
    </xf>
    <xf numFmtId="0" fontId="23" fillId="4" borderId="0" xfId="0" applyFont="1" applyFill="1"/>
    <xf numFmtId="0" fontId="11" fillId="11" borderId="0" xfId="0" applyFont="1" applyFill="1" applyAlignment="1">
      <alignment horizontal="left"/>
    </xf>
    <xf numFmtId="0" fontId="14" fillId="4" borderId="13" xfId="0" applyFont="1" applyFill="1" applyBorder="1"/>
    <xf numFmtId="0" fontId="25" fillId="3" borderId="6" xfId="2" applyFont="1" applyFill="1" applyBorder="1" applyAlignment="1">
      <alignment horizontal="left" wrapText="1"/>
    </xf>
    <xf numFmtId="0" fontId="22" fillId="0" borderId="0" xfId="0" applyFont="1"/>
    <xf numFmtId="0" fontId="26" fillId="0" borderId="0" xfId="2" applyFont="1" applyFill="1" applyAlignment="1">
      <alignment horizontal="left" vertical="top" wrapText="1"/>
    </xf>
    <xf numFmtId="0" fontId="6" fillId="12" borderId="19" xfId="0" applyFont="1" applyFill="1" applyBorder="1"/>
    <xf numFmtId="0" fontId="3" fillId="13" borderId="19" xfId="0" applyFont="1" applyFill="1" applyBorder="1"/>
    <xf numFmtId="0" fontId="3" fillId="0" borderId="19" xfId="0" applyFont="1" applyBorder="1"/>
    <xf numFmtId="0" fontId="25" fillId="3" borderId="7" xfId="2" applyFont="1" applyFill="1" applyBorder="1" applyAlignment="1">
      <alignment horizontal="center" wrapText="1"/>
    </xf>
    <xf numFmtId="0" fontId="25" fillId="3" borderId="3" xfId="2" applyFont="1" applyFill="1" applyBorder="1" applyAlignment="1">
      <alignment horizontal="center" wrapText="1"/>
    </xf>
    <xf numFmtId="0" fontId="28" fillId="4" borderId="0" xfId="0" applyFont="1" applyFill="1" applyAlignment="1">
      <alignment vertical="top" wrapText="1"/>
    </xf>
    <xf numFmtId="0" fontId="16" fillId="4" borderId="0" xfId="0" applyFont="1" applyFill="1" applyAlignment="1">
      <alignment vertical="top" wrapText="1"/>
    </xf>
    <xf numFmtId="0" fontId="22" fillId="4" borderId="0" xfId="0" applyFont="1" applyFill="1" applyAlignment="1">
      <alignment wrapText="1"/>
    </xf>
    <xf numFmtId="0" fontId="11" fillId="8" borderId="21" xfId="0" applyFont="1" applyFill="1" applyBorder="1"/>
    <xf numFmtId="43" fontId="14" fillId="4" borderId="11" xfId="1" applyNumberFormat="1" applyFont="1" applyFill="1" applyBorder="1"/>
    <xf numFmtId="43" fontId="14" fillId="0" borderId="0" xfId="0" applyNumberFormat="1" applyFont="1"/>
    <xf numFmtId="43" fontId="14" fillId="4" borderId="0" xfId="0" applyNumberFormat="1" applyFont="1" applyFill="1"/>
    <xf numFmtId="14" fontId="14" fillId="14" borderId="6" xfId="0" applyNumberFormat="1" applyFont="1" applyFill="1" applyBorder="1"/>
    <xf numFmtId="10" fontId="14" fillId="14" borderId="6" xfId="0" applyNumberFormat="1" applyFont="1" applyFill="1" applyBorder="1"/>
    <xf numFmtId="10" fontId="14" fillId="14" borderId="3" xfId="0" applyNumberFormat="1" applyFont="1" applyFill="1" applyBorder="1"/>
    <xf numFmtId="0" fontId="14" fillId="14" borderId="6" xfId="0" applyFont="1" applyFill="1" applyBorder="1"/>
    <xf numFmtId="164" fontId="14" fillId="14" borderId="6" xfId="2" applyNumberFormat="1" applyFont="1" applyFill="1" applyBorder="1"/>
    <xf numFmtId="14" fontId="11" fillId="14" borderId="0" xfId="0" applyNumberFormat="1" applyFont="1" applyFill="1"/>
    <xf numFmtId="42" fontId="14" fillId="14" borderId="6" xfId="0" applyNumberFormat="1" applyFont="1" applyFill="1" applyBorder="1"/>
    <xf numFmtId="164" fontId="14" fillId="0" borderId="0" xfId="2" applyNumberFormat="1" applyFont="1" applyFill="1"/>
    <xf numFmtId="0" fontId="30" fillId="0" borderId="0" xfId="0" applyFont="1"/>
    <xf numFmtId="0" fontId="14" fillId="0" borderId="0" xfId="0" applyFont="1" applyAlignment="1">
      <alignment horizontal="left" vertical="top" wrapText="1"/>
    </xf>
    <xf numFmtId="0" fontId="14" fillId="0" borderId="6" xfId="0" applyFont="1" applyBorder="1" applyProtection="1">
      <protection locked="0"/>
    </xf>
    <xf numFmtId="0" fontId="14" fillId="0" borderId="6" xfId="0" applyFont="1" applyBorder="1" applyAlignment="1" applyProtection="1">
      <alignment horizontal="left"/>
      <protection locked="0"/>
    </xf>
    <xf numFmtId="14" fontId="14" fillId="0" borderId="6" xfId="0" applyNumberFormat="1" applyFont="1" applyBorder="1" applyAlignment="1" applyProtection="1">
      <alignment horizontal="left"/>
      <protection locked="0"/>
    </xf>
    <xf numFmtId="14" fontId="14" fillId="4" borderId="7" xfId="0" applyNumberFormat="1" applyFont="1" applyFill="1" applyBorder="1" applyProtection="1">
      <protection locked="0"/>
    </xf>
    <xf numFmtId="14" fontId="14" fillId="4" borderId="6" xfId="0" applyNumberFormat="1" applyFont="1" applyFill="1" applyBorder="1" applyProtection="1">
      <protection locked="0"/>
    </xf>
    <xf numFmtId="164" fontId="14" fillId="4" borderId="7" xfId="1" applyNumberFormat="1" applyFont="1" applyFill="1" applyBorder="1" applyProtection="1">
      <protection locked="0"/>
    </xf>
    <xf numFmtId="164" fontId="14" fillId="4" borderId="6" xfId="1" applyNumberFormat="1" applyFont="1" applyFill="1" applyBorder="1" applyProtection="1">
      <protection locked="0"/>
    </xf>
    <xf numFmtId="0" fontId="14" fillId="4" borderId="7" xfId="0" applyFont="1" applyFill="1" applyBorder="1" applyProtection="1">
      <protection locked="0"/>
    </xf>
    <xf numFmtId="0" fontId="14" fillId="4" borderId="6" xfId="0" applyFont="1" applyFill="1" applyBorder="1" applyProtection="1">
      <protection locked="0"/>
    </xf>
    <xf numFmtId="0" fontId="14" fillId="4" borderId="8" xfId="0" applyFont="1" applyFill="1" applyBorder="1" applyProtection="1">
      <protection locked="0"/>
    </xf>
    <xf numFmtId="0" fontId="24" fillId="0" borderId="15" xfId="0" applyFont="1" applyBorder="1" applyProtection="1">
      <protection locked="0"/>
    </xf>
    <xf numFmtId="42" fontId="14" fillId="4" borderId="6" xfId="1" applyNumberFormat="1" applyFont="1" applyFill="1" applyBorder="1" applyAlignment="1" applyProtection="1">
      <protection locked="0"/>
    </xf>
    <xf numFmtId="42" fontId="14" fillId="14" borderId="6" xfId="1" applyNumberFormat="1" applyFont="1" applyFill="1" applyBorder="1" applyAlignment="1" applyProtection="1">
      <protection locked="0"/>
    </xf>
    <xf numFmtId="164" fontId="14" fillId="4" borderId="6" xfId="2" applyNumberFormat="1" applyFont="1" applyFill="1" applyBorder="1" applyProtection="1">
      <protection locked="0"/>
    </xf>
    <xf numFmtId="166" fontId="14" fillId="4" borderId="6" xfId="1" applyNumberFormat="1" applyFont="1" applyFill="1" applyBorder="1" applyAlignment="1" applyProtection="1">
      <alignment horizontal="center"/>
      <protection locked="0"/>
    </xf>
    <xf numFmtId="14" fontId="20" fillId="4" borderId="6" xfId="2" applyNumberFormat="1" applyFont="1" applyFill="1" applyBorder="1" applyAlignment="1" applyProtection="1">
      <alignment horizontal="left"/>
      <protection locked="0"/>
    </xf>
    <xf numFmtId="14" fontId="20" fillId="4" borderId="6" xfId="2" applyNumberFormat="1" applyFont="1" applyFill="1" applyBorder="1" applyAlignment="1" applyProtection="1">
      <alignment horizontal="center"/>
      <protection locked="0"/>
    </xf>
    <xf numFmtId="0" fontId="14" fillId="4" borderId="6" xfId="2" applyFont="1" applyFill="1" applyBorder="1" applyProtection="1">
      <protection locked="0"/>
    </xf>
    <xf numFmtId="164" fontId="5" fillId="4" borderId="3" xfId="3" applyNumberFormat="1" applyFill="1" applyBorder="1" applyProtection="1">
      <protection locked="0"/>
    </xf>
    <xf numFmtId="167" fontId="14" fillId="4" borderId="3" xfId="1" applyNumberFormat="1" applyFont="1" applyFill="1" applyBorder="1" applyProtection="1">
      <protection locked="0"/>
    </xf>
    <xf numFmtId="164" fontId="14" fillId="4" borderId="3" xfId="1" applyNumberFormat="1" applyFont="1" applyFill="1" applyBorder="1" applyProtection="1">
      <protection locked="0"/>
    </xf>
    <xf numFmtId="164" fontId="14" fillId="4" borderId="8" xfId="2" applyNumberFormat="1" applyFont="1" applyFill="1" applyBorder="1" applyProtection="1">
      <protection locked="0"/>
    </xf>
    <xf numFmtId="166" fontId="14" fillId="4" borderId="8" xfId="1" applyNumberFormat="1" applyFont="1" applyFill="1" applyBorder="1" applyAlignment="1" applyProtection="1">
      <alignment horizontal="center"/>
      <protection locked="0"/>
    </xf>
    <xf numFmtId="14" fontId="20" fillId="4" borderId="8" xfId="2" applyNumberFormat="1" applyFont="1" applyFill="1" applyBorder="1" applyAlignment="1" applyProtection="1">
      <alignment horizontal="center"/>
      <protection locked="0"/>
    </xf>
    <xf numFmtId="0" fontId="14" fillId="4" borderId="8" xfId="2" applyFont="1" applyFill="1" applyBorder="1" applyProtection="1">
      <protection locked="0"/>
    </xf>
    <xf numFmtId="164" fontId="14" fillId="4" borderId="1" xfId="1" applyNumberFormat="1" applyFont="1" applyFill="1" applyBorder="1" applyProtection="1">
      <protection locked="0"/>
    </xf>
    <xf numFmtId="166" fontId="14" fillId="4" borderId="11" xfId="1" applyNumberFormat="1" applyFont="1" applyFill="1" applyBorder="1" applyAlignment="1" applyProtection="1">
      <alignment horizontal="center"/>
      <protection locked="0"/>
    </xf>
    <xf numFmtId="14" fontId="20" fillId="4" borderId="11" xfId="2" applyNumberFormat="1" applyFont="1" applyFill="1" applyBorder="1" applyAlignment="1" applyProtection="1">
      <alignment horizontal="left"/>
      <protection locked="0"/>
    </xf>
    <xf numFmtId="14" fontId="14" fillId="4" borderId="11" xfId="2" applyNumberFormat="1" applyFont="1" applyFill="1" applyBorder="1" applyProtection="1">
      <protection locked="0"/>
    </xf>
    <xf numFmtId="0" fontId="14" fillId="4" borderId="11" xfId="2" applyFont="1" applyFill="1" applyBorder="1" applyProtection="1">
      <protection locked="0"/>
    </xf>
    <xf numFmtId="164" fontId="14" fillId="4" borderId="11" xfId="1" applyNumberFormat="1" applyFont="1" applyFill="1" applyBorder="1" applyProtection="1">
      <protection locked="0"/>
    </xf>
    <xf numFmtId="0" fontId="14" fillId="4" borderId="11" xfId="0" applyFont="1" applyFill="1" applyBorder="1" applyProtection="1">
      <protection locked="0"/>
    </xf>
    <xf numFmtId="0" fontId="14" fillId="4" borderId="0" xfId="0" applyFont="1" applyFill="1" applyProtection="1">
      <protection locked="0"/>
    </xf>
    <xf numFmtId="0" fontId="25" fillId="4" borderId="0" xfId="2" applyFont="1" applyFill="1" applyAlignment="1" applyProtection="1">
      <alignment horizontal="left"/>
      <protection locked="0"/>
    </xf>
    <xf numFmtId="0" fontId="22" fillId="4" borderId="0" xfId="2" applyFont="1" applyFill="1" applyAlignment="1" applyProtection="1">
      <alignment horizontal="center"/>
      <protection locked="0"/>
    </xf>
    <xf numFmtId="0" fontId="14" fillId="4" borderId="0" xfId="2" applyFont="1" applyFill="1" applyProtection="1">
      <protection locked="0"/>
    </xf>
    <xf numFmtId="42" fontId="14" fillId="4" borderId="0" xfId="2" applyNumberFormat="1" applyFont="1" applyFill="1" applyProtection="1">
      <protection locked="0"/>
    </xf>
    <xf numFmtId="0" fontId="14" fillId="4" borderId="0" xfId="2" applyFont="1" applyFill="1" applyAlignment="1" applyProtection="1">
      <alignment horizontal="right"/>
      <protection locked="0"/>
    </xf>
    <xf numFmtId="0" fontId="0" fillId="4" borderId="0" xfId="0" applyFill="1" applyProtection="1">
      <protection locked="0"/>
    </xf>
    <xf numFmtId="0" fontId="4" fillId="4" borderId="0" xfId="2" applyFont="1" applyFill="1" applyAlignment="1" applyProtection="1">
      <alignment horizontal="left"/>
      <protection locked="0"/>
    </xf>
    <xf numFmtId="0" fontId="2" fillId="4" borderId="0" xfId="2" applyFont="1" applyFill="1" applyAlignment="1" applyProtection="1">
      <alignment horizontal="center"/>
      <protection locked="0"/>
    </xf>
    <xf numFmtId="0" fontId="3" fillId="4" borderId="0" xfId="2" applyFont="1" applyFill="1" applyProtection="1">
      <protection locked="0"/>
    </xf>
    <xf numFmtId="42" fontId="3" fillId="4" borderId="0" xfId="2" applyNumberFormat="1" applyFont="1" applyFill="1" applyProtection="1">
      <protection locked="0"/>
    </xf>
    <xf numFmtId="0" fontId="3" fillId="4" borderId="0" xfId="2" applyFont="1" applyFill="1" applyAlignment="1" applyProtection="1">
      <alignment horizontal="right"/>
      <protection locked="0"/>
    </xf>
    <xf numFmtId="0" fontId="0" fillId="0" borderId="0" xfId="0" applyProtection="1">
      <protection locked="0"/>
    </xf>
    <xf numFmtId="42" fontId="14" fillId="0" borderId="6" xfId="0" applyNumberFormat="1" applyFont="1" applyBorder="1" applyProtection="1">
      <protection locked="0"/>
    </xf>
    <xf numFmtId="14" fontId="14" fillId="0" borderId="6" xfId="0" applyNumberFormat="1" applyFont="1" applyBorder="1" applyProtection="1">
      <protection locked="0"/>
    </xf>
    <xf numFmtId="0" fontId="14" fillId="0" borderId="8" xfId="0" applyFont="1" applyBorder="1" applyProtection="1">
      <protection locked="0"/>
    </xf>
    <xf numFmtId="14" fontId="14" fillId="0" borderId="3" xfId="0" applyNumberFormat="1" applyFont="1" applyBorder="1" applyProtection="1">
      <protection locked="0"/>
    </xf>
    <xf numFmtId="42" fontId="14" fillId="0" borderId="8" xfId="0" applyNumberFormat="1" applyFont="1" applyBorder="1" applyProtection="1">
      <protection locked="0"/>
    </xf>
    <xf numFmtId="14" fontId="14" fillId="0" borderId="1" xfId="0" applyNumberFormat="1" applyFont="1" applyBorder="1" applyProtection="1">
      <protection locked="0"/>
    </xf>
    <xf numFmtId="14" fontId="22" fillId="4" borderId="6" xfId="0" applyNumberFormat="1" applyFont="1" applyFill="1" applyBorder="1" applyProtection="1">
      <protection locked="0"/>
    </xf>
    <xf numFmtId="42" fontId="14" fillId="0" borderId="7" xfId="0" applyNumberFormat="1" applyFont="1" applyBorder="1" applyProtection="1">
      <protection locked="0"/>
    </xf>
    <xf numFmtId="14" fontId="14" fillId="0" borderId="6" xfId="2" applyNumberFormat="1" applyFont="1" applyFill="1" applyBorder="1" applyProtection="1">
      <protection locked="0"/>
    </xf>
    <xf numFmtId="14" fontId="14" fillId="0" borderId="7" xfId="2" applyNumberFormat="1" applyFont="1" applyFill="1" applyBorder="1" applyProtection="1">
      <protection locked="0"/>
    </xf>
    <xf numFmtId="0" fontId="3" fillId="0" borderId="0" xfId="0" applyFont="1" applyProtection="1">
      <protection locked="0"/>
    </xf>
    <xf numFmtId="0" fontId="24" fillId="0" borderId="15" xfId="0" applyFont="1" applyBorder="1"/>
    <xf numFmtId="14" fontId="11" fillId="0" borderId="22" xfId="0" applyNumberFormat="1" applyFont="1" applyBorder="1" applyProtection="1">
      <protection locked="0"/>
    </xf>
    <xf numFmtId="0" fontId="31" fillId="0" borderId="0" xfId="0" applyFont="1" applyAlignment="1">
      <alignment vertical="center"/>
    </xf>
    <xf numFmtId="0" fontId="32" fillId="4" borderId="0" xfId="0" applyFont="1" applyFill="1" applyProtection="1">
      <protection locked="0"/>
    </xf>
    <xf numFmtId="168" fontId="14" fillId="0" borderId="6" xfId="0" applyNumberFormat="1" applyFont="1" applyBorder="1" applyAlignment="1" applyProtection="1">
      <alignment horizontal="center"/>
      <protection locked="0"/>
    </xf>
    <xf numFmtId="168" fontId="14" fillId="14" borderId="6" xfId="0" applyNumberFormat="1" applyFont="1" applyFill="1" applyBorder="1" applyAlignment="1">
      <alignment horizontal="center"/>
    </xf>
    <xf numFmtId="0" fontId="11" fillId="5" borderId="0" xfId="0" applyFont="1" applyFill="1" applyAlignment="1">
      <alignment horizontal="left" vertical="top" wrapText="1"/>
    </xf>
    <xf numFmtId="0" fontId="11" fillId="5" borderId="0" xfId="0" applyFont="1" applyFill="1" applyAlignment="1">
      <alignment wrapText="1"/>
    </xf>
    <xf numFmtId="0" fontId="11" fillId="5" borderId="0" xfId="0" applyFont="1" applyFill="1"/>
    <xf numFmtId="0" fontId="11" fillId="0" borderId="0" xfId="0" applyFont="1"/>
    <xf numFmtId="0" fontId="14" fillId="0" borderId="7" xfId="0" applyFont="1" applyBorder="1" applyProtection="1">
      <protection locked="0"/>
    </xf>
    <xf numFmtId="42" fontId="14" fillId="0" borderId="0" xfId="0" applyNumberFormat="1" applyFont="1" applyProtection="1">
      <protection locked="0"/>
    </xf>
    <xf numFmtId="42" fontId="14" fillId="0" borderId="0" xfId="0" applyNumberFormat="1" applyFont="1"/>
    <xf numFmtId="0" fontId="14" fillId="3" borderId="23" xfId="2" applyFont="1" applyFill="1" applyBorder="1" applyAlignment="1">
      <alignment horizontal="center" wrapText="1"/>
    </xf>
    <xf numFmtId="0" fontId="14" fillId="3" borderId="24" xfId="2" applyFont="1" applyFill="1" applyBorder="1" applyAlignment="1">
      <alignment horizontal="center" wrapText="1"/>
    </xf>
    <xf numFmtId="0" fontId="24" fillId="8" borderId="25" xfId="0" applyFont="1" applyFill="1" applyBorder="1"/>
    <xf numFmtId="0" fontId="24" fillId="8" borderId="26" xfId="0" applyFont="1" applyFill="1" applyBorder="1"/>
    <xf numFmtId="0" fontId="35" fillId="5" borderId="14" xfId="0" applyFont="1" applyFill="1" applyBorder="1" applyAlignment="1">
      <alignment horizontal="left" vertical="top"/>
    </xf>
    <xf numFmtId="0" fontId="14" fillId="3" borderId="6" xfId="2" applyFont="1" applyFill="1" applyBorder="1" applyAlignment="1">
      <alignment horizontal="center" wrapText="1"/>
    </xf>
    <xf numFmtId="42" fontId="14" fillId="14" borderId="6" xfId="1" applyNumberFormat="1" applyFont="1" applyFill="1" applyBorder="1" applyAlignment="1" applyProtection="1"/>
    <xf numFmtId="0" fontId="22" fillId="3" borderId="6" xfId="2" applyFont="1" applyFill="1" applyBorder="1" applyAlignment="1">
      <alignment horizontal="centerContinuous" wrapText="1"/>
    </xf>
    <xf numFmtId="42" fontId="14" fillId="4" borderId="3" xfId="1" applyNumberFormat="1" applyFont="1" applyFill="1" applyBorder="1" applyProtection="1">
      <protection locked="0"/>
    </xf>
    <xf numFmtId="166" fontId="14" fillId="14" borderId="6" xfId="2" applyNumberFormat="1" applyFont="1" applyFill="1" applyBorder="1"/>
    <xf numFmtId="0" fontId="22" fillId="3" borderId="3" xfId="2" applyFont="1" applyFill="1" applyBorder="1" applyAlignment="1">
      <alignment horizontal="right" wrapText="1"/>
    </xf>
    <xf numFmtId="0" fontId="22" fillId="3" borderId="5" xfId="2" applyFont="1" applyFill="1" applyBorder="1" applyAlignment="1">
      <alignment horizontal="right" wrapText="1"/>
    </xf>
    <xf numFmtId="0" fontId="22" fillId="3" borderId="4" xfId="2" applyFont="1" applyFill="1" applyBorder="1" applyAlignment="1">
      <alignment horizontal="right" wrapText="1"/>
    </xf>
    <xf numFmtId="0" fontId="14" fillId="0" borderId="0" xfId="0" applyFont="1" applyAlignment="1">
      <alignment vertical="center" wrapText="1"/>
    </xf>
    <xf numFmtId="0" fontId="29" fillId="0" borderId="0" xfId="0" applyFont="1" applyAlignment="1">
      <alignment vertical="center" wrapText="1"/>
    </xf>
    <xf numFmtId="42" fontId="14" fillId="14" borderId="3" xfId="1" applyNumberFormat="1" applyFont="1" applyFill="1" applyBorder="1" applyProtection="1"/>
    <xf numFmtId="41" fontId="14" fillId="4" borderId="3" xfId="1" applyNumberFormat="1" applyFont="1" applyFill="1" applyBorder="1" applyProtection="1">
      <protection locked="0"/>
    </xf>
    <xf numFmtId="41" fontId="14" fillId="14" borderId="3" xfId="1" applyNumberFormat="1" applyFont="1" applyFill="1" applyBorder="1" applyProtection="1"/>
    <xf numFmtId="41" fontId="14" fillId="4" borderId="1" xfId="1" applyNumberFormat="1" applyFont="1" applyFill="1" applyBorder="1" applyProtection="1">
      <protection locked="0"/>
    </xf>
    <xf numFmtId="0" fontId="5" fillId="3" borderId="7" xfId="3" applyFill="1" applyBorder="1" applyAlignment="1">
      <alignment horizontal="center" wrapText="1"/>
    </xf>
    <xf numFmtId="14" fontId="20" fillId="4" borderId="6" xfId="2" applyNumberFormat="1" applyFont="1" applyFill="1" applyBorder="1" applyAlignment="1" applyProtection="1">
      <alignment horizontal="left" wrapText="1"/>
      <protection locked="0"/>
    </xf>
    <xf numFmtId="14" fontId="20" fillId="4" borderId="11" xfId="2" applyNumberFormat="1" applyFont="1" applyFill="1" applyBorder="1" applyAlignment="1" applyProtection="1">
      <alignment horizontal="left" wrapText="1"/>
      <protection locked="0"/>
    </xf>
    <xf numFmtId="0" fontId="14" fillId="4" borderId="3" xfId="1" applyNumberFormat="1" applyFont="1" applyFill="1" applyBorder="1" applyProtection="1">
      <protection locked="0"/>
    </xf>
    <xf numFmtId="0" fontId="20" fillId="3" borderId="5" xfId="2" applyFont="1" applyFill="1" applyBorder="1" applyAlignment="1">
      <alignment wrapText="1"/>
    </xf>
    <xf numFmtId="0" fontId="14" fillId="0" borderId="3" xfId="0" applyFont="1" applyBorder="1" applyProtection="1">
      <protection locked="0"/>
    </xf>
    <xf numFmtId="0" fontId="14" fillId="0" borderId="1" xfId="0" applyFont="1" applyBorder="1" applyProtection="1">
      <protection locked="0"/>
    </xf>
    <xf numFmtId="166" fontId="14" fillId="14" borderId="6" xfId="1" applyNumberFormat="1" applyFont="1" applyFill="1" applyBorder="1" applyAlignment="1" applyProtection="1">
      <alignment horizontal="center"/>
      <protection locked="0"/>
    </xf>
    <xf numFmtId="168" fontId="14" fillId="0" borderId="0" xfId="0" applyNumberFormat="1" applyFont="1" applyAlignment="1">
      <alignment horizontal="center"/>
    </xf>
    <xf numFmtId="42" fontId="14" fillId="14" borderId="3" xfId="1" applyNumberFormat="1" applyFont="1" applyFill="1" applyBorder="1"/>
    <xf numFmtId="14" fontId="20" fillId="14" borderId="6" xfId="2" applyNumberFormat="1" applyFont="1" applyFill="1" applyBorder="1" applyAlignment="1" applyProtection="1">
      <alignment horizontal="left"/>
      <protection locked="0"/>
    </xf>
    <xf numFmtId="42" fontId="14" fillId="14" borderId="6" xfId="0" applyNumberFormat="1" applyFont="1" applyFill="1" applyBorder="1" applyProtection="1">
      <protection locked="0"/>
    </xf>
    <xf numFmtId="0" fontId="14" fillId="14" borderId="6" xfId="2" applyFont="1" applyFill="1" applyBorder="1" applyProtection="1">
      <protection locked="0"/>
    </xf>
    <xf numFmtId="0" fontId="10" fillId="0" borderId="11" xfId="0" applyFont="1" applyBorder="1"/>
    <xf numFmtId="14" fontId="11" fillId="0" borderId="0" xfId="0" applyNumberFormat="1" applyFont="1"/>
    <xf numFmtId="0" fontId="11" fillId="0" borderId="0" xfId="0" applyFont="1" applyAlignment="1">
      <alignment horizontal="left" vertical="top" wrapText="1"/>
    </xf>
    <xf numFmtId="0" fontId="14" fillId="0" borderId="0" xfId="2" applyFont="1" applyFill="1" applyAlignment="1">
      <alignment horizontal="center" wrapText="1"/>
    </xf>
    <xf numFmtId="9" fontId="14" fillId="0" borderId="0" xfId="0" applyNumberFormat="1" applyFont="1"/>
    <xf numFmtId="9" fontId="14" fillId="15" borderId="0" xfId="0" applyNumberFormat="1" applyFont="1" applyFill="1"/>
    <xf numFmtId="0" fontId="11" fillId="5" borderId="13" xfId="0" applyFont="1" applyFill="1" applyBorder="1" applyAlignment="1">
      <alignment horizontal="left" vertical="top" wrapText="1"/>
    </xf>
    <xf numFmtId="0" fontId="25" fillId="3" borderId="6" xfId="2" applyFont="1" applyFill="1" applyBorder="1" applyAlignment="1">
      <alignment horizontal="centerContinuous" wrapText="1"/>
    </xf>
    <xf numFmtId="0" fontId="5" fillId="3" borderId="6" xfId="3" applyFill="1" applyBorder="1" applyAlignment="1">
      <alignment horizontal="center" wrapText="1"/>
    </xf>
    <xf numFmtId="170" fontId="14" fillId="4" borderId="7" xfId="0" applyNumberFormat="1" applyFont="1" applyFill="1" applyBorder="1" applyProtection="1">
      <protection locked="0"/>
    </xf>
    <xf numFmtId="49" fontId="14" fillId="0" borderId="6" xfId="2" applyNumberFormat="1" applyFont="1" applyFill="1" applyBorder="1"/>
    <xf numFmtId="170" fontId="14" fillId="0" borderId="6" xfId="2" applyNumberFormat="1" applyFont="1" applyFill="1" applyBorder="1"/>
    <xf numFmtId="167" fontId="14" fillId="0" borderId="6" xfId="2" applyNumberFormat="1" applyFont="1" applyFill="1" applyBorder="1"/>
    <xf numFmtId="49" fontId="14" fillId="0" borderId="6" xfId="2" applyNumberFormat="1" applyFont="1" applyFill="1" applyBorder="1" applyAlignment="1">
      <alignment horizontal="center"/>
    </xf>
    <xf numFmtId="170" fontId="14" fillId="0" borderId="6" xfId="2" applyNumberFormat="1" applyFont="1" applyFill="1" applyBorder="1" applyAlignment="1">
      <alignment horizontal="center"/>
    </xf>
    <xf numFmtId="167" fontId="14" fillId="0" borderId="6" xfId="2" applyNumberFormat="1" applyFont="1" applyFill="1" applyBorder="1" applyAlignment="1">
      <alignment horizontal="center"/>
    </xf>
    <xf numFmtId="0" fontId="14" fillId="0" borderId="6" xfId="0" applyFont="1" applyBorder="1" applyAlignment="1">
      <alignment wrapText="1"/>
    </xf>
    <xf numFmtId="0" fontId="14" fillId="0" borderId="6" xfId="0" applyFont="1" applyBorder="1" applyAlignment="1" applyProtection="1">
      <alignment wrapText="1"/>
      <protection locked="0"/>
    </xf>
    <xf numFmtId="166" fontId="14" fillId="0" borderId="6" xfId="2" applyNumberFormat="1" applyFont="1" applyFill="1" applyBorder="1"/>
    <xf numFmtId="0" fontId="11" fillId="8" borderId="27" xfId="0" applyFont="1" applyFill="1" applyBorder="1"/>
    <xf numFmtId="170" fontId="14" fillId="4" borderId="3" xfId="1" applyNumberFormat="1" applyFont="1" applyFill="1" applyBorder="1" applyProtection="1">
      <protection locked="0"/>
    </xf>
    <xf numFmtId="170" fontId="14" fillId="4" borderId="11" xfId="1" applyNumberFormat="1" applyFont="1" applyFill="1" applyBorder="1" applyProtection="1">
      <protection locked="0"/>
    </xf>
    <xf numFmtId="169" fontId="14" fillId="14" borderId="6" xfId="1" applyNumberFormat="1" applyFont="1" applyFill="1" applyBorder="1" applyAlignment="1" applyProtection="1"/>
    <xf numFmtId="0" fontId="14" fillId="4" borderId="5" xfId="0" applyFont="1" applyFill="1" applyBorder="1" applyProtection="1">
      <protection locked="0"/>
    </xf>
    <xf numFmtId="0" fontId="37" fillId="4" borderId="0" xfId="0" applyFont="1" applyFill="1"/>
    <xf numFmtId="164" fontId="14" fillId="0" borderId="6" xfId="2" applyNumberFormat="1" applyFont="1" applyFill="1" applyBorder="1" applyProtection="1">
      <protection locked="0"/>
    </xf>
    <xf numFmtId="10" fontId="14" fillId="0" borderId="6" xfId="2" applyNumberFormat="1" applyFont="1" applyFill="1" applyBorder="1" applyAlignment="1" applyProtection="1">
      <alignment horizontal="center"/>
      <protection locked="0"/>
    </xf>
    <xf numFmtId="0" fontId="14" fillId="4" borderId="0" xfId="0" applyFont="1" applyFill="1" applyAlignment="1" applyProtection="1">
      <alignment horizontal="left"/>
      <protection locked="0"/>
    </xf>
    <xf numFmtId="0" fontId="14" fillId="0" borderId="0" xfId="0" applyFont="1" applyAlignment="1" applyProtection="1">
      <alignment horizontal="left"/>
      <protection locked="0"/>
    </xf>
    <xf numFmtId="0" fontId="14" fillId="4" borderId="0" xfId="0" applyFont="1" applyFill="1" applyAlignment="1" applyProtection="1">
      <alignment horizontal="center"/>
      <protection locked="0"/>
    </xf>
    <xf numFmtId="0" fontId="0" fillId="4" borderId="0" xfId="0" applyFill="1" applyAlignment="1" applyProtection="1">
      <alignment horizontal="center"/>
      <protection locked="0"/>
    </xf>
    <xf numFmtId="0" fontId="0" fillId="0" borderId="0" xfId="0" applyAlignment="1" applyProtection="1">
      <alignment horizontal="center"/>
      <protection locked="0"/>
    </xf>
    <xf numFmtId="0" fontId="14" fillId="0" borderId="6" xfId="0" applyFont="1" applyBorder="1" applyAlignment="1" applyProtection="1">
      <alignment horizontal="left" wrapText="1"/>
      <protection locked="0"/>
    </xf>
    <xf numFmtId="166" fontId="14" fillId="0" borderId="6" xfId="2" applyNumberFormat="1" applyFont="1" applyFill="1" applyBorder="1" applyAlignment="1" applyProtection="1">
      <alignment horizontal="left" wrapText="1"/>
      <protection locked="0"/>
    </xf>
    <xf numFmtId="10" fontId="14" fillId="0" borderId="6" xfId="2" applyNumberFormat="1" applyFont="1" applyFill="1" applyBorder="1" applyAlignment="1" applyProtection="1">
      <alignment horizontal="center" wrapText="1"/>
      <protection locked="0"/>
    </xf>
    <xf numFmtId="10" fontId="14" fillId="0" borderId="6" xfId="0" applyNumberFormat="1" applyFont="1" applyBorder="1" applyAlignment="1" applyProtection="1">
      <alignment horizontal="left" wrapText="1"/>
      <protection locked="0"/>
    </xf>
    <xf numFmtId="164" fontId="14" fillId="0" borderId="6" xfId="2" applyNumberFormat="1" applyFont="1" applyFill="1" applyBorder="1" applyAlignment="1" applyProtection="1">
      <alignment horizontal="left" wrapText="1"/>
      <protection locked="0"/>
    </xf>
    <xf numFmtId="0" fontId="10" fillId="0" borderId="0" xfId="0" applyFont="1"/>
    <xf numFmtId="14" fontId="10" fillId="0" borderId="13" xfId="0" applyNumberFormat="1" applyFont="1" applyBorder="1"/>
    <xf numFmtId="0" fontId="0" fillId="0" borderId="13" xfId="0" applyBorder="1" applyProtection="1">
      <protection locked="0"/>
    </xf>
    <xf numFmtId="14" fontId="11" fillId="0" borderId="13" xfId="0" applyNumberFormat="1" applyFont="1" applyBorder="1"/>
    <xf numFmtId="0" fontId="10" fillId="5" borderId="13" xfId="0" applyFont="1" applyFill="1" applyBorder="1"/>
    <xf numFmtId="166" fontId="14" fillId="0" borderId="6" xfId="2" applyNumberFormat="1" applyFont="1" applyFill="1" applyBorder="1" applyProtection="1">
      <protection locked="0"/>
    </xf>
    <xf numFmtId="0" fontId="14" fillId="0" borderId="0" xfId="0" applyFont="1" applyProtection="1">
      <protection locked="0"/>
    </xf>
    <xf numFmtId="166" fontId="14" fillId="0" borderId="0" xfId="0" applyNumberFormat="1" applyFont="1" applyProtection="1">
      <protection locked="0"/>
    </xf>
    <xf numFmtId="166" fontId="0" fillId="0" borderId="0" xfId="0" applyNumberFormat="1" applyProtection="1">
      <protection locked="0"/>
    </xf>
    <xf numFmtId="0" fontId="20" fillId="3" borderId="6" xfId="2" applyFont="1" applyFill="1" applyBorder="1" applyAlignment="1" applyProtection="1">
      <alignment horizontal="center" wrapText="1"/>
      <protection locked="0"/>
    </xf>
    <xf numFmtId="0" fontId="14" fillId="14" borderId="20" xfId="0" applyFont="1" applyFill="1" applyBorder="1" applyProtection="1">
      <protection locked="0"/>
    </xf>
    <xf numFmtId="14" fontId="14" fillId="14" borderId="6" xfId="0" applyNumberFormat="1" applyFont="1" applyFill="1" applyBorder="1" applyProtection="1">
      <protection locked="0"/>
    </xf>
    <xf numFmtId="42" fontId="14" fillId="0" borderId="7" xfId="1" applyNumberFormat="1" applyFont="1" applyFill="1" applyBorder="1" applyProtection="1">
      <protection locked="0"/>
    </xf>
    <xf numFmtId="42" fontId="14" fillId="14" borderId="7" xfId="1" applyNumberFormat="1" applyFont="1" applyFill="1" applyBorder="1" applyProtection="1">
      <protection locked="0"/>
    </xf>
    <xf numFmtId="164" fontId="14" fillId="14" borderId="3" xfId="1" applyNumberFormat="1" applyFont="1" applyFill="1" applyBorder="1" applyAlignment="1" applyProtection="1">
      <alignment horizontal="center"/>
    </xf>
    <xf numFmtId="164" fontId="14" fillId="14" borderId="6" xfId="2" applyNumberFormat="1" applyFont="1" applyFill="1" applyBorder="1" applyAlignment="1" applyProtection="1">
      <alignment horizontal="center"/>
      <protection locked="0"/>
    </xf>
    <xf numFmtId="49" fontId="14" fillId="14" borderId="6" xfId="2" applyNumberFormat="1" applyFont="1" applyFill="1" applyBorder="1" applyAlignment="1" applyProtection="1">
      <alignment horizontal="center"/>
      <protection locked="0"/>
    </xf>
    <xf numFmtId="0" fontId="22" fillId="3" borderId="6" xfId="0" applyFont="1" applyFill="1" applyBorder="1" applyProtection="1">
      <protection locked="0"/>
    </xf>
    <xf numFmtId="0" fontId="21" fillId="7" borderId="6" xfId="0" applyFont="1" applyFill="1" applyBorder="1" applyProtection="1">
      <protection locked="0"/>
    </xf>
    <xf numFmtId="165" fontId="22" fillId="3" borderId="6" xfId="0" applyNumberFormat="1" applyFont="1" applyFill="1" applyBorder="1" applyAlignment="1" applyProtection="1">
      <alignment horizontal="left"/>
      <protection locked="0"/>
    </xf>
    <xf numFmtId="0" fontId="21" fillId="7" borderId="6" xfId="0" applyFont="1" applyFill="1" applyBorder="1" applyAlignment="1" applyProtection="1">
      <alignment horizontal="left"/>
      <protection locked="0"/>
    </xf>
    <xf numFmtId="0" fontId="13" fillId="0" borderId="0" xfId="0" applyFont="1" applyAlignment="1">
      <alignment horizontal="right"/>
    </xf>
    <xf numFmtId="0" fontId="3" fillId="0" borderId="0" xfId="0" applyFont="1" applyAlignment="1">
      <alignment horizontal="right"/>
    </xf>
    <xf numFmtId="0" fontId="11" fillId="5" borderId="11" xfId="0" applyFont="1" applyFill="1" applyBorder="1"/>
    <xf numFmtId="0" fontId="11" fillId="5" borderId="11" xfId="0" applyFont="1" applyFill="1" applyBorder="1" applyAlignment="1">
      <alignment horizontal="right"/>
    </xf>
    <xf numFmtId="0" fontId="11" fillId="5" borderId="0" xfId="0" applyFont="1" applyFill="1" applyAlignment="1">
      <alignment horizontal="right"/>
    </xf>
    <xf numFmtId="0" fontId="13" fillId="4" borderId="0" xfId="0" applyFont="1" applyFill="1" applyAlignment="1">
      <alignment horizontal="right"/>
    </xf>
    <xf numFmtId="166" fontId="0" fillId="0" borderId="0" xfId="0" applyNumberFormat="1"/>
    <xf numFmtId="0" fontId="14" fillId="0" borderId="0" xfId="0" applyFont="1" applyAlignment="1">
      <alignment wrapText="1"/>
    </xf>
    <xf numFmtId="0" fontId="20" fillId="3" borderId="4" xfId="2" applyFont="1" applyFill="1" applyBorder="1" applyAlignment="1">
      <alignment horizontal="center"/>
    </xf>
    <xf numFmtId="0" fontId="20" fillId="3" borderId="5" xfId="2" applyFont="1" applyFill="1" applyBorder="1" applyAlignment="1">
      <alignment horizontal="center" wrapText="1"/>
    </xf>
    <xf numFmtId="0" fontId="20" fillId="3" borderId="6" xfId="2" applyFont="1" applyFill="1" applyBorder="1" applyAlignment="1">
      <alignment horizontal="center" wrapText="1"/>
    </xf>
    <xf numFmtId="0" fontId="14" fillId="3" borderId="4" xfId="2" applyFont="1" applyFill="1" applyBorder="1" applyAlignment="1">
      <alignment horizontal="center" wrapText="1"/>
    </xf>
    <xf numFmtId="0" fontId="14" fillId="3" borderId="5" xfId="2" applyFont="1" applyFill="1" applyBorder="1" applyAlignment="1">
      <alignment horizontal="center" wrapText="1"/>
    </xf>
    <xf numFmtId="171" fontId="14" fillId="4" borderId="3" xfId="1" applyNumberFormat="1" applyFont="1" applyFill="1" applyBorder="1" applyProtection="1">
      <protection locked="0"/>
    </xf>
    <xf numFmtId="0" fontId="41" fillId="3" borderId="6" xfId="2" applyFont="1" applyFill="1" applyBorder="1" applyAlignment="1">
      <alignment horizontal="left" wrapText="1"/>
    </xf>
    <xf numFmtId="42" fontId="14" fillId="4" borderId="8" xfId="1" applyNumberFormat="1" applyFont="1" applyFill="1" applyBorder="1" applyAlignment="1" applyProtection="1">
      <protection locked="0"/>
    </xf>
    <xf numFmtId="164" fontId="14" fillId="4" borderId="13" xfId="0" applyNumberFormat="1" applyFont="1" applyFill="1" applyBorder="1"/>
    <xf numFmtId="0" fontId="14" fillId="0" borderId="0" xfId="0" applyFont="1" applyAlignment="1">
      <alignment horizontal="left" vertical="center" wrapText="1"/>
    </xf>
    <xf numFmtId="0" fontId="20" fillId="0" borderId="0" xfId="0" applyFont="1" applyAlignment="1">
      <alignment horizontal="left" vertical="center" wrapText="1"/>
    </xf>
    <xf numFmtId="0" fontId="14" fillId="4" borderId="0" xfId="0" applyFont="1" applyFill="1" applyAlignment="1">
      <alignment horizontal="left" vertical="center" wrapText="1"/>
    </xf>
    <xf numFmtId="0" fontId="34" fillId="0" borderId="0" xfId="0" applyFont="1" applyAlignment="1">
      <alignment horizontal="left" vertical="top" wrapText="1"/>
    </xf>
    <xf numFmtId="0" fontId="24" fillId="0" borderId="0" xfId="0" applyFont="1" applyAlignment="1">
      <alignment horizontal="left" vertical="top" wrapText="1"/>
    </xf>
    <xf numFmtId="0" fontId="26" fillId="3" borderId="8" xfId="2" applyFont="1" applyFill="1" applyBorder="1" applyAlignment="1">
      <alignment horizontal="center" vertical="top" wrapText="1"/>
    </xf>
    <xf numFmtId="0" fontId="26" fillId="3" borderId="18" xfId="2" applyFont="1" applyFill="1" applyBorder="1" applyAlignment="1">
      <alignment horizontal="center" vertical="top" wrapText="1"/>
    </xf>
    <xf numFmtId="0" fontId="26" fillId="3" borderId="7" xfId="2" applyFont="1" applyFill="1" applyBorder="1" applyAlignment="1">
      <alignment horizontal="center" vertical="top" wrapText="1"/>
    </xf>
    <xf numFmtId="0" fontId="20" fillId="3" borderId="4" xfId="2" applyFont="1" applyFill="1" applyBorder="1" applyAlignment="1">
      <alignment horizontal="center"/>
    </xf>
    <xf numFmtId="0" fontId="20" fillId="3" borderId="3" xfId="2" applyFont="1" applyFill="1" applyBorder="1" applyAlignment="1">
      <alignment horizontal="center" wrapText="1"/>
    </xf>
    <xf numFmtId="0" fontId="20" fillId="3" borderId="4" xfId="2" applyFont="1" applyFill="1" applyBorder="1" applyAlignment="1">
      <alignment horizontal="center" wrapText="1"/>
    </xf>
    <xf numFmtId="0" fontId="20" fillId="3" borderId="5" xfId="2" applyFont="1" applyFill="1" applyBorder="1" applyAlignment="1">
      <alignment horizontal="center" wrapText="1"/>
    </xf>
    <xf numFmtId="0" fontId="14" fillId="3" borderId="3" xfId="2" applyFont="1" applyFill="1" applyBorder="1" applyAlignment="1">
      <alignment horizontal="center"/>
    </xf>
    <xf numFmtId="0" fontId="14" fillId="3" borderId="4" xfId="2" applyFont="1" applyFill="1" applyBorder="1" applyAlignment="1">
      <alignment horizontal="center"/>
    </xf>
    <xf numFmtId="0" fontId="14" fillId="3" borderId="5" xfId="2" applyFont="1" applyFill="1" applyBorder="1" applyAlignment="1">
      <alignment horizontal="center"/>
    </xf>
    <xf numFmtId="0" fontId="20" fillId="3" borderId="6" xfId="2" applyFont="1" applyFill="1" applyBorder="1" applyAlignment="1">
      <alignment horizontal="center" wrapText="1"/>
    </xf>
    <xf numFmtId="0" fontId="25" fillId="3" borderId="3" xfId="2" applyFont="1" applyFill="1" applyBorder="1" applyAlignment="1">
      <alignment horizontal="center" wrapText="1"/>
    </xf>
    <xf numFmtId="0" fontId="25" fillId="3" borderId="5" xfId="2" applyFont="1" applyFill="1" applyBorder="1" applyAlignment="1">
      <alignment horizontal="center" wrapText="1"/>
    </xf>
    <xf numFmtId="0" fontId="14" fillId="3" borderId="3" xfId="2" applyFont="1" applyFill="1" applyBorder="1" applyAlignment="1">
      <alignment horizontal="center" wrapText="1"/>
    </xf>
    <xf numFmtId="0" fontId="14" fillId="3" borderId="4" xfId="2" applyFont="1" applyFill="1" applyBorder="1" applyAlignment="1">
      <alignment horizontal="center" wrapText="1"/>
    </xf>
    <xf numFmtId="0" fontId="14" fillId="3" borderId="5" xfId="2" applyFont="1" applyFill="1" applyBorder="1" applyAlignment="1">
      <alignment horizontal="center" wrapText="1"/>
    </xf>
    <xf numFmtId="0" fontId="40" fillId="4" borderId="0" xfId="0" applyFont="1" applyFill="1" applyAlignment="1">
      <alignment horizontal="left" wrapText="1"/>
    </xf>
    <xf numFmtId="164" fontId="14" fillId="0" borderId="8" xfId="2" applyNumberFormat="1" applyFont="1" applyFill="1" applyBorder="1" applyAlignment="1" applyProtection="1">
      <alignment horizontal="center" vertical="center" wrapText="1"/>
      <protection locked="0"/>
    </xf>
    <xf numFmtId="164" fontId="14" fillId="0" borderId="18" xfId="2" applyNumberFormat="1" applyFont="1" applyFill="1" applyBorder="1" applyAlignment="1" applyProtection="1">
      <alignment horizontal="center" vertical="center" wrapText="1"/>
      <protection locked="0"/>
    </xf>
    <xf numFmtId="164" fontId="14" fillId="0" borderId="7" xfId="2" applyNumberFormat="1" applyFont="1" applyFill="1" applyBorder="1" applyAlignment="1" applyProtection="1">
      <alignment horizontal="center" vertical="center" wrapText="1"/>
      <protection locked="0"/>
    </xf>
    <xf numFmtId="10" fontId="14" fillId="0" borderId="8" xfId="2" applyNumberFormat="1" applyFont="1" applyFill="1" applyBorder="1" applyAlignment="1" applyProtection="1">
      <alignment horizontal="center" vertical="center"/>
      <protection locked="0"/>
    </xf>
    <xf numFmtId="10" fontId="14" fillId="0" borderId="18" xfId="2" applyNumberFormat="1" applyFont="1" applyFill="1" applyBorder="1" applyAlignment="1" applyProtection="1">
      <alignment horizontal="center" vertical="center"/>
      <protection locked="0"/>
    </xf>
    <xf numFmtId="10" fontId="14" fillId="0" borderId="7" xfId="2" applyNumberFormat="1" applyFont="1" applyFill="1" applyBorder="1" applyAlignment="1" applyProtection="1">
      <alignment horizontal="center" vertical="center"/>
      <protection locked="0"/>
    </xf>
    <xf numFmtId="14" fontId="11" fillId="0" borderId="11" xfId="0" applyNumberFormat="1" applyFont="1" applyBorder="1" applyAlignment="1">
      <alignment horizontal="left" wrapText="1"/>
    </xf>
    <xf numFmtId="14" fontId="11" fillId="0" borderId="0" xfId="0" applyNumberFormat="1" applyFont="1" applyAlignment="1">
      <alignment horizontal="left" wrapText="1"/>
    </xf>
    <xf numFmtId="0" fontId="16" fillId="4" borderId="0" xfId="0" applyFont="1" applyFill="1" applyAlignment="1">
      <alignment horizontal="left" vertical="top" wrapText="1"/>
    </xf>
    <xf numFmtId="0" fontId="20" fillId="3" borderId="6" xfId="0" applyFont="1" applyFill="1" applyBorder="1"/>
    <xf numFmtId="164" fontId="20" fillId="4" borderId="6" xfId="0" applyNumberFormat="1" applyFont="1" applyFill="1" applyBorder="1"/>
    <xf numFmtId="0" fontId="25" fillId="0" borderId="0" xfId="0" applyFont="1" applyAlignment="1">
      <alignment horizontal="left" wrapText="1"/>
    </xf>
    <xf numFmtId="0" fontId="26" fillId="0" borderId="0" xfId="0" applyFont="1"/>
  </cellXfs>
  <cellStyles count="6">
    <cellStyle name="Currency" xfId="1" builtinId="4"/>
    <cellStyle name="Hyperlink" xfId="3" builtinId="8"/>
    <cellStyle name="Normal" xfId="0" builtinId="0"/>
    <cellStyle name="Normal 2" xfId="2" xr:uid="{82604B40-3CBB-4B99-B191-7A39A2C29619}"/>
    <cellStyle name="Normal 3" xfId="4" xr:uid="{D5E54CE1-3280-432E-97E9-3A393151797A}"/>
    <cellStyle name="Percent" xfId="5" builtinId="5"/>
  </cellStyles>
  <dxfs count="61">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b val="0"/>
        <i val="0"/>
        <strike val="0"/>
        <condense val="0"/>
        <extend val="0"/>
        <outline val="0"/>
        <shadow val="0"/>
        <u val="none"/>
        <vertAlign val="baseline"/>
        <sz val="9"/>
        <color theme="1"/>
        <name val="Calibri"/>
        <family val="2"/>
        <scheme val="minor"/>
      </font>
    </dxf>
    <dxf>
      <font>
        <b val="0"/>
        <i val="0"/>
        <strike val="0"/>
        <condense val="0"/>
        <extend val="0"/>
        <outline val="0"/>
        <shadow val="0"/>
        <u val="none"/>
        <vertAlign val="baseline"/>
        <sz val="9"/>
        <color theme="1"/>
        <name val="Calibri"/>
        <family val="2"/>
        <scheme val="minor"/>
      </font>
    </dxf>
    <dxf>
      <font>
        <b val="0"/>
        <i val="0"/>
        <strike val="0"/>
        <condense val="0"/>
        <extend val="0"/>
        <outline val="0"/>
        <shadow val="0"/>
        <u val="none"/>
        <vertAlign val="baseline"/>
        <sz val="9"/>
        <color theme="1"/>
        <name val="Calibri"/>
        <family val="2"/>
        <scheme val="minor"/>
      </font>
    </dxf>
    <dxf>
      <font>
        <strike val="0"/>
        <outline val="0"/>
        <shadow val="0"/>
        <vertAlign val="baseline"/>
        <sz val="9"/>
      </font>
      <alignment textRotation="0" wrapText="0" indent="0" justifyLastLine="0" shrinkToFit="0" readingOrder="0"/>
    </dxf>
    <dxf>
      <font>
        <b val="0"/>
        <i val="0"/>
        <strike val="0"/>
        <condense val="0"/>
        <extend val="0"/>
        <outline val="0"/>
        <shadow val="0"/>
        <u val="none"/>
        <vertAlign val="baseline"/>
        <sz val="9"/>
        <color rgb="FF333333"/>
        <name val="Arial"/>
        <family val="2"/>
        <scheme val="none"/>
      </font>
      <fill>
        <patternFill patternType="solid">
          <fgColor indexed="64"/>
          <bgColor rgb="FFFFFFFF"/>
        </patternFill>
      </fill>
      <alignment horizontal="left" vertical="bottom" textRotation="0" wrapText="0" indent="0" justifyLastLine="0" shrinkToFit="0" readingOrder="0"/>
      <border diagonalUp="0" diagonalDown="0" outline="0">
        <left style="medium">
          <color rgb="FFDCDCDC"/>
        </left>
        <right style="medium">
          <color rgb="FFDCDCDC"/>
        </right>
        <top style="medium">
          <color rgb="FFDCDCDC"/>
        </top>
        <bottom style="medium">
          <color rgb="FFDCDCDC"/>
        </bottom>
      </border>
    </dxf>
    <dxf>
      <font>
        <strike val="0"/>
        <outline val="0"/>
        <shadow val="0"/>
        <vertAlign val="baseline"/>
        <sz val="9"/>
      </font>
      <alignment textRotation="0" wrapText="0" indent="0" justifyLastLine="0" shrinkToFit="0" readingOrder="0"/>
    </dxf>
    <dxf>
      <font>
        <strike val="0"/>
        <outline val="0"/>
        <shadow val="0"/>
        <vertAlign val="baseline"/>
        <sz val="9"/>
      </font>
      <alignment horizontal="general" vertical="bottom" textRotation="0" wrapText="0" indent="0" justifyLastLine="0" shrinkToFit="0" readingOrder="0"/>
    </dxf>
    <dxf>
      <font>
        <strike val="0"/>
        <outline val="0"/>
        <shadow val="0"/>
        <vertAlign val="baseline"/>
        <sz val="9"/>
      </font>
      <numFmt numFmtId="0" formatCode="General"/>
    </dxf>
    <dxf>
      <font>
        <strike val="0"/>
        <outline val="0"/>
        <shadow val="0"/>
        <vertAlign val="baseline"/>
        <sz val="9"/>
      </font>
    </dxf>
    <dxf>
      <font>
        <strike val="0"/>
        <outline val="0"/>
        <shadow val="0"/>
        <vertAlign val="baseline"/>
        <sz val="9"/>
      </font>
    </dxf>
    <dxf>
      <font>
        <strike val="0"/>
        <outline val="0"/>
        <shadow val="0"/>
        <vertAlign val="baseline"/>
        <sz val="9"/>
      </font>
    </dxf>
    <dxf>
      <font>
        <b val="0"/>
        <i val="0"/>
        <strike val="0"/>
        <condense val="0"/>
        <extend val="0"/>
        <outline val="0"/>
        <shadow val="0"/>
        <u val="none"/>
        <vertAlign val="baseline"/>
        <sz val="9"/>
        <color rgb="FF002060"/>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9"/>
        <color rgb="FF002060"/>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9"/>
        <color rgb="FF002060"/>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9"/>
        <color rgb="FF002060"/>
        <name val="Arial"/>
        <family val="2"/>
        <scheme val="none"/>
      </font>
      <alignment horizontal="general" vertical="center" textRotation="0" wrapText="0" indent="0" justifyLastLine="0" shrinkToFit="0" readingOrder="0"/>
    </dxf>
    <dxf>
      <font>
        <strike val="0"/>
        <outline val="0"/>
        <shadow val="0"/>
        <vertAlign val="baseline"/>
        <sz val="9"/>
      </font>
    </dxf>
    <dxf>
      <font>
        <strike val="0"/>
        <outline val="0"/>
        <shadow val="0"/>
        <vertAlign val="baseline"/>
        <sz val="9"/>
      </font>
    </dxf>
    <dxf>
      <font>
        <strike val="0"/>
        <outline val="0"/>
        <shadow val="0"/>
        <vertAlign val="baseline"/>
        <sz val="9"/>
      </font>
    </dxf>
    <dxf>
      <font>
        <strike val="0"/>
        <outline val="0"/>
        <shadow val="0"/>
        <vertAlign val="baseline"/>
        <sz val="9"/>
      </font>
    </dxf>
    <dxf>
      <font>
        <strike val="0"/>
        <outline val="0"/>
        <shadow val="0"/>
        <vertAlign val="baseline"/>
        <sz val="9"/>
      </font>
      <numFmt numFmtId="0" formatCode="General"/>
    </dxf>
    <dxf>
      <font>
        <strike val="0"/>
        <outline val="0"/>
        <shadow val="0"/>
        <vertAlign val="baseline"/>
        <sz val="9"/>
      </font>
    </dxf>
    <dxf>
      <font>
        <strike val="0"/>
        <outline val="0"/>
        <shadow val="0"/>
        <vertAlign val="baseline"/>
        <sz val="9"/>
      </font>
    </dxf>
    <dxf>
      <font>
        <strike val="0"/>
        <outline val="0"/>
        <shadow val="0"/>
        <vertAlign val="baseline"/>
        <sz val="9"/>
      </font>
    </dxf>
    <dxf>
      <font>
        <strike val="0"/>
        <outline val="0"/>
        <shadow val="0"/>
        <vertAlign val="baseline"/>
        <sz val="9"/>
      </font>
    </dxf>
    <dxf>
      <font>
        <strike val="0"/>
        <outline val="0"/>
        <shadow val="0"/>
        <vertAlign val="baseline"/>
        <sz val="9"/>
      </font>
    </dxf>
    <dxf>
      <font>
        <strike val="0"/>
        <outline val="0"/>
        <shadow val="0"/>
        <vertAlign val="baseline"/>
        <sz val="9"/>
      </font>
    </dxf>
    <dxf>
      <font>
        <strike val="0"/>
        <outline val="0"/>
        <shadow val="0"/>
        <vertAlign val="baseline"/>
        <sz val="9"/>
      </font>
    </dxf>
    <dxf>
      <font>
        <strike val="0"/>
        <outline val="0"/>
        <shadow val="0"/>
        <vertAlign val="baseline"/>
        <sz val="9"/>
      </font>
    </dxf>
    <dxf>
      <font>
        <strike val="0"/>
        <outline val="0"/>
        <shadow val="0"/>
        <vertAlign val="baseline"/>
        <sz val="9"/>
      </font>
    </dxf>
    <dxf>
      <font>
        <strike val="0"/>
        <outline val="0"/>
        <shadow val="0"/>
        <vertAlign val="baseline"/>
        <sz val="9"/>
      </font>
      <numFmt numFmtId="0" formatCode="General"/>
    </dxf>
    <dxf>
      <font>
        <strike val="0"/>
        <outline val="0"/>
        <shadow val="0"/>
        <vertAlign val="baseline"/>
        <sz val="9"/>
      </font>
    </dxf>
    <dxf>
      <font>
        <strike val="0"/>
        <outline val="0"/>
        <shadow val="0"/>
        <vertAlign val="baseline"/>
        <sz val="9"/>
      </font>
    </dxf>
    <dxf>
      <font>
        <strike val="0"/>
        <outline val="0"/>
        <shadow val="0"/>
        <vertAlign val="baseline"/>
        <sz val="9"/>
      </font>
    </dxf>
    <dxf>
      <font>
        <b val="0"/>
        <strike val="0"/>
        <outline val="0"/>
        <shadow val="0"/>
        <u val="none"/>
        <vertAlign val="baseline"/>
        <sz val="8"/>
        <name val="Verdana"/>
        <family val="2"/>
        <scheme val="none"/>
      </font>
      <numFmt numFmtId="32" formatCode="_(&quot;$&quot;* #,##0_);_(&quot;$&quot;* \(#,##0\);_(&quot;$&quot;* &quot;-&quot;_);_(@_)"/>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border>
      <protection locked="0" hidden="0"/>
    </dxf>
    <dxf>
      <font>
        <b val="0"/>
        <strike val="0"/>
        <outline val="0"/>
        <shadow val="0"/>
        <u val="none"/>
        <vertAlign val="baseline"/>
        <sz val="8"/>
        <name val="Verdana"/>
        <family val="2"/>
        <scheme val="none"/>
      </font>
      <numFmt numFmtId="32" formatCode="_(&quot;$&quot;* #,##0_);_(&quot;$&quot;* \(#,##0\);_(&quot;$&quot;* &quot;-&quot;_);_(@_)"/>
      <fill>
        <patternFill patternType="none">
          <fgColor indexed="64"/>
          <bgColor auto="1"/>
        </patternFill>
      </fill>
      <border diagonalUp="0" diagonalDown="0">
        <left style="thin">
          <color indexed="64"/>
        </left>
        <right style="thin">
          <color indexed="64"/>
        </right>
        <top style="thin">
          <color indexed="64"/>
        </top>
        <bottom style="thin">
          <color indexed="64"/>
        </bottom>
      </border>
      <protection locked="0" hidden="0"/>
    </dxf>
    <dxf>
      <font>
        <b val="0"/>
        <strike val="0"/>
        <outline val="0"/>
        <shadow val="0"/>
        <u val="none"/>
        <vertAlign val="baseline"/>
        <sz val="8"/>
        <name val="Verdana"/>
        <family val="2"/>
        <scheme val="none"/>
      </font>
      <numFmt numFmtId="32" formatCode="_(&quot;$&quot;* #,##0_);_(&quot;$&quot;* \(#,##0\);_(&quot;$&quot;* &quot;-&quot;_);_(@_)"/>
      <fill>
        <patternFill patternType="none">
          <fgColor indexed="64"/>
          <bgColor auto="1"/>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8"/>
        <color theme="1"/>
        <name val="Verdana"/>
        <family val="2"/>
        <scheme val="none"/>
      </font>
      <numFmt numFmtId="170" formatCode="00000\-0000"/>
      <fill>
        <patternFill patternType="solid">
          <fgColor indexed="64"/>
          <bgColor theme="0"/>
        </patternFill>
      </fill>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border diagonalUp="0" diagonalDown="0">
        <left style="thin">
          <color indexed="64"/>
        </left>
        <right style="thin">
          <color indexed="64"/>
        </right>
        <top/>
        <bottom style="thin">
          <color indexed="64"/>
        </bottom>
        <vertical/>
        <horizontal/>
      </border>
      <protection locked="0" hidden="0"/>
    </dxf>
    <dxf>
      <font>
        <strike val="0"/>
        <outline val="0"/>
        <shadow val="0"/>
        <u val="none"/>
        <vertAlign val="baseline"/>
        <sz val="8"/>
        <name val="Verdana"/>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8"/>
        <name val="Verdana"/>
        <family val="2"/>
        <scheme val="none"/>
      </font>
      <fill>
        <patternFill>
          <fgColor indexed="64"/>
          <bgColor theme="0"/>
        </patternFill>
      </fill>
      <protection locked="0" hidden="0"/>
    </dxf>
    <dxf>
      <border>
        <bottom style="thin">
          <color indexed="64"/>
        </bottom>
      </border>
    </dxf>
    <dxf>
      <font>
        <b/>
        <i val="0"/>
        <strike val="0"/>
        <condense val="0"/>
        <extend val="0"/>
        <outline val="0"/>
        <shadow val="0"/>
        <u val="none"/>
        <vertAlign val="baseline"/>
        <sz val="8"/>
        <color auto="1"/>
        <name val="Verdana"/>
        <family val="2"/>
        <scheme val="none"/>
      </font>
      <fill>
        <patternFill patternType="solid">
          <fgColor indexed="64"/>
          <bgColor theme="3" tint="0.79998168889431442"/>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8"/>
        <name val="Verdana"/>
        <family val="2"/>
        <scheme val="none"/>
      </fon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8"/>
        <name val="Verdana"/>
        <family val="2"/>
        <scheme val="none"/>
      </font>
      <numFmt numFmtId="164" formatCode="_(&quot;$&quot;* #,##0_);_(&quot;$&quot;* \(#,##0\);_(&quot;$&quot;* &quot;-&quot;??_);_(@_)"/>
      <fill>
        <patternFill patternType="solid">
          <fgColor indexed="64"/>
          <bgColor theme="3" tint="0.79998168889431442"/>
        </patternFill>
      </fill>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8"/>
        <name val="Verdana"/>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strike val="0"/>
        <outline val="0"/>
        <shadow val="0"/>
        <u val="none"/>
        <vertAlign val="baseline"/>
        <sz val="8"/>
        <name val="Verdana"/>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strike val="0"/>
        <outline val="0"/>
        <shadow val="0"/>
        <u val="none"/>
        <vertAlign val="baseline"/>
        <sz val="8"/>
        <name val="Verdana"/>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strike val="0"/>
        <outline val="0"/>
        <shadow val="0"/>
        <u val="none"/>
        <vertAlign val="baseline"/>
        <sz val="8"/>
        <name val="Verdana"/>
        <family val="2"/>
        <scheme val="none"/>
      </font>
      <fill>
        <patternFill patternType="solid">
          <fgColor indexed="64"/>
          <bgColor theme="3" tint="0.7999816888943144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name val="Verdana"/>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8"/>
        <name val="Verdana"/>
        <family val="2"/>
        <scheme val="none"/>
      </font>
    </dxf>
    <dxf>
      <border>
        <bottom style="thin">
          <color indexed="64"/>
        </bottom>
      </border>
    </dxf>
    <dxf>
      <font>
        <b/>
        <i val="0"/>
        <strike val="0"/>
        <condense val="0"/>
        <extend val="0"/>
        <outline val="0"/>
        <shadow val="0"/>
        <u val="none"/>
        <vertAlign val="baseline"/>
        <sz val="8"/>
        <color auto="1"/>
        <name val="Verdana"/>
        <family val="2"/>
        <scheme val="none"/>
      </font>
      <fill>
        <patternFill patternType="solid">
          <fgColor indexed="64"/>
          <bgColor theme="3" tint="0.79998168889431442"/>
        </patternFill>
      </fill>
      <alignment horizontal="center"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microsoft.com/office/2017/06/relationships/rdRichValueTypes" Target="richData/rdRichValueType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134620</xdr:colOff>
      <xdr:row>0</xdr:row>
      <xdr:rowOff>48896</xdr:rowOff>
    </xdr:from>
    <xdr:to>
      <xdr:col>0</xdr:col>
      <xdr:colOff>732154</xdr:colOff>
      <xdr:row>3</xdr:row>
      <xdr:rowOff>142876</xdr:rowOff>
    </xdr:to>
    <xdr:pic>
      <xdr:nvPicPr>
        <xdr:cNvPr id="2" name="Picture 1" descr="Small Business Administration Logo">
          <a:extLst>
            <a:ext uri="{FF2B5EF4-FFF2-40B4-BE49-F238E27FC236}">
              <a16:creationId xmlns:a16="http://schemas.microsoft.com/office/drawing/2014/main" id="{00000000-0008-0000-0000-00000200000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049770" y="48896"/>
          <a:ext cx="597534" cy="5511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10795</xdr:colOff>
      <xdr:row>0</xdr:row>
      <xdr:rowOff>10795</xdr:rowOff>
    </xdr:from>
    <xdr:to>
      <xdr:col>0</xdr:col>
      <xdr:colOff>621029</xdr:colOff>
      <xdr:row>3</xdr:row>
      <xdr:rowOff>0</xdr:rowOff>
    </xdr:to>
    <xdr:pic>
      <xdr:nvPicPr>
        <xdr:cNvPr id="4" name="Picture 3" descr="Small Business Administration Logo">
          <a:extLst>
            <a:ext uri="{FF2B5EF4-FFF2-40B4-BE49-F238E27FC236}">
              <a16:creationId xmlns:a16="http://schemas.microsoft.com/office/drawing/2014/main" id="{00000000-0008-0000-0200-00000400000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95" y="10795"/>
          <a:ext cx="616584" cy="53213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26</xdr:col>
      <xdr:colOff>7620</xdr:colOff>
      <xdr:row>2</xdr:row>
      <xdr:rowOff>7620</xdr:rowOff>
    </xdr:from>
    <xdr:to>
      <xdr:col>27</xdr:col>
      <xdr:colOff>22078</xdr:colOff>
      <xdr:row>6</xdr:row>
      <xdr:rowOff>129540</xdr:rowOff>
    </xdr:to>
    <xdr:pic>
      <xdr:nvPicPr>
        <xdr:cNvPr id="2" name="Picture 1" descr="Small Business Administration Logo">
          <a:extLst>
            <a:ext uri="{FF2B5EF4-FFF2-40B4-BE49-F238E27FC236}">
              <a16:creationId xmlns:a16="http://schemas.microsoft.com/office/drawing/2014/main" id="{00000000-0008-0000-0C00-00000200000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324820" y="388620"/>
          <a:ext cx="852658" cy="7600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Bgdevries/Downloads/Cap%20Cert%20Proposed%20V2%20Example%20Energy%20Impact%2011032022%20(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Bgdevries\Downloads\Cap%20Cert%20Proposed%20V2%20Example%20Energy%20Impact%2011032022%20(1).xlsm"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sba123-my.sharepoint.com/personal/chousto_sba_gov/Documents/Desktop/CC%20and%20Form%201031/Capital%20Certificate%20Updates/Form%202181%20Exhibit%20F%20Capital%20Certificate%202-1-2024%20Updated%20Draft.xlsx" TargetMode="External"/><Relationship Id="rId1" Type="http://schemas.openxmlformats.org/officeDocument/2006/relationships/externalLinkPath" Target="file:///C:\Users\chousto\AppData\Local\Microsoft\Windows\INetCache\Content.Outlook\K1XOQ4I3\Form%202181%20Exhibit%20F%20Capital%20Certificate%202-1-2024%20Updated%20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lections"/>
      <sheetName val="TOC"/>
      <sheetName val="Instructions"/>
      <sheetName val="Cover"/>
      <sheetName val="RW"/>
      <sheetName val="1-Investor"/>
      <sheetName val="1A_Dual"/>
      <sheetName val="1B_10Pct"/>
      <sheetName val="1C_Foreign  "/>
      <sheetName val="1D_QNPF"/>
      <sheetName val="1E_Associate"/>
      <sheetName val="1F_Affiliate"/>
      <sheetName val="1G_Summary"/>
      <sheetName val="1H_Changes"/>
      <sheetName val="2_MgtFeeConditions"/>
      <sheetName val="3_LOC"/>
      <sheetName val="4_PrelicInvest"/>
      <sheetName val="Addendum A"/>
      <sheetName val="Addendum B"/>
      <sheetName val="Cap Cert Proposed V2 Example 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lections"/>
      <sheetName val="TOC"/>
      <sheetName val="Instructions"/>
      <sheetName val="Cover"/>
      <sheetName val="RW"/>
      <sheetName val="1-Investor"/>
      <sheetName val="1A_Dual"/>
      <sheetName val="1B_10Pct"/>
      <sheetName val="1C_Foreign  "/>
      <sheetName val="1D_QNPF"/>
      <sheetName val="1E_Associate"/>
      <sheetName val="1F_Affiliate"/>
      <sheetName val="1G_Summary"/>
      <sheetName val="1H_Changes"/>
      <sheetName val="2_MgtFeeConditions"/>
      <sheetName val="3_LOC"/>
      <sheetName val="4_PrelicInvest"/>
      <sheetName val="Addendum A"/>
      <sheetName val="Addendum B"/>
      <sheetName val="Cap Cert Proposed V2 Example 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Summary of Updates"/>
      <sheetName val="For Signature Reps &amp; Warranties"/>
      <sheetName val="All Investors"/>
      <sheetName val="Non-US Investors"/>
      <sheetName val="Associates"/>
      <sheetName val="Significant Owner Associates"/>
      <sheetName val="Affiliates"/>
      <sheetName val="Regulatory Capital Changes"/>
      <sheetName val="Addendum A Commitment Guarantee"/>
      <sheetName val="Addendum B Drop-down Funds"/>
      <sheetName val="Addendum C Dual Commtments"/>
      <sheetName val="Addendum D Definitions"/>
      <sheetName val="selections"/>
      <sheetName val="Form 2181 Exhibit F Capital C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4">
          <cell r="B4" t="str">
            <v>Y</v>
          </cell>
        </row>
        <row r="5">
          <cell r="B5" t="str">
            <v>N</v>
          </cell>
        </row>
      </sheetData>
      <sheetData sheetId="14" refreshError="1"/>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E4BF318-C5D8-4639-B5C1-70D6538B38D4}" name="Tab1F" displayName="Tab1F" ref="B7:H51" totalsRowShown="0" headerRowDxfId="60" dataDxfId="58" headerRowBorderDxfId="59" headerRowCellStyle="Normal 2">
  <autoFilter ref="B7:H51" xr:uid="{62504A67-91CF-4DE5-A0E8-71AFE9BE4F5F}"/>
  <tableColumns count="7">
    <tableColumn id="6" xr3:uid="{5AB71851-EA94-4725-942C-CE35F4086730}" name="Date of Change" dataDxfId="57"/>
    <tableColumn id="7" xr3:uid="{6D3B0AC4-6759-4639-8E33-1BC990DCD2E9}" name="Beginning Regulatory Capital" dataDxfId="56">
      <calculatedColumnFormula>IF(G7=$G$7,0,G7)</calculatedColumnFormula>
    </tableColumn>
    <tableColumn id="1" xr3:uid="{2C6D8AA2-40BC-4BA1-91FE-D161CE1AB455}" name="Amount of Increase" dataDxfId="55"/>
    <tableColumn id="2" xr3:uid="{B9BABCCA-87E4-48DB-AB52-1E88A0AE2504}" name="Amount of Decrease Pursuant to 13 CFR §107.585" dataDxfId="54"/>
    <tableColumn id="4" xr3:uid="{9D7A5772-A59E-40A6-9CB6-486198BFD191}" name="Amount of Other Decreases" dataDxfId="53"/>
    <tableColumn id="5" xr3:uid="{3922B1CF-ADE6-480A-A951-CC120F4223BF}" name="Ending Regulatory Capital" dataDxfId="52">
      <calculatedColumnFormula>IF(ISNUMBER(Tab1F[[#This Row],[Date of Change]]),Tab1F[[#This Row],[Beginning Regulatory Capital]]+ Tab1F[[#This Row],[Amount of Increase]]- N(Tab1F[[#This Row],[Amount of Decrease Pursuant to 13 CFR §107.585]])- N(Tab1F[[#This Row],[Amount of Other Decreases]]), "")</calculatedColumnFormula>
    </tableColumn>
    <tableColumn id="8" xr3:uid="{B426E1EC-FD81-418A-90BE-F6FA9864FAAE}" name="Reason for Increase/Decrease" dataDxfId="51"/>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D6155D0-537D-4D48-BEE0-BE6FEC1D19A6}" name="Table10" displayName="Table10" ref="J26:J64" totalsRowShown="0" headerRowDxfId="6" dataDxfId="5">
  <autoFilter ref="J26:J64" xr:uid="{DD6155D0-537D-4D48-BEE0-BE6FEC1D19A6}"/>
  <tableColumns count="1">
    <tableColumn id="1" xr3:uid="{1AD75FD3-94BB-458B-9C30-8040314A833E}" name="Street Type"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E741B90-A18E-419F-AF49-C39B7D6037F8}" name="Tab1F2" displayName="Tab1F2" ref="C7:M50" totalsRowShown="0" headerRowDxfId="50" dataDxfId="48" headerRowBorderDxfId="49" headerRowCellStyle="Normal 2">
  <tableColumns count="11">
    <tableColumn id="6" xr3:uid="{E220C144-7569-496A-9EA4-C69BA2304517}" name="Backup Investor(s)" dataDxfId="47"/>
    <tableColumn id="8" xr3:uid="{4B205E74-39A7-423A-99F3-3CD42A6E1E50}" name="Type of Entity for Primary Investor &amp; Type of Entity and Qualifying Subsection for Backup Investor" dataDxfId="46"/>
    <tableColumn id="13" xr3:uid="{C88392B6-B6D3-42F7-A22C-14F0A6B1A797}" name="Address 1" dataDxfId="45"/>
    <tableColumn id="12" xr3:uid="{9ACD5AFF-D848-46E5-9F60-C5B561F0FB2F}" name="Address 2" dataDxfId="44"/>
    <tableColumn id="11" xr3:uid="{67C0717E-D349-4182-B310-21DD2FCF2D55}" name="City" dataDxfId="43"/>
    <tableColumn id="10" xr3:uid="{3B8A136A-8FB9-4BBB-BC50-C0D3B443A479}" name="State" dataDxfId="42"/>
    <tableColumn id="14" xr3:uid="{52C61E7C-37FD-49E5-9CB5-041C0DE3B13D}" name="Zip+4" dataDxfId="41"/>
    <tableColumn id="9" xr3:uid="{5F23C977-AC65-4882-9A4C-D2CCDB0D3069}" name="Country(1)" dataDxfId="40"/>
    <tableColumn id="7" xr3:uid="{3261B044-3FE8-4E7F-BEE1-69480F328A9F}" name="Capital Commitment" dataDxfId="39"/>
    <tableColumn id="1" xr3:uid="{A7DDBF91-E0C7-4D5C-B8DD-8382845BA2CC}" name="Paid-in Capital" dataDxfId="38"/>
    <tableColumn id="2" xr3:uid="{60523C89-9281-4128-9552-6AD0E05C502D}" name="Unfunded Commitment" dataDxfId="37">
      <calculatedColumnFormula>Tab1F2[[#This Row],[Capital Commitment]]-Tab1F2[[#This Row],[Paid-in Capital]]</calculatedColumnFormula>
    </tableColumn>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3E59855-D576-42CC-8A78-D73388A126C9}" name="selinstitutional" displayName="selinstitutional" ref="F3:J18" totalsRowShown="0" headerRowDxfId="36" dataDxfId="35">
  <autoFilter ref="F3:J18" xr:uid="{48BD6CC4-F64A-446D-8E1F-E67B74F33521}"/>
  <tableColumns count="5">
    <tableColumn id="1" xr3:uid="{CE9191AA-EFC4-4E42-8704-0A6EE7516359}" name="Institutional Investor" dataDxfId="34"/>
    <tableColumn id="6" xr3:uid="{66320D42-2EA5-4C14-AE09-2E27FE5B31E7}" name="sectionplus" dataDxfId="33">
      <calculatedColumnFormula>selinstitutional[[#This Row],[section]]&amp;":  "&amp;selinstitutional[[#This Row],[Description]]</calculatedColumnFormula>
    </tableColumn>
    <tableColumn id="2" xr3:uid="{5CEBC501-56F8-4A8B-AA80-0F093AE246C1}" name="section" dataDxfId="32">
      <calculatedColumnFormula>"(2)"&amp;LEFT(J4,FIND(")",J4))</calculatedColumnFormula>
    </tableColumn>
    <tableColumn id="3" xr3:uid="{2E0617BE-8D96-4E48-BEAE-DBB04EE6A962}" name="Description" dataDxfId="31">
      <calculatedColumnFormula>TRIM(RIGHT(J4,LEN(J4)-FIND(")",J4)))</calculatedColumnFormula>
    </tableColumn>
    <tableColumn id="4" xr3:uid="{18C40824-5919-41AC-980D-D5686F5A18E6}" name="pastedtext" dataDxfId="30"/>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65D0061-2928-4465-85EA-EAB80D5E163F}" name="orgtype" displayName="orgtype" ref="L3:L9" totalsRowShown="0" headerRowDxfId="29" dataDxfId="28">
  <autoFilter ref="L3:L9" xr:uid="{9D416289-109D-46CA-876B-7FA0F00BDD1E}"/>
  <tableColumns count="1">
    <tableColumn id="1" xr3:uid="{B69E8916-B244-4E85-804D-C194FD260DEB}" name="Entity Org Type" dataDxfId="27"/>
  </tableColumns>
  <tableStyleInfo name="TableStyleMedium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7046810-925A-4E05-8B15-74902BAFBC04}" name="selassociatetab" displayName="selassociatetab" ref="N3:O18" totalsRowShown="0" headerRowDxfId="26" dataDxfId="25">
  <autoFilter ref="N3:O18" xr:uid="{2271D643-4F2D-42C6-AF12-414F502492AA}"/>
  <tableColumns count="2">
    <tableColumn id="1" xr3:uid="{B57EB899-AD15-4EB1-B74E-6968D5C3F2CB}" name="Associate Subsection" dataDxfId="24"/>
    <tableColumn id="2" xr3:uid="{1A9CF697-A146-4483-9EE0-8F0678B60D05}" name="Column1" dataDxfId="23">
      <calculatedColumnFormula>" "</calculatedColumnFormula>
    </tableColumn>
  </tableColumns>
  <tableStyleInfo name="TableStyleMedium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3F8792E-A377-49C4-9BC8-D1F290E55080}" name="InvestorCat" displayName="InvestorCat" ref="R3:R9" totalsRowShown="0" headerRowDxfId="22" dataDxfId="21">
  <autoFilter ref="R3:R9" xr:uid="{BDB5E16F-29E2-47EF-828B-630AB776FF25}"/>
  <tableColumns count="1">
    <tableColumn id="1" xr3:uid="{FD1E3720-FFF0-4EC1-8590-7CFEF285C6D5}" name="Investor Segment" dataDxfId="2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F8BD6B6-781B-4D9D-B47D-D4671E8A35F4}" name="InvestorType" displayName="InvestorType" ref="T3:V25" totalsRowShown="0" headerRowDxfId="19" dataDxfId="18">
  <autoFilter ref="T3:V25" xr:uid="{54608C10-3CFD-48C4-85BA-F30C0A2EF2F1}"/>
  <sortState xmlns:xlrd2="http://schemas.microsoft.com/office/spreadsheetml/2017/richdata2" ref="T4:V21">
    <sortCondition ref="V3:V21"/>
  </sortState>
  <tableColumns count="3">
    <tableColumn id="1" xr3:uid="{70D0560E-5558-478C-A7BA-08293E2DAAE7}" name="Investor Type" dataDxfId="17"/>
    <tableColumn id="2" xr3:uid="{3FD3A512-BBA8-42CC-8B81-397D8DCDD9B4}" name="Investor Category" dataDxfId="16"/>
    <tableColumn id="3" xr3:uid="{B62E5AE6-7E93-4450-83DD-C8ED470B7114}" name="Column1" dataDxfId="15"/>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787B704-1A9C-4726-B93C-B14CF8D6DD54}" name="Table4" displayName="Table4" ref="N27:O79" totalsRowShown="0" headerRowDxfId="14" dataDxfId="13">
  <autoFilter ref="N27:O79" xr:uid="{B3C6F181-9001-4E13-9CB5-52CC6BB09130}"/>
  <sortState xmlns:xlrd2="http://schemas.microsoft.com/office/spreadsheetml/2017/richdata2" ref="N28:O74">
    <sortCondition ref="O27:O74"/>
  </sortState>
  <tableColumns count="2">
    <tableColumn id="1" xr3:uid="{31BB769A-1B48-4530-8DE2-0698F2B1D839}" name="Country/Territory" dataDxfId="12"/>
    <tableColumn id="2" xr3:uid="{65A149E5-DD92-4B4C-B9D2-D23B1A76DD96}" name="order" dataDxfId="11"/>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052553F-A274-4CD0-9CDC-EE262C73DE52}" name="state" displayName="state" ref="X3:Y63" totalsRowShown="0" headerRowDxfId="10" dataDxfId="9">
  <autoFilter ref="X3:Y63" xr:uid="{1435786C-4FCC-4F36-B4A8-5081E4A6B686}"/>
  <sortState xmlns:xlrd2="http://schemas.microsoft.com/office/spreadsheetml/2017/richdata2" ref="X4:Y62">
    <sortCondition ref="X6:X65"/>
  </sortState>
  <tableColumns count="2">
    <tableColumn id="1" xr3:uid="{111288B5-24FD-4853-A259-628091F4EEE2}" name="StateAbbrev" dataDxfId="8"/>
    <tableColumn id="2" xr3:uid="{F631DFB4-1585-4F25-8981-1D427691C8A0}" name="State" dataDxfId="7"/>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drawing" Target="../drawings/drawing3.xml"/><Relationship Id="rId1" Type="http://schemas.openxmlformats.org/officeDocument/2006/relationships/printerSettings" Target="../printerSettings/printerSettings17.bin"/><Relationship Id="rId6" Type="http://schemas.openxmlformats.org/officeDocument/2006/relationships/table" Target="../tables/table6.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mailto:Fake@gmail.com" TargetMode="External"/><Relationship Id="rId2" Type="http://schemas.openxmlformats.org/officeDocument/2006/relationships/hyperlink" Target="https://www.ecfr.gov/current/title-13/chapter-I/part-107/subpart-B/section-107.50" TargetMode="External"/><Relationship Id="rId1" Type="http://schemas.openxmlformats.org/officeDocument/2006/relationships/hyperlink" Target="https://tools.usps.com/zip-code-lookup.htm" TargetMode="External"/><Relationship Id="rId5" Type="http://schemas.openxmlformats.org/officeDocument/2006/relationships/drawing" Target="../drawings/drawing2.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7.bin"/><Relationship Id="rId1" Type="http://schemas.openxmlformats.org/officeDocument/2006/relationships/hyperlink" Target="https://tools.usps.com/zip-code-lookup.htm"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BC0CC-97F8-48A2-90C3-C8A223B1E9F1}">
  <sheetPr codeName="Sheet19"/>
  <dimension ref="A1:Q19"/>
  <sheetViews>
    <sheetView showGridLines="0" zoomScaleNormal="100" workbookViewId="0">
      <selection activeCell="B6" sqref="B6"/>
    </sheetView>
  </sheetViews>
  <sheetFormatPr defaultColWidth="0" defaultRowHeight="10.5" zeroHeight="1" x14ac:dyDescent="0.15"/>
  <cols>
    <col min="1" max="1" width="11.140625" style="33" customWidth="1"/>
    <col min="2" max="14" width="9.140625" style="192" customWidth="1"/>
    <col min="15" max="15" width="6" style="192" hidden="1" customWidth="1"/>
    <col min="16" max="17" width="9.140625" style="192" hidden="1" customWidth="1"/>
    <col min="18" max="16384" width="9.140625" style="33" hidden="1"/>
  </cols>
  <sheetData>
    <row r="1" spans="1:17" ht="12" x14ac:dyDescent="0.2">
      <c r="A1" s="2"/>
      <c r="B1" s="30" t="s">
        <v>0</v>
      </c>
      <c r="C1" s="33"/>
      <c r="D1" s="33"/>
      <c r="E1" s="85" t="s">
        <v>1</v>
      </c>
      <c r="F1" s="33"/>
      <c r="G1" s="33"/>
      <c r="H1" s="33"/>
      <c r="I1" s="33"/>
      <c r="J1" s="33"/>
      <c r="K1" s="33"/>
      <c r="L1" s="33"/>
      <c r="M1" s="33"/>
      <c r="N1" s="33"/>
      <c r="O1" s="33"/>
      <c r="P1" s="33"/>
      <c r="Q1" s="33"/>
    </row>
    <row r="2" spans="1:17" ht="12" x14ac:dyDescent="0.2">
      <c r="A2" s="2"/>
      <c r="B2" s="30" t="s">
        <v>2</v>
      </c>
      <c r="C2" s="33"/>
      <c r="D2" s="33"/>
      <c r="E2" s="33"/>
      <c r="F2" s="33"/>
      <c r="G2" s="33"/>
      <c r="H2" s="33"/>
      <c r="I2" s="33"/>
      <c r="J2" s="33"/>
      <c r="K2" s="33"/>
      <c r="L2" s="33"/>
      <c r="M2" s="33"/>
      <c r="N2" s="33"/>
      <c r="O2" s="33"/>
      <c r="P2" s="33"/>
      <c r="Q2" s="33"/>
    </row>
    <row r="3" spans="1:17" ht="12" x14ac:dyDescent="0.2">
      <c r="A3" s="2"/>
      <c r="B3" s="82" t="s">
        <v>3</v>
      </c>
      <c r="C3" s="33"/>
      <c r="D3" s="33"/>
      <c r="E3" s="33"/>
      <c r="F3" s="33"/>
      <c r="G3" s="33"/>
      <c r="H3" s="33"/>
      <c r="I3" s="33"/>
      <c r="J3" s="33"/>
      <c r="K3" s="33"/>
      <c r="L3" s="33"/>
      <c r="M3" s="33"/>
      <c r="N3" s="33"/>
      <c r="O3" s="33"/>
      <c r="P3" s="33"/>
      <c r="Q3" s="33"/>
    </row>
    <row r="4" spans="1:17" ht="12" x14ac:dyDescent="0.2">
      <c r="A4" s="2"/>
      <c r="B4" s="82" t="s">
        <v>4</v>
      </c>
      <c r="C4" s="33"/>
      <c r="D4" s="33"/>
      <c r="E4" s="33"/>
      <c r="F4" s="33"/>
      <c r="G4" s="33"/>
      <c r="H4" s="33"/>
      <c r="I4" s="33"/>
      <c r="J4" s="33"/>
      <c r="K4" s="33"/>
      <c r="L4" s="33"/>
      <c r="M4" s="33"/>
      <c r="N4" s="33"/>
      <c r="O4" s="33"/>
      <c r="P4" s="33"/>
      <c r="Q4" s="33"/>
    </row>
    <row r="5" spans="1:17" x14ac:dyDescent="0.15">
      <c r="B5" s="33"/>
      <c r="C5" s="33"/>
      <c r="D5" s="33"/>
      <c r="E5" s="33"/>
      <c r="F5" s="33"/>
      <c r="G5" s="33"/>
      <c r="H5" s="33"/>
      <c r="I5" s="33"/>
      <c r="J5" s="33"/>
      <c r="K5" s="33"/>
      <c r="L5" s="33"/>
      <c r="M5" s="33"/>
      <c r="N5" s="33"/>
      <c r="O5" s="33"/>
      <c r="P5" s="33"/>
      <c r="Q5" s="33"/>
    </row>
    <row r="6" spans="1:17" x14ac:dyDescent="0.15">
      <c r="B6" s="33"/>
      <c r="C6" s="33"/>
      <c r="D6" s="33"/>
      <c r="E6" s="33"/>
      <c r="F6" s="33"/>
      <c r="G6" s="33"/>
      <c r="H6" s="33"/>
      <c r="I6" s="33"/>
      <c r="J6" s="33"/>
      <c r="K6" s="33"/>
      <c r="L6" s="33"/>
      <c r="M6" s="33"/>
      <c r="N6" s="33"/>
      <c r="O6" s="33"/>
      <c r="P6" s="33"/>
      <c r="Q6" s="33"/>
    </row>
    <row r="7" spans="1:17" x14ac:dyDescent="0.15">
      <c r="B7" s="33"/>
      <c r="C7" s="33"/>
      <c r="D7" s="33"/>
      <c r="E7" s="33"/>
      <c r="F7" s="33"/>
      <c r="G7" s="33"/>
      <c r="H7" s="33"/>
      <c r="I7" s="33"/>
      <c r="J7" s="33"/>
      <c r="K7" s="33"/>
      <c r="L7" s="33"/>
      <c r="M7" s="33"/>
      <c r="N7" s="33"/>
      <c r="O7" s="33"/>
      <c r="P7" s="33"/>
      <c r="Q7" s="33"/>
    </row>
    <row r="8" spans="1:17" ht="11.25" x14ac:dyDescent="0.15">
      <c r="B8" s="167" t="s">
        <v>5</v>
      </c>
      <c r="C8" s="33"/>
      <c r="D8" s="33"/>
      <c r="E8" s="33"/>
      <c r="F8" s="33"/>
      <c r="G8" s="33"/>
      <c r="H8" s="33"/>
      <c r="I8" s="33"/>
      <c r="J8" s="33"/>
      <c r="K8" s="33"/>
      <c r="L8" s="33"/>
      <c r="M8" s="33"/>
      <c r="N8" s="33"/>
      <c r="O8" s="33"/>
      <c r="P8" s="33"/>
      <c r="Q8" s="33"/>
    </row>
    <row r="9" spans="1:17" ht="22.5" customHeight="1" x14ac:dyDescent="0.15">
      <c r="B9" s="285" t="s">
        <v>6</v>
      </c>
      <c r="C9" s="285"/>
      <c r="D9" s="285"/>
      <c r="E9" s="285"/>
      <c r="F9" s="285"/>
      <c r="G9" s="285"/>
      <c r="H9" s="285"/>
      <c r="I9" s="285"/>
      <c r="J9" s="285"/>
      <c r="K9" s="285"/>
      <c r="L9" s="285"/>
      <c r="M9" s="285"/>
      <c r="N9" s="285"/>
      <c r="O9" s="33"/>
      <c r="P9" s="33"/>
      <c r="Q9" s="33"/>
    </row>
    <row r="10" spans="1:17" ht="63" customHeight="1" x14ac:dyDescent="0.15">
      <c r="B10" s="285" t="s">
        <v>7</v>
      </c>
      <c r="C10" s="285"/>
      <c r="D10" s="285"/>
      <c r="E10" s="285"/>
      <c r="F10" s="285"/>
      <c r="G10" s="285"/>
      <c r="H10" s="285"/>
      <c r="I10" s="285"/>
      <c r="J10" s="285"/>
      <c r="K10" s="285"/>
      <c r="L10" s="285"/>
      <c r="M10" s="285"/>
      <c r="N10" s="285"/>
      <c r="O10" s="33"/>
      <c r="P10" s="33"/>
      <c r="Q10" s="33"/>
    </row>
    <row r="11" spans="1:17" ht="35.25" customHeight="1" x14ac:dyDescent="0.15">
      <c r="B11" s="285" t="s">
        <v>8</v>
      </c>
      <c r="C11" s="285"/>
      <c r="D11" s="285"/>
      <c r="E11" s="285"/>
      <c r="F11" s="285"/>
      <c r="G11" s="285"/>
      <c r="H11" s="285"/>
      <c r="I11" s="285"/>
      <c r="J11" s="285"/>
      <c r="K11" s="285"/>
      <c r="L11" s="285"/>
      <c r="M11" s="285"/>
      <c r="N11" s="285"/>
      <c r="O11" s="33"/>
      <c r="P11" s="33"/>
      <c r="Q11" s="33"/>
    </row>
    <row r="12" spans="1:17" ht="31.5" customHeight="1" x14ac:dyDescent="0.15">
      <c r="B12" s="287" t="s">
        <v>9</v>
      </c>
      <c r="C12" s="287"/>
      <c r="D12" s="287"/>
      <c r="E12" s="287"/>
      <c r="F12" s="287"/>
      <c r="G12" s="287"/>
      <c r="H12" s="287"/>
      <c r="I12" s="287"/>
      <c r="J12" s="287"/>
      <c r="K12" s="287"/>
      <c r="L12" s="287"/>
      <c r="M12" s="287"/>
      <c r="N12" s="287"/>
      <c r="O12" s="33"/>
      <c r="P12" s="33"/>
      <c r="Q12" s="33"/>
    </row>
    <row r="13" spans="1:17" ht="52.5" customHeight="1" x14ac:dyDescent="0.15">
      <c r="B13" s="287" t="s">
        <v>10</v>
      </c>
      <c r="C13" s="287"/>
      <c r="D13" s="287"/>
      <c r="E13" s="287"/>
      <c r="F13" s="287"/>
      <c r="G13" s="287"/>
      <c r="H13" s="287"/>
      <c r="I13" s="287"/>
      <c r="J13" s="287"/>
      <c r="K13" s="287"/>
      <c r="L13" s="287"/>
      <c r="M13" s="287"/>
      <c r="N13" s="287"/>
      <c r="O13" s="33"/>
      <c r="P13" s="33"/>
      <c r="Q13" s="33"/>
    </row>
    <row r="14" spans="1:17" ht="11.25" x14ac:dyDescent="0.15">
      <c r="B14" s="167" t="s">
        <v>11</v>
      </c>
      <c r="C14" s="33"/>
      <c r="D14" s="33"/>
      <c r="E14" s="33"/>
      <c r="F14" s="33"/>
      <c r="G14" s="33"/>
      <c r="H14" s="33"/>
      <c r="I14" s="33"/>
      <c r="J14" s="33"/>
      <c r="K14" s="33"/>
      <c r="L14" s="33"/>
      <c r="M14" s="33"/>
      <c r="N14" s="33"/>
      <c r="O14" s="33"/>
      <c r="P14" s="33"/>
      <c r="Q14" s="33"/>
    </row>
    <row r="15" spans="1:17" ht="30" customHeight="1" x14ac:dyDescent="0.15">
      <c r="B15" s="286" t="s">
        <v>12</v>
      </c>
      <c r="C15" s="286"/>
      <c r="D15" s="286"/>
      <c r="E15" s="286"/>
      <c r="F15" s="286"/>
      <c r="G15" s="286"/>
      <c r="H15" s="286"/>
      <c r="I15" s="286"/>
      <c r="J15" s="286"/>
      <c r="K15" s="286"/>
      <c r="L15" s="286"/>
      <c r="M15" s="286"/>
      <c r="N15" s="286"/>
      <c r="O15" s="33"/>
      <c r="P15" s="33"/>
      <c r="Q15" s="33"/>
    </row>
    <row r="16" spans="1:17" ht="11.25" x14ac:dyDescent="0.15">
      <c r="B16" s="167" t="s">
        <v>13</v>
      </c>
      <c r="C16" s="33"/>
      <c r="D16" s="33"/>
      <c r="E16" s="33"/>
      <c r="F16" s="33"/>
      <c r="G16" s="33"/>
      <c r="H16" s="33"/>
      <c r="I16" s="33"/>
      <c r="J16" s="33"/>
      <c r="K16" s="33"/>
      <c r="L16" s="33"/>
      <c r="M16" s="33"/>
      <c r="N16" s="33"/>
      <c r="O16" s="33"/>
      <c r="P16" s="33"/>
      <c r="Q16" s="33"/>
    </row>
    <row r="17" spans="2:17" ht="30" customHeight="1" x14ac:dyDescent="0.15">
      <c r="B17" s="285" t="s">
        <v>14</v>
      </c>
      <c r="C17" s="285"/>
      <c r="D17" s="285"/>
      <c r="E17" s="285"/>
      <c r="F17" s="285"/>
      <c r="G17" s="285"/>
      <c r="H17" s="285"/>
      <c r="I17" s="285"/>
      <c r="J17" s="285"/>
      <c r="K17" s="285"/>
      <c r="L17" s="285"/>
      <c r="M17" s="285"/>
      <c r="N17" s="285"/>
      <c r="O17" s="191"/>
      <c r="P17" s="191"/>
      <c r="Q17" s="191"/>
    </row>
    <row r="18" spans="2:17" x14ac:dyDescent="0.15">
      <c r="B18" s="191"/>
      <c r="C18" s="191"/>
      <c r="D18" s="191"/>
      <c r="E18" s="191"/>
      <c r="F18" s="191"/>
      <c r="G18" s="191"/>
      <c r="H18" s="191"/>
      <c r="I18" s="191"/>
      <c r="J18" s="191"/>
      <c r="K18" s="191"/>
      <c r="L18" s="191"/>
      <c r="M18" s="191"/>
      <c r="N18" s="191"/>
      <c r="O18" s="191"/>
      <c r="P18" s="191"/>
      <c r="Q18" s="191"/>
    </row>
    <row r="19" spans="2:17" x14ac:dyDescent="0.15">
      <c r="B19" s="191"/>
      <c r="C19" s="191"/>
      <c r="D19" s="191"/>
      <c r="E19" s="191"/>
      <c r="F19" s="191"/>
      <c r="G19" s="191"/>
      <c r="H19" s="191"/>
      <c r="I19" s="191"/>
      <c r="J19" s="191"/>
      <c r="K19" s="191"/>
      <c r="L19" s="191"/>
      <c r="M19" s="191"/>
      <c r="N19" s="191"/>
      <c r="O19" s="191"/>
      <c r="P19" s="191"/>
      <c r="Q19" s="191"/>
    </row>
  </sheetData>
  <sheetProtection algorithmName="SHA-512" hashValue="JW/H04PojHP4KaKXZAoekMN7icAj7v99HJtUGMeR1AHElVMQ/51wPc82FzyRz6xnhiasLjMpVb9S3wYDo6Kw9Q==" saltValue="vT2DwMQM+1rMPPc4dijAvQ==" spinCount="100000" sheet="1" formatCells="0" formatColumns="0" formatRows="0"/>
  <mergeCells count="7">
    <mergeCell ref="B17:N17"/>
    <mergeCell ref="B11:N11"/>
    <mergeCell ref="B9:N9"/>
    <mergeCell ref="B15:N15"/>
    <mergeCell ref="B10:N10"/>
    <mergeCell ref="B12:N12"/>
    <mergeCell ref="B13:N13"/>
  </mergeCells>
  <pageMargins left="0.7" right="0.7" top="0.75" bottom="0.75" header="0.3" footer="0.3"/>
  <pageSetup scale="6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F751C-57FB-4CF6-92B3-8B5933E02E17}">
  <dimension ref="A1:BB34"/>
  <sheetViews>
    <sheetView zoomScaleNormal="100" workbookViewId="0">
      <selection activeCell="A26" sqref="A26"/>
    </sheetView>
  </sheetViews>
  <sheetFormatPr defaultColWidth="0" defaultRowHeight="15" zeroHeight="1" x14ac:dyDescent="0.25"/>
  <cols>
    <col min="1" max="1" width="5" customWidth="1"/>
    <col min="2" max="2" width="22.7109375" customWidth="1"/>
    <col min="3" max="3" width="39.28515625" customWidth="1"/>
    <col min="4" max="4" width="30.28515625" customWidth="1"/>
    <col min="5" max="5" width="2.28515625" customWidth="1"/>
    <col min="6" max="16384" width="9.140625" hidden="1"/>
  </cols>
  <sheetData>
    <row r="1" spans="1:54" x14ac:dyDescent="0.25">
      <c r="A1" s="14"/>
      <c r="B1" s="15" t="s">
        <v>216</v>
      </c>
      <c r="C1" s="16"/>
      <c r="D1" s="269" t="str">
        <f>Instructions!B3</f>
        <v>OMB Approval No. 3245-0062</v>
      </c>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25"/>
      <c r="AG1" s="25"/>
      <c r="AH1" s="25"/>
      <c r="AI1" s="25"/>
      <c r="AJ1" s="25"/>
      <c r="AK1" s="25"/>
      <c r="AL1" s="25"/>
      <c r="AM1" s="25"/>
      <c r="AN1" s="25"/>
      <c r="AO1" s="25"/>
      <c r="AP1" s="25"/>
    </row>
    <row r="2" spans="1:54" x14ac:dyDescent="0.25">
      <c r="A2" s="17"/>
      <c r="B2" s="15" t="s">
        <v>58</v>
      </c>
      <c r="C2" s="104" t="str">
        <f>'All Investors'!$C$6</f>
        <v>MM/DD/YYYY</v>
      </c>
      <c r="D2" s="269" t="str">
        <f>Instructions!B4</f>
        <v>Expiration Date 02/28/2026</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25"/>
      <c r="AG2" s="25"/>
      <c r="AH2" s="25"/>
      <c r="AI2" s="25"/>
      <c r="AJ2" s="25"/>
      <c r="AK2" s="25"/>
      <c r="AL2" s="25"/>
      <c r="AM2" s="25"/>
      <c r="AN2" s="25"/>
      <c r="AO2" s="25"/>
      <c r="AP2" s="25"/>
      <c r="AQ2" s="18"/>
      <c r="AR2" s="18"/>
      <c r="AS2" s="18"/>
      <c r="AT2" s="18"/>
      <c r="AU2" s="18"/>
      <c r="AV2" s="18"/>
      <c r="AW2" s="18"/>
      <c r="AX2" s="18"/>
      <c r="AY2" s="18"/>
      <c r="AZ2" s="18"/>
      <c r="BA2" s="18"/>
      <c r="BB2" s="18"/>
    </row>
    <row r="3" spans="1:54" ht="25.5" customHeight="1" x14ac:dyDescent="0.25">
      <c r="A3" s="19"/>
      <c r="B3" s="28" t="s">
        <v>217</v>
      </c>
      <c r="C3" s="24"/>
      <c r="D3" s="24"/>
      <c r="E3" s="171"/>
      <c r="F3" s="24"/>
      <c r="G3" s="24"/>
      <c r="H3" s="24"/>
      <c r="I3" s="24"/>
      <c r="J3" s="20"/>
      <c r="K3" s="20"/>
      <c r="L3" s="20"/>
      <c r="M3" s="20"/>
      <c r="N3" s="20"/>
      <c r="O3" s="21"/>
      <c r="P3" s="21"/>
      <c r="Q3" s="21"/>
      <c r="R3" s="21"/>
      <c r="S3" s="21"/>
      <c r="T3" s="21"/>
      <c r="U3" s="21" t="s">
        <v>59</v>
      </c>
      <c r="V3" s="21" t="s">
        <v>59</v>
      </c>
      <c r="W3" s="21" t="s">
        <v>59</v>
      </c>
      <c r="X3" s="21" t="s">
        <v>59</v>
      </c>
      <c r="Y3" s="21" t="s">
        <v>59</v>
      </c>
      <c r="Z3" s="21" t="s">
        <v>59</v>
      </c>
      <c r="AA3" s="21" t="s">
        <v>59</v>
      </c>
      <c r="AB3" s="21" t="s">
        <v>59</v>
      </c>
      <c r="AC3" s="21" t="s">
        <v>59</v>
      </c>
      <c r="AD3" s="21" t="s">
        <v>59</v>
      </c>
      <c r="AE3" s="21" t="s">
        <v>59</v>
      </c>
      <c r="AF3" s="25"/>
      <c r="AG3" s="25"/>
      <c r="AH3" s="25"/>
      <c r="AI3" s="25"/>
      <c r="AJ3" s="25"/>
      <c r="AK3" s="25"/>
      <c r="AL3" s="25"/>
      <c r="AM3" s="25"/>
      <c r="AN3" s="25"/>
      <c r="AO3" s="25"/>
      <c r="AP3" s="25"/>
      <c r="AQ3" s="18"/>
      <c r="AR3" s="18"/>
      <c r="AS3" s="18"/>
      <c r="AT3" s="18"/>
      <c r="AU3" s="18"/>
      <c r="AV3" s="18"/>
      <c r="AW3" s="18"/>
      <c r="AX3" s="18"/>
      <c r="AY3" s="18"/>
      <c r="AZ3" s="18"/>
      <c r="BA3" s="18"/>
      <c r="BB3" s="18"/>
    </row>
    <row r="4" spans="1:54" x14ac:dyDescent="0.25">
      <c r="A4" s="22"/>
      <c r="B4" s="22" t="s">
        <v>60</v>
      </c>
      <c r="C4" s="22" t="str">
        <f>'All Investors'!$C$8</f>
        <v>ABC SBIC, L.P.</v>
      </c>
      <c r="D4" s="229"/>
      <c r="E4" s="174" t="s">
        <v>59</v>
      </c>
      <c r="F4" s="23"/>
      <c r="G4" s="23"/>
      <c r="H4" s="23"/>
      <c r="I4" s="23"/>
      <c r="J4" s="23"/>
      <c r="K4" s="23"/>
      <c r="L4" s="23"/>
      <c r="M4" s="23"/>
      <c r="N4" s="23"/>
      <c r="O4" s="21"/>
      <c r="P4" s="21"/>
      <c r="Q4" s="21"/>
      <c r="R4" s="21"/>
      <c r="S4" s="21"/>
      <c r="T4" s="21"/>
      <c r="U4" s="21"/>
      <c r="V4" s="21" t="s">
        <v>59</v>
      </c>
      <c r="W4" s="21" t="s">
        <v>59</v>
      </c>
      <c r="X4" s="21" t="s">
        <v>59</v>
      </c>
      <c r="Y4" s="21" t="s">
        <v>59</v>
      </c>
      <c r="Z4" s="21" t="s">
        <v>59</v>
      </c>
      <c r="AA4" s="21" t="s">
        <v>59</v>
      </c>
      <c r="AB4" s="21" t="s">
        <v>59</v>
      </c>
      <c r="AC4" s="21" t="s">
        <v>59</v>
      </c>
      <c r="AD4" s="21" t="s">
        <v>59</v>
      </c>
      <c r="AE4" s="21" t="s">
        <v>59</v>
      </c>
      <c r="AF4" s="25"/>
      <c r="AG4" s="25"/>
      <c r="AH4" s="25"/>
      <c r="AI4" s="25"/>
      <c r="AJ4" s="25"/>
      <c r="AK4" s="25"/>
      <c r="AL4" s="25"/>
      <c r="AM4" s="25"/>
      <c r="AN4" s="25"/>
      <c r="AO4" s="25"/>
      <c r="AP4" s="25"/>
      <c r="AQ4" s="18"/>
      <c r="AR4" s="18"/>
      <c r="AS4" s="18"/>
      <c r="AT4" s="18"/>
      <c r="AU4" s="18"/>
      <c r="AV4" s="18"/>
      <c r="AW4" s="18"/>
      <c r="AX4" s="18"/>
      <c r="AY4" s="18"/>
      <c r="AZ4" s="18"/>
      <c r="BA4" s="18"/>
      <c r="BB4" s="18"/>
    </row>
    <row r="5" spans="1:54" s="25" customFormat="1" x14ac:dyDescent="0.25"/>
    <row r="6" spans="1:54" s="32" customFormat="1" ht="11.25" x14ac:dyDescent="0.15">
      <c r="A6" s="37"/>
      <c r="B6" s="37"/>
      <c r="C6" s="37"/>
      <c r="D6" s="37"/>
      <c r="E6" s="37"/>
      <c r="F6" s="37"/>
      <c r="G6" s="37"/>
      <c r="H6" s="37"/>
      <c r="I6" s="37"/>
      <c r="J6" s="37"/>
      <c r="K6" s="37"/>
      <c r="L6" s="37"/>
      <c r="M6" s="37"/>
      <c r="N6" s="37"/>
      <c r="O6" s="37"/>
      <c r="P6" s="37"/>
      <c r="Q6" s="37"/>
      <c r="R6" s="37"/>
      <c r="S6" s="37"/>
      <c r="T6" s="37"/>
      <c r="U6" s="37"/>
      <c r="V6" s="37"/>
    </row>
    <row r="7" spans="1:54" s="33" customFormat="1" ht="21" x14ac:dyDescent="0.15">
      <c r="A7" s="54"/>
      <c r="B7" s="183" t="s">
        <v>95</v>
      </c>
      <c r="C7" s="280" t="s">
        <v>218</v>
      </c>
      <c r="D7" s="280" t="s">
        <v>219</v>
      </c>
      <c r="E7" s="54"/>
      <c r="F7" s="54"/>
      <c r="G7" s="54"/>
      <c r="H7" s="54"/>
      <c r="I7" s="54"/>
      <c r="J7" s="54"/>
      <c r="K7" s="54"/>
      <c r="L7" s="54"/>
      <c r="M7" s="54"/>
      <c r="N7" s="54"/>
    </row>
    <row r="8" spans="1:54" s="33" customFormat="1" ht="10.5" x14ac:dyDescent="0.15">
      <c r="A8" s="54"/>
      <c r="B8" s="103" t="str" cm="1">
        <f t="array" ref="B8">IFERROR(_xlfn._xlws.FILTER('All Investors'!B24:B255, 'All Investors'!Q24:Q255 = "Y"), "")</f>
        <v/>
      </c>
      <c r="C8" s="226" t="str">
        <f>IF(B8="", "",_xlfn.XLOOKUP(B8,'All Investors'!B24:B201,'All Investors'!#REF!,""))</f>
        <v/>
      </c>
      <c r="D8" s="227"/>
      <c r="E8" s="54"/>
      <c r="F8" s="54"/>
      <c r="G8" s="54"/>
      <c r="H8" s="54"/>
      <c r="I8" s="54"/>
      <c r="J8" s="54"/>
      <c r="K8" s="54"/>
      <c r="L8" s="54"/>
      <c r="M8" s="54"/>
      <c r="N8" s="54"/>
    </row>
    <row r="9" spans="1:54" s="33" customFormat="1" ht="10.5" x14ac:dyDescent="0.15">
      <c r="A9" s="54"/>
      <c r="B9" s="103"/>
      <c r="C9" s="226" t="str">
        <f>IF(B9="", "",_xlfn.XLOOKUP(B9,'All Investors'!B25:B202,'All Investors'!#REF!,""))</f>
        <v/>
      </c>
      <c r="D9" s="227"/>
      <c r="E9" s="54"/>
      <c r="F9" s="54"/>
      <c r="G9" s="54"/>
      <c r="H9" s="54"/>
      <c r="I9" s="54"/>
      <c r="J9" s="54"/>
      <c r="K9" s="54"/>
      <c r="L9" s="54"/>
      <c r="M9" s="54"/>
      <c r="N9" s="54"/>
    </row>
    <row r="10" spans="1:54" s="33" customFormat="1" ht="10.5" x14ac:dyDescent="0.15">
      <c r="A10" s="54"/>
      <c r="B10" s="103"/>
      <c r="C10" s="226" t="str">
        <f>IF(B10="", "",_xlfn.XLOOKUP(B10,'All Investors'!B26:B203,'All Investors'!#REF!,""))</f>
        <v/>
      </c>
      <c r="D10" s="227"/>
      <c r="E10" s="54"/>
      <c r="F10" s="54"/>
      <c r="G10" s="54"/>
      <c r="H10" s="54"/>
      <c r="I10" s="54"/>
      <c r="J10" s="54"/>
      <c r="K10" s="54"/>
      <c r="L10" s="54"/>
      <c r="M10" s="54"/>
      <c r="N10" s="54"/>
    </row>
    <row r="11" spans="1:54" s="33" customFormat="1" ht="10.5" x14ac:dyDescent="0.15">
      <c r="A11" s="54"/>
      <c r="B11" s="103"/>
      <c r="C11" s="226" t="str">
        <f>IF(B11="", "",_xlfn.XLOOKUP(B11,'All Investors'!B27:B204,'All Investors'!#REF!,""))</f>
        <v/>
      </c>
      <c r="D11" s="227"/>
      <c r="E11" s="54"/>
      <c r="F11" s="54"/>
      <c r="G11" s="54"/>
      <c r="H11" s="54"/>
      <c r="I11" s="54"/>
      <c r="J11" s="54"/>
      <c r="K11" s="54"/>
      <c r="L11" s="54"/>
      <c r="M11" s="54"/>
      <c r="N11" s="54"/>
    </row>
    <row r="12" spans="1:54" s="33" customFormat="1" ht="10.5" x14ac:dyDescent="0.15">
      <c r="A12" s="54"/>
      <c r="B12" s="103"/>
      <c r="C12" s="226" t="str">
        <f>IF(B12="", "",_xlfn.XLOOKUP(B12,'All Investors'!B28:B205,'All Investors'!#REF!,""))</f>
        <v/>
      </c>
      <c r="D12" s="227"/>
      <c r="E12" s="54"/>
      <c r="F12" s="54"/>
      <c r="G12" s="54"/>
      <c r="H12" s="54"/>
      <c r="I12" s="54"/>
      <c r="J12" s="54"/>
      <c r="K12" s="54"/>
      <c r="L12" s="54"/>
      <c r="M12" s="54"/>
      <c r="N12" s="54"/>
    </row>
    <row r="13" spans="1:54" s="33" customFormat="1" ht="10.5" x14ac:dyDescent="0.15">
      <c r="A13" s="54"/>
      <c r="B13" s="103"/>
      <c r="C13" s="226" t="str">
        <f>IF(B13="", "",_xlfn.XLOOKUP(B13,'All Investors'!B29:B206,'All Investors'!#REF!,""))</f>
        <v/>
      </c>
      <c r="D13" s="227"/>
      <c r="E13" s="54"/>
      <c r="F13" s="54"/>
      <c r="G13" s="54"/>
      <c r="H13" s="54"/>
      <c r="I13" s="54"/>
      <c r="J13" s="54"/>
      <c r="K13" s="54"/>
      <c r="L13" s="54"/>
      <c r="M13" s="54"/>
      <c r="N13" s="54"/>
    </row>
    <row r="14" spans="1:54" s="33" customFormat="1" ht="10.5" x14ac:dyDescent="0.15">
      <c r="A14" s="54"/>
      <c r="B14" s="103"/>
      <c r="C14" s="226" t="str">
        <f>IF(B14="", "",_xlfn.XLOOKUP(B14,'All Investors'!B30:B207,'All Investors'!#REF!,""))</f>
        <v/>
      </c>
      <c r="D14" s="227"/>
      <c r="E14" s="54"/>
      <c r="F14" s="54"/>
      <c r="G14" s="54"/>
      <c r="H14" s="54"/>
      <c r="I14" s="54"/>
      <c r="J14" s="54"/>
      <c r="K14" s="54"/>
      <c r="L14" s="54"/>
      <c r="M14" s="54"/>
      <c r="N14" s="54"/>
    </row>
    <row r="15" spans="1:54" s="33" customFormat="1" ht="10.5" x14ac:dyDescent="0.15">
      <c r="A15" s="54"/>
      <c r="B15" s="103"/>
      <c r="C15" s="226" t="str">
        <f>IF(B15="", "",_xlfn.XLOOKUP(B15,'All Investors'!B31:B209,'All Investors'!#REF!,""))</f>
        <v/>
      </c>
      <c r="D15" s="227"/>
      <c r="E15" s="54"/>
      <c r="F15" s="54"/>
      <c r="G15" s="54"/>
      <c r="H15" s="54"/>
      <c r="I15" s="54"/>
      <c r="J15" s="54"/>
      <c r="K15" s="54"/>
      <c r="L15" s="54"/>
      <c r="M15" s="54"/>
      <c r="N15" s="54"/>
    </row>
    <row r="16" spans="1:54" s="33" customFormat="1" ht="10.5" x14ac:dyDescent="0.15">
      <c r="A16" s="54"/>
      <c r="B16" s="103"/>
      <c r="C16" s="226" t="str">
        <f>IF(B16="", "",_xlfn.XLOOKUP(B16,'All Investors'!B32:B210,'All Investors'!#REF!,""))</f>
        <v/>
      </c>
      <c r="D16" s="227"/>
      <c r="E16" s="54"/>
      <c r="F16" s="54"/>
      <c r="G16" s="54"/>
      <c r="H16" s="54"/>
      <c r="I16" s="54"/>
      <c r="J16" s="54"/>
      <c r="K16" s="54"/>
      <c r="L16" s="54"/>
      <c r="M16" s="54"/>
      <c r="N16" s="54"/>
    </row>
    <row r="17" spans="1:14" s="33" customFormat="1" ht="10.5" x14ac:dyDescent="0.15">
      <c r="A17" s="54"/>
      <c r="B17" s="103"/>
      <c r="C17" s="226" t="str">
        <f>IF(B17="", "",_xlfn.XLOOKUP(B17,'All Investors'!B33:B211,'All Investors'!#REF!,""))</f>
        <v/>
      </c>
      <c r="D17" s="227"/>
      <c r="E17" s="54"/>
      <c r="F17" s="54"/>
      <c r="G17" s="54"/>
      <c r="H17" s="54"/>
      <c r="I17" s="54"/>
      <c r="J17" s="54"/>
      <c r="K17" s="54"/>
      <c r="L17" s="54"/>
      <c r="M17" s="54"/>
      <c r="N17" s="54"/>
    </row>
    <row r="18" spans="1:14" s="33" customFormat="1" ht="10.5" x14ac:dyDescent="0.15">
      <c r="A18" s="54"/>
      <c r="B18" s="103"/>
      <c r="C18" s="226" t="str">
        <f>IF(B18="", "",_xlfn.XLOOKUP(B18,'All Investors'!B34:B212,'All Investors'!#REF!,""))</f>
        <v/>
      </c>
      <c r="D18" s="227"/>
      <c r="E18" s="54"/>
      <c r="F18" s="54"/>
      <c r="G18" s="54"/>
      <c r="H18" s="54"/>
      <c r="I18" s="54"/>
      <c r="J18" s="54"/>
      <c r="K18" s="54"/>
      <c r="L18" s="54"/>
      <c r="M18" s="54"/>
      <c r="N18" s="54"/>
    </row>
    <row r="19" spans="1:14" s="33" customFormat="1" ht="10.5" x14ac:dyDescent="0.15">
      <c r="A19" s="54"/>
      <c r="B19" s="103"/>
      <c r="C19" s="226" t="str">
        <f>IF(B19="", "",_xlfn.XLOOKUP(B19,'All Investors'!B35:B213,'All Investors'!#REF!,""))</f>
        <v/>
      </c>
      <c r="D19" s="227"/>
      <c r="E19" s="54"/>
      <c r="F19" s="54"/>
      <c r="G19" s="54"/>
      <c r="H19" s="54"/>
      <c r="I19" s="54"/>
      <c r="J19" s="54"/>
      <c r="K19" s="54"/>
      <c r="L19" s="54"/>
      <c r="M19" s="54"/>
      <c r="N19" s="54"/>
    </row>
    <row r="20" spans="1:14" s="33" customFormat="1" ht="10.5" x14ac:dyDescent="0.15">
      <c r="A20" s="54"/>
      <c r="B20" s="103"/>
      <c r="C20" s="226" t="str">
        <f>IF(B20="", "",_xlfn.XLOOKUP(B20,'All Investors'!B36:B214,'All Investors'!#REF!,""))</f>
        <v/>
      </c>
      <c r="D20" s="227"/>
      <c r="E20" s="54"/>
      <c r="F20" s="54"/>
      <c r="G20" s="54"/>
      <c r="H20" s="54"/>
      <c r="I20" s="54"/>
      <c r="J20" s="54"/>
      <c r="K20" s="54"/>
      <c r="L20" s="54"/>
      <c r="M20" s="54"/>
      <c r="N20" s="54"/>
    </row>
    <row r="21" spans="1:14" s="33" customFormat="1" ht="10.5" x14ac:dyDescent="0.15">
      <c r="A21" s="54"/>
      <c r="B21" s="103"/>
      <c r="C21" s="226" t="str">
        <f>IF(B21="", "",_xlfn.XLOOKUP(B21,'All Investors'!B37:B215,'All Investors'!#REF!,""))</f>
        <v/>
      </c>
      <c r="D21" s="227"/>
      <c r="E21" s="54"/>
      <c r="F21" s="54"/>
      <c r="G21" s="54"/>
      <c r="H21" s="54"/>
      <c r="I21" s="54"/>
      <c r="J21" s="54"/>
      <c r="K21" s="54"/>
      <c r="L21" s="54"/>
      <c r="M21" s="54"/>
      <c r="N21" s="54"/>
    </row>
    <row r="22" spans="1:14" s="33" customFormat="1" ht="10.5" x14ac:dyDescent="0.15">
      <c r="A22" s="54"/>
      <c r="B22" s="103"/>
      <c r="C22" s="226" t="str">
        <f>IF(B22="", "",_xlfn.XLOOKUP(B22,'All Investors'!B38:B216,'All Investors'!#REF!,""))</f>
        <v/>
      </c>
      <c r="D22" s="227"/>
      <c r="E22" s="54"/>
      <c r="F22" s="54"/>
      <c r="G22" s="54"/>
      <c r="H22" s="54"/>
      <c r="I22" s="54"/>
      <c r="J22" s="54"/>
      <c r="K22" s="54"/>
      <c r="L22" s="54"/>
      <c r="M22" s="54"/>
      <c r="N22" s="54"/>
    </row>
    <row r="23" spans="1:14" s="33" customFormat="1" ht="10.5" x14ac:dyDescent="0.15">
      <c r="A23" s="54"/>
      <c r="B23" s="103"/>
      <c r="C23" s="226" t="str">
        <f>IF(B23="", "",_xlfn.XLOOKUP(B23,'All Investors'!B39:B217,'All Investors'!#REF!,""))</f>
        <v/>
      </c>
      <c r="D23" s="227"/>
      <c r="E23" s="54"/>
      <c r="F23" s="54"/>
      <c r="G23" s="54"/>
      <c r="H23" s="54"/>
      <c r="I23" s="54"/>
      <c r="J23" s="54"/>
      <c r="K23" s="54"/>
      <c r="L23" s="54"/>
      <c r="M23" s="54"/>
      <c r="N23" s="54"/>
    </row>
    <row r="24" spans="1:14" s="33" customFormat="1" ht="10.5" x14ac:dyDescent="0.15">
      <c r="A24" s="54"/>
      <c r="B24" s="103"/>
      <c r="C24" s="226" t="str">
        <f>IF(B24="", "",_xlfn.XLOOKUP(B24,'All Investors'!B40:B218,'All Investors'!#REF!,""))</f>
        <v/>
      </c>
      <c r="D24" s="227"/>
      <c r="E24" s="54"/>
      <c r="F24" s="54"/>
      <c r="G24" s="54"/>
      <c r="H24" s="54"/>
      <c r="I24" s="54"/>
      <c r="J24" s="54"/>
      <c r="K24" s="54"/>
      <c r="L24" s="54"/>
      <c r="M24" s="54"/>
      <c r="N24" s="54"/>
    </row>
    <row r="25" spans="1:14" s="33" customFormat="1" ht="10.5" x14ac:dyDescent="0.15">
      <c r="A25" s="54"/>
      <c r="B25" s="103"/>
      <c r="C25" s="226" t="str">
        <f>IF(B25="", "",_xlfn.XLOOKUP(B25,'All Investors'!B41:B219,'All Investors'!#REF!,""))</f>
        <v/>
      </c>
      <c r="D25" s="227"/>
      <c r="E25" s="54"/>
      <c r="F25" s="54"/>
      <c r="G25" s="54"/>
      <c r="H25" s="54"/>
      <c r="I25" s="54"/>
      <c r="J25" s="54"/>
      <c r="K25" s="54"/>
      <c r="L25" s="54"/>
      <c r="M25" s="54"/>
      <c r="N25" s="54"/>
    </row>
    <row r="26" spans="1:14" s="33" customFormat="1" ht="12" x14ac:dyDescent="0.2">
      <c r="A26" s="16" t="s">
        <v>220</v>
      </c>
      <c r="B26" s="54"/>
      <c r="C26" s="54"/>
      <c r="D26" s="54"/>
      <c r="E26" s="54"/>
      <c r="F26" s="54"/>
      <c r="G26" s="54"/>
      <c r="H26" s="54"/>
      <c r="I26" s="54"/>
      <c r="J26" s="54"/>
    </row>
    <row r="27" spans="1:14" s="33" customFormat="1" ht="10.5" hidden="1" x14ac:dyDescent="0.15">
      <c r="A27" s="54"/>
      <c r="B27" s="54"/>
      <c r="C27" s="54"/>
      <c r="D27" s="54"/>
      <c r="E27" s="54"/>
      <c r="F27" s="54"/>
      <c r="G27" s="54"/>
      <c r="H27" s="54"/>
      <c r="I27" s="54"/>
      <c r="J27" s="54"/>
    </row>
    <row r="28" spans="1:14" s="32" customFormat="1" ht="11.25" hidden="1" x14ac:dyDescent="0.15">
      <c r="A28" s="37"/>
      <c r="B28" s="37"/>
      <c r="C28" s="37"/>
      <c r="D28" s="37"/>
      <c r="E28" s="37"/>
      <c r="F28" s="37"/>
      <c r="G28" s="37"/>
      <c r="H28" s="37"/>
      <c r="I28" s="37"/>
      <c r="J28" s="37"/>
    </row>
    <row r="29" spans="1:14" s="32" customFormat="1" ht="11.25" hidden="1" x14ac:dyDescent="0.15">
      <c r="A29" s="37"/>
      <c r="B29" s="37"/>
      <c r="C29" s="37"/>
      <c r="D29" s="37"/>
      <c r="E29" s="37"/>
      <c r="F29" s="37"/>
      <c r="G29" s="37"/>
      <c r="H29" s="37"/>
      <c r="I29" s="37"/>
      <c r="J29" s="37"/>
    </row>
    <row r="30" spans="1:14" hidden="1" x14ac:dyDescent="0.25">
      <c r="A30" s="25"/>
      <c r="B30" s="25"/>
      <c r="C30" s="25"/>
      <c r="D30" s="25"/>
      <c r="E30" s="25"/>
      <c r="F30" s="25"/>
      <c r="G30" s="25"/>
      <c r="H30" s="25"/>
      <c r="I30" s="25"/>
      <c r="J30" s="25"/>
    </row>
    <row r="31" spans="1:14" hidden="1" x14ac:dyDescent="0.25">
      <c r="A31" s="25"/>
      <c r="B31" s="25"/>
      <c r="C31" s="25"/>
      <c r="D31" s="25"/>
      <c r="E31" s="25"/>
      <c r="F31" s="25"/>
      <c r="G31" s="25"/>
      <c r="H31" s="25"/>
      <c r="I31" s="25"/>
      <c r="J31" s="25"/>
    </row>
    <row r="32" spans="1:14" hidden="1" x14ac:dyDescent="0.25">
      <c r="A32" s="25"/>
      <c r="B32" s="25"/>
      <c r="C32" s="25"/>
      <c r="D32" s="25"/>
      <c r="E32" s="25"/>
      <c r="F32" s="25"/>
      <c r="G32" s="25"/>
      <c r="H32" s="25"/>
      <c r="I32" s="25"/>
      <c r="J32" s="25"/>
    </row>
    <row r="33" spans="1:10" hidden="1" x14ac:dyDescent="0.25">
      <c r="A33" s="25"/>
      <c r="B33" s="25"/>
      <c r="C33" s="25"/>
      <c r="D33" s="25"/>
      <c r="E33" s="25"/>
      <c r="F33" s="25"/>
      <c r="G33" s="25"/>
      <c r="H33" s="25"/>
      <c r="I33" s="25"/>
      <c r="J33" s="25"/>
    </row>
    <row r="34" spans="1:10" hidden="1" x14ac:dyDescent="0.25">
      <c r="A34" s="25"/>
      <c r="B34" s="25"/>
      <c r="C34" s="25"/>
      <c r="D34" s="25"/>
      <c r="E34" s="25"/>
      <c r="F34" s="25"/>
      <c r="G34" s="25"/>
      <c r="H34" s="25"/>
      <c r="I34" s="25"/>
      <c r="J34" s="25"/>
    </row>
  </sheetData>
  <sheetProtection formatCells="0" formatColumns="0" formatRows="0"/>
  <pageMargins left="0.7" right="0.7" top="0.75" bottom="0.75" header="0.3" footer="0.3"/>
  <pageSetup scale="8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ED75A6A-5CF5-4832-ACB3-010A051405C6}">
          <x14:formula1>
            <xm:f>selections!$N$4:$N$18</xm:f>
          </x14:formula1>
          <xm:sqref>D8:D57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04622-69D5-4A75-A1E7-8CF401EDD69E}">
  <dimension ref="A1:BD25"/>
  <sheetViews>
    <sheetView zoomScaleNormal="100" workbookViewId="0">
      <selection activeCell="A25" sqref="A25"/>
    </sheetView>
  </sheetViews>
  <sheetFormatPr defaultColWidth="0" defaultRowHeight="15" zeroHeight="1" x14ac:dyDescent="0.25"/>
  <cols>
    <col min="1" max="1" width="3.85546875" customWidth="1"/>
    <col min="2" max="2" width="33.85546875" customWidth="1"/>
    <col min="3" max="3" width="22.42578125" customWidth="1"/>
    <col min="4" max="4" width="22.42578125" style="274" customWidth="1"/>
    <col min="5" max="5" width="34.42578125" style="275" customWidth="1"/>
    <col min="6" max="56" width="0" hidden="1" customWidth="1"/>
    <col min="57" max="16384" width="9.140625" hidden="1"/>
  </cols>
  <sheetData>
    <row r="1" spans="1:56" x14ac:dyDescent="0.25">
      <c r="A1" s="14"/>
      <c r="B1" s="15" t="s">
        <v>221</v>
      </c>
      <c r="C1" s="16"/>
      <c r="D1" s="16"/>
      <c r="E1" s="272" t="str">
        <f>Instructions!B3</f>
        <v>OMB Approval No. 3245-0062</v>
      </c>
      <c r="F1" s="16"/>
      <c r="G1" s="16"/>
      <c r="H1" s="16"/>
      <c r="I1" s="16"/>
      <c r="J1" s="16"/>
      <c r="K1" s="16"/>
      <c r="L1" s="16"/>
      <c r="M1" s="16"/>
      <c r="N1" s="16"/>
      <c r="O1" s="16"/>
      <c r="P1" s="16"/>
      <c r="Q1" s="31"/>
      <c r="R1" s="31"/>
      <c r="S1" s="31"/>
      <c r="T1" s="31"/>
      <c r="U1" s="31"/>
      <c r="V1" s="31"/>
      <c r="W1" s="31"/>
      <c r="X1" s="31"/>
      <c r="Y1" s="31"/>
      <c r="Z1" s="31"/>
      <c r="AA1" s="31"/>
      <c r="AB1" s="31"/>
      <c r="AC1" s="31"/>
      <c r="AD1" s="31"/>
      <c r="AE1" s="31"/>
      <c r="AF1" s="31"/>
      <c r="AG1" s="31"/>
      <c r="AH1" s="25"/>
      <c r="AI1" s="25"/>
      <c r="AJ1" s="25"/>
      <c r="AK1" s="25"/>
      <c r="AL1" s="25"/>
      <c r="AM1" s="25"/>
      <c r="AN1" s="25"/>
      <c r="AO1" s="25"/>
      <c r="AP1" s="25"/>
      <c r="AQ1" s="25"/>
      <c r="AR1" s="25"/>
    </row>
    <row r="2" spans="1:56" x14ac:dyDescent="0.25">
      <c r="A2" s="17"/>
      <c r="B2" s="15" t="s">
        <v>58</v>
      </c>
      <c r="C2" s="104" t="str">
        <f>'All Investors'!$C$6</f>
        <v>MM/DD/YYYY</v>
      </c>
      <c r="D2" s="15"/>
      <c r="E2" s="272" t="str">
        <f>Instructions!B4</f>
        <v>Expiration Date 02/28/2026</v>
      </c>
      <c r="F2" s="15"/>
      <c r="G2" s="15"/>
      <c r="H2" s="15"/>
      <c r="I2" s="15"/>
      <c r="J2" s="15"/>
      <c r="K2" s="15"/>
      <c r="L2" s="15"/>
      <c r="M2" s="15"/>
      <c r="N2" s="15"/>
      <c r="O2" s="15"/>
      <c r="P2" s="15"/>
      <c r="Q2" s="31"/>
      <c r="R2" s="31"/>
      <c r="S2" s="31"/>
      <c r="T2" s="31"/>
      <c r="U2" s="31"/>
      <c r="V2" s="31"/>
      <c r="W2" s="31"/>
      <c r="X2" s="31"/>
      <c r="Y2" s="31"/>
      <c r="Z2" s="31"/>
      <c r="AA2" s="31"/>
      <c r="AB2" s="31"/>
      <c r="AC2" s="31"/>
      <c r="AD2" s="31"/>
      <c r="AE2" s="31"/>
      <c r="AF2" s="31"/>
      <c r="AG2" s="31"/>
      <c r="AH2" s="25"/>
      <c r="AI2" s="25"/>
      <c r="AJ2" s="25"/>
      <c r="AK2" s="25"/>
      <c r="AL2" s="25"/>
      <c r="AM2" s="25"/>
      <c r="AN2" s="25"/>
      <c r="AO2" s="25"/>
      <c r="AP2" s="25"/>
      <c r="AQ2" s="25"/>
      <c r="AR2" s="25"/>
      <c r="AS2" s="18"/>
      <c r="AT2" s="18"/>
      <c r="AU2" s="18"/>
      <c r="AV2" s="18"/>
      <c r="AW2" s="18"/>
      <c r="AX2" s="18"/>
      <c r="AY2" s="18"/>
      <c r="AZ2" s="18"/>
      <c r="BA2" s="18"/>
      <c r="BB2" s="18"/>
      <c r="BC2" s="18"/>
      <c r="BD2" s="18"/>
    </row>
    <row r="3" spans="1:56" ht="25.5" customHeight="1" x14ac:dyDescent="0.25">
      <c r="A3" s="19"/>
      <c r="B3" s="28" t="s">
        <v>222</v>
      </c>
      <c r="C3" s="24"/>
      <c r="D3" s="24"/>
      <c r="E3" s="24"/>
      <c r="F3" s="24"/>
      <c r="G3" s="24"/>
      <c r="H3" s="24"/>
      <c r="I3" s="24"/>
      <c r="J3" s="24"/>
      <c r="K3" s="24"/>
      <c r="L3" s="20"/>
      <c r="M3" s="20"/>
      <c r="N3" s="20"/>
      <c r="O3" s="20"/>
      <c r="P3" s="20"/>
      <c r="Q3" s="45"/>
      <c r="R3" s="45"/>
      <c r="S3" s="45"/>
      <c r="T3" s="45"/>
      <c r="U3" s="45"/>
      <c r="V3" s="45"/>
      <c r="W3" s="45" t="s">
        <v>59</v>
      </c>
      <c r="X3" s="45" t="s">
        <v>59</v>
      </c>
      <c r="Y3" s="45" t="s">
        <v>59</v>
      </c>
      <c r="Z3" s="45" t="s">
        <v>59</v>
      </c>
      <c r="AA3" s="45" t="s">
        <v>59</v>
      </c>
      <c r="AB3" s="45" t="s">
        <v>59</v>
      </c>
      <c r="AC3" s="45" t="s">
        <v>59</v>
      </c>
      <c r="AD3" s="45" t="s">
        <v>59</v>
      </c>
      <c r="AE3" s="45" t="s">
        <v>59</v>
      </c>
      <c r="AF3" s="45" t="s">
        <v>59</v>
      </c>
      <c r="AG3" s="45" t="s">
        <v>59</v>
      </c>
      <c r="AH3" s="25"/>
      <c r="AI3" s="25"/>
      <c r="AJ3" s="25"/>
      <c r="AK3" s="25"/>
      <c r="AL3" s="25"/>
      <c r="AM3" s="25"/>
      <c r="AN3" s="25"/>
      <c r="AO3" s="25"/>
      <c r="AP3" s="25"/>
      <c r="AQ3" s="25"/>
      <c r="AR3" s="25"/>
      <c r="AS3" s="18"/>
      <c r="AT3" s="18"/>
      <c r="AU3" s="18"/>
      <c r="AV3" s="18"/>
      <c r="AW3" s="18"/>
      <c r="AX3" s="18"/>
      <c r="AY3" s="18"/>
      <c r="AZ3" s="18"/>
      <c r="BA3" s="18"/>
      <c r="BB3" s="18"/>
      <c r="BC3" s="18"/>
      <c r="BD3" s="18"/>
    </row>
    <row r="4" spans="1:56" x14ac:dyDescent="0.25">
      <c r="A4" s="22"/>
      <c r="B4" s="22" t="s">
        <v>60</v>
      </c>
      <c r="C4" s="22" t="str">
        <f>'All Investors'!$C$8</f>
        <v>ABC SBIC, L.P.</v>
      </c>
      <c r="D4" s="22"/>
      <c r="E4" s="22"/>
      <c r="F4" s="22"/>
      <c r="G4" s="23" t="s">
        <v>59</v>
      </c>
      <c r="H4" s="23"/>
      <c r="I4" s="23"/>
      <c r="J4" s="23"/>
      <c r="K4" s="23"/>
      <c r="L4" s="23"/>
      <c r="M4" s="23"/>
      <c r="N4" s="23"/>
      <c r="O4" s="23"/>
      <c r="P4" s="23"/>
      <c r="Q4" s="45"/>
      <c r="R4" s="45"/>
      <c r="S4" s="45"/>
      <c r="T4" s="45"/>
      <c r="U4" s="45"/>
      <c r="V4" s="45"/>
      <c r="W4" s="45"/>
      <c r="X4" s="45" t="s">
        <v>59</v>
      </c>
      <c r="Y4" s="45" t="s">
        <v>59</v>
      </c>
      <c r="Z4" s="45" t="s">
        <v>59</v>
      </c>
      <c r="AA4" s="45" t="s">
        <v>59</v>
      </c>
      <c r="AB4" s="45" t="s">
        <v>59</v>
      </c>
      <c r="AC4" s="45" t="s">
        <v>59</v>
      </c>
      <c r="AD4" s="45" t="s">
        <v>59</v>
      </c>
      <c r="AE4" s="45" t="s">
        <v>59</v>
      </c>
      <c r="AF4" s="45" t="s">
        <v>59</v>
      </c>
      <c r="AG4" s="45" t="s">
        <v>59</v>
      </c>
      <c r="AH4" s="25"/>
      <c r="AI4" s="25"/>
      <c r="AJ4" s="25"/>
      <c r="AK4" s="25"/>
      <c r="AL4" s="25"/>
      <c r="AM4" s="25"/>
      <c r="AN4" s="25"/>
      <c r="AO4" s="25"/>
      <c r="AP4" s="25"/>
      <c r="AQ4" s="25"/>
      <c r="AR4" s="25"/>
      <c r="AS4" s="18"/>
      <c r="AT4" s="18"/>
      <c r="AU4" s="18"/>
      <c r="AV4" s="18"/>
      <c r="AW4" s="18"/>
      <c r="AX4" s="18"/>
      <c r="AY4" s="18"/>
      <c r="AZ4" s="18"/>
      <c r="BA4" s="18"/>
      <c r="BB4" s="18"/>
      <c r="BC4" s="18"/>
      <c r="BD4" s="18"/>
    </row>
    <row r="5" spans="1:56" s="25" customFormat="1" x14ac:dyDescent="0.25"/>
    <row r="6" spans="1:56" s="54" customFormat="1" ht="10.5" x14ac:dyDescent="0.15"/>
    <row r="7" spans="1:56" s="33" customFormat="1" ht="21" x14ac:dyDescent="0.15">
      <c r="A7" s="54"/>
      <c r="B7" s="183" t="s">
        <v>95</v>
      </c>
      <c r="C7" s="280" t="s">
        <v>223</v>
      </c>
      <c r="D7" s="280" t="s">
        <v>224</v>
      </c>
      <c r="E7" s="280" t="s">
        <v>218</v>
      </c>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row>
    <row r="8" spans="1:56" s="33" customFormat="1" ht="10.5" x14ac:dyDescent="0.15">
      <c r="A8" s="54"/>
      <c r="B8" s="103" t="e" cm="1" vm="1">
        <f t="array" ref="B8">_xlfn._xlws.FILTER('All Investors'!B24:B255, 'All Investors'!$P$24:$P$255 = "Y")</f>
        <v>#VALUE!</v>
      </c>
      <c r="C8" s="227"/>
      <c r="D8" s="228"/>
      <c r="E8" s="226"/>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row>
    <row r="9" spans="1:56" s="33" customFormat="1" ht="10.5" x14ac:dyDescent="0.15">
      <c r="A9" s="54"/>
      <c r="B9" s="103"/>
      <c r="C9" s="227"/>
      <c r="D9" s="228"/>
      <c r="E9" s="226"/>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row>
    <row r="10" spans="1:56" s="33" customFormat="1" ht="10.5" x14ac:dyDescent="0.15">
      <c r="A10" s="54"/>
      <c r="B10" s="103"/>
      <c r="C10" s="227"/>
      <c r="D10" s="228"/>
      <c r="E10" s="226"/>
      <c r="F10" s="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54"/>
      <c r="AF10" s="54"/>
      <c r="AG10" s="54"/>
      <c r="AH10" s="54"/>
      <c r="AI10" s="54"/>
      <c r="AJ10" s="54"/>
      <c r="AK10" s="54"/>
      <c r="AL10" s="54"/>
      <c r="AM10" s="54"/>
      <c r="AN10" s="54"/>
      <c r="AO10" s="54"/>
    </row>
    <row r="11" spans="1:56" s="33" customFormat="1" ht="10.5" x14ac:dyDescent="0.15">
      <c r="A11" s="54"/>
      <c r="B11" s="103"/>
      <c r="C11" s="227"/>
      <c r="D11" s="228"/>
      <c r="E11" s="226"/>
      <c r="F11" s="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row>
    <row r="12" spans="1:56" s="33" customFormat="1" ht="10.5" x14ac:dyDescent="0.15">
      <c r="A12" s="54"/>
      <c r="B12" s="103"/>
      <c r="C12" s="227"/>
      <c r="D12" s="228"/>
      <c r="E12" s="226"/>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54"/>
      <c r="AF12" s="54"/>
      <c r="AG12" s="54"/>
      <c r="AH12" s="54"/>
      <c r="AI12" s="54"/>
      <c r="AJ12" s="54"/>
      <c r="AK12" s="54"/>
      <c r="AL12" s="54"/>
      <c r="AM12" s="54"/>
      <c r="AN12" s="54"/>
      <c r="AO12" s="54"/>
    </row>
    <row r="13" spans="1:56" s="33" customFormat="1" ht="10.5" x14ac:dyDescent="0.15">
      <c r="A13" s="54"/>
      <c r="B13" s="103"/>
      <c r="C13" s="227"/>
      <c r="D13" s="228"/>
      <c r="E13" s="226"/>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row>
    <row r="14" spans="1:56" s="33" customFormat="1" ht="10.5" x14ac:dyDescent="0.15">
      <c r="A14" s="54"/>
      <c r="B14" s="103"/>
      <c r="C14" s="227"/>
      <c r="D14" s="228"/>
      <c r="E14" s="226"/>
      <c r="F14" s="54"/>
      <c r="G14" s="54"/>
      <c r="H14" s="54"/>
      <c r="I14" s="54"/>
      <c r="J14" s="54"/>
      <c r="K14" s="54"/>
      <c r="L14" s="54"/>
      <c r="M14" s="54"/>
      <c r="N14" s="54"/>
      <c r="O14" s="54"/>
      <c r="P14" s="54"/>
      <c r="Q14" s="54"/>
      <c r="R14" s="54"/>
      <c r="S14" s="54"/>
      <c r="T14" s="54"/>
      <c r="U14" s="54"/>
      <c r="V14" s="54"/>
      <c r="W14" s="54"/>
      <c r="X14" s="54"/>
      <c r="Y14" s="54"/>
      <c r="Z14" s="54"/>
      <c r="AA14" s="54"/>
      <c r="AB14" s="54"/>
      <c r="AC14" s="54"/>
      <c r="AD14" s="54"/>
      <c r="AE14" s="54"/>
      <c r="AF14" s="54"/>
      <c r="AG14" s="54"/>
      <c r="AH14" s="54"/>
      <c r="AI14" s="54"/>
      <c r="AJ14" s="54"/>
      <c r="AK14" s="54"/>
      <c r="AL14" s="54"/>
      <c r="AM14" s="54"/>
      <c r="AN14" s="54"/>
      <c r="AO14" s="54"/>
    </row>
    <row r="15" spans="1:56" s="33" customFormat="1" ht="10.5" x14ac:dyDescent="0.15">
      <c r="A15" s="54"/>
      <c r="B15" s="103"/>
      <c r="C15" s="227"/>
      <c r="D15" s="228"/>
      <c r="E15" s="226"/>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row>
    <row r="16" spans="1:56" s="33" customFormat="1" ht="10.5" x14ac:dyDescent="0.15">
      <c r="A16" s="54"/>
      <c r="B16" s="103"/>
      <c r="C16" s="227"/>
      <c r="D16" s="228"/>
      <c r="E16" s="226"/>
      <c r="F16" s="54"/>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row>
    <row r="17" spans="1:41" s="33" customFormat="1" ht="10.5" x14ac:dyDescent="0.15">
      <c r="A17" s="54"/>
      <c r="B17" s="103"/>
      <c r="C17" s="227"/>
      <c r="D17" s="228"/>
      <c r="E17" s="226"/>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row>
    <row r="18" spans="1:41" s="33" customFormat="1" ht="10.5" x14ac:dyDescent="0.15">
      <c r="A18" s="54"/>
      <c r="B18" s="103"/>
      <c r="C18" s="227"/>
      <c r="D18" s="228"/>
      <c r="E18" s="226"/>
      <c r="F18" s="54"/>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54"/>
      <c r="AI18" s="54"/>
      <c r="AJ18" s="54"/>
      <c r="AK18" s="54"/>
      <c r="AL18" s="54"/>
      <c r="AM18" s="54"/>
      <c r="AN18" s="54"/>
      <c r="AO18" s="54"/>
    </row>
    <row r="19" spans="1:41" s="33" customFormat="1" ht="10.5" x14ac:dyDescent="0.15">
      <c r="A19" s="54"/>
      <c r="B19" s="103"/>
      <c r="C19" s="227"/>
      <c r="D19" s="228"/>
      <c r="E19" s="226"/>
      <c r="F19" s="54"/>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c r="AM19" s="54"/>
      <c r="AN19" s="54"/>
      <c r="AO19" s="54"/>
    </row>
    <row r="20" spans="1:41" s="33" customFormat="1" ht="10.5" x14ac:dyDescent="0.15">
      <c r="A20" s="54"/>
      <c r="B20" s="103"/>
      <c r="C20" s="227"/>
      <c r="D20" s="228"/>
      <c r="E20" s="226"/>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54"/>
      <c r="AN20" s="54"/>
      <c r="AO20" s="54"/>
    </row>
    <row r="21" spans="1:41" s="33" customFormat="1" ht="10.5" x14ac:dyDescent="0.15">
      <c r="A21" s="54"/>
      <c r="B21" s="103"/>
      <c r="C21" s="227"/>
      <c r="D21" s="228"/>
      <c r="E21" s="226"/>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row>
    <row r="22" spans="1:41" s="33" customFormat="1" ht="10.5" x14ac:dyDescent="0.15">
      <c r="A22" s="54"/>
      <c r="B22" s="103"/>
      <c r="C22" s="227"/>
      <c r="D22" s="228"/>
      <c r="E22" s="226"/>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54"/>
      <c r="AI22" s="54"/>
      <c r="AJ22" s="54"/>
      <c r="AK22" s="54"/>
      <c r="AL22" s="54"/>
      <c r="AM22" s="54"/>
      <c r="AN22" s="54"/>
      <c r="AO22" s="54"/>
    </row>
    <row r="23" spans="1:41" s="33" customFormat="1" ht="10.5" x14ac:dyDescent="0.15">
      <c r="A23" s="54"/>
      <c r="B23" s="103"/>
      <c r="C23" s="227"/>
      <c r="D23" s="228"/>
      <c r="E23" s="226"/>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row>
    <row r="24" spans="1:41" s="33" customFormat="1" ht="10.5" x14ac:dyDescent="0.15">
      <c r="A24" s="54"/>
      <c r="B24" s="103"/>
      <c r="C24" s="227"/>
      <c r="D24" s="228"/>
      <c r="E24" s="226"/>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row>
    <row r="25" spans="1:41" x14ac:dyDescent="0.25">
      <c r="A25" s="3" t="s">
        <v>220</v>
      </c>
    </row>
  </sheetData>
  <sheetProtection formatCells="0" formatColumns="0" formatRows="0"/>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9F604-D4E5-4750-847D-89D66AA0EE75}">
  <dimension ref="A1:BD48"/>
  <sheetViews>
    <sheetView topLeftCell="B1" zoomScaleNormal="100" workbookViewId="0">
      <selection activeCell="B30" sqref="B30"/>
    </sheetView>
  </sheetViews>
  <sheetFormatPr defaultColWidth="0" defaultRowHeight="15" customHeight="1" zeroHeight="1" x14ac:dyDescent="0.25"/>
  <cols>
    <col min="1" max="1" width="9.140625" hidden="1" customWidth="1"/>
    <col min="2" max="2" width="33.85546875" customWidth="1"/>
    <col min="3" max="4" width="22.42578125" customWidth="1"/>
    <col min="5" max="5" width="34.42578125" customWidth="1"/>
    <col min="6" max="6" width="22.42578125" customWidth="1"/>
    <col min="7" max="16" width="9.140625" hidden="1" customWidth="1"/>
    <col min="17" max="34" width="9.140625" style="25" hidden="1" customWidth="1"/>
    <col min="35" max="16384" width="9.140625" hidden="1"/>
  </cols>
  <sheetData>
    <row r="1" spans="1:56" x14ac:dyDescent="0.25">
      <c r="A1" s="14"/>
      <c r="B1" s="15" t="s">
        <v>225</v>
      </c>
      <c r="C1" s="16"/>
      <c r="D1" s="16"/>
      <c r="E1" s="16"/>
      <c r="F1" s="272" t="str">
        <f>Instructions!$B$3</f>
        <v>OMB Approval No. 3245-0062</v>
      </c>
      <c r="G1" s="16"/>
      <c r="H1" s="16"/>
      <c r="I1" s="16"/>
      <c r="J1" s="16"/>
      <c r="K1" s="16"/>
      <c r="L1" s="16"/>
      <c r="M1" s="16"/>
      <c r="N1" s="16"/>
      <c r="O1" s="16"/>
      <c r="P1" s="16"/>
      <c r="Q1" s="31"/>
      <c r="R1" s="31"/>
      <c r="S1" s="31"/>
      <c r="T1" s="31"/>
      <c r="U1" s="31"/>
      <c r="V1" s="31"/>
      <c r="W1" s="31"/>
      <c r="X1" s="31"/>
      <c r="Y1" s="31"/>
      <c r="Z1" s="31"/>
      <c r="AA1" s="31"/>
      <c r="AB1" s="31"/>
      <c r="AC1" s="31"/>
      <c r="AD1" s="31"/>
      <c r="AE1" s="31"/>
      <c r="AF1" s="31"/>
      <c r="AG1" s="31"/>
      <c r="AI1" s="25"/>
      <c r="AJ1" s="25"/>
      <c r="AK1" s="25"/>
      <c r="AL1" s="25"/>
      <c r="AM1" s="25"/>
      <c r="AN1" s="25"/>
      <c r="AO1" s="25"/>
      <c r="AP1" s="25"/>
      <c r="AQ1" s="25"/>
      <c r="AR1" s="25"/>
    </row>
    <row r="2" spans="1:56" x14ac:dyDescent="0.25">
      <c r="A2" s="17"/>
      <c r="B2" s="15" t="s">
        <v>58</v>
      </c>
      <c r="C2" s="104" t="str">
        <f>'All Investors'!$C$6</f>
        <v>MM/DD/YYYY</v>
      </c>
      <c r="E2" s="15"/>
      <c r="F2" s="272" t="str">
        <f>Instructions!$B$4</f>
        <v>Expiration Date 02/28/2026</v>
      </c>
      <c r="G2" s="15"/>
      <c r="H2" s="15"/>
      <c r="I2" s="15"/>
      <c r="J2" s="15"/>
      <c r="K2" s="15"/>
      <c r="L2" s="15"/>
      <c r="M2" s="15"/>
      <c r="N2" s="15"/>
      <c r="O2" s="15"/>
      <c r="P2" s="15"/>
      <c r="Q2" s="31"/>
      <c r="R2" s="31"/>
      <c r="S2" s="31"/>
      <c r="T2" s="31"/>
      <c r="U2" s="31"/>
      <c r="V2" s="31"/>
      <c r="W2" s="31"/>
      <c r="X2" s="31"/>
      <c r="Y2" s="31"/>
      <c r="Z2" s="31"/>
      <c r="AA2" s="31"/>
      <c r="AB2" s="31"/>
      <c r="AC2" s="31"/>
      <c r="AD2" s="31"/>
      <c r="AE2" s="31"/>
      <c r="AF2" s="31"/>
      <c r="AG2" s="31"/>
      <c r="AI2" s="25"/>
      <c r="AJ2" s="25"/>
      <c r="AK2" s="25"/>
      <c r="AL2" s="25"/>
      <c r="AM2" s="25"/>
      <c r="AN2" s="25"/>
      <c r="AO2" s="25"/>
      <c r="AP2" s="25"/>
      <c r="AQ2" s="25"/>
      <c r="AR2" s="25"/>
      <c r="AS2" s="18"/>
      <c r="AT2" s="18"/>
      <c r="AU2" s="18"/>
      <c r="AV2" s="18"/>
      <c r="AW2" s="18"/>
      <c r="AX2" s="18"/>
      <c r="AY2" s="18"/>
      <c r="AZ2" s="18"/>
      <c r="BA2" s="18"/>
      <c r="BB2" s="18"/>
      <c r="BC2" s="18"/>
      <c r="BD2" s="18"/>
    </row>
    <row r="3" spans="1:56" ht="25.5" customHeight="1" x14ac:dyDescent="0.25">
      <c r="A3" s="19"/>
      <c r="B3" s="28"/>
      <c r="C3" s="24"/>
      <c r="D3" s="24"/>
      <c r="E3" s="24"/>
      <c r="F3" s="24"/>
      <c r="G3" s="24"/>
      <c r="H3" s="24"/>
      <c r="I3" s="24"/>
      <c r="J3" s="24"/>
      <c r="K3" s="24"/>
      <c r="L3" s="20"/>
      <c r="M3" s="20"/>
      <c r="N3" s="20"/>
      <c r="O3" s="20"/>
      <c r="P3" s="20"/>
      <c r="Q3" s="45"/>
      <c r="R3" s="45"/>
      <c r="S3" s="45"/>
      <c r="T3" s="45"/>
      <c r="U3" s="45"/>
      <c r="V3" s="45"/>
      <c r="W3" s="45" t="s">
        <v>59</v>
      </c>
      <c r="X3" s="45" t="s">
        <v>59</v>
      </c>
      <c r="Y3" s="45" t="s">
        <v>59</v>
      </c>
      <c r="Z3" s="45" t="s">
        <v>59</v>
      </c>
      <c r="AA3" s="45" t="s">
        <v>59</v>
      </c>
      <c r="AB3" s="45" t="s">
        <v>59</v>
      </c>
      <c r="AC3" s="45" t="s">
        <v>59</v>
      </c>
      <c r="AD3" s="45" t="s">
        <v>59</v>
      </c>
      <c r="AE3" s="45" t="s">
        <v>59</v>
      </c>
      <c r="AF3" s="45" t="s">
        <v>59</v>
      </c>
      <c r="AG3" s="45" t="s">
        <v>59</v>
      </c>
      <c r="AI3" s="25"/>
      <c r="AJ3" s="25"/>
      <c r="AK3" s="25"/>
      <c r="AL3" s="25"/>
      <c r="AM3" s="25"/>
      <c r="AN3" s="25"/>
      <c r="AO3" s="25"/>
      <c r="AP3" s="25"/>
      <c r="AQ3" s="25"/>
      <c r="AR3" s="25"/>
      <c r="AS3" s="18"/>
      <c r="AT3" s="18"/>
      <c r="AU3" s="18"/>
      <c r="AV3" s="18"/>
      <c r="AW3" s="18"/>
      <c r="AX3" s="18"/>
      <c r="AY3" s="18"/>
      <c r="AZ3" s="18"/>
      <c r="BA3" s="18"/>
      <c r="BB3" s="18"/>
      <c r="BC3" s="18"/>
      <c r="BD3" s="18"/>
    </row>
    <row r="4" spans="1:56" x14ac:dyDescent="0.25">
      <c r="A4" s="22"/>
      <c r="B4" s="22" t="s">
        <v>60</v>
      </c>
      <c r="C4" s="22" t="str">
        <f>'All Investors'!$C$8</f>
        <v>ABC SBIC, L.P.</v>
      </c>
      <c r="D4" s="22"/>
      <c r="E4" s="22"/>
      <c r="F4" s="22"/>
      <c r="G4" s="23" t="s">
        <v>59</v>
      </c>
      <c r="H4" s="23"/>
      <c r="I4" s="23"/>
      <c r="J4" s="23"/>
      <c r="K4" s="23"/>
      <c r="L4" s="23"/>
      <c r="M4" s="23"/>
      <c r="N4" s="23"/>
      <c r="O4" s="23"/>
      <c r="P4" s="23"/>
      <c r="Q4" s="45"/>
      <c r="R4" s="45"/>
      <c r="S4" s="45"/>
      <c r="T4" s="45"/>
      <c r="U4" s="45"/>
      <c r="V4" s="45"/>
      <c r="W4" s="45"/>
      <c r="X4" s="45" t="s">
        <v>59</v>
      </c>
      <c r="Y4" s="45" t="s">
        <v>59</v>
      </c>
      <c r="Z4" s="45" t="s">
        <v>59</v>
      </c>
      <c r="AA4" s="45" t="s">
        <v>59</v>
      </c>
      <c r="AB4" s="45" t="s">
        <v>59</v>
      </c>
      <c r="AC4" s="45" t="s">
        <v>59</v>
      </c>
      <c r="AD4" s="45" t="s">
        <v>59</v>
      </c>
      <c r="AE4" s="45" t="s">
        <v>59</v>
      </c>
      <c r="AF4" s="45" t="s">
        <v>59</v>
      </c>
      <c r="AG4" s="45" t="s">
        <v>59</v>
      </c>
      <c r="AI4" s="25"/>
      <c r="AJ4" s="25"/>
      <c r="AK4" s="25"/>
      <c r="AL4" s="25"/>
      <c r="AM4" s="25"/>
      <c r="AN4" s="25"/>
      <c r="AO4" s="25"/>
      <c r="AP4" s="25"/>
      <c r="AQ4" s="25"/>
      <c r="AR4" s="25"/>
      <c r="AS4" s="18"/>
      <c r="AT4" s="18"/>
      <c r="AU4" s="18"/>
      <c r="AV4" s="18"/>
      <c r="AW4" s="18"/>
      <c r="AX4" s="18"/>
      <c r="AY4" s="18"/>
      <c r="AZ4" s="18"/>
      <c r="BA4" s="18"/>
      <c r="BB4" s="18"/>
      <c r="BC4" s="18"/>
      <c r="BD4" s="18"/>
    </row>
    <row r="5" spans="1:56" s="25" customFormat="1" x14ac:dyDescent="0.25"/>
    <row r="6" spans="1:56" s="54" customFormat="1" ht="10.5" x14ac:dyDescent="0.15"/>
    <row r="7" spans="1:56" s="33" customFormat="1" ht="42.75" x14ac:dyDescent="0.15">
      <c r="A7" s="54"/>
      <c r="B7" s="183" t="s">
        <v>95</v>
      </c>
      <c r="C7" s="280" t="s">
        <v>226</v>
      </c>
      <c r="D7" s="280" t="s">
        <v>194</v>
      </c>
      <c r="E7" s="280" t="s">
        <v>227</v>
      </c>
      <c r="F7" s="280" t="s">
        <v>228</v>
      </c>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row>
    <row r="8" spans="1:56" s="33" customFormat="1" ht="10.5" x14ac:dyDescent="0.15">
      <c r="A8" s="54"/>
      <c r="B8" s="103" t="e" cm="1" vm="1">
        <f t="array" ref="B8">_xlfn._xlws.FILTER('All Investors'!B24:B255, 'All Investors'!$I$24:$I$255 = "Y")</f>
        <v>#VALUE!</v>
      </c>
      <c r="C8" s="187" t="e" cm="1" vm="1">
        <f t="array" ref="C8">_xlfn._xlws.FILTER('All Investors'!C24:C255, 'All Investors'!$I$24:$I$255 = "Y")</f>
        <v>#VALUE!</v>
      </c>
      <c r="D8" s="103" t="e" cm="1" vm="1">
        <f t="array" ref="D8">_xlfn._xlws.FILTER('All Investors'!J24:J255, 'All Investors'!$I$24:$I$255 = "Y")</f>
        <v>#VALUE!</v>
      </c>
      <c r="E8" s="154"/>
      <c r="F8" s="154">
        <v>0</v>
      </c>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row>
    <row r="9" spans="1:56" s="33" customFormat="1" ht="10.5" x14ac:dyDescent="0.15">
      <c r="A9" s="54"/>
      <c r="B9" s="103"/>
      <c r="C9" s="187"/>
      <c r="D9" s="103"/>
      <c r="E9" s="154"/>
      <c r="F9" s="1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row>
    <row r="10" spans="1:56" s="33" customFormat="1" ht="10.5" x14ac:dyDescent="0.15">
      <c r="A10" s="54"/>
      <c r="B10" s="103"/>
      <c r="C10" s="187"/>
      <c r="D10" s="103"/>
      <c r="E10" s="154"/>
      <c r="F10" s="1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54"/>
      <c r="AF10" s="54"/>
      <c r="AG10" s="54"/>
      <c r="AH10" s="54"/>
      <c r="AI10" s="54"/>
      <c r="AJ10" s="54"/>
      <c r="AK10" s="54"/>
      <c r="AL10" s="54"/>
      <c r="AM10" s="54"/>
      <c r="AN10" s="54"/>
      <c r="AO10" s="54"/>
    </row>
    <row r="11" spans="1:56" s="33" customFormat="1" ht="10.5" x14ac:dyDescent="0.15">
      <c r="A11" s="54"/>
      <c r="B11" s="103"/>
      <c r="C11" s="187"/>
      <c r="D11" s="103"/>
      <c r="E11" s="154"/>
      <c r="F11" s="1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row>
    <row r="12" spans="1:56" s="33" customFormat="1" ht="10.5" x14ac:dyDescent="0.15">
      <c r="A12" s="54"/>
      <c r="B12" s="103"/>
      <c r="C12" s="187"/>
      <c r="D12" s="103"/>
      <c r="E12" s="154"/>
      <c r="F12" s="1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54"/>
      <c r="AF12" s="54"/>
      <c r="AG12" s="54"/>
      <c r="AH12" s="54"/>
      <c r="AI12" s="54"/>
      <c r="AJ12" s="54"/>
      <c r="AK12" s="54"/>
      <c r="AL12" s="54"/>
      <c r="AM12" s="54"/>
      <c r="AN12" s="54"/>
      <c r="AO12" s="54"/>
    </row>
    <row r="13" spans="1:56" s="33" customFormat="1" ht="10.5" x14ac:dyDescent="0.15">
      <c r="A13" s="54"/>
      <c r="B13" s="103"/>
      <c r="C13" s="187"/>
      <c r="D13" s="103"/>
      <c r="E13" s="154"/>
      <c r="F13" s="1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row>
    <row r="14" spans="1:56" s="33" customFormat="1" ht="10.5" x14ac:dyDescent="0.15">
      <c r="A14" s="54"/>
      <c r="B14" s="103"/>
      <c r="C14" s="187"/>
      <c r="D14" s="103"/>
      <c r="E14" s="154"/>
      <c r="F14" s="154"/>
      <c r="G14" s="54"/>
      <c r="H14" s="54"/>
      <c r="I14" s="54"/>
      <c r="J14" s="54"/>
      <c r="K14" s="54"/>
      <c r="L14" s="54"/>
      <c r="M14" s="54"/>
      <c r="N14" s="54"/>
      <c r="O14" s="54"/>
      <c r="P14" s="54"/>
      <c r="Q14" s="54"/>
      <c r="R14" s="54"/>
      <c r="S14" s="54"/>
      <c r="T14" s="54"/>
      <c r="U14" s="54"/>
      <c r="V14" s="54"/>
      <c r="W14" s="54"/>
      <c r="X14" s="54"/>
      <c r="Y14" s="54"/>
      <c r="Z14" s="54"/>
      <c r="AA14" s="54"/>
      <c r="AB14" s="54"/>
      <c r="AC14" s="54"/>
      <c r="AD14" s="54"/>
      <c r="AE14" s="54"/>
      <c r="AF14" s="54"/>
      <c r="AG14" s="54"/>
      <c r="AH14" s="54"/>
      <c r="AI14" s="54"/>
      <c r="AJ14" s="54"/>
      <c r="AK14" s="54"/>
      <c r="AL14" s="54"/>
      <c r="AM14" s="54"/>
      <c r="AN14" s="54"/>
      <c r="AO14" s="54"/>
    </row>
    <row r="15" spans="1:56" s="33" customFormat="1" ht="10.5" x14ac:dyDescent="0.15">
      <c r="A15" s="54"/>
      <c r="B15" s="103"/>
      <c r="C15" s="187"/>
      <c r="D15" s="103"/>
      <c r="E15" s="154"/>
      <c r="F15" s="1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row>
    <row r="16" spans="1:56" s="33" customFormat="1" ht="10.5" x14ac:dyDescent="0.15">
      <c r="A16" s="54"/>
      <c r="B16" s="103"/>
      <c r="C16" s="187"/>
      <c r="D16" s="103"/>
      <c r="E16" s="154"/>
      <c r="F16" s="154"/>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row>
    <row r="17" spans="1:41" s="33" customFormat="1" ht="10.5" x14ac:dyDescent="0.15">
      <c r="A17" s="54"/>
      <c r="B17" s="103"/>
      <c r="C17" s="187"/>
      <c r="D17" s="103"/>
      <c r="E17" s="154"/>
      <c r="F17" s="1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row>
    <row r="18" spans="1:41" s="33" customFormat="1" ht="10.5" x14ac:dyDescent="0.15">
      <c r="A18" s="54"/>
      <c r="B18" s="103"/>
      <c r="C18" s="187"/>
      <c r="D18" s="103"/>
      <c r="E18" s="154"/>
      <c r="F18" s="154"/>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54"/>
      <c r="AI18" s="54"/>
      <c r="AJ18" s="54"/>
      <c r="AK18" s="54"/>
      <c r="AL18" s="54"/>
      <c r="AM18" s="54"/>
      <c r="AN18" s="54"/>
      <c r="AO18" s="54"/>
    </row>
    <row r="19" spans="1:41" s="33" customFormat="1" ht="10.5" x14ac:dyDescent="0.15">
      <c r="A19" s="54"/>
      <c r="B19" s="103"/>
      <c r="C19" s="187"/>
      <c r="D19" s="103"/>
      <c r="E19" s="154"/>
      <c r="F19" s="154"/>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c r="AM19" s="54"/>
      <c r="AN19" s="54"/>
      <c r="AO19" s="54"/>
    </row>
    <row r="20" spans="1:41" s="33" customFormat="1" ht="10.5" x14ac:dyDescent="0.15">
      <c r="A20" s="54"/>
      <c r="B20" s="103"/>
      <c r="C20" s="187"/>
      <c r="D20" s="103"/>
      <c r="E20" s="154"/>
      <c r="F20" s="1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54"/>
      <c r="AN20" s="54"/>
      <c r="AO20" s="54"/>
    </row>
    <row r="21" spans="1:41" s="33" customFormat="1" ht="10.5" x14ac:dyDescent="0.15">
      <c r="A21" s="54"/>
      <c r="B21" s="103"/>
      <c r="C21" s="187"/>
      <c r="D21" s="103"/>
      <c r="E21" s="154"/>
      <c r="F21" s="1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row>
    <row r="22" spans="1:41" s="33" customFormat="1" ht="10.5" x14ac:dyDescent="0.15">
      <c r="A22" s="54"/>
      <c r="B22" s="103"/>
      <c r="C22" s="187"/>
      <c r="D22" s="103"/>
      <c r="E22" s="154"/>
      <c r="F22" s="1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54"/>
      <c r="AI22" s="54"/>
      <c r="AJ22" s="54"/>
      <c r="AK22" s="54"/>
      <c r="AL22" s="54"/>
      <c r="AM22" s="54"/>
      <c r="AN22" s="54"/>
      <c r="AO22" s="54"/>
    </row>
    <row r="23" spans="1:41" s="33" customFormat="1" ht="10.5" x14ac:dyDescent="0.15">
      <c r="A23" s="54"/>
      <c r="B23" s="103"/>
      <c r="C23" s="187"/>
      <c r="D23" s="103"/>
      <c r="E23" s="154"/>
      <c r="F23" s="1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row>
    <row r="24" spans="1:41" s="33" customFormat="1" ht="10.5" x14ac:dyDescent="0.15">
      <c r="A24" s="54"/>
      <c r="B24" s="103"/>
      <c r="C24" s="187"/>
      <c r="D24" s="103"/>
      <c r="E24" s="154"/>
      <c r="F24" s="1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row>
    <row r="25" spans="1:41" s="33" customFormat="1" ht="10.5" x14ac:dyDescent="0.15">
      <c r="A25" s="54"/>
      <c r="B25" s="188"/>
      <c r="C25" s="190"/>
      <c r="D25" s="189" t="s">
        <v>229</v>
      </c>
      <c r="E25" s="103">
        <f>SUM(E8:E24)</f>
        <v>0</v>
      </c>
      <c r="F25" s="103">
        <f>SUM(F8:F24)</f>
        <v>0</v>
      </c>
      <c r="G25" s="54"/>
      <c r="H25" s="54"/>
      <c r="I25" s="54"/>
      <c r="J25" s="54"/>
      <c r="K25" s="54"/>
      <c r="L25" s="54"/>
      <c r="M25" s="54"/>
      <c r="N25" s="54"/>
      <c r="O25" s="54"/>
      <c r="P25" s="54"/>
      <c r="Q25" s="54"/>
      <c r="R25" s="54"/>
      <c r="S25" s="54"/>
      <c r="T25" s="54"/>
      <c r="U25" s="54"/>
      <c r="V25" s="54"/>
      <c r="W25" s="54"/>
      <c r="X25" s="54"/>
      <c r="Y25" s="54"/>
      <c r="Z25" s="54"/>
      <c r="AA25" s="54"/>
      <c r="AB25" s="54"/>
      <c r="AC25" s="54"/>
      <c r="AD25" s="54"/>
      <c r="AE25" s="54"/>
      <c r="AF25" s="54"/>
      <c r="AG25" s="54"/>
      <c r="AH25" s="54"/>
      <c r="AI25" s="54"/>
      <c r="AJ25" s="54"/>
      <c r="AK25" s="54"/>
      <c r="AL25" s="54"/>
      <c r="AM25" s="54"/>
      <c r="AN25" s="54"/>
      <c r="AO25" s="54"/>
    </row>
    <row r="26" spans="1:41" s="54" customFormat="1" ht="10.5" x14ac:dyDescent="0.15">
      <c r="B26" s="185" t="s">
        <v>230</v>
      </c>
      <c r="C26" s="185"/>
      <c r="D26" s="185"/>
      <c r="E26" s="101">
        <f>E25/'All Investors'!$C$14</f>
        <v>0</v>
      </c>
      <c r="F26" s="100">
        <f>F25/'All Investors'!$C$14</f>
        <v>0</v>
      </c>
    </row>
    <row r="27" spans="1:41" s="54" customFormat="1" ht="10.5" x14ac:dyDescent="0.15"/>
    <row r="28" spans="1:41" s="25" customFormat="1" x14ac:dyDescent="0.25">
      <c r="B28" s="306" t="s">
        <v>231</v>
      </c>
      <c r="C28" s="306"/>
      <c r="D28" s="306"/>
      <c r="E28" s="306"/>
      <c r="F28" s="306"/>
    </row>
    <row r="29" spans="1:41" s="25" customFormat="1" ht="39.950000000000003" customHeight="1" x14ac:dyDescent="0.25">
      <c r="B29" s="306"/>
      <c r="C29" s="306"/>
      <c r="D29" s="306"/>
      <c r="E29" s="306"/>
      <c r="F29" s="306"/>
    </row>
    <row r="30" spans="1:41" s="25" customFormat="1" x14ac:dyDescent="0.25">
      <c r="B30" s="3" t="s">
        <v>220</v>
      </c>
    </row>
    <row r="31" spans="1:41" s="25" customFormat="1" hidden="1" x14ac:dyDescent="0.25"/>
    <row r="32" spans="1:41" s="25" customFormat="1" hidden="1" x14ac:dyDescent="0.25"/>
    <row r="33" spans="1:1" s="25" customFormat="1" hidden="1" x14ac:dyDescent="0.25"/>
    <row r="34" spans="1:1" s="25" customFormat="1" hidden="1" x14ac:dyDescent="0.25"/>
    <row r="35" spans="1:1" s="25" customFormat="1" hidden="1" x14ac:dyDescent="0.25"/>
    <row r="36" spans="1:1" s="25" customFormat="1" hidden="1" x14ac:dyDescent="0.25"/>
    <row r="37" spans="1:1" s="25" customFormat="1" hidden="1" x14ac:dyDescent="0.25"/>
    <row r="38" spans="1:1" s="25" customFormat="1" hidden="1" x14ac:dyDescent="0.25"/>
    <row r="39" spans="1:1" s="25" customFormat="1" hidden="1" x14ac:dyDescent="0.25"/>
    <row r="40" spans="1:1" s="25" customFormat="1" hidden="1" x14ac:dyDescent="0.25"/>
    <row r="41" spans="1:1" s="25" customFormat="1" hidden="1" x14ac:dyDescent="0.25"/>
    <row r="42" spans="1:1" hidden="1" x14ac:dyDescent="0.25">
      <c r="A42" s="25"/>
    </row>
    <row r="43" spans="1:1" hidden="1" x14ac:dyDescent="0.25">
      <c r="A43" s="25"/>
    </row>
    <row r="44" spans="1:1" hidden="1" x14ac:dyDescent="0.25">
      <c r="A44" s="25"/>
    </row>
    <row r="45" spans="1:1" hidden="1" x14ac:dyDescent="0.25">
      <c r="A45" s="25"/>
    </row>
    <row r="46" spans="1:1" hidden="1" x14ac:dyDescent="0.25">
      <c r="A46" s="25"/>
    </row>
    <row r="47" spans="1:1" hidden="1" x14ac:dyDescent="0.25">
      <c r="A47" s="25"/>
    </row>
    <row r="48" spans="1:1" hidden="1" x14ac:dyDescent="0.25">
      <c r="A48" s="25"/>
    </row>
  </sheetData>
  <sheetProtection formatCells="0" formatColumns="0" formatRows="0"/>
  <mergeCells count="1">
    <mergeCell ref="B28:F29"/>
  </mergeCells>
  <pageMargins left="0.7" right="0.7" top="0.75" bottom="0.75" header="0.3" footer="0.3"/>
  <pageSetup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2021C-5CC0-4AEC-93B0-301767149022}">
  <dimension ref="A1:BF53"/>
  <sheetViews>
    <sheetView showGridLines="0" zoomScaleNormal="100" workbookViewId="0">
      <selection activeCell="H4" sqref="H4"/>
    </sheetView>
  </sheetViews>
  <sheetFormatPr defaultColWidth="0" defaultRowHeight="15" customHeight="1" zeroHeight="1" x14ac:dyDescent="0.25"/>
  <cols>
    <col min="1" max="1" width="4.28515625" customWidth="1"/>
    <col min="2" max="2" width="29.85546875" style="153" customWidth="1"/>
    <col min="3" max="3" width="29.85546875" style="241" customWidth="1"/>
    <col min="4" max="4" width="32.28515625" style="153" bestFit="1" customWidth="1"/>
    <col min="5" max="5" width="22.42578125" style="241" customWidth="1"/>
    <col min="6" max="7" width="34.42578125" style="153" customWidth="1"/>
    <col min="8" max="8" width="36.7109375" style="153" customWidth="1"/>
    <col min="9" max="18" width="9.140625" style="153" hidden="1" customWidth="1"/>
    <col min="19" max="36" width="9.140625" style="147" hidden="1" customWidth="1"/>
    <col min="37" max="16384" width="9.140625" style="153" hidden="1"/>
  </cols>
  <sheetData>
    <row r="1" spans="1:58" customFormat="1" x14ac:dyDescent="0.25">
      <c r="A1" s="14"/>
      <c r="B1" s="15" t="s">
        <v>232</v>
      </c>
      <c r="C1" s="15"/>
      <c r="D1" s="16"/>
      <c r="E1" s="16"/>
      <c r="F1" s="16"/>
      <c r="G1" s="16"/>
      <c r="H1" s="272" t="str">
        <f>Instructions!$B$3</f>
        <v>OMB Approval No. 3245-0062</v>
      </c>
      <c r="I1" s="16"/>
      <c r="J1" s="16"/>
      <c r="K1" s="16"/>
      <c r="L1" s="16"/>
      <c r="M1" s="16"/>
      <c r="N1" s="16"/>
      <c r="O1" s="16"/>
      <c r="P1" s="16"/>
      <c r="Q1" s="16"/>
      <c r="R1" s="16"/>
      <c r="S1" s="31"/>
      <c r="T1" s="31"/>
      <c r="U1" s="31"/>
      <c r="V1" s="31"/>
      <c r="W1" s="31"/>
      <c r="X1" s="31"/>
      <c r="Y1" s="31"/>
      <c r="Z1" s="31"/>
      <c r="AA1" s="31"/>
      <c r="AB1" s="31"/>
      <c r="AC1" s="31"/>
      <c r="AD1" s="31"/>
      <c r="AE1" s="31"/>
      <c r="AF1" s="31"/>
      <c r="AG1" s="31"/>
      <c r="AH1" s="31"/>
      <c r="AI1" s="31"/>
      <c r="AJ1" s="25"/>
      <c r="AK1" s="25"/>
      <c r="AL1" s="25"/>
      <c r="AM1" s="25"/>
      <c r="AN1" s="25"/>
      <c r="AO1" s="25"/>
      <c r="AP1" s="25"/>
      <c r="AQ1" s="25"/>
      <c r="AR1" s="25"/>
      <c r="AS1" s="25"/>
      <c r="AT1" s="25"/>
    </row>
    <row r="2" spans="1:58" customFormat="1" x14ac:dyDescent="0.25">
      <c r="A2" s="22"/>
      <c r="B2" s="22" t="s">
        <v>60</v>
      </c>
      <c r="C2" s="22" t="str">
        <f>'All Investors'!$C$8</f>
        <v>ABC SBIC, L.P.</v>
      </c>
      <c r="D2" s="22"/>
      <c r="E2" s="22"/>
      <c r="F2" s="22"/>
      <c r="G2" s="22"/>
      <c r="H2" s="272" t="str">
        <f>Instructions!$B$4</f>
        <v>Expiration Date 02/28/2026</v>
      </c>
      <c r="I2" s="23" t="s">
        <v>59</v>
      </c>
      <c r="J2" s="23"/>
      <c r="K2" s="23"/>
      <c r="L2" s="23"/>
      <c r="M2" s="23"/>
      <c r="N2" s="23"/>
      <c r="O2" s="23"/>
      <c r="P2" s="23"/>
      <c r="Q2" s="23"/>
      <c r="R2" s="23"/>
      <c r="S2" s="45"/>
      <c r="T2" s="45"/>
      <c r="U2" s="45"/>
      <c r="V2" s="45"/>
      <c r="W2" s="45"/>
      <c r="X2" s="45"/>
      <c r="Y2" s="45"/>
      <c r="Z2" s="45" t="s">
        <v>59</v>
      </c>
      <c r="AA2" s="45" t="s">
        <v>59</v>
      </c>
      <c r="AB2" s="45" t="s">
        <v>59</v>
      </c>
      <c r="AC2" s="45" t="s">
        <v>59</v>
      </c>
      <c r="AD2" s="45" t="s">
        <v>59</v>
      </c>
      <c r="AE2" s="45" t="s">
        <v>59</v>
      </c>
      <c r="AF2" s="45" t="s">
        <v>59</v>
      </c>
      <c r="AG2" s="45" t="s">
        <v>59</v>
      </c>
      <c r="AH2" s="45" t="s">
        <v>59</v>
      </c>
      <c r="AI2" s="45" t="s">
        <v>59</v>
      </c>
      <c r="AJ2" s="25"/>
      <c r="AK2" s="25"/>
      <c r="AL2" s="25"/>
      <c r="AM2" s="25"/>
      <c r="AN2" s="25"/>
      <c r="AO2" s="25"/>
      <c r="AP2" s="25"/>
      <c r="AQ2" s="25"/>
      <c r="AR2" s="25"/>
      <c r="AS2" s="25"/>
      <c r="AT2" s="25"/>
      <c r="AU2" s="18"/>
      <c r="AV2" s="18"/>
      <c r="AW2" s="18"/>
      <c r="AX2" s="18"/>
      <c r="AY2" s="18"/>
      <c r="AZ2" s="18"/>
      <c r="BA2" s="18"/>
      <c r="BB2" s="18"/>
      <c r="BC2" s="18"/>
      <c r="BD2" s="18"/>
      <c r="BE2" s="18"/>
      <c r="BF2" s="18"/>
    </row>
    <row r="3" spans="1:58" customFormat="1" x14ac:dyDescent="0.25">
      <c r="A3" s="17"/>
      <c r="B3" s="15" t="s">
        <v>58</v>
      </c>
      <c r="C3" s="104" t="str">
        <f>'All Investors'!$C$6</f>
        <v>MM/DD/YYYY</v>
      </c>
      <c r="D3" s="153"/>
      <c r="E3" s="211"/>
      <c r="F3" s="15"/>
      <c r="G3" s="15"/>
      <c r="H3" s="15"/>
      <c r="I3" s="15"/>
      <c r="J3" s="15"/>
      <c r="K3" s="15"/>
      <c r="L3" s="15"/>
      <c r="M3" s="15"/>
      <c r="N3" s="15"/>
      <c r="O3" s="15"/>
      <c r="P3" s="15"/>
      <c r="Q3" s="15"/>
      <c r="R3" s="15"/>
      <c r="S3" s="31"/>
      <c r="T3" s="31"/>
      <c r="U3" s="31"/>
      <c r="V3" s="31"/>
      <c r="W3" s="31"/>
      <c r="X3" s="31"/>
      <c r="Y3" s="31"/>
      <c r="Z3" s="31"/>
      <c r="AA3" s="31"/>
      <c r="AB3" s="31"/>
      <c r="AC3" s="31"/>
      <c r="AD3" s="31"/>
      <c r="AE3" s="31"/>
      <c r="AF3" s="31"/>
      <c r="AG3" s="31"/>
      <c r="AH3" s="31"/>
      <c r="AI3" s="31"/>
      <c r="AJ3" s="25"/>
      <c r="AK3" s="25"/>
      <c r="AL3" s="25"/>
      <c r="AM3" s="25"/>
      <c r="AN3" s="25"/>
      <c r="AO3" s="25"/>
      <c r="AP3" s="25"/>
      <c r="AQ3" s="25"/>
      <c r="AR3" s="25"/>
      <c r="AS3" s="25"/>
      <c r="AT3" s="25"/>
      <c r="AU3" s="18"/>
      <c r="AV3" s="18"/>
      <c r="AW3" s="18"/>
      <c r="AX3" s="18"/>
      <c r="AY3" s="18"/>
      <c r="AZ3" s="18"/>
      <c r="BA3" s="18"/>
      <c r="BB3" s="18"/>
      <c r="BC3" s="18"/>
      <c r="BD3" s="18"/>
      <c r="BE3" s="18"/>
      <c r="BF3" s="18"/>
    </row>
    <row r="4" spans="1:58" customFormat="1" x14ac:dyDescent="0.25">
      <c r="A4" s="173"/>
      <c r="B4" s="15"/>
      <c r="C4" s="211"/>
      <c r="D4" s="153"/>
      <c r="E4" s="211"/>
      <c r="F4" s="15"/>
      <c r="G4" s="15"/>
      <c r="H4" s="15"/>
      <c r="I4" s="15"/>
      <c r="J4" s="15"/>
      <c r="K4" s="15"/>
      <c r="L4" s="15"/>
      <c r="M4" s="15"/>
      <c r="N4" s="15"/>
      <c r="O4" s="15"/>
      <c r="P4" s="15"/>
      <c r="Q4" s="15"/>
      <c r="R4" s="15"/>
      <c r="S4" s="31"/>
      <c r="T4" s="31"/>
      <c r="U4" s="31"/>
      <c r="V4" s="31"/>
      <c r="W4" s="31"/>
      <c r="X4" s="31"/>
      <c r="Y4" s="31"/>
      <c r="Z4" s="31"/>
      <c r="AA4" s="31"/>
      <c r="AB4" s="31"/>
      <c r="AC4" s="31"/>
      <c r="AD4" s="31"/>
      <c r="AE4" s="31"/>
      <c r="AF4" s="31"/>
      <c r="AG4" s="31"/>
      <c r="AH4" s="31"/>
      <c r="AI4" s="31"/>
      <c r="AJ4" s="25"/>
      <c r="AK4" s="25"/>
      <c r="AL4" s="25"/>
      <c r="AM4" s="25"/>
      <c r="AN4" s="25"/>
      <c r="AO4" s="25"/>
      <c r="AP4" s="25"/>
      <c r="AQ4" s="25"/>
      <c r="AR4" s="25"/>
      <c r="AS4" s="25"/>
      <c r="AT4" s="25"/>
      <c r="AU4" s="18"/>
      <c r="AV4" s="18"/>
      <c r="AW4" s="18"/>
      <c r="AX4" s="18"/>
      <c r="AY4" s="18"/>
      <c r="AZ4" s="18"/>
      <c r="BA4" s="18"/>
      <c r="BB4" s="18"/>
      <c r="BC4" s="18"/>
      <c r="BD4" s="18"/>
      <c r="BE4" s="18"/>
      <c r="BF4" s="18"/>
    </row>
    <row r="5" spans="1:58" customFormat="1" x14ac:dyDescent="0.25">
      <c r="A5" s="173"/>
      <c r="B5" s="248" t="s">
        <v>233</v>
      </c>
      <c r="C5" s="249"/>
      <c r="D5" s="250"/>
      <c r="E5" s="251"/>
      <c r="F5" s="251"/>
      <c r="G5" s="251"/>
      <c r="H5" s="153"/>
      <c r="I5" s="15"/>
      <c r="J5" s="15"/>
      <c r="K5" s="15"/>
      <c r="L5" s="15"/>
      <c r="M5" s="15"/>
      <c r="N5" s="15"/>
      <c r="O5" s="15"/>
      <c r="P5" s="15"/>
      <c r="Q5" s="15"/>
      <c r="R5" s="15"/>
      <c r="S5" s="31"/>
      <c r="T5" s="31"/>
      <c r="U5" s="31"/>
      <c r="V5" s="31"/>
      <c r="W5" s="31"/>
      <c r="X5" s="31"/>
      <c r="Y5" s="31"/>
      <c r="Z5" s="31"/>
      <c r="AA5" s="31"/>
      <c r="AB5" s="31"/>
      <c r="AC5" s="31"/>
      <c r="AD5" s="31"/>
      <c r="AE5" s="31"/>
      <c r="AF5" s="31"/>
      <c r="AG5" s="31"/>
      <c r="AH5" s="31"/>
      <c r="AI5" s="31"/>
      <c r="AJ5" s="25"/>
      <c r="AK5" s="25"/>
      <c r="AL5" s="25"/>
      <c r="AM5" s="25"/>
      <c r="AN5" s="25"/>
      <c r="AO5" s="25"/>
      <c r="AP5" s="25"/>
      <c r="AQ5" s="25"/>
      <c r="AR5" s="25"/>
      <c r="AS5" s="25"/>
      <c r="AT5" s="25"/>
      <c r="AU5" s="18"/>
      <c r="AV5" s="18"/>
      <c r="AW5" s="18"/>
      <c r="AX5" s="18"/>
      <c r="AY5" s="18"/>
      <c r="AZ5" s="18"/>
      <c r="BA5" s="18"/>
      <c r="BB5" s="18"/>
      <c r="BC5" s="18"/>
      <c r="BD5" s="18"/>
      <c r="BE5" s="18"/>
      <c r="BF5" s="18"/>
    </row>
    <row r="6" spans="1:58" customFormat="1" ht="33" customHeight="1" x14ac:dyDescent="0.25">
      <c r="A6" s="173"/>
      <c r="B6" s="313" t="s">
        <v>234</v>
      </c>
      <c r="C6" s="313"/>
      <c r="D6" s="313"/>
      <c r="E6" s="313"/>
      <c r="F6" s="313"/>
      <c r="G6" s="313"/>
      <c r="H6" s="153"/>
      <c r="I6" s="15"/>
      <c r="J6" s="15"/>
      <c r="K6" s="15"/>
      <c r="L6" s="15"/>
      <c r="M6" s="15"/>
      <c r="N6" s="15"/>
      <c r="O6" s="15"/>
      <c r="P6" s="15"/>
      <c r="Q6" s="15"/>
      <c r="R6" s="15"/>
      <c r="S6" s="31"/>
      <c r="T6" s="31"/>
      <c r="U6" s="31"/>
      <c r="V6" s="31"/>
      <c r="W6" s="31"/>
      <c r="X6" s="31"/>
      <c r="Y6" s="31"/>
      <c r="Z6" s="31"/>
      <c r="AA6" s="31"/>
      <c r="AB6" s="31"/>
      <c r="AC6" s="31"/>
      <c r="AD6" s="31"/>
      <c r="AE6" s="31"/>
      <c r="AF6" s="31"/>
      <c r="AG6" s="31"/>
      <c r="AH6" s="31"/>
      <c r="AI6" s="31"/>
      <c r="AJ6" s="25"/>
      <c r="AK6" s="25"/>
      <c r="AL6" s="25"/>
      <c r="AM6" s="25"/>
      <c r="AN6" s="25"/>
      <c r="AO6" s="25"/>
      <c r="AP6" s="25"/>
      <c r="AQ6" s="25"/>
      <c r="AR6" s="25"/>
      <c r="AS6" s="25"/>
      <c r="AT6" s="25"/>
      <c r="AU6" s="18"/>
      <c r="AV6" s="18"/>
      <c r="AW6" s="18"/>
      <c r="AX6" s="18"/>
      <c r="AY6" s="18"/>
      <c r="AZ6" s="18"/>
      <c r="BA6" s="18"/>
      <c r="BB6" s="18"/>
      <c r="BC6" s="18"/>
      <c r="BD6" s="18"/>
      <c r="BE6" s="18"/>
      <c r="BF6" s="18"/>
    </row>
    <row r="7" spans="1:58" customFormat="1" ht="18" customHeight="1" x14ac:dyDescent="0.25">
      <c r="A7" s="173"/>
      <c r="B7" s="211" t="s">
        <v>235</v>
      </c>
      <c r="C7" s="153"/>
      <c r="D7" s="211"/>
      <c r="E7" s="247"/>
      <c r="F7" s="15"/>
      <c r="G7" s="15"/>
      <c r="H7" s="153"/>
      <c r="I7" s="15"/>
      <c r="J7" s="15"/>
      <c r="K7" s="15"/>
      <c r="L7" s="15"/>
      <c r="M7" s="15"/>
      <c r="N7" s="15"/>
      <c r="O7" s="15"/>
      <c r="P7" s="15"/>
      <c r="Q7" s="15"/>
      <c r="R7" s="15"/>
      <c r="S7" s="31"/>
      <c r="T7" s="31"/>
      <c r="U7" s="31"/>
      <c r="V7" s="31"/>
      <c r="W7" s="31"/>
      <c r="X7" s="31"/>
      <c r="Y7" s="31"/>
      <c r="Z7" s="31"/>
      <c r="AA7" s="31"/>
      <c r="AB7" s="31"/>
      <c r="AC7" s="31"/>
      <c r="AD7" s="31"/>
      <c r="AE7" s="31"/>
      <c r="AF7" s="31"/>
      <c r="AG7" s="31"/>
      <c r="AH7" s="31"/>
      <c r="AI7" s="31"/>
      <c r="AJ7" s="25"/>
      <c r="AK7" s="25"/>
      <c r="AL7" s="25"/>
      <c r="AM7" s="25"/>
      <c r="AN7" s="25"/>
      <c r="AO7" s="25"/>
      <c r="AP7" s="25"/>
      <c r="AQ7" s="25"/>
      <c r="AR7" s="25"/>
      <c r="AS7" s="25"/>
      <c r="AT7" s="25"/>
      <c r="AU7" s="18"/>
      <c r="AV7" s="18"/>
      <c r="AW7" s="18"/>
      <c r="AX7" s="18"/>
      <c r="AY7" s="18"/>
      <c r="AZ7" s="18"/>
      <c r="BA7" s="18"/>
      <c r="BB7" s="18"/>
      <c r="BC7" s="18"/>
      <c r="BD7" s="18"/>
      <c r="BE7" s="18"/>
      <c r="BF7" s="18"/>
    </row>
    <row r="8" spans="1:58" customFormat="1" ht="30.75" customHeight="1" x14ac:dyDescent="0.25">
      <c r="A8" s="173"/>
      <c r="B8" s="314" t="s">
        <v>236</v>
      </c>
      <c r="C8" s="314"/>
      <c r="D8" s="314"/>
      <c r="E8" s="314"/>
      <c r="F8" s="314"/>
      <c r="G8" s="314"/>
      <c r="H8" s="153"/>
      <c r="I8" s="15"/>
      <c r="J8" s="15"/>
      <c r="K8" s="15"/>
      <c r="L8" s="15"/>
      <c r="M8" s="15"/>
      <c r="N8" s="15"/>
      <c r="O8" s="15"/>
      <c r="P8" s="15"/>
      <c r="Q8" s="15"/>
      <c r="R8" s="15"/>
      <c r="S8" s="31"/>
      <c r="T8" s="31"/>
      <c r="U8" s="31"/>
      <c r="V8" s="31"/>
      <c r="W8" s="31"/>
      <c r="X8" s="31"/>
      <c r="Y8" s="31"/>
      <c r="Z8" s="31"/>
      <c r="AA8" s="31"/>
      <c r="AB8" s="31"/>
      <c r="AC8" s="31"/>
      <c r="AD8" s="31"/>
      <c r="AE8" s="31"/>
      <c r="AF8" s="31"/>
      <c r="AG8" s="31"/>
      <c r="AH8" s="31"/>
      <c r="AI8" s="31"/>
      <c r="AJ8" s="25"/>
      <c r="AK8" s="25"/>
      <c r="AL8" s="25"/>
      <c r="AM8" s="25"/>
      <c r="AN8" s="25"/>
      <c r="AO8" s="25"/>
      <c r="AP8" s="25"/>
      <c r="AQ8" s="25"/>
      <c r="AR8" s="25"/>
      <c r="AS8" s="25"/>
      <c r="AT8" s="25"/>
      <c r="AU8" s="18"/>
      <c r="AV8" s="18"/>
      <c r="AW8" s="18"/>
      <c r="AX8" s="18"/>
      <c r="AY8" s="18"/>
      <c r="AZ8" s="18"/>
      <c r="BA8" s="18"/>
      <c r="BB8" s="18"/>
      <c r="BC8" s="18"/>
      <c r="BD8" s="18"/>
      <c r="BE8" s="18"/>
      <c r="BF8" s="18"/>
    </row>
    <row r="9" spans="1:58" customFormat="1" ht="22.5" customHeight="1" x14ac:dyDescent="0.25">
      <c r="A9" s="173"/>
      <c r="B9" s="211" t="s">
        <v>237</v>
      </c>
      <c r="C9" s="153"/>
      <c r="D9" s="211"/>
      <c r="E9" s="247"/>
      <c r="F9" s="15"/>
      <c r="G9" s="15"/>
      <c r="H9" s="153"/>
      <c r="I9" s="15"/>
      <c r="J9" s="15"/>
      <c r="K9" s="15"/>
      <c r="L9" s="15"/>
      <c r="M9" s="15"/>
      <c r="N9" s="15"/>
      <c r="O9" s="15"/>
      <c r="P9" s="15"/>
      <c r="Q9" s="15"/>
      <c r="R9" s="15"/>
      <c r="S9" s="31"/>
      <c r="T9" s="31"/>
      <c r="U9" s="31"/>
      <c r="V9" s="31"/>
      <c r="W9" s="31"/>
      <c r="X9" s="31"/>
      <c r="Y9" s="31"/>
      <c r="Z9" s="31"/>
      <c r="AA9" s="31"/>
      <c r="AB9" s="31"/>
      <c r="AC9" s="31"/>
      <c r="AD9" s="31"/>
      <c r="AE9" s="31"/>
      <c r="AF9" s="31"/>
      <c r="AG9" s="31"/>
      <c r="AH9" s="31"/>
      <c r="AI9" s="31"/>
      <c r="AJ9" s="25"/>
      <c r="AK9" s="25"/>
      <c r="AL9" s="25"/>
      <c r="AM9" s="25"/>
      <c r="AN9" s="25"/>
      <c r="AO9" s="25"/>
      <c r="AP9" s="25"/>
      <c r="AQ9" s="25"/>
      <c r="AR9" s="25"/>
      <c r="AS9" s="25"/>
      <c r="AT9" s="25"/>
      <c r="AU9" s="18"/>
      <c r="AV9" s="18"/>
      <c r="AW9" s="18"/>
      <c r="AX9" s="18"/>
      <c r="AY9" s="18"/>
      <c r="AZ9" s="18"/>
      <c r="BA9" s="18"/>
      <c r="BB9" s="18"/>
      <c r="BC9" s="18"/>
      <c r="BD9" s="18"/>
      <c r="BE9" s="18"/>
      <c r="BF9" s="18"/>
    </row>
    <row r="10" spans="1:58" ht="15" customHeight="1" x14ac:dyDescent="0.25">
      <c r="B10" s="211" t="s">
        <v>238</v>
      </c>
    </row>
    <row r="11" spans="1:58" s="54" customFormat="1" ht="10.5" x14ac:dyDescent="0.15"/>
    <row r="12" spans="1:58" s="33" customFormat="1" ht="31.5" x14ac:dyDescent="0.15">
      <c r="A12" s="54"/>
      <c r="B12" s="183" t="s">
        <v>239</v>
      </c>
      <c r="C12" s="183" t="s">
        <v>240</v>
      </c>
      <c r="D12" s="280" t="s">
        <v>241</v>
      </c>
      <c r="E12" s="280" t="s">
        <v>242</v>
      </c>
      <c r="F12" s="280" t="s">
        <v>243</v>
      </c>
      <c r="G12" s="280" t="s">
        <v>244</v>
      </c>
      <c r="H12" s="280" t="s">
        <v>126</v>
      </c>
      <c r="I12" s="54"/>
      <c r="J12" s="54"/>
      <c r="K12" s="54"/>
      <c r="L12" s="54"/>
      <c r="M12" s="54"/>
      <c r="N12" s="54"/>
      <c r="O12" s="54"/>
      <c r="P12" s="54"/>
      <c r="Q12" s="54"/>
      <c r="R12" s="54"/>
      <c r="S12" s="54"/>
      <c r="T12" s="54"/>
      <c r="U12" s="54"/>
      <c r="V12" s="54"/>
      <c r="W12" s="54"/>
      <c r="X12" s="54"/>
      <c r="Y12" s="54"/>
      <c r="Z12" s="54"/>
      <c r="AA12" s="54"/>
      <c r="AB12" s="54"/>
      <c r="AC12" s="54"/>
      <c r="AD12" s="54"/>
      <c r="AE12" s="54"/>
      <c r="AF12" s="54"/>
      <c r="AG12" s="54"/>
      <c r="AH12" s="54"/>
      <c r="AI12" s="54"/>
      <c r="AJ12" s="54"/>
      <c r="AK12" s="54"/>
      <c r="AL12" s="54"/>
      <c r="AM12" s="54"/>
      <c r="AN12" s="54"/>
      <c r="AO12" s="54"/>
      <c r="AP12" s="54"/>
      <c r="AQ12" s="54"/>
    </row>
    <row r="13" spans="1:58" s="238" customFormat="1" ht="31.5" x14ac:dyDescent="0.15">
      <c r="A13" s="54"/>
      <c r="B13" s="307" t="s">
        <v>245</v>
      </c>
      <c r="C13" s="310">
        <v>0.4</v>
      </c>
      <c r="D13" s="243" t="s">
        <v>246</v>
      </c>
      <c r="E13" s="244">
        <v>0.5</v>
      </c>
      <c r="F13" s="242" t="s">
        <v>247</v>
      </c>
      <c r="G13" s="245">
        <v>0.5</v>
      </c>
      <c r="H13" s="242" t="s">
        <v>248</v>
      </c>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7"/>
      <c r="AL13" s="237"/>
      <c r="AM13" s="237"/>
      <c r="AN13" s="237"/>
      <c r="AO13" s="237"/>
      <c r="AP13" s="237"/>
      <c r="AQ13" s="237"/>
    </row>
    <row r="14" spans="1:58" s="238" customFormat="1" ht="10.5" x14ac:dyDescent="0.15">
      <c r="A14" s="54"/>
      <c r="B14" s="308"/>
      <c r="C14" s="311"/>
      <c r="D14" s="243" t="s">
        <v>249</v>
      </c>
      <c r="E14" s="244">
        <v>0.3</v>
      </c>
      <c r="F14" s="242" t="s">
        <v>250</v>
      </c>
      <c r="G14" s="245">
        <v>0.5</v>
      </c>
      <c r="H14" s="242"/>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row>
    <row r="15" spans="1:58" s="238" customFormat="1" ht="10.5" x14ac:dyDescent="0.15">
      <c r="A15" s="54"/>
      <c r="B15" s="309"/>
      <c r="C15" s="312"/>
      <c r="D15" s="243" t="s">
        <v>251</v>
      </c>
      <c r="E15" s="244">
        <v>0.2</v>
      </c>
      <c r="F15" s="242"/>
      <c r="G15" s="245"/>
      <c r="H15" s="242"/>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row>
    <row r="16" spans="1:58" s="238" customFormat="1" ht="21" x14ac:dyDescent="0.15">
      <c r="A16" s="54"/>
      <c r="B16" s="246" t="s">
        <v>252</v>
      </c>
      <c r="C16" s="236">
        <v>0.15</v>
      </c>
      <c r="D16" s="243" t="s">
        <v>253</v>
      </c>
      <c r="E16" s="244">
        <v>1</v>
      </c>
      <c r="F16" s="242"/>
      <c r="G16" s="245"/>
      <c r="H16" s="242"/>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7"/>
      <c r="AL16" s="237"/>
      <c r="AM16" s="237"/>
      <c r="AN16" s="237"/>
      <c r="AO16" s="237"/>
      <c r="AP16" s="237"/>
      <c r="AQ16" s="237"/>
    </row>
    <row r="17" spans="1:43" s="238" customFormat="1" ht="31.5" x14ac:dyDescent="0.15">
      <c r="A17" s="54"/>
      <c r="B17" s="246" t="s">
        <v>254</v>
      </c>
      <c r="C17" s="236">
        <v>0.45</v>
      </c>
      <c r="D17" s="243"/>
      <c r="E17" s="244"/>
      <c r="F17" s="242"/>
      <c r="G17" s="245"/>
      <c r="H17" s="242"/>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7"/>
      <c r="AL17" s="237"/>
      <c r="AM17" s="237"/>
      <c r="AN17" s="237"/>
      <c r="AO17" s="237"/>
      <c r="AP17" s="237"/>
      <c r="AQ17" s="237"/>
    </row>
    <row r="18" spans="1:43" s="238" customFormat="1" ht="10.5" x14ac:dyDescent="0.15">
      <c r="A18" s="54"/>
      <c r="B18" s="246"/>
      <c r="C18" s="236"/>
      <c r="D18" s="243"/>
      <c r="E18" s="244"/>
      <c r="F18" s="242"/>
      <c r="G18" s="245"/>
      <c r="H18" s="242"/>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7"/>
      <c r="AL18" s="237"/>
      <c r="AM18" s="237"/>
      <c r="AN18" s="237"/>
      <c r="AO18" s="237"/>
      <c r="AP18" s="237"/>
      <c r="AQ18" s="237"/>
    </row>
    <row r="19" spans="1:43" s="238" customFormat="1" ht="10.5" x14ac:dyDescent="0.15">
      <c r="A19" s="54"/>
      <c r="B19" s="246"/>
      <c r="C19" s="236"/>
      <c r="D19" s="243"/>
      <c r="E19" s="244"/>
      <c r="F19" s="242"/>
      <c r="G19" s="245"/>
      <c r="H19" s="242"/>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7"/>
      <c r="AL19" s="237"/>
      <c r="AM19" s="237"/>
      <c r="AN19" s="237"/>
      <c r="AO19" s="237"/>
      <c r="AP19" s="237"/>
      <c r="AQ19" s="237"/>
    </row>
    <row r="20" spans="1:43" s="238" customFormat="1" ht="10.5" x14ac:dyDescent="0.15">
      <c r="A20" s="54"/>
      <c r="B20" s="246"/>
      <c r="C20" s="236"/>
      <c r="D20" s="243"/>
      <c r="E20" s="244"/>
      <c r="F20" s="242"/>
      <c r="G20" s="245"/>
      <c r="H20" s="242"/>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7"/>
      <c r="AL20" s="237"/>
      <c r="AM20" s="237"/>
      <c r="AN20" s="237"/>
      <c r="AO20" s="237"/>
      <c r="AP20" s="237"/>
      <c r="AQ20" s="237"/>
    </row>
    <row r="21" spans="1:43" s="238" customFormat="1" ht="10.5" x14ac:dyDescent="0.15">
      <c r="A21" s="54"/>
      <c r="B21" s="246"/>
      <c r="C21" s="236"/>
      <c r="D21" s="243"/>
      <c r="E21" s="244"/>
      <c r="F21" s="242"/>
      <c r="G21" s="245"/>
      <c r="H21" s="242"/>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row>
    <row r="22" spans="1:43" s="238" customFormat="1" ht="10.5" x14ac:dyDescent="0.15">
      <c r="A22" s="54"/>
      <c r="B22" s="246"/>
      <c r="C22" s="236"/>
      <c r="D22" s="243"/>
      <c r="E22" s="244"/>
      <c r="F22" s="242"/>
      <c r="G22" s="245"/>
      <c r="H22" s="242"/>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row>
    <row r="23" spans="1:43" s="238" customFormat="1" ht="10.5" x14ac:dyDescent="0.15">
      <c r="A23" s="54"/>
      <c r="B23" s="246"/>
      <c r="C23" s="236"/>
      <c r="D23" s="243"/>
      <c r="E23" s="244"/>
      <c r="F23" s="242"/>
      <c r="G23" s="245"/>
      <c r="H23" s="242"/>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37"/>
      <c r="AM23" s="237"/>
      <c r="AN23" s="237"/>
      <c r="AO23" s="237"/>
      <c r="AP23" s="237"/>
      <c r="AQ23" s="237"/>
    </row>
    <row r="24" spans="1:43" s="238" customFormat="1" ht="10.5" x14ac:dyDescent="0.15">
      <c r="A24" s="54"/>
      <c r="B24" s="246"/>
      <c r="C24" s="236"/>
      <c r="D24" s="243"/>
      <c r="E24" s="244"/>
      <c r="F24" s="242"/>
      <c r="G24" s="245"/>
      <c r="H24" s="242"/>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37"/>
      <c r="AM24" s="237"/>
      <c r="AN24" s="237"/>
      <c r="AO24" s="237"/>
      <c r="AP24" s="237"/>
      <c r="AQ24" s="237"/>
    </row>
    <row r="25" spans="1:43" s="238" customFormat="1" ht="10.5" x14ac:dyDescent="0.15">
      <c r="A25" s="54"/>
      <c r="B25" s="246"/>
      <c r="C25" s="236"/>
      <c r="D25" s="243"/>
      <c r="E25" s="244"/>
      <c r="F25" s="242"/>
      <c r="G25" s="245"/>
      <c r="H25" s="242"/>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37"/>
      <c r="AM25" s="237"/>
      <c r="AN25" s="237"/>
      <c r="AO25" s="237"/>
      <c r="AP25" s="237"/>
      <c r="AQ25" s="237"/>
    </row>
    <row r="26" spans="1:43" s="238" customFormat="1" ht="10.5" x14ac:dyDescent="0.15">
      <c r="A26" s="54"/>
      <c r="B26" s="246"/>
      <c r="C26" s="236"/>
      <c r="D26" s="243"/>
      <c r="E26" s="244"/>
      <c r="F26" s="242"/>
      <c r="G26" s="245"/>
      <c r="H26" s="242"/>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37"/>
      <c r="AM26" s="237"/>
      <c r="AN26" s="237"/>
      <c r="AO26" s="237"/>
      <c r="AP26" s="237"/>
      <c r="AQ26" s="237"/>
    </row>
    <row r="27" spans="1:43" s="238" customFormat="1" ht="10.5" x14ac:dyDescent="0.15">
      <c r="A27" s="54"/>
      <c r="B27" s="246"/>
      <c r="C27" s="236"/>
      <c r="D27" s="243"/>
      <c r="E27" s="244"/>
      <c r="F27" s="242"/>
      <c r="G27" s="245"/>
      <c r="H27" s="242"/>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37"/>
      <c r="AM27" s="237"/>
      <c r="AN27" s="237"/>
      <c r="AO27" s="237"/>
      <c r="AP27" s="237"/>
      <c r="AQ27" s="237"/>
    </row>
    <row r="28" spans="1:43" s="238" customFormat="1" ht="10.5" x14ac:dyDescent="0.15">
      <c r="A28" s="54"/>
      <c r="B28" s="246"/>
      <c r="C28" s="236"/>
      <c r="D28" s="243"/>
      <c r="E28" s="244"/>
      <c r="F28" s="242"/>
      <c r="G28" s="245"/>
      <c r="H28" s="242"/>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row>
    <row r="29" spans="1:43" s="238" customFormat="1" ht="10.5" x14ac:dyDescent="0.15">
      <c r="A29" s="54"/>
      <c r="B29" s="246"/>
      <c r="C29" s="236"/>
      <c r="D29" s="243"/>
      <c r="E29" s="244"/>
      <c r="F29" s="242"/>
      <c r="G29" s="245"/>
      <c r="H29" s="242"/>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row>
    <row r="30" spans="1:43" s="141" customFormat="1" ht="10.5" hidden="1" x14ac:dyDescent="0.15">
      <c r="A30" s="54"/>
      <c r="C30" s="239"/>
      <c r="E30" s="239"/>
    </row>
    <row r="31" spans="1:43" s="147" customFormat="1" hidden="1" x14ac:dyDescent="0.25">
      <c r="A31" s="25"/>
      <c r="C31" s="240"/>
      <c r="E31" s="240"/>
    </row>
    <row r="32" spans="1:43" s="147" customFormat="1" hidden="1" x14ac:dyDescent="0.25">
      <c r="A32" s="25"/>
      <c r="C32" s="240"/>
      <c r="E32" s="240"/>
    </row>
    <row r="33" spans="1:5" s="147" customFormat="1" hidden="1" x14ac:dyDescent="0.25">
      <c r="A33" s="25"/>
      <c r="C33" s="240"/>
      <c r="E33" s="240"/>
    </row>
    <row r="34" spans="1:5" s="147" customFormat="1" hidden="1" x14ac:dyDescent="0.25">
      <c r="A34" s="25"/>
      <c r="C34" s="240"/>
      <c r="E34" s="240"/>
    </row>
    <row r="35" spans="1:5" s="147" customFormat="1" hidden="1" x14ac:dyDescent="0.25">
      <c r="A35" s="25"/>
      <c r="C35" s="240"/>
      <c r="E35" s="240"/>
    </row>
    <row r="36" spans="1:5" s="147" customFormat="1" hidden="1" x14ac:dyDescent="0.25">
      <c r="A36" s="25"/>
      <c r="C36" s="240"/>
      <c r="E36" s="240"/>
    </row>
    <row r="37" spans="1:5" s="147" customFormat="1" hidden="1" x14ac:dyDescent="0.25">
      <c r="A37" s="25"/>
      <c r="C37" s="240"/>
      <c r="E37" s="240"/>
    </row>
    <row r="38" spans="1:5" s="147" customFormat="1" hidden="1" x14ac:dyDescent="0.25">
      <c r="A38" s="25"/>
      <c r="C38" s="240"/>
      <c r="E38" s="240"/>
    </row>
    <row r="39" spans="1:5" s="147" customFormat="1" hidden="1" x14ac:dyDescent="0.25">
      <c r="A39" s="25"/>
      <c r="C39" s="240"/>
      <c r="E39" s="240"/>
    </row>
    <row r="40" spans="1:5" s="147" customFormat="1" hidden="1" x14ac:dyDescent="0.25">
      <c r="A40" s="25"/>
      <c r="C40" s="240"/>
      <c r="E40" s="240"/>
    </row>
    <row r="41" spans="1:5" s="147" customFormat="1" hidden="1" x14ac:dyDescent="0.25">
      <c r="A41" s="25"/>
      <c r="C41" s="240"/>
      <c r="E41" s="240"/>
    </row>
    <row r="42" spans="1:5" s="147" customFormat="1" hidden="1" x14ac:dyDescent="0.25">
      <c r="A42" s="25"/>
      <c r="C42" s="240"/>
      <c r="E42" s="240"/>
    </row>
    <row r="43" spans="1:5" s="147" customFormat="1" hidden="1" x14ac:dyDescent="0.25">
      <c r="A43" s="25"/>
      <c r="C43" s="240"/>
      <c r="E43" s="240"/>
    </row>
    <row r="44" spans="1:5" s="147" customFormat="1" hidden="1" x14ac:dyDescent="0.25">
      <c r="A44" s="25"/>
      <c r="C44" s="240"/>
      <c r="E44" s="240"/>
    </row>
    <row r="45" spans="1:5" hidden="1" x14ac:dyDescent="0.25">
      <c r="A45" s="25"/>
    </row>
    <row r="46" spans="1:5" hidden="1" x14ac:dyDescent="0.25">
      <c r="A46" s="25"/>
    </row>
    <row r="47" spans="1:5" hidden="1" x14ac:dyDescent="0.25">
      <c r="A47" s="25"/>
    </row>
    <row r="48" spans="1:5" hidden="1" x14ac:dyDescent="0.25">
      <c r="A48" s="25"/>
    </row>
    <row r="49" spans="1:1" hidden="1" x14ac:dyDescent="0.25">
      <c r="A49" s="25"/>
    </row>
    <row r="50" spans="1:1" hidden="1" x14ac:dyDescent="0.25">
      <c r="A50" s="25"/>
    </row>
    <row r="51" spans="1:1" hidden="1" x14ac:dyDescent="0.25">
      <c r="A51" s="25"/>
    </row>
    <row r="52" spans="1:1" ht="15" customHeight="1" x14ac:dyDescent="0.25"/>
    <row r="53" spans="1:1" ht="15" customHeight="1" x14ac:dyDescent="0.25"/>
  </sheetData>
  <sheetProtection formatCells="0" formatColumns="0" formatRows="0"/>
  <mergeCells count="4">
    <mergeCell ref="B13:B15"/>
    <mergeCell ref="C13:C15"/>
    <mergeCell ref="B6:G6"/>
    <mergeCell ref="B8:G8"/>
  </mergeCells>
  <pageMargins left="0.7" right="0.7" top="0.75" bottom="0.75" header="0.3" footer="0.3"/>
  <pageSetup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D9F2B-9144-4F67-A1FA-A0AC7A738A71}">
  <sheetPr codeName="Sheet16"/>
  <dimension ref="A1:C17"/>
  <sheetViews>
    <sheetView zoomScale="90" zoomScaleNormal="90" workbookViewId="0">
      <selection activeCell="B13" sqref="B13"/>
    </sheetView>
  </sheetViews>
  <sheetFormatPr defaultColWidth="0" defaultRowHeight="10.5" zeroHeight="1" x14ac:dyDescent="0.15"/>
  <cols>
    <col min="1" max="1" width="4.7109375" style="54" customWidth="1"/>
    <col min="2" max="2" width="91.28515625" style="54" customWidth="1"/>
    <col min="3" max="3" width="9.140625" style="54" hidden="1" customWidth="1"/>
    <col min="4" max="16384" width="9.140625" style="54" hidden="1"/>
  </cols>
  <sheetData>
    <row r="1" spans="2:3" s="37" customFormat="1" ht="11.25" x14ac:dyDescent="0.15">
      <c r="B1" s="273" t="str">
        <f>Instructions!B3</f>
        <v>OMB Approval No. 3245-0062</v>
      </c>
    </row>
    <row r="2" spans="2:3" s="37" customFormat="1" ht="11.25" x14ac:dyDescent="0.15">
      <c r="B2" s="273" t="str">
        <f>Instructions!B4</f>
        <v>Expiration Date 02/28/2026</v>
      </c>
    </row>
    <row r="3" spans="2:3" s="37" customFormat="1" ht="11.25" x14ac:dyDescent="0.15">
      <c r="B3" s="167" t="s">
        <v>255</v>
      </c>
    </row>
    <row r="4" spans="2:3" s="37" customFormat="1" ht="11.25" x14ac:dyDescent="0.15">
      <c r="B4" s="37" t="s">
        <v>256</v>
      </c>
    </row>
    <row r="5" spans="2:3" s="37" customFormat="1" ht="74.25" customHeight="1" x14ac:dyDescent="0.15">
      <c r="B5" s="38" t="s">
        <v>257</v>
      </c>
    </row>
    <row r="6" spans="2:3" s="37" customFormat="1" ht="15" customHeight="1" x14ac:dyDescent="0.15">
      <c r="B6" s="38"/>
    </row>
    <row r="7" spans="2:3" s="37" customFormat="1" ht="40.5" customHeight="1" x14ac:dyDescent="0.15">
      <c r="B7" s="315" t="s">
        <v>258</v>
      </c>
      <c r="C7" s="315"/>
    </row>
    <row r="8" spans="2:3" s="37" customFormat="1" ht="68.25" customHeight="1" x14ac:dyDescent="0.15">
      <c r="B8" s="38" t="s">
        <v>259</v>
      </c>
    </row>
    <row r="9" spans="2:3" s="37" customFormat="1" ht="150" customHeight="1" x14ac:dyDescent="0.15">
      <c r="B9" s="38" t="s">
        <v>260</v>
      </c>
    </row>
    <row r="10" spans="2:3" s="81" customFormat="1" ht="45" customHeight="1" x14ac:dyDescent="0.15">
      <c r="B10" s="80" t="s">
        <v>261</v>
      </c>
    </row>
    <row r="11" spans="2:3" ht="16.5" customHeight="1" x14ac:dyDescent="0.15">
      <c r="B11" s="315" t="s">
        <v>262</v>
      </c>
      <c r="C11" s="315"/>
    </row>
    <row r="12" spans="2:3" ht="148.5" customHeight="1" x14ac:dyDescent="0.15">
      <c r="B12" s="38" t="s">
        <v>263</v>
      </c>
    </row>
    <row r="13" spans="2:3" ht="109.5" customHeight="1" x14ac:dyDescent="0.15">
      <c r="B13" s="38" t="s">
        <v>264</v>
      </c>
    </row>
    <row r="14" spans="2:3" ht="31.5" customHeight="1" x14ac:dyDescent="0.15">
      <c r="B14" s="38" t="s">
        <v>265</v>
      </c>
    </row>
    <row r="15" spans="2:3" ht="52.5" customHeight="1" x14ac:dyDescent="0.15">
      <c r="B15" s="92" t="s">
        <v>266</v>
      </c>
    </row>
    <row r="16" spans="2:3" ht="69.75" customHeight="1" x14ac:dyDescent="0.15">
      <c r="B16" s="38" t="s">
        <v>267</v>
      </c>
    </row>
    <row r="17" spans="2:2" ht="66.75" customHeight="1" x14ac:dyDescent="0.15">
      <c r="B17" s="93" t="s">
        <v>268</v>
      </c>
    </row>
  </sheetData>
  <sheetProtection algorithmName="SHA-512" hashValue="R4phHqfPPR15ZmjjLfXQT84MuZ8ZZlZ4/3Rfy476JwdfU3roQZhPZs/PwVkWSWHY9C2Z16aH0ZPdg/+PG3tU0A==" saltValue="liwVP3WcElk+5IxQROHJlw==" spinCount="100000" sheet="1" objects="1" scenarios="1" formatCells="0" formatColumns="0" formatRows="0"/>
  <mergeCells count="2">
    <mergeCell ref="B7:C7"/>
    <mergeCell ref="B11:C11"/>
  </mergeCells>
  <pageMargins left="0.7" right="0.7" top="0.75" bottom="0.75" header="0.3" footer="0.3"/>
  <pageSetup orientation="portrait" r:id="rId1"/>
  <rowBreaks count="1" manualBreakCount="1">
    <brk id="10" min="1" max="1"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EA705-7850-49C7-89D0-36CC13DD4BE1}">
  <dimension ref="A1:B10"/>
  <sheetViews>
    <sheetView zoomScaleNormal="100" workbookViewId="0">
      <selection activeCell="B7" sqref="B7"/>
    </sheetView>
  </sheetViews>
  <sheetFormatPr defaultColWidth="0" defaultRowHeight="11.25" zeroHeight="1" x14ac:dyDescent="0.15"/>
  <cols>
    <col min="1" max="1" width="4.7109375" style="37" customWidth="1"/>
    <col min="2" max="2" width="91.140625" style="37" customWidth="1"/>
    <col min="3" max="16384" width="9.140625" style="37" hidden="1"/>
  </cols>
  <sheetData>
    <row r="1" spans="2:2" x14ac:dyDescent="0.15">
      <c r="B1" s="273" t="str">
        <f>Instructions!B3</f>
        <v>OMB Approval No. 3245-0062</v>
      </c>
    </row>
    <row r="2" spans="2:2" x14ac:dyDescent="0.15">
      <c r="B2" s="273" t="str">
        <f>Instructions!B4</f>
        <v>Expiration Date 02/28/2026</v>
      </c>
    </row>
    <row r="3" spans="2:2" x14ac:dyDescent="0.15">
      <c r="B3" s="167" t="s">
        <v>269</v>
      </c>
    </row>
    <row r="4" spans="2:2" x14ac:dyDescent="0.15">
      <c r="B4" s="167"/>
    </row>
    <row r="5" spans="2:2" x14ac:dyDescent="0.15">
      <c r="B5" s="38" t="s">
        <v>270</v>
      </c>
    </row>
    <row r="6" spans="2:2" ht="30.75" customHeight="1" x14ac:dyDescent="0.15">
      <c r="B6" s="38" t="s">
        <v>271</v>
      </c>
    </row>
    <row r="7" spans="2:2" ht="41.25" customHeight="1" x14ac:dyDescent="0.15">
      <c r="B7" s="38" t="s">
        <v>272</v>
      </c>
    </row>
    <row r="8" spans="2:2" ht="78.75" x14ac:dyDescent="0.15">
      <c r="B8" s="38" t="s">
        <v>273</v>
      </c>
    </row>
    <row r="9" spans="2:2" ht="132.75" customHeight="1" x14ac:dyDescent="0.15">
      <c r="B9" s="38" t="s">
        <v>274</v>
      </c>
    </row>
    <row r="10" spans="2:2" ht="30" customHeight="1" x14ac:dyDescent="0.15">
      <c r="B10" s="38" t="s">
        <v>275</v>
      </c>
    </row>
  </sheetData>
  <sheetProtection algorithmName="SHA-512" hashValue="lwcNXQKciw3IFt2eafhQxiPUVNKIFYTv76bD71HbyPgIueDJv6Qon3WVk9AssBg82xg1s90BY5bEcxf3/GD2oQ==" saltValue="oOm25N60y8bEcuR9yasBxw==" spinCount="100000" sheet="1" objects="1" scenarios="1" formatCells="0" formatColumns="0" formatRows="0"/>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3B4E2-D47E-43DD-8D3B-809FA0D09E07}">
  <sheetPr codeName="Sheet17"/>
  <dimension ref="A1:B19"/>
  <sheetViews>
    <sheetView zoomScaleNormal="100" workbookViewId="0">
      <selection activeCell="B2" sqref="B2"/>
    </sheetView>
  </sheetViews>
  <sheetFormatPr defaultColWidth="0" defaultRowHeight="11.25" zeroHeight="1" x14ac:dyDescent="0.15"/>
  <cols>
    <col min="1" max="1" width="3.140625" style="37" customWidth="1"/>
    <col min="2" max="2" width="83.28515625" style="37" customWidth="1"/>
    <col min="3" max="16384" width="9.140625" style="37" hidden="1"/>
  </cols>
  <sheetData>
    <row r="1" spans="2:2" x14ac:dyDescent="0.15">
      <c r="B1" s="273" t="str">
        <f>Instructions!B3</f>
        <v>OMB Approval No. 3245-0062</v>
      </c>
    </row>
    <row r="2" spans="2:2" x14ac:dyDescent="0.15">
      <c r="B2" s="273" t="str">
        <f>Instructions!B4</f>
        <v>Expiration Date 02/28/2026</v>
      </c>
    </row>
    <row r="3" spans="2:2" x14ac:dyDescent="0.15">
      <c r="B3" s="167" t="s">
        <v>276</v>
      </c>
    </row>
    <row r="4" spans="2:2" ht="53.25" customHeight="1" x14ac:dyDescent="0.15">
      <c r="B4" s="80" t="s">
        <v>277</v>
      </c>
    </row>
    <row r="5" spans="2:2" ht="28.5" customHeight="1" x14ac:dyDescent="0.15">
      <c r="B5" s="80" t="s">
        <v>278</v>
      </c>
    </row>
    <row r="6" spans="2:2" ht="27.75" customHeight="1" x14ac:dyDescent="0.15">
      <c r="B6" s="80" t="s">
        <v>279</v>
      </c>
    </row>
    <row r="7" spans="2:2" ht="24" customHeight="1" x14ac:dyDescent="0.15">
      <c r="B7" s="80" t="s">
        <v>280</v>
      </c>
    </row>
    <row r="8" spans="2:2" ht="30" customHeight="1" x14ac:dyDescent="0.15">
      <c r="B8" s="80" t="s">
        <v>281</v>
      </c>
    </row>
    <row r="9" spans="2:2" ht="33.75" x14ac:dyDescent="0.15">
      <c r="B9" s="80" t="s">
        <v>282</v>
      </c>
    </row>
    <row r="10" spans="2:2" x14ac:dyDescent="0.15">
      <c r="B10" s="80"/>
    </row>
    <row r="11" spans="2:2" ht="24" customHeight="1" x14ac:dyDescent="0.15">
      <c r="B11" s="80" t="s">
        <v>283</v>
      </c>
    </row>
    <row r="12" spans="2:2" ht="38.25" customHeight="1" x14ac:dyDescent="0.15">
      <c r="B12" s="80" t="s">
        <v>284</v>
      </c>
    </row>
    <row r="13" spans="2:2" ht="27" customHeight="1" x14ac:dyDescent="0.15">
      <c r="B13" s="80" t="s">
        <v>285</v>
      </c>
    </row>
    <row r="14" spans="2:2" ht="48.75" customHeight="1" x14ac:dyDescent="0.15">
      <c r="B14" s="80" t="s">
        <v>286</v>
      </c>
    </row>
    <row r="15" spans="2:2" ht="36" customHeight="1" x14ac:dyDescent="0.15">
      <c r="B15" s="80" t="s">
        <v>287</v>
      </c>
    </row>
    <row r="16" spans="2:2" ht="48.75" customHeight="1" x14ac:dyDescent="0.15">
      <c r="B16" s="80" t="s">
        <v>288</v>
      </c>
    </row>
    <row r="17" spans="2:2" ht="25.5" customHeight="1" x14ac:dyDescent="0.15">
      <c r="B17" s="80" t="s">
        <v>289</v>
      </c>
    </row>
    <row r="18" spans="2:2" ht="18.75" customHeight="1" x14ac:dyDescent="0.15">
      <c r="B18" s="80" t="s">
        <v>290</v>
      </c>
    </row>
    <row r="19" spans="2:2" ht="36.6" customHeight="1" x14ac:dyDescent="0.15">
      <c r="B19" s="80" t="s">
        <v>291</v>
      </c>
    </row>
  </sheetData>
  <sheetProtection algorithmName="SHA-512" hashValue="7yeTCu7Ma7QtdbqY/BLmWdkIgbaQ0ZQ9knJWZIM1KiLFLMG2VSu1pKN+3zQ997IUSfsGjSU+WZO2d7t9Ub2v5g==" saltValue="kESt1kMhMrORLesUJ0Uvzg==" spinCount="100000" sheet="1" objects="1" scenarios="1" formatCells="0" formatColumns="0" formatRows="0"/>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F0F7E-9499-4279-869D-FB403150AE76}">
  <sheetPr codeName="Sheet1">
    <tabColor rgb="FFFF0000"/>
  </sheetPr>
  <dimension ref="B2:AB78"/>
  <sheetViews>
    <sheetView showGridLines="0" workbookViewId="0">
      <selection activeCell="G4" sqref="G4"/>
    </sheetView>
  </sheetViews>
  <sheetFormatPr defaultColWidth="9.140625" defaultRowHeight="12" x14ac:dyDescent="0.2"/>
  <cols>
    <col min="1" max="2" width="9.140625" style="1"/>
    <col min="3" max="3" width="1.5703125" style="1" customWidth="1"/>
    <col min="4" max="5" width="9.140625" style="1"/>
    <col min="6" max="6" width="20.28515625" style="1" customWidth="1"/>
    <col min="7" max="7" width="68.28515625" style="1" customWidth="1"/>
    <col min="8" max="8" width="13" style="1" customWidth="1"/>
    <col min="9" max="9" width="35" style="1" customWidth="1"/>
    <col min="10" max="10" width="11.7109375" style="1" customWidth="1"/>
    <col min="11" max="11" width="9.140625" style="1"/>
    <col min="12" max="12" width="15.7109375" style="1" customWidth="1"/>
    <col min="13" max="13" width="9.140625" style="1"/>
    <col min="14" max="14" width="20.42578125" style="1" customWidth="1"/>
    <col min="15" max="17" width="9.140625" style="1"/>
    <col min="18" max="18" width="22.42578125" style="1" customWidth="1"/>
    <col min="19" max="19" width="36.140625" style="1" customWidth="1"/>
    <col min="20" max="20" width="52.85546875" style="1" bestFit="1" customWidth="1"/>
    <col min="21" max="21" width="17.5703125" style="1" customWidth="1"/>
    <col min="22" max="25" width="20.28515625" style="1" customWidth="1"/>
    <col min="26" max="26" width="9.140625" style="1"/>
    <col min="27" max="27" width="12.5703125" style="1" customWidth="1"/>
    <col min="28" max="28" width="24.7109375" style="1" bestFit="1" customWidth="1"/>
    <col min="29" max="16384" width="9.140625" style="1"/>
  </cols>
  <sheetData>
    <row r="2" spans="2:28" x14ac:dyDescent="0.2">
      <c r="K2" s="1" t="s">
        <v>292</v>
      </c>
    </row>
    <row r="3" spans="2:28" ht="12.75" thickBot="1" x14ac:dyDescent="0.25">
      <c r="B3" s="1" t="s">
        <v>293</v>
      </c>
      <c r="D3" s="1" t="s">
        <v>294</v>
      </c>
      <c r="F3" s="1" t="s">
        <v>295</v>
      </c>
      <c r="G3" s="1" t="s">
        <v>296</v>
      </c>
      <c r="H3" s="1" t="s">
        <v>297</v>
      </c>
      <c r="I3" s="1" t="s">
        <v>298</v>
      </c>
      <c r="J3" s="1" t="s">
        <v>299</v>
      </c>
      <c r="K3" s="1" t="s">
        <v>292</v>
      </c>
      <c r="L3" s="1" t="s">
        <v>300</v>
      </c>
      <c r="N3" s="1" t="s">
        <v>301</v>
      </c>
      <c r="O3" s="1" t="s">
        <v>302</v>
      </c>
      <c r="R3" s="1" t="s">
        <v>303</v>
      </c>
      <c r="T3" s="42" t="s">
        <v>304</v>
      </c>
      <c r="U3" s="1" t="s">
        <v>99</v>
      </c>
      <c r="V3" s="1" t="s">
        <v>302</v>
      </c>
      <c r="X3" s="1" t="s">
        <v>305</v>
      </c>
      <c r="Y3" s="1" t="s">
        <v>119</v>
      </c>
      <c r="AB3" s="3" t="s">
        <v>306</v>
      </c>
    </row>
    <row r="4" spans="2:28" ht="12.75" thickBot="1" x14ac:dyDescent="0.25">
      <c r="B4" s="1" t="s">
        <v>130</v>
      </c>
      <c r="D4" s="1" t="s">
        <v>307</v>
      </c>
      <c r="F4" s="1" t="s">
        <v>308</v>
      </c>
      <c r="G4" s="1" t="str">
        <f>selinstitutional[[#This Row],[section]]&amp;":  "&amp;selinstitutional[[#This Row],[Description]]</f>
        <v>(1)(i):  A State or National bank, trust company, savings bank, or savings and loan association.</v>
      </c>
      <c r="H4" s="1" t="str">
        <f t="shared" ref="H4:H14" si="0">"(1)"&amp;LEFT(J4,FIND(")",J4))</f>
        <v>(1)(i)</v>
      </c>
      <c r="I4" s="1" t="str">
        <f>TRIM(RIGHT(J4,LEN(J4)-FIND(")",J4)))</f>
        <v>A State or National bank, trust company, savings bank, or savings and loan association.</v>
      </c>
      <c r="J4" s="4" t="s">
        <v>309</v>
      </c>
      <c r="K4" s="1" t="s">
        <v>292</v>
      </c>
      <c r="L4" s="1" t="s">
        <v>310</v>
      </c>
      <c r="N4" s="1" t="s">
        <v>311</v>
      </c>
      <c r="O4" s="1" t="str">
        <f t="shared" ref="O4:O18" si="1">" "</f>
        <v xml:space="preserve"> </v>
      </c>
      <c r="R4" s="1" t="s">
        <v>312</v>
      </c>
      <c r="T4" s="40" t="s">
        <v>313</v>
      </c>
      <c r="U4" s="5" t="s">
        <v>314</v>
      </c>
      <c r="V4" s="5">
        <v>1</v>
      </c>
      <c r="W4" s="5"/>
      <c r="X4" s="6" t="s">
        <v>315</v>
      </c>
      <c r="Y4" s="1" t="s">
        <v>316</v>
      </c>
      <c r="AB4" s="3" t="s">
        <v>2</v>
      </c>
    </row>
    <row r="5" spans="2:28" ht="12.75" thickBot="1" x14ac:dyDescent="0.25">
      <c r="B5" s="1" t="s">
        <v>131</v>
      </c>
      <c r="D5" s="7" t="s">
        <v>317</v>
      </c>
      <c r="F5" s="1" t="s">
        <v>308</v>
      </c>
      <c r="G5" s="1" t="str">
        <f>selinstitutional[[#This Row],[section]]&amp;":  "&amp;selinstitutional[[#This Row],[Description]]</f>
        <v>(1)(ii):  An insurance company.</v>
      </c>
      <c r="H5" s="1" t="str">
        <f t="shared" si="0"/>
        <v>(1)(ii)</v>
      </c>
      <c r="I5" s="1" t="str">
        <f t="shared" ref="I5:I18" si="2">TRIM(RIGHT(J5,LEN(J5)-FIND(")",J5)))</f>
        <v>An insurance company.</v>
      </c>
      <c r="J5" s="4" t="s">
        <v>318</v>
      </c>
      <c r="K5" s="1" t="s">
        <v>292</v>
      </c>
      <c r="L5" s="1" t="s">
        <v>319</v>
      </c>
      <c r="N5" s="1" t="s">
        <v>320</v>
      </c>
      <c r="O5" s="1" t="str">
        <f t="shared" si="1"/>
        <v xml:space="preserve"> </v>
      </c>
      <c r="R5" s="1" t="s">
        <v>321</v>
      </c>
      <c r="T5" s="41" t="s">
        <v>322</v>
      </c>
      <c r="U5" s="5" t="s">
        <v>314</v>
      </c>
      <c r="V5" s="5">
        <v>2</v>
      </c>
      <c r="W5" s="5"/>
      <c r="X5" s="8" t="s">
        <v>323</v>
      </c>
      <c r="Y5" s="1" t="s">
        <v>324</v>
      </c>
      <c r="AB5" s="1" t="s">
        <v>325</v>
      </c>
    </row>
    <row r="6" spans="2:28" ht="12.75" thickBot="1" x14ac:dyDescent="0.25">
      <c r="F6" s="1" t="s">
        <v>308</v>
      </c>
      <c r="G6" s="1" t="str">
        <f>selinstitutional[[#This Row],[section]]&amp;":  "&amp;selinstitutional[[#This Row],[Description]]</f>
        <v>(1)(iii):  A 1940 Act Investment Company or Business Development Company (each as defined in the Investment Company Act of 1940, as amended (15 U.S.C. 8a-1 et seq.).</v>
      </c>
      <c r="H6" s="1" t="str">
        <f t="shared" si="0"/>
        <v>(1)(iii)</v>
      </c>
      <c r="I6" s="1" t="str">
        <f t="shared" si="2"/>
        <v>A 1940 Act Investment Company or Business Development Company (each as defined in the Investment Company Act of 1940, as amended (15 U.S.C. 8a-1 et seq.).</v>
      </c>
      <c r="J6" s="1" t="s">
        <v>326</v>
      </c>
      <c r="K6" s="1" t="s">
        <v>292</v>
      </c>
      <c r="L6" s="1" t="s">
        <v>327</v>
      </c>
      <c r="N6" s="1" t="s">
        <v>328</v>
      </c>
      <c r="O6" s="1" t="str">
        <f t="shared" si="1"/>
        <v xml:space="preserve"> </v>
      </c>
      <c r="R6" s="1" t="s">
        <v>129</v>
      </c>
      <c r="T6" s="40" t="s">
        <v>329</v>
      </c>
      <c r="U6" s="5" t="s">
        <v>314</v>
      </c>
      <c r="V6" s="5">
        <v>3</v>
      </c>
      <c r="W6" s="5"/>
      <c r="X6" s="6" t="s">
        <v>330</v>
      </c>
      <c r="Y6" s="1" t="s">
        <v>331</v>
      </c>
      <c r="AB6" s="1" t="s">
        <v>332</v>
      </c>
    </row>
    <row r="7" spans="2:28" ht="12.75" thickBot="1" x14ac:dyDescent="0.25">
      <c r="F7" s="1" t="s">
        <v>308</v>
      </c>
      <c r="G7" s="1" t="str">
        <f>selinstitutional[[#This Row],[section]]&amp;":  "&amp;selinstitutional[[#This Row],[Description]]</f>
        <v>(1)(iv):  A holding company of any entity described in paragraph (1)(i), (ii) or (iii) of this definition.</v>
      </c>
      <c r="H7" s="1" t="str">
        <f t="shared" si="0"/>
        <v>(1)(iv)</v>
      </c>
      <c r="I7" s="1" t="str">
        <f t="shared" si="2"/>
        <v>A holding company of any entity described in paragraph (1)(i), (ii) or (iii) of this definition.</v>
      </c>
      <c r="J7" s="1" t="s">
        <v>333</v>
      </c>
      <c r="K7" s="1" t="s">
        <v>292</v>
      </c>
      <c r="L7" s="1" t="s">
        <v>334</v>
      </c>
      <c r="N7" s="1" t="s">
        <v>335</v>
      </c>
      <c r="O7" s="1" t="str">
        <f t="shared" si="1"/>
        <v xml:space="preserve"> </v>
      </c>
      <c r="R7" s="1" t="s">
        <v>336</v>
      </c>
      <c r="T7" s="41" t="s">
        <v>337</v>
      </c>
      <c r="U7" s="5" t="s">
        <v>314</v>
      </c>
      <c r="V7" s="5">
        <v>4</v>
      </c>
      <c r="W7" s="5"/>
      <c r="X7" s="9" t="s">
        <v>338</v>
      </c>
      <c r="Y7" s="1" t="s">
        <v>339</v>
      </c>
    </row>
    <row r="8" spans="2:28" ht="12.75" thickBot="1" x14ac:dyDescent="0.25">
      <c r="F8" s="1" t="s">
        <v>308</v>
      </c>
      <c r="G8" s="1" t="str">
        <f>selinstitutional[[#This Row],[section]]&amp;":  "&amp;selinstitutional[[#This Row],[Description]]</f>
        <v>(1)(v):  An employee benefit or pension plan established for the benefit of employees of the Federal government, any State or political subdivision of a State, or any agency or instrumentality of such government unit.</v>
      </c>
      <c r="H8" s="1" t="str">
        <f t="shared" si="0"/>
        <v>(1)(v)</v>
      </c>
      <c r="I8" s="1" t="str">
        <f t="shared" si="2"/>
        <v>An employee benefit or pension plan established for the benefit of employees of the Federal government, any State or political subdivision of a State, or any agency or instrumentality of such government unit.</v>
      </c>
      <c r="J8" s="1" t="s">
        <v>340</v>
      </c>
      <c r="K8" s="1" t="s">
        <v>292</v>
      </c>
      <c r="L8" s="1" t="s">
        <v>341</v>
      </c>
      <c r="N8" s="1" t="s">
        <v>342</v>
      </c>
      <c r="O8" s="1" t="str">
        <f t="shared" si="1"/>
        <v xml:space="preserve"> </v>
      </c>
      <c r="T8" s="40" t="s">
        <v>343</v>
      </c>
      <c r="U8" s="5" t="s">
        <v>295</v>
      </c>
      <c r="V8" s="5">
        <v>5</v>
      </c>
      <c r="W8" s="5"/>
      <c r="X8" s="8" t="s">
        <v>344</v>
      </c>
      <c r="Y8" s="1" t="s">
        <v>345</v>
      </c>
    </row>
    <row r="9" spans="2:28" ht="12.75" thickBot="1" x14ac:dyDescent="0.25">
      <c r="B9" s="1" t="s">
        <v>346</v>
      </c>
      <c r="F9" s="1" t="s">
        <v>308</v>
      </c>
      <c r="G9" s="1" t="str">
        <f>selinstitutional[[#This Row],[section]]&amp;":  "&amp;selinstitutional[[#This Row],[Description]]</f>
        <v>(1)(vi):  An employee benefit or pension plan (as defined in the Employee Retirement Income Security Act of 1974, as amended (Pub. L. 93-406, 88 Stat. 829), excluding plans established under section 401(k) of the Internal Revenue Code of 1986 (26 U.S.C. 401(k)), as amended).</v>
      </c>
      <c r="H9" s="1" t="str">
        <f t="shared" si="0"/>
        <v>(1)(vi)</v>
      </c>
      <c r="I9" s="1" t="str">
        <f t="shared" si="2"/>
        <v>An employee benefit or pension plan (as defined in the Employee Retirement Income Security Act of 1974, as amended (Pub. L. 93-406, 88 Stat. 829), excluding plans established under section 401(k) of the Internal Revenue Code of 1986 (26 U.S.C. 401(k)), as amended).</v>
      </c>
      <c r="J9" s="1" t="s">
        <v>347</v>
      </c>
      <c r="K9" s="1" t="s">
        <v>292</v>
      </c>
      <c r="L9" s="1" t="s">
        <v>348</v>
      </c>
      <c r="N9" s="1" t="s">
        <v>349</v>
      </c>
      <c r="O9" s="1" t="str">
        <f t="shared" si="1"/>
        <v xml:space="preserve"> </v>
      </c>
      <c r="T9" s="41" t="s">
        <v>350</v>
      </c>
      <c r="U9" s="5" t="s">
        <v>295</v>
      </c>
      <c r="V9" s="5">
        <v>6</v>
      </c>
      <c r="W9" s="5"/>
      <c r="X9" s="8" t="s">
        <v>351</v>
      </c>
      <c r="Y9" s="1" t="s">
        <v>352</v>
      </c>
    </row>
    <row r="10" spans="2:28" ht="12.75" thickBot="1" x14ac:dyDescent="0.25">
      <c r="F10" s="1" t="s">
        <v>308</v>
      </c>
      <c r="G10" s="1" t="str">
        <f>selinstitutional[[#This Row],[section]]&amp;":  "&amp;selinstitutional[[#This Row],[Description]]</f>
        <v>(1)(vii):  A trust, foundation or endowment exempt from Federal income taxation under the Internal Revenue Code of 1986, as amended.</v>
      </c>
      <c r="H10" s="1" t="str">
        <f t="shared" si="0"/>
        <v>(1)(vii)</v>
      </c>
      <c r="I10" s="1" t="str">
        <f t="shared" si="2"/>
        <v>A trust, foundation or endowment exempt from Federal income taxation under the Internal Revenue Code of 1986, as amended.</v>
      </c>
      <c r="J10" s="1" t="s">
        <v>353</v>
      </c>
      <c r="K10" s="1" t="s">
        <v>292</v>
      </c>
      <c r="N10" s="1" t="s">
        <v>354</v>
      </c>
      <c r="O10" s="1" t="str">
        <f t="shared" si="1"/>
        <v xml:space="preserve"> </v>
      </c>
      <c r="T10" s="40" t="s">
        <v>355</v>
      </c>
      <c r="U10" s="5" t="s">
        <v>295</v>
      </c>
      <c r="V10" s="5">
        <v>7</v>
      </c>
      <c r="W10" s="5"/>
      <c r="X10" s="6" t="s">
        <v>356</v>
      </c>
      <c r="Y10" s="1" t="s">
        <v>357</v>
      </c>
    </row>
    <row r="11" spans="2:28" ht="12.75" thickBot="1" x14ac:dyDescent="0.25">
      <c r="F11" s="1" t="s">
        <v>308</v>
      </c>
      <c r="G11" s="1" t="str">
        <f>selinstitutional[[#This Row],[section]]&amp;":  "&amp;selinstitutional[[#This Row],[Description]]</f>
        <v>(1)(viii):  A corporation, partnership or other entity with a net worth (exclusive of unfunded commitments from investors) of more than $10 million.</v>
      </c>
      <c r="H11" s="1" t="str">
        <f t="shared" si="0"/>
        <v>(1)(viii)</v>
      </c>
      <c r="I11" s="1" t="str">
        <f t="shared" si="2"/>
        <v>A corporation, partnership or other entity with a net worth (exclusive of unfunded commitments from investors) of more than $10 million.</v>
      </c>
      <c r="J11" s="1" t="s">
        <v>358</v>
      </c>
      <c r="K11" s="1" t="s">
        <v>292</v>
      </c>
      <c r="N11" s="1" t="s">
        <v>359</v>
      </c>
      <c r="O11" s="1" t="str">
        <f t="shared" si="1"/>
        <v xml:space="preserve"> </v>
      </c>
      <c r="T11" s="41" t="s">
        <v>360</v>
      </c>
      <c r="U11" s="5" t="s">
        <v>295</v>
      </c>
      <c r="V11" s="5">
        <v>8</v>
      </c>
      <c r="W11" s="5"/>
      <c r="X11" s="8" t="s">
        <v>361</v>
      </c>
      <c r="Y11" s="1" t="s">
        <v>362</v>
      </c>
    </row>
    <row r="12" spans="2:28" ht="12.75" thickBot="1" x14ac:dyDescent="0.25">
      <c r="F12" s="1" t="s">
        <v>308</v>
      </c>
      <c r="G12" s="1" t="str">
        <f>selinstitutional[[#This Row],[section]]&amp;":  "&amp;selinstitutional[[#This Row],[Description]]</f>
        <v>(1)(ix):  A State, a political subdivision of a State, or an agency or instrumentality of a State or its political subdivision.</v>
      </c>
      <c r="H12" s="1" t="str">
        <f t="shared" si="0"/>
        <v>(1)(ix)</v>
      </c>
      <c r="I12" s="1" t="str">
        <f t="shared" si="2"/>
        <v>A State, a political subdivision of a State, or an agency or instrumentality of a State or its political subdivision.</v>
      </c>
      <c r="J12" s="1" t="s">
        <v>363</v>
      </c>
      <c r="K12" s="1" t="s">
        <v>292</v>
      </c>
      <c r="N12" s="1" t="s">
        <v>364</v>
      </c>
      <c r="O12" s="1" t="str">
        <f t="shared" si="1"/>
        <v xml:space="preserve"> </v>
      </c>
      <c r="T12" s="40" t="s">
        <v>365</v>
      </c>
      <c r="U12" s="5" t="s">
        <v>295</v>
      </c>
      <c r="V12" s="5">
        <v>9</v>
      </c>
      <c r="W12" s="5"/>
      <c r="X12" s="8" t="s">
        <v>138</v>
      </c>
      <c r="Y12" s="1" t="s">
        <v>366</v>
      </c>
    </row>
    <row r="13" spans="2:28" ht="12.75" thickBot="1" x14ac:dyDescent="0.25">
      <c r="F13" s="1" t="s">
        <v>308</v>
      </c>
      <c r="G13" s="1" t="str">
        <f>selinstitutional[[#This Row],[section]]&amp;":  "&amp;selinstitutional[[#This Row],[Description]]</f>
        <v>(1)(x):  An entity whose primary purpose is to manage and invest non-Federal funds on behalf of at least three Institutional Investors described in paragraphs (1)(i) through (1)(ix) of this definition, each of whom must have at least a 10 percent ownership interest in the entity.</v>
      </c>
      <c r="H13" s="1" t="str">
        <f t="shared" si="0"/>
        <v>(1)(x)</v>
      </c>
      <c r="I13" s="1" t="str">
        <f t="shared" si="2"/>
        <v>An entity whose primary purpose is to manage and invest non-Federal funds on behalf of at least three Institutional Investors described in paragraphs (1)(i) through (1)(ix) of this definition, each of whom must have at least a 10 percent ownership interest in the entity.</v>
      </c>
      <c r="J13" s="1" t="s">
        <v>367</v>
      </c>
      <c r="K13" s="1" t="s">
        <v>292</v>
      </c>
      <c r="N13" s="1" t="s">
        <v>368</v>
      </c>
      <c r="O13" s="1" t="str">
        <f t="shared" si="1"/>
        <v xml:space="preserve"> </v>
      </c>
      <c r="T13" s="41" t="s">
        <v>369</v>
      </c>
      <c r="U13" s="5" t="s">
        <v>295</v>
      </c>
      <c r="V13" s="5">
        <v>10</v>
      </c>
      <c r="W13" s="5"/>
      <c r="X13" s="6" t="s">
        <v>370</v>
      </c>
      <c r="Y13" s="1" t="s">
        <v>371</v>
      </c>
    </row>
    <row r="14" spans="2:28" ht="12.75" thickBot="1" x14ac:dyDescent="0.25">
      <c r="F14" s="1" t="s">
        <v>308</v>
      </c>
      <c r="G14" s="1" t="str">
        <f>selinstitutional[[#This Row],[section]]&amp;":  "&amp;selinstitutional[[#This Row],[Description]]</f>
        <v>(1)(xi):  Any other entity that SBA determines to be an Institutional Investor.</v>
      </c>
      <c r="H14" s="1" t="str">
        <f t="shared" si="0"/>
        <v>(1)(xi)</v>
      </c>
      <c r="I14" s="1" t="str">
        <f t="shared" si="2"/>
        <v>Any other entity that SBA determines to be an Institutional Investor.</v>
      </c>
      <c r="J14" s="1" t="s">
        <v>372</v>
      </c>
      <c r="K14" s="1" t="s">
        <v>292</v>
      </c>
      <c r="N14" s="1" t="s">
        <v>373</v>
      </c>
      <c r="O14" s="1" t="str">
        <f t="shared" si="1"/>
        <v xml:space="preserve"> </v>
      </c>
      <c r="T14" s="40" t="s">
        <v>374</v>
      </c>
      <c r="U14" s="5" t="s">
        <v>375</v>
      </c>
      <c r="V14" s="5">
        <v>11</v>
      </c>
      <c r="W14" s="5"/>
      <c r="X14" s="6" t="s">
        <v>376</v>
      </c>
      <c r="Y14" s="1" t="s">
        <v>377</v>
      </c>
    </row>
    <row r="15" spans="2:28" ht="12.75" thickBot="1" x14ac:dyDescent="0.25">
      <c r="F15" s="1" t="s">
        <v>310</v>
      </c>
      <c r="G15" s="1" t="str">
        <f>selinstitutional[[#This Row],[section]]&amp;":  "&amp;selinstitutional[[#This Row],[Description]]</f>
        <v>(2)(i):  (A) An individual who is an Accredited Investor (as defined in the Securities Act of 1933, as amended (15 U.S.C. 77a-77aa)) and whose commitment to the Licensee is backed by a letter of credit from a State or National bank acceptable to SBA.</v>
      </c>
      <c r="H15" s="1" t="str">
        <f>"(2)"&amp;LEFT(J15,FIND(")",J15))</f>
        <v>(2)(i)</v>
      </c>
      <c r="I15" s="1" t="str">
        <f t="shared" si="2"/>
        <v>(A) An individual who is an Accredited Investor (as defined in the Securities Act of 1933, as amended (15 U.S.C. 77a-77aa)) and whose commitment to the Licensee is backed by a letter of credit from a State or National bank acceptable to SBA.</v>
      </c>
      <c r="J15" s="1" t="s">
        <v>378</v>
      </c>
      <c r="K15" s="1" t="s">
        <v>292</v>
      </c>
      <c r="N15" s="1" t="s">
        <v>379</v>
      </c>
      <c r="O15" s="1" t="str">
        <f t="shared" si="1"/>
        <v xml:space="preserve"> </v>
      </c>
      <c r="T15" s="41" t="s">
        <v>380</v>
      </c>
      <c r="U15" s="5" t="s">
        <v>375</v>
      </c>
      <c r="V15" s="5">
        <v>12</v>
      </c>
      <c r="W15" s="5"/>
      <c r="X15" s="10" t="s">
        <v>381</v>
      </c>
      <c r="Y15" s="1" t="s">
        <v>382</v>
      </c>
    </row>
    <row r="16" spans="2:28" ht="12.75" thickBot="1" x14ac:dyDescent="0.25">
      <c r="F16" s="1" t="s">
        <v>310</v>
      </c>
      <c r="G16" s="1" t="str">
        <f>selinstitutional[[#This Row],[section]]&amp;":  "&amp;selinstitutional[[#This Row],[Description]]</f>
        <v>(2)(i):  (B) An individual whose personal net worth is at least $2 million and at least ten times the amount of his or her commitment to the Licensee. The individual's personal net worth must not include the value of any equity in his or her most valuable residence.</v>
      </c>
      <c r="H16" s="1" t="str">
        <f t="shared" ref="H16:H18" si="3">"(2)"&amp;LEFT(J16,FIND(")",J16))</f>
        <v>(2)(i)</v>
      </c>
      <c r="I16" s="1" t="str">
        <f t="shared" si="2"/>
        <v>(B) An individual whose personal net worth is at least $2 million and at least ten times the amount of his or her commitment to the Licensee. The individual's personal net worth must not include the value of any equity in his or her most valuable residence.</v>
      </c>
      <c r="J16" s="1" t="s">
        <v>383</v>
      </c>
      <c r="K16" s="1" t="s">
        <v>292</v>
      </c>
      <c r="N16" s="1" t="s">
        <v>384</v>
      </c>
      <c r="O16" s="1" t="str">
        <f t="shared" si="1"/>
        <v xml:space="preserve"> </v>
      </c>
      <c r="T16" s="40" t="s">
        <v>385</v>
      </c>
      <c r="U16" s="5" t="s">
        <v>295</v>
      </c>
      <c r="V16" s="5">
        <v>13</v>
      </c>
      <c r="W16" s="5"/>
      <c r="X16" s="8" t="s">
        <v>386</v>
      </c>
      <c r="Y16" s="1" t="s">
        <v>387</v>
      </c>
    </row>
    <row r="17" spans="6:25" ht="12.75" thickBot="1" x14ac:dyDescent="0.25">
      <c r="F17" s="1" t="s">
        <v>310</v>
      </c>
      <c r="G17" s="1" t="str">
        <f>selinstitutional[[#This Row],[section]]&amp;":  "&amp;selinstitutional[[#This Row],[Description]]</f>
        <v>(2)(i):  (C) An individual whose personal net worth (determined in accordance with paragraph (2)(i)(B) of this definition) is at least $10 million.</v>
      </c>
      <c r="H17" s="1" t="str">
        <f t="shared" si="3"/>
        <v>(2)(i)</v>
      </c>
      <c r="I17" s="1" t="str">
        <f t="shared" si="2"/>
        <v>(C) An individual whose personal net worth (determined in accordance with paragraph (2)(i)(B) of this definition) is at least $10 million.</v>
      </c>
      <c r="J17" s="1" t="s">
        <v>388</v>
      </c>
      <c r="K17" s="1" t="s">
        <v>292</v>
      </c>
      <c r="N17" s="1" t="s">
        <v>389</v>
      </c>
      <c r="O17" s="1" t="str">
        <f t="shared" si="1"/>
        <v xml:space="preserve"> </v>
      </c>
      <c r="T17" s="41" t="s">
        <v>390</v>
      </c>
      <c r="U17" s="5" t="s">
        <v>375</v>
      </c>
      <c r="V17" s="5">
        <v>14</v>
      </c>
      <c r="W17" s="5"/>
      <c r="X17" s="10" t="s">
        <v>391</v>
      </c>
      <c r="Y17" s="1" t="s">
        <v>392</v>
      </c>
    </row>
    <row r="18" spans="6:25" ht="12.75" thickBot="1" x14ac:dyDescent="0.25">
      <c r="F18" s="1" t="s">
        <v>310</v>
      </c>
      <c r="G18" s="1" t="str">
        <f>selinstitutional[[#This Row],[section]]&amp;":  "&amp;selinstitutional[[#This Row],[Description]]</f>
        <v>(2)(ii):  Any individual who is not a permanent resident of the United States but who otherwise satisfies paragraph (2)(i) of this definition provided such individual has irrevocably appointed an agent within the United States for the service of process.</v>
      </c>
      <c r="H18" s="1" t="str">
        <f t="shared" si="3"/>
        <v>(2)(ii)</v>
      </c>
      <c r="I18" s="1" t="str">
        <f t="shared" si="2"/>
        <v>Any individual who is not a permanent resident of the United States but who otherwise satisfies paragraph (2)(i) of this definition provided such individual has irrevocably appointed an agent within the United States for the service of process.</v>
      </c>
      <c r="J18" s="1" t="s">
        <v>393</v>
      </c>
      <c r="K18" s="1" t="s">
        <v>292</v>
      </c>
      <c r="N18" s="1" t="s">
        <v>394</v>
      </c>
      <c r="O18" s="1" t="str">
        <f t="shared" si="1"/>
        <v xml:space="preserve"> </v>
      </c>
      <c r="T18" s="40" t="s">
        <v>395</v>
      </c>
      <c r="U18" s="5" t="s">
        <v>295</v>
      </c>
      <c r="V18" s="5">
        <v>15</v>
      </c>
      <c r="W18" s="5"/>
      <c r="X18" s="6" t="s">
        <v>396</v>
      </c>
      <c r="Y18" s="1" t="s">
        <v>397</v>
      </c>
    </row>
    <row r="19" spans="6:25" ht="12.75" thickBot="1" x14ac:dyDescent="0.25">
      <c r="K19" s="1" t="s">
        <v>292</v>
      </c>
      <c r="T19" s="41" t="s">
        <v>398</v>
      </c>
      <c r="U19" s="5" t="s">
        <v>399</v>
      </c>
      <c r="V19" s="5">
        <v>16</v>
      </c>
      <c r="W19" s="5"/>
      <c r="X19" s="6" t="s">
        <v>400</v>
      </c>
      <c r="Y19" s="1" t="s">
        <v>401</v>
      </c>
    </row>
    <row r="20" spans="6:25" ht="12.75" thickBot="1" x14ac:dyDescent="0.25">
      <c r="H20" s="11"/>
      <c r="I20" s="11"/>
      <c r="T20" s="41" t="s">
        <v>402</v>
      </c>
      <c r="U20" s="5" t="s">
        <v>295</v>
      </c>
      <c r="V20" s="5">
        <v>17</v>
      </c>
      <c r="W20" s="5"/>
      <c r="X20" s="8" t="s">
        <v>403</v>
      </c>
      <c r="Y20" s="1" t="s">
        <v>404</v>
      </c>
    </row>
    <row r="21" spans="6:25" ht="12.75" thickBot="1" x14ac:dyDescent="0.25">
      <c r="T21" s="5" t="s">
        <v>405</v>
      </c>
      <c r="U21" s="5"/>
      <c r="V21" s="5">
        <v>18</v>
      </c>
      <c r="W21" s="5"/>
      <c r="X21" s="6" t="s">
        <v>406</v>
      </c>
      <c r="Y21" s="1" t="s">
        <v>407</v>
      </c>
    </row>
    <row r="22" spans="6:25" ht="12.75" thickBot="1" x14ac:dyDescent="0.25">
      <c r="F22" s="1" t="s">
        <v>108</v>
      </c>
      <c r="G22" s="12" t="s">
        <v>408</v>
      </c>
      <c r="H22" s="11"/>
      <c r="I22" s="11"/>
      <c r="T22" s="41"/>
      <c r="U22" s="5" t="s">
        <v>399</v>
      </c>
      <c r="V22" s="5">
        <v>19</v>
      </c>
      <c r="X22" s="8" t="s">
        <v>409</v>
      </c>
      <c r="Y22" s="1" t="s">
        <v>410</v>
      </c>
    </row>
    <row r="23" spans="6:25" ht="12.75" thickBot="1" x14ac:dyDescent="0.25">
      <c r="F23" s="1" t="s">
        <v>348</v>
      </c>
      <c r="G23" s="1" t="s">
        <v>411</v>
      </c>
      <c r="T23" s="5"/>
      <c r="U23" s="5" t="s">
        <v>295</v>
      </c>
      <c r="V23" s="5">
        <v>20</v>
      </c>
      <c r="X23" s="8" t="s">
        <v>412</v>
      </c>
      <c r="Y23" s="1" t="s">
        <v>413</v>
      </c>
    </row>
    <row r="24" spans="6:25" ht="12.75" thickBot="1" x14ac:dyDescent="0.25">
      <c r="H24" s="11"/>
      <c r="I24" s="11"/>
      <c r="T24" s="5"/>
      <c r="U24" s="5" t="s">
        <v>375</v>
      </c>
      <c r="V24" s="5"/>
      <c r="X24" s="6" t="s">
        <v>414</v>
      </c>
      <c r="Y24" s="1" t="s">
        <v>415</v>
      </c>
    </row>
    <row r="25" spans="6:25" ht="12.75" thickBot="1" x14ac:dyDescent="0.25">
      <c r="T25" s="5"/>
      <c r="U25" s="5" t="s">
        <v>314</v>
      </c>
      <c r="V25" s="5"/>
      <c r="X25" s="8" t="s">
        <v>416</v>
      </c>
      <c r="Y25" s="1" t="s">
        <v>417</v>
      </c>
    </row>
    <row r="26" spans="6:25" ht="12.75" thickBot="1" x14ac:dyDescent="0.25">
      <c r="H26" s="87" t="s">
        <v>418</v>
      </c>
      <c r="J26" s="1" t="s">
        <v>419</v>
      </c>
      <c r="X26" s="6" t="s">
        <v>420</v>
      </c>
      <c r="Y26" s="1" t="s">
        <v>421</v>
      </c>
    </row>
    <row r="27" spans="6:25" ht="12.75" thickBot="1" x14ac:dyDescent="0.25">
      <c r="H27" s="88" t="s">
        <v>422</v>
      </c>
      <c r="J27" s="1" t="s">
        <v>423</v>
      </c>
      <c r="N27" s="1" t="s">
        <v>424</v>
      </c>
      <c r="O27" s="1" t="s">
        <v>425</v>
      </c>
      <c r="R27" s="42" t="s">
        <v>426</v>
      </c>
      <c r="X27" s="8" t="s">
        <v>427</v>
      </c>
      <c r="Y27" s="1" t="s">
        <v>428</v>
      </c>
    </row>
    <row r="28" spans="6:25" ht="12.75" thickBot="1" x14ac:dyDescent="0.25">
      <c r="H28" s="89" t="s">
        <v>429</v>
      </c>
      <c r="J28" s="1" t="s">
        <v>430</v>
      </c>
      <c r="N28" s="1" t="s">
        <v>139</v>
      </c>
      <c r="O28" s="1">
        <v>1</v>
      </c>
      <c r="R28" s="43" t="s">
        <v>431</v>
      </c>
      <c r="X28" s="6" t="s">
        <v>432</v>
      </c>
      <c r="Y28" s="1" t="s">
        <v>433</v>
      </c>
    </row>
    <row r="29" spans="6:25" ht="12.75" thickBot="1" x14ac:dyDescent="0.25">
      <c r="H29" s="88" t="s">
        <v>434</v>
      </c>
      <c r="J29" s="1" t="s">
        <v>435</v>
      </c>
      <c r="N29" s="1" t="s">
        <v>436</v>
      </c>
      <c r="O29" s="1">
        <v>2</v>
      </c>
      <c r="R29" s="44" t="s">
        <v>437</v>
      </c>
      <c r="X29" s="9" t="s">
        <v>438</v>
      </c>
      <c r="Y29" s="1" t="s">
        <v>439</v>
      </c>
    </row>
    <row r="30" spans="6:25" ht="12.75" thickBot="1" x14ac:dyDescent="0.25">
      <c r="H30" s="89" t="s">
        <v>440</v>
      </c>
      <c r="J30" s="1" t="s">
        <v>441</v>
      </c>
      <c r="N30" s="1" t="s">
        <v>442</v>
      </c>
      <c r="O30" s="1">
        <v>3</v>
      </c>
      <c r="X30" s="8" t="s">
        <v>443</v>
      </c>
      <c r="Y30" s="1" t="s">
        <v>444</v>
      </c>
    </row>
    <row r="31" spans="6:25" ht="12.75" thickBot="1" x14ac:dyDescent="0.25">
      <c r="H31" s="88" t="s">
        <v>445</v>
      </c>
      <c r="J31" s="1" t="s">
        <v>446</v>
      </c>
      <c r="N31" s="1" t="s">
        <v>447</v>
      </c>
      <c r="O31" s="1">
        <v>4</v>
      </c>
      <c r="X31" s="6" t="s">
        <v>448</v>
      </c>
      <c r="Y31" s="1" t="s">
        <v>449</v>
      </c>
    </row>
    <row r="32" spans="6:25" ht="15" thickBot="1" x14ac:dyDescent="0.25">
      <c r="H32" s="89" t="s">
        <v>450</v>
      </c>
      <c r="J32" s="1" t="s">
        <v>451</v>
      </c>
      <c r="N32" s="1" t="s">
        <v>452</v>
      </c>
      <c r="O32" s="1">
        <v>5</v>
      </c>
      <c r="R32" s="39"/>
      <c r="X32" s="6" t="s">
        <v>453</v>
      </c>
      <c r="Y32" s="1" t="s">
        <v>454</v>
      </c>
    </row>
    <row r="33" spans="8:25" ht="15" thickBot="1" x14ac:dyDescent="0.25">
      <c r="H33" s="88" t="s">
        <v>455</v>
      </c>
      <c r="J33" s="1" t="s">
        <v>456</v>
      </c>
      <c r="N33" s="1" t="s">
        <v>457</v>
      </c>
      <c r="O33" s="1">
        <v>6</v>
      </c>
      <c r="R33" s="39"/>
      <c r="X33" s="9" t="s">
        <v>458</v>
      </c>
      <c r="Y33" s="1" t="s">
        <v>459</v>
      </c>
    </row>
    <row r="34" spans="8:25" ht="15" thickBot="1" x14ac:dyDescent="0.25">
      <c r="H34" s="89" t="s">
        <v>460</v>
      </c>
      <c r="J34" s="1" t="s">
        <v>461</v>
      </c>
      <c r="N34" s="1" t="s">
        <v>462</v>
      </c>
      <c r="O34" s="1">
        <v>7</v>
      </c>
      <c r="R34" s="39"/>
      <c r="X34" s="8" t="s">
        <v>463</v>
      </c>
      <c r="Y34" s="1" t="s">
        <v>464</v>
      </c>
    </row>
    <row r="35" spans="8:25" ht="15" thickBot="1" x14ac:dyDescent="0.25">
      <c r="H35" s="88" t="s">
        <v>465</v>
      </c>
      <c r="J35" s="1" t="s">
        <v>466</v>
      </c>
      <c r="N35" s="1" t="s">
        <v>467</v>
      </c>
      <c r="O35" s="1">
        <v>8</v>
      </c>
      <c r="R35" s="39"/>
      <c r="X35" s="8" t="s">
        <v>468</v>
      </c>
      <c r="Y35" s="1" t="s">
        <v>469</v>
      </c>
    </row>
    <row r="36" spans="8:25" ht="15" thickBot="1" x14ac:dyDescent="0.25">
      <c r="H36" s="89" t="s">
        <v>470</v>
      </c>
      <c r="J36" s="1" t="s">
        <v>471</v>
      </c>
      <c r="N36" s="1" t="s">
        <v>467</v>
      </c>
      <c r="O36" s="1">
        <v>9</v>
      </c>
      <c r="R36" s="39"/>
      <c r="X36" s="6" t="s">
        <v>201</v>
      </c>
      <c r="Y36" s="1" t="s">
        <v>472</v>
      </c>
    </row>
    <row r="37" spans="8:25" ht="15" thickBot="1" x14ac:dyDescent="0.25">
      <c r="H37" s="88" t="s">
        <v>473</v>
      </c>
      <c r="J37" s="1" t="s">
        <v>474</v>
      </c>
      <c r="N37" s="1" t="s">
        <v>475</v>
      </c>
      <c r="O37" s="1">
        <v>10</v>
      </c>
      <c r="R37" s="39"/>
      <c r="X37" s="8" t="s">
        <v>476</v>
      </c>
      <c r="Y37" s="1" t="s">
        <v>477</v>
      </c>
    </row>
    <row r="38" spans="8:25" ht="15" thickBot="1" x14ac:dyDescent="0.25">
      <c r="H38" s="89" t="s">
        <v>478</v>
      </c>
      <c r="J38" s="1" t="s">
        <v>479</v>
      </c>
      <c r="N38" s="1" t="s">
        <v>480</v>
      </c>
      <c r="O38" s="1">
        <v>11</v>
      </c>
      <c r="R38" s="39"/>
      <c r="X38" s="6" t="s">
        <v>481</v>
      </c>
      <c r="Y38" s="1" t="s">
        <v>482</v>
      </c>
    </row>
    <row r="39" spans="8:25" ht="15" thickBot="1" x14ac:dyDescent="0.25">
      <c r="H39" s="88" t="s">
        <v>483</v>
      </c>
      <c r="J39" s="1" t="s">
        <v>484</v>
      </c>
      <c r="N39" s="1" t="s">
        <v>485</v>
      </c>
      <c r="O39" s="1">
        <v>12</v>
      </c>
      <c r="R39" s="39"/>
      <c r="X39" s="6" t="s">
        <v>486</v>
      </c>
      <c r="Y39" s="1" t="s">
        <v>487</v>
      </c>
    </row>
    <row r="40" spans="8:25" ht="15" thickBot="1" x14ac:dyDescent="0.25">
      <c r="H40" s="89" t="s">
        <v>488</v>
      </c>
      <c r="J40" s="1" t="s">
        <v>489</v>
      </c>
      <c r="N40" s="1" t="s">
        <v>490</v>
      </c>
      <c r="O40" s="1">
        <v>13</v>
      </c>
      <c r="R40" s="39"/>
      <c r="X40" s="8" t="s">
        <v>491</v>
      </c>
      <c r="Y40" s="1" t="s">
        <v>492</v>
      </c>
    </row>
    <row r="41" spans="8:25" ht="15" thickBot="1" x14ac:dyDescent="0.25">
      <c r="H41" s="88" t="s">
        <v>493</v>
      </c>
      <c r="J41" s="1" t="s">
        <v>494</v>
      </c>
      <c r="N41" s="1" t="s">
        <v>495</v>
      </c>
      <c r="O41" s="1">
        <v>14</v>
      </c>
      <c r="R41" s="39"/>
      <c r="X41" s="6" t="s">
        <v>496</v>
      </c>
      <c r="Y41" s="1" t="s">
        <v>497</v>
      </c>
    </row>
    <row r="42" spans="8:25" ht="15" thickBot="1" x14ac:dyDescent="0.25">
      <c r="H42" s="89" t="s">
        <v>498</v>
      </c>
      <c r="J42" s="1" t="s">
        <v>499</v>
      </c>
      <c r="N42" s="1" t="s">
        <v>500</v>
      </c>
      <c r="O42" s="1">
        <v>15</v>
      </c>
      <c r="R42" s="39"/>
      <c r="X42" s="8" t="s">
        <v>501</v>
      </c>
      <c r="Y42" s="1" t="s">
        <v>502</v>
      </c>
    </row>
    <row r="43" spans="8:25" ht="12.75" thickBot="1" x14ac:dyDescent="0.25">
      <c r="H43" s="88" t="s">
        <v>503</v>
      </c>
      <c r="J43" s="1" t="s">
        <v>504</v>
      </c>
      <c r="N43" s="1" t="s">
        <v>505</v>
      </c>
      <c r="O43" s="1">
        <v>16</v>
      </c>
      <c r="X43" s="8" t="s">
        <v>506</v>
      </c>
      <c r="Y43" s="1" t="s">
        <v>507</v>
      </c>
    </row>
    <row r="44" spans="8:25" ht="12.75" thickBot="1" x14ac:dyDescent="0.25">
      <c r="J44" s="1" t="s">
        <v>508</v>
      </c>
      <c r="N44" s="1" t="s">
        <v>509</v>
      </c>
      <c r="O44" s="1">
        <v>17</v>
      </c>
      <c r="X44" s="6" t="s">
        <v>510</v>
      </c>
      <c r="Y44" s="1" t="s">
        <v>511</v>
      </c>
    </row>
    <row r="45" spans="8:25" ht="12.75" thickBot="1" x14ac:dyDescent="0.25">
      <c r="J45" s="1" t="s">
        <v>512</v>
      </c>
      <c r="N45" s="1" t="s">
        <v>513</v>
      </c>
      <c r="O45" s="1">
        <v>18</v>
      </c>
      <c r="X45" s="8" t="s">
        <v>514</v>
      </c>
      <c r="Y45" s="1" t="s">
        <v>515</v>
      </c>
    </row>
    <row r="46" spans="8:25" ht="12.75" thickBot="1" x14ac:dyDescent="0.25">
      <c r="J46" s="1" t="s">
        <v>516</v>
      </c>
      <c r="N46" s="1" t="s">
        <v>517</v>
      </c>
      <c r="O46" s="1">
        <v>19</v>
      </c>
      <c r="X46" s="6" t="s">
        <v>518</v>
      </c>
      <c r="Y46" s="1" t="s">
        <v>519</v>
      </c>
    </row>
    <row r="47" spans="8:25" ht="12.75" thickBot="1" x14ac:dyDescent="0.25">
      <c r="J47" s="1" t="s">
        <v>520</v>
      </c>
      <c r="N47" s="1" t="s">
        <v>521</v>
      </c>
      <c r="O47" s="1">
        <v>20</v>
      </c>
      <c r="X47" s="8" t="s">
        <v>522</v>
      </c>
      <c r="Y47" s="1" t="s">
        <v>523</v>
      </c>
    </row>
    <row r="48" spans="8:25" ht="12.75" thickBot="1" x14ac:dyDescent="0.25">
      <c r="J48" s="1" t="s">
        <v>524</v>
      </c>
      <c r="N48" s="1" t="s">
        <v>525</v>
      </c>
      <c r="O48" s="1">
        <v>21</v>
      </c>
      <c r="X48" s="9" t="s">
        <v>526</v>
      </c>
      <c r="Y48" s="1" t="s">
        <v>527</v>
      </c>
    </row>
    <row r="49" spans="10:25" ht="12.75" thickBot="1" x14ac:dyDescent="0.25">
      <c r="J49" s="107" t="s">
        <v>528</v>
      </c>
      <c r="N49" s="1" t="s">
        <v>529</v>
      </c>
      <c r="O49" s="1">
        <v>22</v>
      </c>
      <c r="X49" s="10" t="s">
        <v>530</v>
      </c>
      <c r="Y49" s="1" t="s">
        <v>531</v>
      </c>
    </row>
    <row r="50" spans="10:25" ht="12.75" thickBot="1" x14ac:dyDescent="0.25">
      <c r="J50" s="1" t="s">
        <v>532</v>
      </c>
      <c r="N50" s="1" t="s">
        <v>533</v>
      </c>
      <c r="O50" s="1">
        <v>23</v>
      </c>
      <c r="X50" s="6" t="s">
        <v>534</v>
      </c>
      <c r="Y50" s="1" t="s">
        <v>535</v>
      </c>
    </row>
    <row r="51" spans="10:25" ht="12.75" thickBot="1" x14ac:dyDescent="0.25">
      <c r="J51" s="1" t="s">
        <v>536</v>
      </c>
      <c r="N51" s="1" t="s">
        <v>537</v>
      </c>
      <c r="O51" s="1">
        <v>24</v>
      </c>
      <c r="X51" s="8" t="s">
        <v>538</v>
      </c>
      <c r="Y51" s="1" t="s">
        <v>539</v>
      </c>
    </row>
    <row r="52" spans="10:25" ht="12.75" thickBot="1" x14ac:dyDescent="0.25">
      <c r="J52" s="1" t="s">
        <v>540</v>
      </c>
      <c r="N52" s="1" t="s">
        <v>537</v>
      </c>
      <c r="O52" s="1">
        <v>25</v>
      </c>
      <c r="X52" s="6" t="s">
        <v>541</v>
      </c>
      <c r="Y52" s="1" t="s">
        <v>542</v>
      </c>
    </row>
    <row r="53" spans="10:25" ht="12.75" thickBot="1" x14ac:dyDescent="0.25">
      <c r="N53" s="1" t="s">
        <v>543</v>
      </c>
      <c r="O53" s="1">
        <v>26</v>
      </c>
      <c r="X53" s="8" t="s">
        <v>544</v>
      </c>
      <c r="Y53" s="1" t="s">
        <v>545</v>
      </c>
    </row>
    <row r="54" spans="10:25" ht="12.75" thickBot="1" x14ac:dyDescent="0.25">
      <c r="N54" s="1" t="s">
        <v>546</v>
      </c>
      <c r="O54" s="1">
        <v>27</v>
      </c>
      <c r="X54" s="6" t="s">
        <v>547</v>
      </c>
      <c r="Y54" s="1" t="s">
        <v>548</v>
      </c>
    </row>
    <row r="55" spans="10:25" ht="12.75" thickBot="1" x14ac:dyDescent="0.25">
      <c r="N55" s="1" t="s">
        <v>549</v>
      </c>
      <c r="O55" s="1">
        <v>28</v>
      </c>
      <c r="X55" s="8" t="s">
        <v>550</v>
      </c>
      <c r="Y55" s="1" t="s">
        <v>551</v>
      </c>
    </row>
    <row r="56" spans="10:25" ht="12.75" thickBot="1" x14ac:dyDescent="0.25">
      <c r="N56" s="1" t="s">
        <v>552</v>
      </c>
      <c r="O56" s="1">
        <v>29</v>
      </c>
      <c r="X56" s="8" t="s">
        <v>553</v>
      </c>
      <c r="Y56" s="1" t="s">
        <v>554</v>
      </c>
    </row>
    <row r="57" spans="10:25" ht="12.75" thickBot="1" x14ac:dyDescent="0.25">
      <c r="N57" s="1" t="s">
        <v>555</v>
      </c>
      <c r="O57" s="1">
        <v>30</v>
      </c>
      <c r="X57" s="10" t="s">
        <v>556</v>
      </c>
      <c r="Y57" s="1" t="s">
        <v>557</v>
      </c>
    </row>
    <row r="58" spans="10:25" ht="12.75" thickBot="1" x14ac:dyDescent="0.25">
      <c r="N58" s="1" t="s">
        <v>558</v>
      </c>
      <c r="O58" s="1">
        <v>31</v>
      </c>
      <c r="X58" s="6" t="s">
        <v>559</v>
      </c>
      <c r="Y58" s="1" t="s">
        <v>560</v>
      </c>
    </row>
    <row r="59" spans="10:25" ht="12.75" thickBot="1" x14ac:dyDescent="0.25">
      <c r="N59" s="1" t="s">
        <v>561</v>
      </c>
      <c r="O59" s="1">
        <v>32</v>
      </c>
      <c r="X59" s="6" t="s">
        <v>562</v>
      </c>
      <c r="Y59" s="1" t="s">
        <v>137</v>
      </c>
    </row>
    <row r="60" spans="10:25" ht="12.75" thickBot="1" x14ac:dyDescent="0.25">
      <c r="N60" s="1" t="s">
        <v>563</v>
      </c>
      <c r="O60" s="1">
        <v>33</v>
      </c>
      <c r="X60" s="6" t="s">
        <v>564</v>
      </c>
      <c r="Y60" s="1" t="s">
        <v>565</v>
      </c>
    </row>
    <row r="61" spans="10:25" ht="12.75" thickBot="1" x14ac:dyDescent="0.25">
      <c r="N61" s="1" t="s">
        <v>566</v>
      </c>
      <c r="O61" s="1">
        <v>34</v>
      </c>
      <c r="X61" s="8" t="s">
        <v>567</v>
      </c>
      <c r="Y61" s="1" t="s">
        <v>568</v>
      </c>
    </row>
    <row r="62" spans="10:25" ht="12.75" thickBot="1" x14ac:dyDescent="0.25">
      <c r="N62" s="1" t="s">
        <v>569</v>
      </c>
      <c r="O62" s="1">
        <v>35</v>
      </c>
      <c r="X62" s="8" t="s">
        <v>570</v>
      </c>
      <c r="Y62" s="1" t="s">
        <v>571</v>
      </c>
    </row>
    <row r="63" spans="10:25" x14ac:dyDescent="0.2">
      <c r="N63" s="1" t="s">
        <v>572</v>
      </c>
      <c r="O63" s="1">
        <v>36</v>
      </c>
      <c r="X63" s="13" t="s">
        <v>573</v>
      </c>
    </row>
    <row r="64" spans="10:25" x14ac:dyDescent="0.2">
      <c r="N64" s="1" t="s">
        <v>574</v>
      </c>
      <c r="O64" s="1">
        <v>37</v>
      </c>
    </row>
    <row r="65" spans="14:15" x14ac:dyDescent="0.2">
      <c r="N65" s="1" t="s">
        <v>575</v>
      </c>
      <c r="O65" s="1">
        <v>38</v>
      </c>
    </row>
    <row r="66" spans="14:15" x14ac:dyDescent="0.2">
      <c r="N66" s="1" t="s">
        <v>576</v>
      </c>
      <c r="O66" s="1">
        <v>39</v>
      </c>
    </row>
    <row r="67" spans="14:15" x14ac:dyDescent="0.2">
      <c r="N67" s="1" t="s">
        <v>577</v>
      </c>
      <c r="O67" s="1">
        <v>40</v>
      </c>
    </row>
    <row r="68" spans="14:15" x14ac:dyDescent="0.2">
      <c r="N68" s="1" t="s">
        <v>578</v>
      </c>
      <c r="O68" s="1">
        <v>41</v>
      </c>
    </row>
    <row r="69" spans="14:15" x14ac:dyDescent="0.2">
      <c r="N69" s="1" t="s">
        <v>579</v>
      </c>
      <c r="O69" s="1">
        <v>42</v>
      </c>
    </row>
    <row r="70" spans="14:15" x14ac:dyDescent="0.2">
      <c r="N70" s="1" t="s">
        <v>580</v>
      </c>
      <c r="O70" s="1">
        <v>43</v>
      </c>
    </row>
    <row r="71" spans="14:15" x14ac:dyDescent="0.2">
      <c r="N71" s="1" t="s">
        <v>581</v>
      </c>
      <c r="O71" s="1">
        <v>44</v>
      </c>
    </row>
    <row r="72" spans="14:15" x14ac:dyDescent="0.2">
      <c r="N72" s="1" t="s">
        <v>582</v>
      </c>
      <c r="O72" s="1">
        <v>45</v>
      </c>
    </row>
    <row r="73" spans="14:15" x14ac:dyDescent="0.2">
      <c r="N73" s="1" t="s">
        <v>583</v>
      </c>
      <c r="O73" s="1">
        <v>46</v>
      </c>
    </row>
    <row r="74" spans="14:15" x14ac:dyDescent="0.2">
      <c r="N74" s="1" t="s">
        <v>584</v>
      </c>
      <c r="O74" s="1">
        <v>47</v>
      </c>
    </row>
    <row r="75" spans="14:15" x14ac:dyDescent="0.2">
      <c r="N75" s="1" t="s">
        <v>585</v>
      </c>
      <c r="O75" s="1">
        <v>48</v>
      </c>
    </row>
    <row r="76" spans="14:15" x14ac:dyDescent="0.2">
      <c r="N76" s="1" t="s">
        <v>586</v>
      </c>
      <c r="O76" s="1">
        <v>49</v>
      </c>
    </row>
    <row r="77" spans="14:15" x14ac:dyDescent="0.2">
      <c r="N77" s="1" t="s">
        <v>587</v>
      </c>
      <c r="O77" s="1">
        <v>50</v>
      </c>
    </row>
    <row r="78" spans="14:15" x14ac:dyDescent="0.2">
      <c r="N78" s="1" t="s">
        <v>588</v>
      </c>
      <c r="O78" s="1">
        <v>51</v>
      </c>
    </row>
  </sheetData>
  <hyperlinks>
    <hyperlink ref="G22" location="'1B'!A1" display="See Table 1B" xr:uid="{3DF23D85-DAA8-4A7B-B24C-083B96AA4AAA}"/>
  </hyperlinks>
  <pageMargins left="0.7" right="0.7" top="0.75" bottom="0.75" header="0.3" footer="0.3"/>
  <pageSetup orientation="portrait" r:id="rId1"/>
  <drawing r:id="rId2"/>
  <tableParts count="8">
    <tablePart r:id="rId3"/>
    <tablePart r:id="rId4"/>
    <tablePart r:id="rId5"/>
    <tablePart r:id="rId6"/>
    <tablePart r:id="rId7"/>
    <tablePart r:id="rId8"/>
    <tablePart r:id="rId9"/>
    <tablePart r:id="rId10"/>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8F1C6-0BC5-4032-868F-70E25E3FF112}">
  <sheetPr codeName="Sheet3"/>
  <dimension ref="A1:B63"/>
  <sheetViews>
    <sheetView showGridLines="0" tabSelected="1" zoomScaleNormal="100" workbookViewId="0">
      <selection activeCell="A4" sqref="A4"/>
    </sheetView>
  </sheetViews>
  <sheetFormatPr defaultColWidth="0" defaultRowHeight="11.25" zeroHeight="1" x14ac:dyDescent="0.15"/>
  <cols>
    <col min="1" max="1" width="91.140625" style="32" customWidth="1"/>
    <col min="2" max="2" width="0" style="32" hidden="1" customWidth="1"/>
    <col min="3" max="16384" width="9.140625" style="32" hidden="1"/>
  </cols>
  <sheetData>
    <row r="1" spans="1:1" x14ac:dyDescent="0.15">
      <c r="A1" s="268" t="str">
        <f>Instructions!B3</f>
        <v>OMB Approval No. 3245-0062</v>
      </c>
    </row>
    <row r="2" spans="1:1" x14ac:dyDescent="0.15">
      <c r="A2" s="268" t="str">
        <f>Instructions!B4</f>
        <v>Expiration Date 02/28/2026</v>
      </c>
    </row>
    <row r="3" spans="1:1" x14ac:dyDescent="0.15">
      <c r="A3" s="167" t="s">
        <v>15</v>
      </c>
    </row>
    <row r="4" spans="1:1" ht="69.599999999999994" customHeight="1" x14ac:dyDescent="0.15">
      <c r="A4" s="34" t="s">
        <v>16</v>
      </c>
    </row>
    <row r="5" spans="1:1" ht="21.6" customHeight="1" x14ac:dyDescent="0.15">
      <c r="A5" s="34" t="s">
        <v>17</v>
      </c>
    </row>
    <row r="6" spans="1:1" ht="33.75" x14ac:dyDescent="0.15">
      <c r="A6" s="50" t="s">
        <v>18</v>
      </c>
    </row>
    <row r="7" spans="1:1" ht="22.5" x14ac:dyDescent="0.15">
      <c r="A7" s="35" t="s">
        <v>19</v>
      </c>
    </row>
    <row r="8" spans="1:1" ht="22.5" x14ac:dyDescent="0.15">
      <c r="A8" s="35" t="s">
        <v>20</v>
      </c>
    </row>
    <row r="9" spans="1:1" ht="17.25" customHeight="1" x14ac:dyDescent="0.15">
      <c r="A9" s="35" t="s">
        <v>21</v>
      </c>
    </row>
    <row r="10" spans="1:1" ht="19.5" customHeight="1" x14ac:dyDescent="0.15">
      <c r="A10" s="35"/>
    </row>
    <row r="11" spans="1:1" ht="18.600000000000001" customHeight="1" x14ac:dyDescent="0.15">
      <c r="A11" s="49" t="s">
        <v>22</v>
      </c>
    </row>
    <row r="12" spans="1:1" ht="34.9" customHeight="1" x14ac:dyDescent="0.15">
      <c r="A12" s="50" t="s">
        <v>23</v>
      </c>
    </row>
    <row r="13" spans="1:1" ht="48.6" customHeight="1" x14ac:dyDescent="0.15">
      <c r="A13" s="35" t="s">
        <v>24</v>
      </c>
    </row>
    <row r="14" spans="1:1" ht="30" customHeight="1" x14ac:dyDescent="0.15">
      <c r="A14" s="35" t="s">
        <v>25</v>
      </c>
    </row>
    <row r="15" spans="1:1" ht="52.15" customHeight="1" x14ac:dyDescent="0.15">
      <c r="A15" s="34" t="s">
        <v>26</v>
      </c>
    </row>
    <row r="16" spans="1:1" ht="39" customHeight="1" x14ac:dyDescent="0.15">
      <c r="A16" s="35" t="s">
        <v>27</v>
      </c>
    </row>
    <row r="17" spans="1:1" ht="96.75" customHeight="1" x14ac:dyDescent="0.15">
      <c r="A17" s="47" t="s">
        <v>28</v>
      </c>
    </row>
    <row r="18" spans="1:1" ht="49.5" customHeight="1" x14ac:dyDescent="0.15">
      <c r="A18" s="35" t="s">
        <v>29</v>
      </c>
    </row>
    <row r="19" spans="1:1" ht="50.45" customHeight="1" x14ac:dyDescent="0.15">
      <c r="A19" s="35" t="s">
        <v>30</v>
      </c>
    </row>
    <row r="20" spans="1:1" ht="60.75" customHeight="1" x14ac:dyDescent="0.15">
      <c r="A20" s="35" t="s">
        <v>31</v>
      </c>
    </row>
    <row r="21" spans="1:1" ht="19.5" customHeight="1" x14ac:dyDescent="0.15">
      <c r="A21" s="35"/>
    </row>
    <row r="22" spans="1:1" ht="77.25" customHeight="1" x14ac:dyDescent="0.15">
      <c r="A22" s="34" t="s">
        <v>32</v>
      </c>
    </row>
    <row r="23" spans="1:1" ht="19.5" customHeight="1" x14ac:dyDescent="0.15">
      <c r="A23" s="34"/>
    </row>
    <row r="24" spans="1:1" ht="44.25" customHeight="1" x14ac:dyDescent="0.15">
      <c r="A24" s="34" t="s">
        <v>33</v>
      </c>
    </row>
    <row r="25" spans="1:1" ht="19.5" customHeight="1" x14ac:dyDescent="0.15">
      <c r="A25" s="34"/>
    </row>
    <row r="26" spans="1:1" ht="40.5" customHeight="1" x14ac:dyDescent="0.15">
      <c r="A26" s="34" t="s">
        <v>34</v>
      </c>
    </row>
    <row r="27" spans="1:1" ht="40.5" customHeight="1" x14ac:dyDescent="0.15">
      <c r="A27" s="34" t="s">
        <v>35</v>
      </c>
    </row>
    <row r="28" spans="1:1" ht="19.5" customHeight="1" x14ac:dyDescent="0.15">
      <c r="A28" s="34"/>
    </row>
    <row r="29" spans="1:1" ht="47.25" customHeight="1" x14ac:dyDescent="0.15">
      <c r="A29" s="46" t="s">
        <v>36</v>
      </c>
    </row>
    <row r="30" spans="1:1" ht="19.5" customHeight="1" x14ac:dyDescent="0.15">
      <c r="A30" s="46"/>
    </row>
    <row r="31" spans="1:1" ht="129" customHeight="1" x14ac:dyDescent="0.15">
      <c r="A31" s="34" t="s">
        <v>37</v>
      </c>
    </row>
    <row r="32" spans="1:1" ht="19.5" customHeight="1" x14ac:dyDescent="0.15">
      <c r="A32" s="34"/>
    </row>
    <row r="33" spans="1:1" ht="53.25" customHeight="1" x14ac:dyDescent="0.15">
      <c r="A33" s="34" t="s">
        <v>38</v>
      </c>
    </row>
    <row r="34" spans="1:1" ht="19.5" customHeight="1" x14ac:dyDescent="0.15">
      <c r="A34" s="34"/>
    </row>
    <row r="35" spans="1:1" ht="39" customHeight="1" x14ac:dyDescent="0.15">
      <c r="A35" s="46" t="s">
        <v>39</v>
      </c>
    </row>
    <row r="36" spans="1:1" ht="19.5" customHeight="1" x14ac:dyDescent="0.15">
      <c r="A36" s="46"/>
    </row>
    <row r="37" spans="1:1" ht="39.950000000000003" customHeight="1" x14ac:dyDescent="0.15">
      <c r="A37" s="49" t="s">
        <v>40</v>
      </c>
    </row>
    <row r="38" spans="1:1" ht="10.5" customHeight="1" x14ac:dyDescent="0.15">
      <c r="A38" s="34"/>
    </row>
    <row r="39" spans="1:1" ht="104.25" customHeight="1" x14ac:dyDescent="0.15">
      <c r="A39" s="34" t="s">
        <v>41</v>
      </c>
    </row>
    <row r="40" spans="1:1" ht="19.5" customHeight="1" x14ac:dyDescent="0.15">
      <c r="A40" s="34"/>
    </row>
    <row r="41" spans="1:1" ht="66" customHeight="1" x14ac:dyDescent="0.15">
      <c r="A41" s="34" t="s">
        <v>42</v>
      </c>
    </row>
    <row r="42" spans="1:1" ht="121.5" customHeight="1" x14ac:dyDescent="0.15">
      <c r="A42" s="34" t="s">
        <v>43</v>
      </c>
    </row>
    <row r="43" spans="1:1" ht="10.5" customHeight="1" x14ac:dyDescent="0.15">
      <c r="A43" s="34"/>
    </row>
    <row r="44" spans="1:1" ht="42.75" customHeight="1" x14ac:dyDescent="0.15">
      <c r="A44" s="36" t="s">
        <v>44</v>
      </c>
    </row>
    <row r="45" spans="1:1" x14ac:dyDescent="0.15">
      <c r="A45" s="48" t="s">
        <v>45</v>
      </c>
    </row>
    <row r="46" spans="1:1" ht="24" customHeight="1" x14ac:dyDescent="0.15">
      <c r="A46" s="264" t="str">
        <f>'All Investors'!C8</f>
        <v>ABC SBIC, L.P.</v>
      </c>
    </row>
    <row r="47" spans="1:1" x14ac:dyDescent="0.15">
      <c r="A47" s="265" t="s">
        <v>46</v>
      </c>
    </row>
    <row r="48" spans="1:1" ht="21.95" customHeight="1" x14ac:dyDescent="0.15">
      <c r="A48" s="266">
        <f>'All Investors'!C11</f>
        <v>12345678</v>
      </c>
    </row>
    <row r="49" spans="1:1" x14ac:dyDescent="0.15">
      <c r="A49" s="267" t="s">
        <v>47</v>
      </c>
    </row>
    <row r="50" spans="1:1" ht="26.1" customHeight="1" x14ac:dyDescent="0.15">
      <c r="A50" s="110"/>
    </row>
    <row r="51" spans="1:1" x14ac:dyDescent="0.15">
      <c r="A51" s="265" t="s">
        <v>48</v>
      </c>
    </row>
    <row r="52" spans="1:1" ht="24.6" customHeight="1" x14ac:dyDescent="0.15">
      <c r="A52" s="109" t="s">
        <v>49</v>
      </c>
    </row>
    <row r="53" spans="1:1" x14ac:dyDescent="0.15">
      <c r="A53" s="265" t="s">
        <v>50</v>
      </c>
    </row>
    <row r="54" spans="1:1" ht="21.75" customHeight="1" x14ac:dyDescent="0.15">
      <c r="A54" s="109"/>
    </row>
    <row r="55" spans="1:1" ht="15" customHeight="1" x14ac:dyDescent="0.15">
      <c r="A55" s="265" t="s">
        <v>51</v>
      </c>
    </row>
    <row r="56" spans="1:1" ht="25.5" customHeight="1" x14ac:dyDescent="0.15">
      <c r="A56" s="111"/>
    </row>
    <row r="57" spans="1:1" x14ac:dyDescent="0.15"/>
    <row r="58" spans="1:1" x14ac:dyDescent="0.15">
      <c r="A58" s="108" t="s">
        <v>52</v>
      </c>
    </row>
    <row r="59" spans="1:1" ht="15.6" customHeight="1" x14ac:dyDescent="0.15">
      <c r="A59" s="108" t="s">
        <v>53</v>
      </c>
    </row>
    <row r="60" spans="1:1" ht="14.45" customHeight="1" x14ac:dyDescent="0.15">
      <c r="A60" s="108" t="s">
        <v>54</v>
      </c>
    </row>
    <row r="61" spans="1:1" ht="53.45" customHeight="1" x14ac:dyDescent="0.15">
      <c r="A61" s="108" t="s">
        <v>55</v>
      </c>
    </row>
    <row r="62" spans="1:1" ht="35.25" customHeight="1" x14ac:dyDescent="0.15">
      <c r="A62" s="108" t="s">
        <v>56</v>
      </c>
    </row>
    <row r="63" spans="1:1" ht="36" hidden="1" customHeight="1" x14ac:dyDescent="0.15"/>
  </sheetData>
  <sheetProtection algorithmName="SHA-512" hashValue="E6YVak9BL4uNmY3V1BYiHXNrsu5iQfFSXgsNfgICRGsOeCrV4XUe5n9XZRsW20pQ2uxUHyeLik3oxh+os2N56g==" saltValue="iR2UQNgJdi/vfYKIIueVpQ==" spinCount="100000" sheet="1" objects="1" scenarios="1" formatCells="0" formatColumns="0" formatRows="0"/>
  <pageMargins left="0.7" right="0.7" top="0.75" bottom="0.75" header="0.3" footer="0.3"/>
  <pageSetup scale="91" orientation="portrait" r:id="rId1"/>
  <rowBreaks count="2" manualBreakCount="2">
    <brk id="35" max="16383" man="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8CA25-DA82-4D4A-88EA-7F3F2F43C6B6}">
  <sheetPr codeName="Sheet10"/>
  <dimension ref="A1:AW57"/>
  <sheetViews>
    <sheetView showGridLines="0" zoomScaleNormal="100" workbookViewId="0">
      <selection activeCell="G8" sqref="G8"/>
    </sheetView>
  </sheetViews>
  <sheetFormatPr defaultColWidth="0" defaultRowHeight="12" zeroHeight="1" x14ac:dyDescent="0.2"/>
  <cols>
    <col min="1" max="1" width="6.42578125" style="1" customWidth="1"/>
    <col min="2" max="2" width="16" style="1" customWidth="1"/>
    <col min="3" max="3" width="13.7109375" style="1" customWidth="1"/>
    <col min="4" max="4" width="15.28515625" style="1" customWidth="1"/>
    <col min="5" max="5" width="22.28515625" style="1" customWidth="1"/>
    <col min="6" max="6" width="14.28515625" style="1" customWidth="1"/>
    <col min="7" max="7" width="14.7109375" style="1" customWidth="1"/>
    <col min="8" max="8" width="32.28515625" style="1" customWidth="1"/>
    <col min="9" max="9" width="4.5703125" style="1" customWidth="1"/>
    <col min="10" max="16384" width="9.140625" style="1" hidden="1"/>
  </cols>
  <sheetData>
    <row r="1" spans="1:49" customFormat="1" ht="15" x14ac:dyDescent="0.25">
      <c r="A1" s="14"/>
      <c r="B1" s="15" t="s">
        <v>57</v>
      </c>
      <c r="C1" s="16"/>
      <c r="D1" s="16"/>
      <c r="E1" s="16"/>
      <c r="F1" s="16"/>
      <c r="G1" s="16"/>
      <c r="H1" s="15" t="str">
        <f>Instructions!B3</f>
        <v>OMB Approval No. 3245-0062</v>
      </c>
      <c r="I1" s="16"/>
      <c r="J1" s="16"/>
      <c r="K1" s="16"/>
      <c r="L1" s="16"/>
      <c r="M1" s="16"/>
      <c r="N1" s="16"/>
      <c r="O1" s="16"/>
      <c r="P1" s="16"/>
      <c r="Q1" s="16"/>
      <c r="R1" s="16"/>
      <c r="S1" s="16"/>
      <c r="T1" s="16"/>
      <c r="U1" s="16"/>
      <c r="V1" s="16"/>
      <c r="W1" s="16"/>
      <c r="X1" s="16"/>
      <c r="Y1" s="16"/>
      <c r="Z1" s="16"/>
      <c r="AA1" s="25"/>
      <c r="AB1" s="25"/>
      <c r="AC1" s="25"/>
      <c r="AD1" s="25"/>
      <c r="AE1" s="25"/>
      <c r="AF1" s="25"/>
      <c r="AG1" s="25"/>
      <c r="AH1" s="25"/>
      <c r="AI1" s="25"/>
      <c r="AJ1" s="25"/>
      <c r="AK1" s="25"/>
    </row>
    <row r="2" spans="1:49" customFormat="1" ht="15" x14ac:dyDescent="0.25">
      <c r="A2" s="17"/>
      <c r="B2" s="15" t="s">
        <v>58</v>
      </c>
      <c r="C2" s="104" t="str">
        <f>'All Investors'!$C$6</f>
        <v>MM/DD/YYYY</v>
      </c>
      <c r="D2" s="15"/>
      <c r="E2" s="15"/>
      <c r="F2" s="15"/>
      <c r="G2" s="15"/>
      <c r="H2" s="15" t="str">
        <f>Instructions!B4</f>
        <v>Expiration Date 02/28/2026</v>
      </c>
      <c r="I2" s="15"/>
      <c r="J2" s="15"/>
      <c r="K2" s="15"/>
      <c r="L2" s="15"/>
      <c r="M2" s="15"/>
      <c r="N2" s="15"/>
      <c r="O2" s="15"/>
      <c r="P2" s="15"/>
      <c r="Q2" s="15"/>
      <c r="R2" s="15"/>
      <c r="S2" s="15"/>
      <c r="T2" s="15"/>
      <c r="U2" s="15"/>
      <c r="V2" s="15"/>
      <c r="W2" s="15"/>
      <c r="X2" s="15"/>
      <c r="Y2" s="15"/>
      <c r="Z2" s="15"/>
      <c r="AA2" s="25"/>
      <c r="AB2" s="25"/>
      <c r="AC2" s="25"/>
      <c r="AD2" s="25"/>
      <c r="AE2" s="25"/>
      <c r="AF2" s="25"/>
      <c r="AG2" s="25"/>
      <c r="AH2" s="25"/>
      <c r="AI2" s="25"/>
      <c r="AJ2" s="25"/>
      <c r="AK2" s="25"/>
      <c r="AL2" s="18"/>
      <c r="AM2" s="18"/>
      <c r="AN2" s="18"/>
      <c r="AO2" s="18"/>
      <c r="AP2" s="18"/>
      <c r="AQ2" s="18"/>
      <c r="AR2" s="18"/>
      <c r="AS2" s="18"/>
      <c r="AT2" s="18"/>
      <c r="AU2" s="18"/>
      <c r="AV2" s="18"/>
      <c r="AW2" s="18"/>
    </row>
    <row r="3" spans="1:49" customFormat="1" ht="6" customHeight="1" x14ac:dyDescent="0.25">
      <c r="A3" s="19"/>
      <c r="B3" s="28"/>
      <c r="C3" s="24"/>
      <c r="D3" s="24"/>
      <c r="E3" s="24"/>
      <c r="F3" s="24"/>
      <c r="G3" s="24"/>
      <c r="H3" s="24"/>
      <c r="I3" s="20"/>
      <c r="J3" s="21"/>
      <c r="K3" s="21"/>
      <c r="L3" s="21"/>
      <c r="M3" s="21"/>
      <c r="N3" s="21"/>
      <c r="O3" s="21"/>
      <c r="P3" s="21" t="s">
        <v>59</v>
      </c>
      <c r="Q3" s="21" t="s">
        <v>59</v>
      </c>
      <c r="R3" s="21" t="s">
        <v>59</v>
      </c>
      <c r="S3" s="21" t="s">
        <v>59</v>
      </c>
      <c r="T3" s="21" t="s">
        <v>59</v>
      </c>
      <c r="U3" s="21" t="s">
        <v>59</v>
      </c>
      <c r="V3" s="21" t="s">
        <v>59</v>
      </c>
      <c r="W3" s="21" t="s">
        <v>59</v>
      </c>
      <c r="X3" s="21" t="s">
        <v>59</v>
      </c>
      <c r="Y3" s="21" t="s">
        <v>59</v>
      </c>
      <c r="Z3" s="21" t="s">
        <v>59</v>
      </c>
      <c r="AA3" s="25"/>
      <c r="AB3" s="25"/>
      <c r="AC3" s="25"/>
      <c r="AD3" s="25"/>
      <c r="AE3" s="25"/>
      <c r="AF3" s="25"/>
      <c r="AG3" s="25"/>
      <c r="AH3" s="25"/>
      <c r="AI3" s="25"/>
      <c r="AJ3" s="25"/>
      <c r="AK3" s="25"/>
      <c r="AL3" s="18"/>
      <c r="AM3" s="18"/>
      <c r="AN3" s="18"/>
      <c r="AO3" s="18"/>
      <c r="AP3" s="18"/>
      <c r="AQ3" s="18"/>
      <c r="AR3" s="18"/>
      <c r="AS3" s="18"/>
      <c r="AT3" s="18"/>
      <c r="AU3" s="18"/>
      <c r="AV3" s="18"/>
      <c r="AW3" s="18"/>
    </row>
    <row r="4" spans="1:49" customFormat="1" ht="15" x14ac:dyDescent="0.25">
      <c r="A4" s="22"/>
      <c r="B4" s="22" t="s">
        <v>60</v>
      </c>
      <c r="C4" s="22" t="str">
        <f>'All Investors'!$C$8</f>
        <v>ABC SBIC, L.P.</v>
      </c>
      <c r="D4" s="22"/>
      <c r="E4" s="22"/>
      <c r="F4" s="23" t="s">
        <v>59</v>
      </c>
      <c r="G4" s="23"/>
      <c r="H4" s="23"/>
      <c r="I4" s="23"/>
      <c r="J4" s="21"/>
      <c r="K4" s="21"/>
      <c r="L4" s="21"/>
      <c r="M4" s="21"/>
      <c r="N4" s="21"/>
      <c r="O4" s="21"/>
      <c r="P4" s="21"/>
      <c r="Q4" s="21" t="s">
        <v>59</v>
      </c>
      <c r="R4" s="21" t="s">
        <v>59</v>
      </c>
      <c r="S4" s="21" t="s">
        <v>59</v>
      </c>
      <c r="T4" s="21" t="s">
        <v>59</v>
      </c>
      <c r="U4" s="21" t="s">
        <v>59</v>
      </c>
      <c r="V4" s="21" t="s">
        <v>59</v>
      </c>
      <c r="W4" s="21" t="s">
        <v>59</v>
      </c>
      <c r="X4" s="21" t="s">
        <v>59</v>
      </c>
      <c r="Y4" s="21" t="s">
        <v>59</v>
      </c>
      <c r="Z4" s="21" t="s">
        <v>59</v>
      </c>
      <c r="AA4" s="25"/>
      <c r="AB4" s="25"/>
      <c r="AC4" s="25"/>
      <c r="AD4" s="25"/>
      <c r="AE4" s="25"/>
      <c r="AF4" s="25"/>
      <c r="AG4" s="25"/>
      <c r="AH4" s="25"/>
      <c r="AI4" s="25"/>
      <c r="AJ4" s="25"/>
      <c r="AK4" s="25"/>
      <c r="AL4" s="18"/>
      <c r="AM4" s="18"/>
      <c r="AN4" s="18"/>
      <c r="AO4" s="18"/>
      <c r="AP4" s="18"/>
      <c r="AQ4" s="18"/>
      <c r="AR4" s="18"/>
      <c r="AS4" s="18"/>
      <c r="AT4" s="18"/>
      <c r="AU4" s="18"/>
      <c r="AV4" s="18"/>
      <c r="AW4" s="18"/>
    </row>
    <row r="5" spans="1:49" s="25" customFormat="1" ht="15" x14ac:dyDescent="0.25"/>
    <row r="6" spans="1:49" x14ac:dyDescent="0.2"/>
    <row r="7" spans="1:49" s="79" customFormat="1" ht="31.5" x14ac:dyDescent="0.15">
      <c r="B7" s="61" t="s">
        <v>61</v>
      </c>
      <c r="C7" s="61" t="s">
        <v>62</v>
      </c>
      <c r="D7" s="61" t="s">
        <v>63</v>
      </c>
      <c r="E7" s="61" t="s">
        <v>64</v>
      </c>
      <c r="F7" s="61" t="s">
        <v>65</v>
      </c>
      <c r="G7" s="61" t="s">
        <v>66</v>
      </c>
      <c r="H7" s="61" t="s">
        <v>67</v>
      </c>
    </row>
    <row r="8" spans="1:49" s="33" customFormat="1" ht="10.5" x14ac:dyDescent="0.15">
      <c r="B8" s="112">
        <v>45659</v>
      </c>
      <c r="C8" s="77">
        <f>IF(G7=$G$7,0,G7)</f>
        <v>0</v>
      </c>
      <c r="D8" s="114">
        <v>10000000</v>
      </c>
      <c r="E8" s="114">
        <v>0</v>
      </c>
      <c r="F8" s="114">
        <v>0</v>
      </c>
      <c r="G8" s="77">
        <f>IF(ISNUMBER(Tab1F[[#This Row],[Date of Change]]),Tab1F[[#This Row],[Beginning Regulatory Capital]]+ Tab1F[[#This Row],[Amount of Increase]]- N(Tab1F[[#This Row],[Amount of Decrease Pursuant to 13 CFR §107.585]])- N(Tab1F[[#This Row],[Amount of Other Decreases]]), "")</f>
        <v>10000000</v>
      </c>
      <c r="H8" s="116"/>
    </row>
    <row r="9" spans="1:49" s="33" customFormat="1" ht="10.5" x14ac:dyDescent="0.15">
      <c r="B9" s="113">
        <v>45666</v>
      </c>
      <c r="C9" s="78">
        <f t="shared" ref="C9:C33" si="0">IF(G8=$G$7,0,G8)</f>
        <v>10000000</v>
      </c>
      <c r="D9" s="115">
        <v>0</v>
      </c>
      <c r="E9" s="115">
        <v>0</v>
      </c>
      <c r="F9" s="115">
        <v>0</v>
      </c>
      <c r="G9" s="77">
        <f>IF(ISNUMBER(Tab1F[[#This Row],[Date of Change]]),Tab1F[[#This Row],[Beginning Regulatory Capital]]+ Tab1F[[#This Row],[Amount of Increase]]- N(Tab1F[[#This Row],[Amount of Decrease Pursuant to 13 CFR §107.585]])- N(Tab1F[[#This Row],[Amount of Other Decreases]]), "")</f>
        <v>10000000</v>
      </c>
      <c r="H9" s="117"/>
    </row>
    <row r="10" spans="1:49" s="33" customFormat="1" ht="10.5" x14ac:dyDescent="0.15">
      <c r="B10" s="113"/>
      <c r="C10" s="78">
        <f t="shared" si="0"/>
        <v>10000000</v>
      </c>
      <c r="D10" s="115"/>
      <c r="E10" s="115"/>
      <c r="F10" s="115"/>
      <c r="G10" s="77" t="str">
        <f>IF(ISNUMBER(Tab1F[[#This Row],[Date of Change]]),Tab1F[[#This Row],[Beginning Regulatory Capital]]+ Tab1F[[#This Row],[Amount of Increase]]- N(Tab1F[[#This Row],[Amount of Decrease Pursuant to 13 CFR §107.585]])- N(Tab1F[[#This Row],[Amount of Other Decreases]]), "")</f>
        <v/>
      </c>
      <c r="H10" s="117"/>
    </row>
    <row r="11" spans="1:49" s="33" customFormat="1" ht="10.5" x14ac:dyDescent="0.15">
      <c r="B11" s="113"/>
      <c r="C11" s="78" t="str">
        <f t="shared" si="0"/>
        <v/>
      </c>
      <c r="D11" s="115"/>
      <c r="E11" s="115"/>
      <c r="F11" s="115"/>
      <c r="G11" s="77" t="str">
        <f>IF(ISNUMBER(Tab1F[[#This Row],[Date of Change]]),Tab1F[[#This Row],[Beginning Regulatory Capital]]+ Tab1F[[#This Row],[Amount of Increase]]- N(Tab1F[[#This Row],[Amount of Decrease Pursuant to 13 CFR §107.585]])- N(Tab1F[[#This Row],[Amount of Other Decreases]]), "")</f>
        <v/>
      </c>
      <c r="H11" s="117"/>
    </row>
    <row r="12" spans="1:49" s="33" customFormat="1" ht="10.5" x14ac:dyDescent="0.15">
      <c r="B12" s="113"/>
      <c r="C12" s="78" t="str">
        <f t="shared" si="0"/>
        <v/>
      </c>
      <c r="D12" s="115"/>
      <c r="E12" s="115"/>
      <c r="F12" s="115"/>
      <c r="G12" s="77" t="str">
        <f>IF(ISNUMBER(Tab1F[[#This Row],[Date of Change]]),Tab1F[[#This Row],[Beginning Regulatory Capital]]+ Tab1F[[#This Row],[Amount of Increase]]- N(Tab1F[[#This Row],[Amount of Decrease Pursuant to 13 CFR §107.585]])- N(Tab1F[[#This Row],[Amount of Other Decreases]]), "")</f>
        <v/>
      </c>
      <c r="H12" s="117"/>
    </row>
    <row r="13" spans="1:49" s="33" customFormat="1" ht="10.5" x14ac:dyDescent="0.15">
      <c r="B13" s="113"/>
      <c r="C13" s="78" t="str">
        <f t="shared" si="0"/>
        <v/>
      </c>
      <c r="D13" s="115"/>
      <c r="E13" s="115"/>
      <c r="F13" s="115"/>
      <c r="G13" s="77" t="str">
        <f>IF(ISNUMBER(Tab1F[[#This Row],[Date of Change]]),Tab1F[[#This Row],[Beginning Regulatory Capital]]+ Tab1F[[#This Row],[Amount of Increase]]- N(Tab1F[[#This Row],[Amount of Decrease Pursuant to 13 CFR §107.585]])- N(Tab1F[[#This Row],[Amount of Other Decreases]]), "")</f>
        <v/>
      </c>
      <c r="H13" s="117"/>
    </row>
    <row r="14" spans="1:49" s="33" customFormat="1" ht="10.5" x14ac:dyDescent="0.15">
      <c r="B14" s="113"/>
      <c r="C14" s="78" t="str">
        <f t="shared" si="0"/>
        <v/>
      </c>
      <c r="D14" s="115"/>
      <c r="E14" s="115"/>
      <c r="F14" s="115"/>
      <c r="G14" s="77" t="str">
        <f>IF(ISNUMBER(Tab1F[[#This Row],[Date of Change]]),Tab1F[[#This Row],[Beginning Regulatory Capital]]+ Tab1F[[#This Row],[Amount of Increase]]- N(Tab1F[[#This Row],[Amount of Decrease Pursuant to 13 CFR §107.585]])- N(Tab1F[[#This Row],[Amount of Other Decreases]]), "")</f>
        <v/>
      </c>
      <c r="H14" s="117"/>
    </row>
    <row r="15" spans="1:49" s="33" customFormat="1" ht="10.5" x14ac:dyDescent="0.15">
      <c r="B15" s="113"/>
      <c r="C15" s="78" t="str">
        <f t="shared" si="0"/>
        <v/>
      </c>
      <c r="D15" s="115"/>
      <c r="E15" s="115"/>
      <c r="F15" s="115"/>
      <c r="G15" s="77" t="str">
        <f>IF(ISNUMBER(Tab1F[[#This Row],[Date of Change]]),Tab1F[[#This Row],[Beginning Regulatory Capital]]+ Tab1F[[#This Row],[Amount of Increase]]- N(Tab1F[[#This Row],[Amount of Decrease Pursuant to 13 CFR §107.585]])- N(Tab1F[[#This Row],[Amount of Other Decreases]]), "")</f>
        <v/>
      </c>
      <c r="H15" s="117"/>
    </row>
    <row r="16" spans="1:49" s="33" customFormat="1" ht="10.5" x14ac:dyDescent="0.15">
      <c r="B16" s="113"/>
      <c r="C16" s="78" t="str">
        <f t="shared" si="0"/>
        <v/>
      </c>
      <c r="D16" s="115"/>
      <c r="E16" s="115"/>
      <c r="F16" s="115"/>
      <c r="G16" s="77" t="str">
        <f>IF(ISNUMBER(Tab1F[[#This Row],[Date of Change]]),Tab1F[[#This Row],[Beginning Regulatory Capital]]+ Tab1F[[#This Row],[Amount of Increase]]- N(Tab1F[[#This Row],[Amount of Decrease Pursuant to 13 CFR §107.585]])- N(Tab1F[[#This Row],[Amount of Other Decreases]]), "")</f>
        <v/>
      </c>
      <c r="H16" s="117"/>
    </row>
    <row r="17" spans="2:8" s="33" customFormat="1" ht="10.5" x14ac:dyDescent="0.15">
      <c r="B17" s="113"/>
      <c r="C17" s="78" t="str">
        <f t="shared" si="0"/>
        <v/>
      </c>
      <c r="D17" s="115"/>
      <c r="E17" s="115"/>
      <c r="F17" s="115"/>
      <c r="G17" s="77" t="str">
        <f>IF(ISNUMBER(Tab1F[[#This Row],[Date of Change]]),Tab1F[[#This Row],[Beginning Regulatory Capital]]+ Tab1F[[#This Row],[Amount of Increase]]- N(Tab1F[[#This Row],[Amount of Decrease Pursuant to 13 CFR §107.585]])- N(Tab1F[[#This Row],[Amount of Other Decreases]]), "")</f>
        <v/>
      </c>
      <c r="H17" s="117"/>
    </row>
    <row r="18" spans="2:8" s="33" customFormat="1" ht="10.5" x14ac:dyDescent="0.15">
      <c r="B18" s="113"/>
      <c r="C18" s="78" t="str">
        <f t="shared" si="0"/>
        <v/>
      </c>
      <c r="D18" s="115"/>
      <c r="E18" s="115"/>
      <c r="F18" s="115"/>
      <c r="G18" s="77" t="str">
        <f>IF(ISNUMBER(Tab1F[[#This Row],[Date of Change]]),Tab1F[[#This Row],[Beginning Regulatory Capital]]+ Tab1F[[#This Row],[Amount of Increase]]- N(Tab1F[[#This Row],[Amount of Decrease Pursuant to 13 CFR §107.585]])- N(Tab1F[[#This Row],[Amount of Other Decreases]]), "")</f>
        <v/>
      </c>
      <c r="H18" s="117"/>
    </row>
    <row r="19" spans="2:8" s="33" customFormat="1" ht="10.5" x14ac:dyDescent="0.15">
      <c r="B19" s="113"/>
      <c r="C19" s="78" t="str">
        <f t="shared" si="0"/>
        <v/>
      </c>
      <c r="D19" s="115"/>
      <c r="E19" s="115"/>
      <c r="F19" s="115"/>
      <c r="G19" s="77" t="str">
        <f>IF(ISNUMBER(Tab1F[[#This Row],[Date of Change]]),Tab1F[[#This Row],[Beginning Regulatory Capital]]+ Tab1F[[#This Row],[Amount of Increase]]- N(Tab1F[[#This Row],[Amount of Decrease Pursuant to 13 CFR §107.585]])- N(Tab1F[[#This Row],[Amount of Other Decreases]]), "")</f>
        <v/>
      </c>
      <c r="H19" s="117"/>
    </row>
    <row r="20" spans="2:8" s="33" customFormat="1" ht="10.5" x14ac:dyDescent="0.15">
      <c r="B20" s="113"/>
      <c r="C20" s="78" t="str">
        <f t="shared" si="0"/>
        <v/>
      </c>
      <c r="D20" s="115"/>
      <c r="E20" s="115"/>
      <c r="F20" s="115"/>
      <c r="G20" s="77" t="str">
        <f>IF(ISNUMBER(Tab1F[[#This Row],[Date of Change]]),Tab1F[[#This Row],[Beginning Regulatory Capital]]+ Tab1F[[#This Row],[Amount of Increase]]- N(Tab1F[[#This Row],[Amount of Decrease Pursuant to 13 CFR §107.585]])- N(Tab1F[[#This Row],[Amount of Other Decreases]]), "")</f>
        <v/>
      </c>
      <c r="H20" s="117"/>
    </row>
    <row r="21" spans="2:8" s="33" customFormat="1" ht="10.5" x14ac:dyDescent="0.15">
      <c r="B21" s="113"/>
      <c r="C21" s="78" t="str">
        <f t="shared" si="0"/>
        <v/>
      </c>
      <c r="D21" s="115"/>
      <c r="E21" s="115"/>
      <c r="F21" s="115"/>
      <c r="G21" s="77" t="str">
        <f>IF(ISNUMBER(Tab1F[[#This Row],[Date of Change]]),Tab1F[[#This Row],[Beginning Regulatory Capital]]+ Tab1F[[#This Row],[Amount of Increase]]- N(Tab1F[[#This Row],[Amount of Decrease Pursuant to 13 CFR §107.585]])- N(Tab1F[[#This Row],[Amount of Other Decreases]]), "")</f>
        <v/>
      </c>
      <c r="H21" s="117"/>
    </row>
    <row r="22" spans="2:8" s="33" customFormat="1" ht="10.5" x14ac:dyDescent="0.15">
      <c r="B22" s="113"/>
      <c r="C22" s="78" t="str">
        <f t="shared" si="0"/>
        <v/>
      </c>
      <c r="D22" s="115"/>
      <c r="E22" s="115"/>
      <c r="F22" s="115"/>
      <c r="G22" s="77" t="str">
        <f>IF(ISNUMBER(Tab1F[[#This Row],[Date of Change]]),Tab1F[[#This Row],[Beginning Regulatory Capital]]+ Tab1F[[#This Row],[Amount of Increase]]- N(Tab1F[[#This Row],[Amount of Decrease Pursuant to 13 CFR §107.585]])- N(Tab1F[[#This Row],[Amount of Other Decreases]]), "")</f>
        <v/>
      </c>
      <c r="H22" s="117"/>
    </row>
    <row r="23" spans="2:8" s="33" customFormat="1" ht="10.5" x14ac:dyDescent="0.15">
      <c r="B23" s="113"/>
      <c r="C23" s="78" t="str">
        <f t="shared" si="0"/>
        <v/>
      </c>
      <c r="D23" s="115"/>
      <c r="E23" s="115"/>
      <c r="F23" s="115"/>
      <c r="G23" s="77" t="str">
        <f>IF(ISNUMBER(Tab1F[[#This Row],[Date of Change]]),Tab1F[[#This Row],[Beginning Regulatory Capital]]+ Tab1F[[#This Row],[Amount of Increase]]- N(Tab1F[[#This Row],[Amount of Decrease Pursuant to 13 CFR §107.585]])- N(Tab1F[[#This Row],[Amount of Other Decreases]]), "")</f>
        <v/>
      </c>
      <c r="H23" s="117"/>
    </row>
    <row r="24" spans="2:8" s="33" customFormat="1" ht="10.5" x14ac:dyDescent="0.15">
      <c r="B24" s="113"/>
      <c r="C24" s="78" t="str">
        <f t="shared" si="0"/>
        <v/>
      </c>
      <c r="D24" s="115"/>
      <c r="E24" s="115"/>
      <c r="F24" s="115"/>
      <c r="G24" s="77" t="str">
        <f>IF(ISNUMBER(Tab1F[[#This Row],[Date of Change]]),Tab1F[[#This Row],[Beginning Regulatory Capital]]+ Tab1F[[#This Row],[Amount of Increase]]- N(Tab1F[[#This Row],[Amount of Decrease Pursuant to 13 CFR §107.585]])- N(Tab1F[[#This Row],[Amount of Other Decreases]]), "")</f>
        <v/>
      </c>
      <c r="H24" s="117"/>
    </row>
    <row r="25" spans="2:8" s="33" customFormat="1" ht="10.5" x14ac:dyDescent="0.15">
      <c r="B25" s="113"/>
      <c r="C25" s="78" t="str">
        <f t="shared" si="0"/>
        <v/>
      </c>
      <c r="D25" s="115"/>
      <c r="E25" s="115"/>
      <c r="F25" s="115"/>
      <c r="G25" s="77" t="str">
        <f>IF(ISNUMBER(Tab1F[[#This Row],[Date of Change]]),Tab1F[[#This Row],[Beginning Regulatory Capital]]+ Tab1F[[#This Row],[Amount of Increase]]- N(Tab1F[[#This Row],[Amount of Decrease Pursuant to 13 CFR §107.585]])- N(Tab1F[[#This Row],[Amount of Other Decreases]]), "")</f>
        <v/>
      </c>
      <c r="H25" s="117"/>
    </row>
    <row r="26" spans="2:8" s="33" customFormat="1" ht="10.5" x14ac:dyDescent="0.15">
      <c r="B26" s="113"/>
      <c r="C26" s="78" t="str">
        <f t="shared" si="0"/>
        <v/>
      </c>
      <c r="D26" s="115"/>
      <c r="E26" s="115"/>
      <c r="F26" s="115"/>
      <c r="G26" s="77" t="str">
        <f>IF(ISNUMBER(Tab1F[[#This Row],[Date of Change]]),Tab1F[[#This Row],[Beginning Regulatory Capital]]+ Tab1F[[#This Row],[Amount of Increase]]- N(Tab1F[[#This Row],[Amount of Decrease Pursuant to 13 CFR §107.585]])- N(Tab1F[[#This Row],[Amount of Other Decreases]]), "")</f>
        <v/>
      </c>
      <c r="H26" s="117"/>
    </row>
    <row r="27" spans="2:8" s="33" customFormat="1" ht="10.5" x14ac:dyDescent="0.15">
      <c r="B27" s="113"/>
      <c r="C27" s="78" t="str">
        <f t="shared" si="0"/>
        <v/>
      </c>
      <c r="D27" s="115"/>
      <c r="E27" s="115"/>
      <c r="F27" s="115"/>
      <c r="G27" s="77" t="str">
        <f>IF(ISNUMBER(Tab1F[[#This Row],[Date of Change]]),Tab1F[[#This Row],[Beginning Regulatory Capital]]+ Tab1F[[#This Row],[Amount of Increase]]- N(Tab1F[[#This Row],[Amount of Decrease Pursuant to 13 CFR §107.585]])- N(Tab1F[[#This Row],[Amount of Other Decreases]]), "")</f>
        <v/>
      </c>
      <c r="H27" s="117"/>
    </row>
    <row r="28" spans="2:8" s="33" customFormat="1" ht="10.5" x14ac:dyDescent="0.15">
      <c r="B28" s="113"/>
      <c r="C28" s="78" t="str">
        <f t="shared" si="0"/>
        <v/>
      </c>
      <c r="D28" s="115"/>
      <c r="E28" s="115"/>
      <c r="F28" s="115"/>
      <c r="G28" s="77" t="str">
        <f>IF(ISNUMBER(Tab1F[[#This Row],[Date of Change]]),Tab1F[[#This Row],[Beginning Regulatory Capital]]+ Tab1F[[#This Row],[Amount of Increase]]- N(Tab1F[[#This Row],[Amount of Decrease Pursuant to 13 CFR §107.585]])- N(Tab1F[[#This Row],[Amount of Other Decreases]]), "")</f>
        <v/>
      </c>
      <c r="H28" s="117"/>
    </row>
    <row r="29" spans="2:8" s="33" customFormat="1" ht="10.5" x14ac:dyDescent="0.15">
      <c r="B29" s="113"/>
      <c r="C29" s="78" t="str">
        <f t="shared" si="0"/>
        <v/>
      </c>
      <c r="D29" s="115"/>
      <c r="E29" s="115"/>
      <c r="F29" s="115"/>
      <c r="G29" s="77" t="str">
        <f>IF(ISNUMBER(Tab1F[[#This Row],[Date of Change]]),Tab1F[[#This Row],[Beginning Regulatory Capital]]+ Tab1F[[#This Row],[Amount of Increase]]- N(Tab1F[[#This Row],[Amount of Decrease Pursuant to 13 CFR §107.585]])- N(Tab1F[[#This Row],[Amount of Other Decreases]]), "")</f>
        <v/>
      </c>
      <c r="H29" s="117"/>
    </row>
    <row r="30" spans="2:8" s="33" customFormat="1" ht="10.5" x14ac:dyDescent="0.15">
      <c r="B30" s="113"/>
      <c r="C30" s="78" t="str">
        <f t="shared" si="0"/>
        <v/>
      </c>
      <c r="D30" s="115"/>
      <c r="E30" s="115"/>
      <c r="F30" s="115"/>
      <c r="G30" s="77" t="str">
        <f>IF(ISNUMBER(Tab1F[[#This Row],[Date of Change]]),Tab1F[[#This Row],[Beginning Regulatory Capital]]+ Tab1F[[#This Row],[Amount of Increase]]- N(Tab1F[[#This Row],[Amount of Decrease Pursuant to 13 CFR §107.585]])- N(Tab1F[[#This Row],[Amount of Other Decreases]]), "")</f>
        <v/>
      </c>
      <c r="H30" s="117"/>
    </row>
    <row r="31" spans="2:8" s="33" customFormat="1" ht="10.5" x14ac:dyDescent="0.15">
      <c r="B31" s="113"/>
      <c r="C31" s="78" t="str">
        <f t="shared" si="0"/>
        <v/>
      </c>
      <c r="D31" s="115"/>
      <c r="E31" s="115"/>
      <c r="F31" s="115"/>
      <c r="G31" s="77" t="str">
        <f>IF(ISNUMBER(Tab1F[[#This Row],[Date of Change]]),Tab1F[[#This Row],[Beginning Regulatory Capital]]+ Tab1F[[#This Row],[Amount of Increase]]- N(Tab1F[[#This Row],[Amount of Decrease Pursuant to 13 CFR §107.585]])- N(Tab1F[[#This Row],[Amount of Other Decreases]]), "")</f>
        <v/>
      </c>
      <c r="H31" s="117"/>
    </row>
    <row r="32" spans="2:8" s="33" customFormat="1" ht="10.5" x14ac:dyDescent="0.15">
      <c r="B32" s="113"/>
      <c r="C32" s="78" t="str">
        <f t="shared" si="0"/>
        <v/>
      </c>
      <c r="D32" s="115"/>
      <c r="E32" s="115"/>
      <c r="F32" s="115"/>
      <c r="G32" s="77" t="str">
        <f>IF(ISNUMBER(Tab1F[[#This Row],[Date of Change]]),Tab1F[[#This Row],[Beginning Regulatory Capital]]+ Tab1F[[#This Row],[Amount of Increase]]- N(Tab1F[[#This Row],[Amount of Decrease Pursuant to 13 CFR §107.585]])- N(Tab1F[[#This Row],[Amount of Other Decreases]]), "")</f>
        <v/>
      </c>
      <c r="H32" s="117"/>
    </row>
    <row r="33" spans="2:8" s="33" customFormat="1" ht="10.5" x14ac:dyDescent="0.15">
      <c r="B33" s="113"/>
      <c r="C33" s="78" t="str">
        <f t="shared" si="0"/>
        <v/>
      </c>
      <c r="D33" s="115"/>
      <c r="E33" s="115"/>
      <c r="F33" s="115"/>
      <c r="G33" s="77" t="str">
        <f>IF(ISNUMBER(Tab1F[[#This Row],[Date of Change]]),Tab1F[[#This Row],[Beginning Regulatory Capital]]+ Tab1F[[#This Row],[Amount of Increase]]- N(Tab1F[[#This Row],[Amount of Decrease Pursuant to 13 CFR §107.585]])- N(Tab1F[[#This Row],[Amount of Other Decreases]]), "")</f>
        <v/>
      </c>
      <c r="H33" s="118"/>
    </row>
    <row r="34" spans="2:8" s="33" customFormat="1" ht="10.5" x14ac:dyDescent="0.15">
      <c r="B34" s="113"/>
      <c r="C34" s="78" t="str">
        <f t="shared" ref="C34:C49" si="1">IF(G33=$G$7,0,G33)</f>
        <v/>
      </c>
      <c r="D34" s="115"/>
      <c r="E34" s="115"/>
      <c r="F34" s="115"/>
      <c r="G34" s="77" t="str">
        <f>IF(ISNUMBER(Tab1F[[#This Row],[Date of Change]]),Tab1F[[#This Row],[Beginning Regulatory Capital]]+ Tab1F[[#This Row],[Amount of Increase]]- N(Tab1F[[#This Row],[Amount of Decrease Pursuant to 13 CFR §107.585]])- N(Tab1F[[#This Row],[Amount of Other Decreases]]), "")</f>
        <v/>
      </c>
      <c r="H34" s="117"/>
    </row>
    <row r="35" spans="2:8" s="33" customFormat="1" ht="10.5" x14ac:dyDescent="0.15">
      <c r="B35" s="113"/>
      <c r="C35" s="78" t="str">
        <f t="shared" si="1"/>
        <v/>
      </c>
      <c r="D35" s="115"/>
      <c r="E35" s="115"/>
      <c r="F35" s="115"/>
      <c r="G35" s="77" t="str">
        <f>IF(ISNUMBER(Tab1F[[#This Row],[Date of Change]]),Tab1F[[#This Row],[Beginning Regulatory Capital]]+ Tab1F[[#This Row],[Amount of Increase]]- N(Tab1F[[#This Row],[Amount of Decrease Pursuant to 13 CFR §107.585]])- N(Tab1F[[#This Row],[Amount of Other Decreases]]), "")</f>
        <v/>
      </c>
      <c r="H35" s="117"/>
    </row>
    <row r="36" spans="2:8" s="33" customFormat="1" ht="10.5" x14ac:dyDescent="0.15">
      <c r="B36" s="113"/>
      <c r="C36" s="78" t="str">
        <f t="shared" si="1"/>
        <v/>
      </c>
      <c r="D36" s="115"/>
      <c r="E36" s="115"/>
      <c r="F36" s="115"/>
      <c r="G36" s="77" t="str">
        <f>IF(ISNUMBER(Tab1F[[#This Row],[Date of Change]]),Tab1F[[#This Row],[Beginning Regulatory Capital]]+ Tab1F[[#This Row],[Amount of Increase]]- N(Tab1F[[#This Row],[Amount of Decrease Pursuant to 13 CFR §107.585]])- N(Tab1F[[#This Row],[Amount of Other Decreases]]), "")</f>
        <v/>
      </c>
      <c r="H36" s="117"/>
    </row>
    <row r="37" spans="2:8" s="33" customFormat="1" ht="10.5" x14ac:dyDescent="0.15">
      <c r="B37" s="113"/>
      <c r="C37" s="78" t="str">
        <f t="shared" si="1"/>
        <v/>
      </c>
      <c r="D37" s="115"/>
      <c r="E37" s="115"/>
      <c r="F37" s="115"/>
      <c r="G37" s="77" t="str">
        <f>IF(ISNUMBER(Tab1F[[#This Row],[Date of Change]]),Tab1F[[#This Row],[Beginning Regulatory Capital]]+ Tab1F[[#This Row],[Amount of Increase]]- N(Tab1F[[#This Row],[Amount of Decrease Pursuant to 13 CFR §107.585]])- N(Tab1F[[#This Row],[Amount of Other Decreases]]), "")</f>
        <v/>
      </c>
      <c r="H37" s="117"/>
    </row>
    <row r="38" spans="2:8" s="33" customFormat="1" ht="10.5" x14ac:dyDescent="0.15">
      <c r="B38" s="113"/>
      <c r="C38" s="78" t="str">
        <f t="shared" si="1"/>
        <v/>
      </c>
      <c r="D38" s="115"/>
      <c r="E38" s="115"/>
      <c r="F38" s="115"/>
      <c r="G38" s="77" t="str">
        <f>IF(ISNUMBER(Tab1F[[#This Row],[Date of Change]]),Tab1F[[#This Row],[Beginning Regulatory Capital]]+ Tab1F[[#This Row],[Amount of Increase]]- N(Tab1F[[#This Row],[Amount of Decrease Pursuant to 13 CFR §107.585]])- N(Tab1F[[#This Row],[Amount of Other Decreases]]), "")</f>
        <v/>
      </c>
      <c r="H38" s="117"/>
    </row>
    <row r="39" spans="2:8" s="33" customFormat="1" ht="10.5" x14ac:dyDescent="0.15">
      <c r="B39" s="113"/>
      <c r="C39" s="78" t="str">
        <f t="shared" si="1"/>
        <v/>
      </c>
      <c r="D39" s="115"/>
      <c r="E39" s="115"/>
      <c r="F39" s="115"/>
      <c r="G39" s="77" t="str">
        <f>IF(ISNUMBER(Tab1F[[#This Row],[Date of Change]]),Tab1F[[#This Row],[Beginning Regulatory Capital]]+ Tab1F[[#This Row],[Amount of Increase]]- N(Tab1F[[#This Row],[Amount of Decrease Pursuant to 13 CFR §107.585]])- N(Tab1F[[#This Row],[Amount of Other Decreases]]), "")</f>
        <v/>
      </c>
      <c r="H39" s="117"/>
    </row>
    <row r="40" spans="2:8" s="33" customFormat="1" ht="10.5" x14ac:dyDescent="0.15">
      <c r="B40" s="113"/>
      <c r="C40" s="78" t="str">
        <f t="shared" si="1"/>
        <v/>
      </c>
      <c r="D40" s="115"/>
      <c r="E40" s="115"/>
      <c r="F40" s="115"/>
      <c r="G40" s="77" t="str">
        <f>IF(ISNUMBER(Tab1F[[#This Row],[Date of Change]]),Tab1F[[#This Row],[Beginning Regulatory Capital]]+ Tab1F[[#This Row],[Amount of Increase]]- N(Tab1F[[#This Row],[Amount of Decrease Pursuant to 13 CFR §107.585]])- N(Tab1F[[#This Row],[Amount of Other Decreases]]), "")</f>
        <v/>
      </c>
      <c r="H40" s="117"/>
    </row>
    <row r="41" spans="2:8" s="33" customFormat="1" ht="10.5" x14ac:dyDescent="0.15">
      <c r="B41" s="113"/>
      <c r="C41" s="78" t="str">
        <f t="shared" si="1"/>
        <v/>
      </c>
      <c r="D41" s="115"/>
      <c r="E41" s="115"/>
      <c r="F41" s="115"/>
      <c r="G41" s="77" t="str">
        <f>IF(ISNUMBER(Tab1F[[#This Row],[Date of Change]]),Tab1F[[#This Row],[Beginning Regulatory Capital]]+ Tab1F[[#This Row],[Amount of Increase]]- N(Tab1F[[#This Row],[Amount of Decrease Pursuant to 13 CFR §107.585]])- N(Tab1F[[#This Row],[Amount of Other Decreases]]), "")</f>
        <v/>
      </c>
      <c r="H41" s="117"/>
    </row>
    <row r="42" spans="2:8" s="33" customFormat="1" ht="10.5" x14ac:dyDescent="0.15">
      <c r="B42" s="113"/>
      <c r="C42" s="78" t="str">
        <f t="shared" si="1"/>
        <v/>
      </c>
      <c r="D42" s="115"/>
      <c r="E42" s="115"/>
      <c r="F42" s="115"/>
      <c r="G42" s="77" t="str">
        <f>IF(ISNUMBER(Tab1F[[#This Row],[Date of Change]]),Tab1F[[#This Row],[Beginning Regulatory Capital]]+ Tab1F[[#This Row],[Amount of Increase]]- N(Tab1F[[#This Row],[Amount of Decrease Pursuant to 13 CFR §107.585]])- N(Tab1F[[#This Row],[Amount of Other Decreases]]), "")</f>
        <v/>
      </c>
      <c r="H42" s="117"/>
    </row>
    <row r="43" spans="2:8" s="33" customFormat="1" ht="10.5" x14ac:dyDescent="0.15">
      <c r="B43" s="113"/>
      <c r="C43" s="78" t="str">
        <f t="shared" si="1"/>
        <v/>
      </c>
      <c r="D43" s="115"/>
      <c r="E43" s="115"/>
      <c r="F43" s="115"/>
      <c r="G43" s="77" t="str">
        <f>IF(ISNUMBER(Tab1F[[#This Row],[Date of Change]]),Tab1F[[#This Row],[Beginning Regulatory Capital]]+ Tab1F[[#This Row],[Amount of Increase]]- N(Tab1F[[#This Row],[Amount of Decrease Pursuant to 13 CFR §107.585]])- N(Tab1F[[#This Row],[Amount of Other Decreases]]), "")</f>
        <v/>
      </c>
      <c r="H43" s="117"/>
    </row>
    <row r="44" spans="2:8" s="33" customFormat="1" ht="10.5" x14ac:dyDescent="0.15">
      <c r="B44" s="113"/>
      <c r="C44" s="78" t="str">
        <f t="shared" si="1"/>
        <v/>
      </c>
      <c r="D44" s="115"/>
      <c r="E44" s="115"/>
      <c r="F44" s="115"/>
      <c r="G44" s="77" t="str">
        <f>IF(ISNUMBER(Tab1F[[#This Row],[Date of Change]]),Tab1F[[#This Row],[Beginning Regulatory Capital]]+ Tab1F[[#This Row],[Amount of Increase]]- N(Tab1F[[#This Row],[Amount of Decrease Pursuant to 13 CFR §107.585]])- N(Tab1F[[#This Row],[Amount of Other Decreases]]), "")</f>
        <v/>
      </c>
      <c r="H44" s="117"/>
    </row>
    <row r="45" spans="2:8" s="33" customFormat="1" ht="10.5" x14ac:dyDescent="0.15">
      <c r="B45" s="113"/>
      <c r="C45" s="78" t="str">
        <f t="shared" si="1"/>
        <v/>
      </c>
      <c r="D45" s="115"/>
      <c r="E45" s="115"/>
      <c r="F45" s="115"/>
      <c r="G45" s="77" t="str">
        <f>IF(ISNUMBER(Tab1F[[#This Row],[Date of Change]]),Tab1F[[#This Row],[Beginning Regulatory Capital]]+ Tab1F[[#This Row],[Amount of Increase]]- N(Tab1F[[#This Row],[Amount of Decrease Pursuant to 13 CFR §107.585]])- N(Tab1F[[#This Row],[Amount of Other Decreases]]), "")</f>
        <v/>
      </c>
      <c r="H45" s="117"/>
    </row>
    <row r="46" spans="2:8" s="33" customFormat="1" ht="10.5" x14ac:dyDescent="0.15">
      <c r="B46" s="113"/>
      <c r="C46" s="78" t="str">
        <f t="shared" si="1"/>
        <v/>
      </c>
      <c r="D46" s="115"/>
      <c r="E46" s="115"/>
      <c r="F46" s="115"/>
      <c r="G46" s="77" t="str">
        <f>IF(ISNUMBER(Tab1F[[#This Row],[Date of Change]]),Tab1F[[#This Row],[Beginning Regulatory Capital]]+ Tab1F[[#This Row],[Amount of Increase]]- N(Tab1F[[#This Row],[Amount of Decrease Pursuant to 13 CFR §107.585]])- N(Tab1F[[#This Row],[Amount of Other Decreases]]), "")</f>
        <v/>
      </c>
      <c r="H46" s="117"/>
    </row>
    <row r="47" spans="2:8" s="33" customFormat="1" ht="10.5" x14ac:dyDescent="0.15">
      <c r="B47" s="113"/>
      <c r="C47" s="78" t="str">
        <f t="shared" si="1"/>
        <v/>
      </c>
      <c r="D47" s="115"/>
      <c r="E47" s="115"/>
      <c r="F47" s="115"/>
      <c r="G47" s="77" t="str">
        <f>IF(ISNUMBER(Tab1F[[#This Row],[Date of Change]]),Tab1F[[#This Row],[Beginning Regulatory Capital]]+ Tab1F[[#This Row],[Amount of Increase]]- N(Tab1F[[#This Row],[Amount of Decrease Pursuant to 13 CFR §107.585]])- N(Tab1F[[#This Row],[Amount of Other Decreases]]), "")</f>
        <v/>
      </c>
      <c r="H47" s="117"/>
    </row>
    <row r="48" spans="2:8" s="33" customFormat="1" ht="10.5" x14ac:dyDescent="0.15">
      <c r="B48" s="113"/>
      <c r="C48" s="78" t="str">
        <f t="shared" si="1"/>
        <v/>
      </c>
      <c r="D48" s="115"/>
      <c r="E48" s="115"/>
      <c r="F48" s="115"/>
      <c r="G48" s="77" t="str">
        <f>IF(ISNUMBER(Tab1F[[#This Row],[Date of Change]]),Tab1F[[#This Row],[Beginning Regulatory Capital]]+ Tab1F[[#This Row],[Amount of Increase]]- N(Tab1F[[#This Row],[Amount of Decrease Pursuant to 13 CFR §107.585]])- N(Tab1F[[#This Row],[Amount of Other Decreases]]), "")</f>
        <v/>
      </c>
      <c r="H48" s="117"/>
    </row>
    <row r="49" spans="2:8" s="33" customFormat="1" ht="10.5" x14ac:dyDescent="0.15">
      <c r="B49" s="113"/>
      <c r="C49" s="78" t="str">
        <f t="shared" si="1"/>
        <v/>
      </c>
      <c r="D49" s="115"/>
      <c r="E49" s="115"/>
      <c r="F49" s="115"/>
      <c r="G49" s="77" t="str">
        <f>IF(ISNUMBER(Tab1F[[#This Row],[Date of Change]]),Tab1F[[#This Row],[Beginning Regulatory Capital]]+ Tab1F[[#This Row],[Amount of Increase]]- N(Tab1F[[#This Row],[Amount of Decrease Pursuant to 13 CFR §107.585]])- N(Tab1F[[#This Row],[Amount of Other Decreases]]), "")</f>
        <v/>
      </c>
      <c r="H49" s="117"/>
    </row>
    <row r="50" spans="2:8" s="33" customFormat="1" ht="10.5" x14ac:dyDescent="0.15">
      <c r="B50" s="113"/>
      <c r="C50" s="78" t="str">
        <f>IF(G49=$G$7,0,G49)</f>
        <v/>
      </c>
      <c r="D50" s="115"/>
      <c r="E50" s="115"/>
      <c r="F50" s="115"/>
      <c r="G50" s="77" t="str">
        <f>IF(ISNUMBER(Tab1F[[#This Row],[Date of Change]]),Tab1F[[#This Row],[Beginning Regulatory Capital]]+ Tab1F[[#This Row],[Amount of Increase]]- N(Tab1F[[#This Row],[Amount of Decrease Pursuant to 13 CFR §107.585]])- N(Tab1F[[#This Row],[Amount of Other Decreases]]), "")</f>
        <v/>
      </c>
      <c r="H50" s="233"/>
    </row>
    <row r="51" spans="2:8" s="33" customFormat="1" ht="10.5" x14ac:dyDescent="0.15">
      <c r="B51" s="113"/>
      <c r="C51" s="78" t="str">
        <f>IF(G50=$G$7,0,G50)</f>
        <v/>
      </c>
      <c r="D51" s="115"/>
      <c r="E51" s="115"/>
      <c r="F51" s="115"/>
      <c r="G51" s="77" t="str">
        <f>IF(ISNUMBER(Tab1F[[#This Row],[Date of Change]]),Tab1F[[#This Row],[Beginning Regulatory Capital]]+ Tab1F[[#This Row],[Amount of Increase]]- N(Tab1F[[#This Row],[Amount of Decrease Pursuant to 13 CFR §107.585]])- N(Tab1F[[#This Row],[Amount of Other Decreases]]), "")</f>
        <v/>
      </c>
      <c r="H51" s="117"/>
    </row>
    <row r="52" spans="2:8" x14ac:dyDescent="0.2">
      <c r="B52" s="33"/>
      <c r="C52" s="33"/>
      <c r="D52" s="33"/>
      <c r="E52" s="33"/>
      <c r="F52" s="33"/>
      <c r="G52" s="33"/>
      <c r="H52" s="33"/>
    </row>
    <row r="53" spans="2:8" ht="12" customHeight="1" x14ac:dyDescent="0.2">
      <c r="B53" s="288" t="s">
        <v>68</v>
      </c>
      <c r="C53" s="288"/>
      <c r="D53" s="288"/>
      <c r="E53" s="288"/>
      <c r="F53" s="288"/>
      <c r="G53" s="288"/>
      <c r="H53" s="288"/>
    </row>
    <row r="54" spans="2:8" ht="31.5" customHeight="1" x14ac:dyDescent="0.2">
      <c r="B54" s="289" t="s">
        <v>69</v>
      </c>
      <c r="C54" s="289"/>
      <c r="D54" s="289"/>
      <c r="E54" s="289"/>
      <c r="F54" s="289"/>
      <c r="G54" s="289"/>
      <c r="H54" s="289"/>
    </row>
    <row r="55" spans="2:8" x14ac:dyDescent="0.2">
      <c r="B55" s="33"/>
      <c r="C55" s="33"/>
      <c r="D55" s="33"/>
      <c r="E55" s="33"/>
      <c r="F55" s="33"/>
      <c r="G55" s="33"/>
      <c r="H55" s="33"/>
    </row>
    <row r="56" spans="2:8" x14ac:dyDescent="0.2">
      <c r="B56" s="288" t="s">
        <v>70</v>
      </c>
      <c r="C56" s="288"/>
      <c r="D56" s="288"/>
      <c r="E56" s="288"/>
      <c r="F56" s="288"/>
      <c r="G56" s="288"/>
      <c r="H56" s="288"/>
    </row>
    <row r="57" spans="2:8" ht="21" customHeight="1" x14ac:dyDescent="0.2">
      <c r="B57" s="288" t="s">
        <v>71</v>
      </c>
      <c r="C57" s="288"/>
      <c r="D57" s="288"/>
      <c r="E57" s="288"/>
      <c r="F57" s="288"/>
      <c r="G57" s="288"/>
      <c r="H57" s="288"/>
    </row>
  </sheetData>
  <sheetProtection formatCells="0" formatColumns="0" formatRows="0" insertRows="0"/>
  <mergeCells count="4">
    <mergeCell ref="B53:H53"/>
    <mergeCell ref="B54:H54"/>
    <mergeCell ref="B56:H56"/>
    <mergeCell ref="B57:H57"/>
  </mergeCells>
  <phoneticPr fontId="36" type="noConversion"/>
  <pageMargins left="0.7" right="0.7" top="0.75" bottom="0.75" header="0.3" footer="0.3"/>
  <pageSetup scale="75"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2FB2C-9B02-41C9-96C7-BAC15FC838AE}">
  <dimension ref="A1:BF216"/>
  <sheetViews>
    <sheetView showGridLines="0" zoomScaleNormal="100" workbookViewId="0">
      <selection activeCell="B1" sqref="B1"/>
    </sheetView>
  </sheetViews>
  <sheetFormatPr defaultColWidth="0" defaultRowHeight="15" outlineLevelRow="1" x14ac:dyDescent="0.25"/>
  <cols>
    <col min="1" max="1" width="9.7109375" customWidth="1"/>
    <col min="2" max="2" width="38.42578125" style="153" customWidth="1"/>
    <col min="3" max="3" width="14.28515625" style="153" customWidth="1"/>
    <col min="4" max="4" width="16.140625" style="153" customWidth="1"/>
    <col min="5" max="5" width="19" style="153" customWidth="1"/>
    <col min="6" max="6" width="26.28515625" style="153" customWidth="1"/>
    <col min="7" max="7" width="17" style="153" customWidth="1"/>
    <col min="8" max="8" width="11" style="153" customWidth="1"/>
    <col min="9" max="9" width="16.140625" style="153" customWidth="1"/>
    <col min="10" max="10" width="16.7109375" style="153" customWidth="1"/>
    <col min="11" max="11" width="13" style="153" customWidth="1"/>
    <col min="12" max="12" width="15.140625" style="153" customWidth="1"/>
    <col min="13" max="13" width="20.28515625" style="153" customWidth="1"/>
    <col min="14" max="14" width="17.85546875" style="153" customWidth="1"/>
    <col min="15" max="15" width="17.85546875" customWidth="1"/>
    <col min="16" max="16" width="13.85546875" style="153" customWidth="1"/>
    <col min="17" max="17" width="12" style="153" customWidth="1"/>
    <col min="18" max="18" width="13.7109375" style="153" customWidth="1"/>
    <col min="19" max="19" width="10.7109375" style="153" customWidth="1"/>
    <col min="20" max="20" width="16.140625" style="153" customWidth="1"/>
    <col min="21" max="21" width="17.42578125" style="153" customWidth="1"/>
    <col min="22" max="22" width="14.85546875" style="153" customWidth="1"/>
    <col min="23" max="23" width="22.7109375" style="153" customWidth="1"/>
    <col min="24" max="24" width="13" style="153" customWidth="1"/>
    <col min="25" max="25" width="14.140625" style="153" customWidth="1"/>
    <col min="26" max="26" width="9.140625" style="153" customWidth="1"/>
    <col min="27" max="27" width="12.28515625" style="153" customWidth="1"/>
    <col min="28" max="28" width="16.5703125" style="153" customWidth="1"/>
    <col min="29" max="29" width="13.28515625" customWidth="1"/>
    <col min="30" max="30" width="14.5703125" customWidth="1"/>
    <col min="31" max="31" width="11.85546875" customWidth="1"/>
    <col min="32" max="32" width="18.140625" customWidth="1"/>
    <col min="33" max="33" width="39" customWidth="1"/>
    <col min="34" max="34" width="4" customWidth="1"/>
    <col min="35" max="35" width="9.140625" hidden="1" customWidth="1"/>
    <col min="36" max="46" width="9.140625" style="25" hidden="1" customWidth="1"/>
    <col min="47" max="16384" width="9.140625" hidden="1"/>
  </cols>
  <sheetData>
    <row r="1" spans="1:58" s="25" customFormat="1" x14ac:dyDescent="0.25">
      <c r="A1" s="2"/>
      <c r="B1" s="30" t="s">
        <v>0</v>
      </c>
      <c r="C1" s="2"/>
      <c r="D1" s="2"/>
    </row>
    <row r="2" spans="1:58" s="25" customFormat="1" x14ac:dyDescent="0.25">
      <c r="A2" s="2"/>
      <c r="B2" s="30" t="s">
        <v>2</v>
      </c>
      <c r="C2" s="2"/>
      <c r="D2" s="2"/>
      <c r="E2" s="234"/>
    </row>
    <row r="3" spans="1:58" s="25" customFormat="1" x14ac:dyDescent="0.25">
      <c r="A3" s="2"/>
      <c r="B3" s="82" t="str">
        <f>Instructions!$B$3</f>
        <v>OMB Approval No. 3245-0062</v>
      </c>
      <c r="C3" s="2"/>
      <c r="D3" s="2"/>
    </row>
    <row r="4" spans="1:58" s="25" customFormat="1" x14ac:dyDescent="0.25">
      <c r="A4" s="2"/>
      <c r="B4" s="82" t="str">
        <f>Instructions!$B$4</f>
        <v>Expiration Date 02/28/2026</v>
      </c>
      <c r="C4" s="2"/>
      <c r="D4" s="2"/>
    </row>
    <row r="5" spans="1:58" s="25" customFormat="1" ht="15.75" thickBot="1" x14ac:dyDescent="0.3">
      <c r="A5" s="31"/>
      <c r="B5" s="31" t="s">
        <v>72</v>
      </c>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row>
    <row r="6" spans="1:58" ht="15.75" thickBot="1" x14ac:dyDescent="0.3">
      <c r="A6" s="17"/>
      <c r="B6" s="15" t="s">
        <v>58</v>
      </c>
      <c r="C6" s="166" t="s">
        <v>73</v>
      </c>
      <c r="D6" s="29"/>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U6" s="18"/>
      <c r="AV6" s="18"/>
      <c r="AW6" s="18"/>
      <c r="AX6" s="18"/>
      <c r="AY6" s="18"/>
      <c r="AZ6" s="18"/>
      <c r="BA6" s="18"/>
      <c r="BB6" s="18"/>
      <c r="BC6" s="18"/>
      <c r="BD6" s="18"/>
      <c r="BE6" s="18"/>
      <c r="BF6" s="18"/>
    </row>
    <row r="7" spans="1:58" ht="25.5" customHeight="1" x14ac:dyDescent="0.25">
      <c r="A7" s="19"/>
      <c r="B7" s="24"/>
      <c r="C7" s="24"/>
      <c r="D7" s="24"/>
      <c r="E7" s="24"/>
      <c r="F7" s="24"/>
      <c r="G7" s="24"/>
      <c r="H7" s="24"/>
      <c r="I7" s="24"/>
      <c r="J7" s="21" t="s">
        <v>59</v>
      </c>
      <c r="K7" s="21" t="s">
        <v>59</v>
      </c>
      <c r="L7" s="21" t="s">
        <v>59</v>
      </c>
      <c r="M7" s="21" t="s">
        <v>59</v>
      </c>
      <c r="N7" s="21"/>
      <c r="O7" s="21"/>
      <c r="P7" s="24"/>
      <c r="Q7" s="24"/>
      <c r="R7" s="20"/>
      <c r="S7" s="20"/>
      <c r="T7" s="20"/>
      <c r="U7" s="20"/>
      <c r="V7" s="20"/>
      <c r="W7" s="21"/>
      <c r="X7" s="21"/>
      <c r="Y7" s="21"/>
      <c r="Z7" s="21"/>
      <c r="AA7" s="21"/>
      <c r="AB7" s="21"/>
      <c r="AC7" s="21" t="s">
        <v>59</v>
      </c>
      <c r="AD7" s="21" t="s">
        <v>59</v>
      </c>
      <c r="AE7" s="21" t="s">
        <v>59</v>
      </c>
      <c r="AF7" s="21" t="s">
        <v>59</v>
      </c>
      <c r="AG7" s="21" t="s">
        <v>59</v>
      </c>
      <c r="AH7" s="21" t="s">
        <v>59</v>
      </c>
      <c r="AI7" s="21" t="s">
        <v>59</v>
      </c>
      <c r="AU7" s="18"/>
      <c r="AV7" s="18"/>
      <c r="AW7" s="18"/>
      <c r="AX7" s="18"/>
      <c r="AY7" s="18"/>
      <c r="AZ7" s="18"/>
      <c r="BA7" s="18"/>
      <c r="BB7" s="18"/>
      <c r="BC7" s="18"/>
      <c r="BD7" s="18"/>
      <c r="BE7" s="18"/>
      <c r="BF7" s="18"/>
    </row>
    <row r="8" spans="1:58" s="33" customFormat="1" ht="10.5" x14ac:dyDescent="0.15">
      <c r="A8" s="51"/>
      <c r="B8" s="51" t="s">
        <v>74</v>
      </c>
      <c r="C8" s="119" t="s">
        <v>75</v>
      </c>
      <c r="D8" s="165"/>
      <c r="E8" s="51"/>
      <c r="F8" s="51"/>
      <c r="G8" s="51"/>
      <c r="H8" s="52" t="s">
        <v>59</v>
      </c>
      <c r="I8" s="52"/>
      <c r="J8" s="52"/>
      <c r="K8" s="52" t="s">
        <v>59</v>
      </c>
      <c r="L8" s="52" t="s">
        <v>59</v>
      </c>
      <c r="M8" s="52" t="s">
        <v>59</v>
      </c>
      <c r="N8" s="52"/>
      <c r="O8" s="52"/>
      <c r="P8" s="52"/>
      <c r="Q8" s="52"/>
      <c r="R8" s="52"/>
      <c r="S8" s="52"/>
      <c r="T8" s="52"/>
      <c r="U8" s="52"/>
      <c r="V8" s="52"/>
      <c r="W8" s="52"/>
      <c r="X8" s="52"/>
      <c r="Y8" s="52"/>
      <c r="Z8" s="52"/>
      <c r="AA8" s="52"/>
      <c r="AB8" s="52"/>
      <c r="AC8" s="52" t="s">
        <v>59</v>
      </c>
      <c r="AD8" s="52" t="s">
        <v>59</v>
      </c>
      <c r="AE8" s="52" t="s">
        <v>59</v>
      </c>
      <c r="AF8" s="52" t="s">
        <v>59</v>
      </c>
      <c r="AG8" s="52" t="s">
        <v>59</v>
      </c>
      <c r="AH8" s="53" t="s">
        <v>59</v>
      </c>
      <c r="AI8" s="53" t="s">
        <v>59</v>
      </c>
      <c r="AJ8" s="54"/>
      <c r="AK8" s="54"/>
      <c r="AL8" s="54"/>
      <c r="AM8" s="54"/>
      <c r="AN8" s="54"/>
      <c r="AO8" s="54"/>
      <c r="AP8" s="54"/>
      <c r="AQ8" s="54"/>
      <c r="AR8" s="54"/>
      <c r="AS8" s="54"/>
      <c r="AT8" s="54"/>
      <c r="AU8" s="55"/>
      <c r="AV8" s="55"/>
      <c r="AW8" s="55"/>
      <c r="AX8" s="55"/>
      <c r="AY8" s="55"/>
      <c r="AZ8" s="55"/>
      <c r="BA8" s="55"/>
      <c r="BB8" s="55"/>
      <c r="BC8" s="55"/>
      <c r="BD8" s="55"/>
      <c r="BE8" s="55"/>
      <c r="BF8" s="55"/>
    </row>
    <row r="9" spans="1:58" s="33" customFormat="1" ht="10.5" x14ac:dyDescent="0.15">
      <c r="A9" s="54"/>
      <c r="B9" s="56"/>
      <c r="C9" s="56"/>
      <c r="D9" s="56"/>
      <c r="E9" s="57"/>
      <c r="F9" s="57"/>
      <c r="G9" s="57"/>
      <c r="H9" s="57"/>
      <c r="I9" s="57"/>
      <c r="J9" s="54"/>
      <c r="K9" s="54"/>
      <c r="L9" s="54"/>
      <c r="M9" s="54"/>
      <c r="N9" s="54"/>
      <c r="O9" s="54"/>
      <c r="P9" s="58"/>
      <c r="Q9" s="58"/>
      <c r="R9" s="58"/>
      <c r="S9" s="59"/>
      <c r="T9" s="59"/>
      <c r="U9" s="59"/>
      <c r="V9" s="59"/>
      <c r="W9" s="60"/>
      <c r="X9" s="60"/>
      <c r="Y9" s="54"/>
      <c r="Z9" s="54"/>
      <c r="AA9" s="54"/>
      <c r="AB9" s="54"/>
      <c r="AC9" s="54"/>
      <c r="AD9" s="54"/>
      <c r="AE9" s="54"/>
      <c r="AF9" s="54"/>
      <c r="AG9" s="54"/>
      <c r="AH9" s="54"/>
      <c r="AI9" s="54"/>
      <c r="AJ9" s="54"/>
      <c r="AK9" s="54"/>
      <c r="AL9" s="54"/>
      <c r="AM9" s="54"/>
      <c r="AN9" s="54"/>
      <c r="AO9" s="54"/>
      <c r="AP9" s="54"/>
      <c r="AQ9" s="54"/>
      <c r="AR9" s="54"/>
      <c r="AS9" s="54"/>
      <c r="AT9" s="54"/>
    </row>
    <row r="10" spans="1:58" s="33" customFormat="1" ht="21.6" customHeight="1" x14ac:dyDescent="0.15">
      <c r="A10" s="54"/>
      <c r="B10" s="71" t="s">
        <v>76</v>
      </c>
      <c r="C10" s="71" t="s">
        <v>77</v>
      </c>
      <c r="D10" s="62"/>
      <c r="E10" s="62"/>
      <c r="J10" s="63"/>
      <c r="K10" s="63"/>
      <c r="L10" s="54"/>
      <c r="M10" s="54"/>
      <c r="N10" s="54"/>
      <c r="O10" s="54"/>
      <c r="P10" s="63"/>
      <c r="Q10" s="63"/>
      <c r="R10" s="63"/>
      <c r="S10" s="59"/>
      <c r="T10" s="63"/>
      <c r="U10" s="63"/>
      <c r="V10" s="63"/>
      <c r="W10" s="63"/>
      <c r="X10" s="63"/>
      <c r="Y10" s="63"/>
      <c r="Z10" s="63"/>
      <c r="AA10" s="63"/>
      <c r="AB10" s="63"/>
      <c r="AC10" s="54"/>
      <c r="AD10" s="54"/>
      <c r="AE10" s="54"/>
      <c r="AF10" s="54"/>
      <c r="AG10" s="54"/>
      <c r="AH10" s="54"/>
      <c r="AI10" s="54"/>
      <c r="AJ10" s="54"/>
      <c r="AK10" s="54"/>
      <c r="AL10" s="54"/>
      <c r="AM10" s="54"/>
      <c r="AN10" s="54"/>
      <c r="AO10" s="54"/>
      <c r="AP10" s="54"/>
      <c r="AQ10" s="54"/>
      <c r="AR10" s="54"/>
      <c r="AS10" s="54"/>
      <c r="AT10" s="54"/>
    </row>
    <row r="11" spans="1:58" s="33" customFormat="1" ht="18" customHeight="1" x14ac:dyDescent="0.15">
      <c r="A11" s="54"/>
      <c r="B11" s="102" t="str">
        <f>C8</f>
        <v>ABC SBIC, L.P.</v>
      </c>
      <c r="C11" s="169">
        <v>12345678</v>
      </c>
      <c r="D11" s="301" t="s">
        <v>592</v>
      </c>
      <c r="E11" s="302"/>
      <c r="F11" s="290" t="s">
        <v>78</v>
      </c>
      <c r="G11" s="113" t="s">
        <v>73</v>
      </c>
      <c r="J11" s="63"/>
      <c r="K11" s="63"/>
      <c r="L11" s="54"/>
      <c r="M11" s="54"/>
      <c r="N11" s="54"/>
      <c r="O11" s="54"/>
      <c r="P11" s="56"/>
      <c r="Q11" s="56"/>
      <c r="R11" s="56"/>
      <c r="S11" s="59"/>
      <c r="T11" s="63"/>
      <c r="U11" s="63"/>
      <c r="V11" s="63"/>
      <c r="W11" s="63"/>
      <c r="X11" s="63"/>
      <c r="Y11" s="56"/>
      <c r="Z11" s="56"/>
      <c r="AA11" s="63"/>
      <c r="AB11" s="63"/>
      <c r="AC11" s="54"/>
      <c r="AD11" s="54"/>
      <c r="AE11" s="54"/>
      <c r="AF11" s="54"/>
      <c r="AG11" s="54"/>
      <c r="AH11" s="54"/>
      <c r="AI11" s="54"/>
      <c r="AJ11" s="54"/>
      <c r="AK11" s="54"/>
      <c r="AL11" s="54"/>
      <c r="AM11" s="54"/>
      <c r="AN11" s="54"/>
      <c r="AO11" s="54"/>
      <c r="AP11" s="54"/>
      <c r="AQ11" s="54"/>
      <c r="AR11" s="54"/>
      <c r="AS11" s="54"/>
      <c r="AT11" s="54"/>
    </row>
    <row r="12" spans="1:58" s="33" customFormat="1" ht="15.95" customHeight="1" x14ac:dyDescent="0.15">
      <c r="A12" s="54"/>
      <c r="B12" s="71" t="s">
        <v>79</v>
      </c>
      <c r="C12" s="99" t="str">
        <f>C6</f>
        <v>MM/DD/YYYY</v>
      </c>
      <c r="D12" s="278" t="s">
        <v>80</v>
      </c>
      <c r="E12" s="278" t="s">
        <v>81</v>
      </c>
      <c r="F12" s="291"/>
      <c r="G12" s="86"/>
      <c r="J12" s="54"/>
      <c r="K12" s="54"/>
      <c r="L12" s="54"/>
      <c r="M12" s="54"/>
      <c r="N12" s="54"/>
      <c r="O12" s="54"/>
      <c r="P12" s="69"/>
      <c r="Q12" s="69"/>
      <c r="R12" s="69"/>
      <c r="S12" s="54"/>
      <c r="T12" s="54"/>
      <c r="U12" s="54"/>
      <c r="V12" s="54"/>
      <c r="W12" s="54"/>
      <c r="X12" s="54"/>
      <c r="Y12" s="54"/>
      <c r="Z12" s="54"/>
      <c r="AA12" s="54"/>
      <c r="AB12" s="54"/>
      <c r="AC12" s="54"/>
      <c r="AD12" s="54"/>
      <c r="AE12" s="54"/>
      <c r="AF12" s="54"/>
      <c r="AG12" s="54"/>
      <c r="AH12" s="54"/>
      <c r="AI12" s="54"/>
      <c r="AJ12" s="54"/>
      <c r="AK12" s="54"/>
      <c r="AL12" s="54"/>
      <c r="AM12" s="54"/>
      <c r="AN12" s="54"/>
      <c r="AO12" s="54"/>
      <c r="AP12" s="54"/>
      <c r="AQ12" s="54"/>
      <c r="AR12" s="54"/>
      <c r="AS12" s="54"/>
      <c r="AT12" s="54"/>
    </row>
    <row r="13" spans="1:58" s="33" customFormat="1" ht="15.95" customHeight="1" x14ac:dyDescent="0.15">
      <c r="A13" s="54"/>
      <c r="B13" s="71" t="s">
        <v>82</v>
      </c>
      <c r="C13" s="184">
        <f>SUM(K24:K201)-ABS(SUM(N24:N201))</f>
        <v>7000000</v>
      </c>
      <c r="D13" s="184">
        <f>SUMIFS(K24:K201, G24:G201, "Y") - ABS(SUMIFS(N24:N201, G24:G201, "Y"))</f>
        <v>7000000</v>
      </c>
      <c r="E13" s="232">
        <f>IFERROR(D13/C13,"")</f>
        <v>1</v>
      </c>
      <c r="F13" s="291"/>
      <c r="G13" s="86"/>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c r="AP13" s="54"/>
      <c r="AQ13" s="54"/>
      <c r="AR13" s="54"/>
      <c r="AS13" s="54"/>
      <c r="AT13" s="54"/>
    </row>
    <row r="14" spans="1:58" s="33" customFormat="1" ht="15.95" customHeight="1" x14ac:dyDescent="0.15">
      <c r="A14" s="54"/>
      <c r="B14" s="71" t="s">
        <v>83</v>
      </c>
      <c r="C14" s="184">
        <f>SUM(K24:K201)+SUMIFS(L24:L201,F24:F201,"Entity Institutional")+SUMIFS(L24:L201,F24:F201,"Individual Institutional")+SUMIFS(L24:L201,F24:F201,"Dual Commitment - Primary")-ABS(SUM(N24:N201))</f>
        <v>9000000</v>
      </c>
      <c r="D14" s="184">
        <f>SUMIFS(K24:K201, G24:G201, "Y")+SUMIFS(L24:L201, F24:F201, "Entity Institutional", G24:G201, "Y")+SUMIFS(L24:L201, F24:F201, "Individual Institutional", G24:G201, "Y")
 +SUMIFS(L24:L201, F24:F201, "Dual Commitment - Primary", G24:G201, "Y")
 -ABS(SUMIFS(N24:N201, G24:G201, "Y"))</f>
        <v>9000000</v>
      </c>
      <c r="E14" s="232">
        <f>IFERROR(D14/C14,"")</f>
        <v>1</v>
      </c>
      <c r="F14" s="291"/>
      <c r="G14" s="86"/>
      <c r="J14" s="54"/>
      <c r="K14" s="54"/>
      <c r="L14" s="54"/>
      <c r="M14" s="54"/>
      <c r="N14" s="54"/>
      <c r="O14" s="54"/>
      <c r="P14" s="54"/>
      <c r="Q14" s="54"/>
      <c r="R14" s="54"/>
      <c r="S14" s="54"/>
      <c r="T14" s="54"/>
      <c r="U14" s="54"/>
      <c r="V14" s="54"/>
      <c r="W14" s="54"/>
      <c r="X14" s="54"/>
      <c r="Y14" s="54"/>
      <c r="Z14" s="54"/>
      <c r="AA14" s="54"/>
      <c r="AB14" s="54"/>
      <c r="AC14" s="54"/>
      <c r="AD14" s="54"/>
      <c r="AE14" s="54"/>
      <c r="AF14" s="54"/>
      <c r="AG14" s="54"/>
      <c r="AH14" s="54"/>
      <c r="AI14" s="54"/>
      <c r="AJ14" s="54"/>
      <c r="AK14" s="54"/>
      <c r="AL14" s="54"/>
      <c r="AM14" s="54"/>
      <c r="AN14" s="54"/>
      <c r="AO14" s="54"/>
      <c r="AP14" s="54"/>
      <c r="AQ14" s="54"/>
      <c r="AR14" s="54"/>
      <c r="AS14" s="54"/>
      <c r="AT14" s="54"/>
    </row>
    <row r="15" spans="1:58" s="33" customFormat="1" ht="15.95" customHeight="1" x14ac:dyDescent="0.15">
      <c r="A15" s="54"/>
      <c r="B15" s="71" t="s">
        <v>84</v>
      </c>
      <c r="C15" s="184">
        <f>SUM(K24:K201)+SUMIFS(L24:L201,F24:F201,"Entity Institutional")+SUMIFS(L24:L201,F24:F201,"Individual Institutional")+SUMIFS(L24:L201,F24:F201,"Dual Commitment - Primary")</f>
        <v>10000000</v>
      </c>
      <c r="D15" s="66"/>
      <c r="F15" s="292"/>
      <c r="G15" s="86"/>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row>
    <row r="16" spans="1:58" s="33" customFormat="1" ht="25.5" customHeight="1" x14ac:dyDescent="0.15">
      <c r="A16" s="54"/>
      <c r="B16" s="71" t="s">
        <v>85</v>
      </c>
      <c r="C16" s="184">
        <f>C15</f>
        <v>10000000</v>
      </c>
      <c r="D16" s="67"/>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c r="AP16" s="54"/>
      <c r="AQ16" s="54"/>
      <c r="AR16" s="54"/>
      <c r="AS16" s="54"/>
      <c r="AT16" s="54"/>
    </row>
    <row r="17" spans="1:46" s="33" customFormat="1" ht="27.75" customHeight="1" x14ac:dyDescent="0.15">
      <c r="A17" s="54"/>
      <c r="B17" s="72" t="s">
        <v>86</v>
      </c>
      <c r="C17" s="120">
        <v>0</v>
      </c>
      <c r="D17" s="66"/>
      <c r="E17" s="86"/>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54"/>
      <c r="AR17" s="54"/>
      <c r="AS17" s="54"/>
      <c r="AT17" s="54"/>
    </row>
    <row r="18" spans="1:46" s="33" customFormat="1" ht="11.25" x14ac:dyDescent="0.15">
      <c r="A18" s="54"/>
      <c r="B18" s="282" t="s">
        <v>87</v>
      </c>
      <c r="C18" s="120">
        <v>0</v>
      </c>
      <c r="D18" s="66"/>
      <c r="E18" s="86"/>
      <c r="F18" s="54"/>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54"/>
      <c r="AI18" s="54"/>
      <c r="AJ18" s="54"/>
      <c r="AK18" s="54"/>
      <c r="AL18" s="54"/>
      <c r="AM18" s="54"/>
      <c r="AN18" s="54"/>
      <c r="AO18" s="54"/>
      <c r="AP18" s="54"/>
      <c r="AQ18" s="54"/>
      <c r="AR18" s="54"/>
      <c r="AS18" s="54"/>
      <c r="AT18" s="54"/>
    </row>
    <row r="19" spans="1:46" s="33" customFormat="1" ht="10.5" hidden="1" x14ac:dyDescent="0.15">
      <c r="A19" s="54"/>
      <c r="B19" s="72" t="s">
        <v>88</v>
      </c>
      <c r="C19" s="283">
        <v>0</v>
      </c>
      <c r="D19" s="54"/>
      <c r="E19" s="54"/>
      <c r="F19" s="54"/>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c r="AM19" s="54"/>
      <c r="AN19" s="54"/>
      <c r="AO19" s="54"/>
      <c r="AP19" s="54"/>
      <c r="AQ19" s="54"/>
      <c r="AR19" s="54"/>
      <c r="AS19" s="54"/>
      <c r="AT19" s="54"/>
    </row>
    <row r="20" spans="1:46" s="33" customFormat="1" ht="11.25" x14ac:dyDescent="0.15">
      <c r="A20" s="54"/>
      <c r="B20" s="316" t="s">
        <v>591</v>
      </c>
      <c r="C20" s="317">
        <f>SUM(C15,C18)</f>
        <v>10000000</v>
      </c>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54"/>
      <c r="AN20" s="54"/>
      <c r="AO20" s="54"/>
      <c r="AP20" s="54"/>
      <c r="AQ20" s="54"/>
      <c r="AR20" s="54"/>
      <c r="AS20" s="54"/>
      <c r="AT20" s="54"/>
    </row>
    <row r="21" spans="1:46" s="33" customFormat="1" ht="10.5" x14ac:dyDescent="0.15">
      <c r="A21" s="54"/>
      <c r="B21" s="54"/>
      <c r="C21" s="28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4"/>
    </row>
    <row r="22" spans="1:46" s="33" customFormat="1" ht="10.5" customHeight="1" x14ac:dyDescent="0.15">
      <c r="A22" s="54"/>
      <c r="B22" s="54"/>
      <c r="C22" s="297" t="s">
        <v>89</v>
      </c>
      <c r="D22" s="298"/>
      <c r="E22" s="298"/>
      <c r="F22" s="298"/>
      <c r="G22" s="298"/>
      <c r="H22" s="298"/>
      <c r="I22" s="299"/>
      <c r="J22" s="293" t="s">
        <v>90</v>
      </c>
      <c r="K22" s="293"/>
      <c r="L22" s="293"/>
      <c r="M22" s="293"/>
      <c r="N22" s="276"/>
      <c r="O22" s="276"/>
      <c r="P22" s="297" t="s">
        <v>91</v>
      </c>
      <c r="Q22" s="298"/>
      <c r="R22" s="298"/>
      <c r="S22" s="294" t="s">
        <v>92</v>
      </c>
      <c r="T22" s="295"/>
      <c r="U22" s="296"/>
      <c r="V22" s="277"/>
      <c r="W22" s="300" t="s">
        <v>93</v>
      </c>
      <c r="X22" s="300"/>
      <c r="Y22" s="300"/>
      <c r="Z22" s="300"/>
      <c r="AA22" s="300"/>
      <c r="AB22" s="300"/>
      <c r="AC22" s="294" t="s">
        <v>94</v>
      </c>
      <c r="AD22" s="295"/>
      <c r="AE22" s="295"/>
      <c r="AF22" s="296"/>
      <c r="AG22" s="201"/>
      <c r="AH22" s="54"/>
      <c r="AI22" s="54"/>
      <c r="AJ22" s="54"/>
      <c r="AK22" s="54"/>
      <c r="AL22" s="54"/>
      <c r="AM22" s="54"/>
      <c r="AN22" s="54"/>
      <c r="AO22" s="54"/>
      <c r="AP22" s="54"/>
      <c r="AQ22" s="54"/>
      <c r="AR22" s="54"/>
      <c r="AS22" s="54"/>
      <c r="AT22" s="54"/>
    </row>
    <row r="23" spans="1:46" s="33" customFormat="1" ht="77.25" customHeight="1" x14ac:dyDescent="0.25">
      <c r="A23" s="54"/>
      <c r="B23" s="278" t="s">
        <v>95</v>
      </c>
      <c r="C23" s="73" t="s">
        <v>96</v>
      </c>
      <c r="D23" s="73" t="s">
        <v>97</v>
      </c>
      <c r="E23" s="197" t="s">
        <v>98</v>
      </c>
      <c r="F23" s="197" t="s">
        <v>99</v>
      </c>
      <c r="G23" s="73" t="s">
        <v>100</v>
      </c>
      <c r="H23" s="73" t="s">
        <v>101</v>
      </c>
      <c r="I23" s="73" t="s">
        <v>102</v>
      </c>
      <c r="J23" s="73" t="s">
        <v>103</v>
      </c>
      <c r="K23" s="74" t="s">
        <v>104</v>
      </c>
      <c r="L23" s="278" t="s">
        <v>105</v>
      </c>
      <c r="M23" s="278" t="s">
        <v>106</v>
      </c>
      <c r="N23" s="73" t="s">
        <v>107</v>
      </c>
      <c r="O23" s="73" t="s">
        <v>108</v>
      </c>
      <c r="P23" s="73" t="s">
        <v>109</v>
      </c>
      <c r="Q23" s="73" t="s">
        <v>110</v>
      </c>
      <c r="R23" s="73" t="s">
        <v>111</v>
      </c>
      <c r="S23" s="73" t="s">
        <v>112</v>
      </c>
      <c r="T23" s="73" t="s">
        <v>113</v>
      </c>
      <c r="U23" s="74" t="s">
        <v>114</v>
      </c>
      <c r="V23" s="74" t="s">
        <v>115</v>
      </c>
      <c r="W23" s="74" t="s">
        <v>116</v>
      </c>
      <c r="X23" s="74" t="s">
        <v>117</v>
      </c>
      <c r="Y23" s="73" t="s">
        <v>118</v>
      </c>
      <c r="Z23" s="73" t="s">
        <v>119</v>
      </c>
      <c r="AA23" s="197" t="s">
        <v>120</v>
      </c>
      <c r="AB23" s="73" t="s">
        <v>121</v>
      </c>
      <c r="AC23" s="73" t="s">
        <v>122</v>
      </c>
      <c r="AD23" s="73" t="s">
        <v>123</v>
      </c>
      <c r="AE23" s="73" t="s">
        <v>124</v>
      </c>
      <c r="AF23" s="73" t="s">
        <v>125</v>
      </c>
      <c r="AG23" s="73" t="s">
        <v>126</v>
      </c>
      <c r="AH23" s="54"/>
      <c r="AI23" s="54"/>
      <c r="AJ23" s="54"/>
      <c r="AK23" s="54"/>
      <c r="AL23" s="54"/>
      <c r="AM23" s="54"/>
      <c r="AN23" s="54"/>
      <c r="AO23" s="54"/>
      <c r="AP23" s="54"/>
      <c r="AQ23" s="54"/>
      <c r="AR23" s="54"/>
      <c r="AS23" s="54"/>
      <c r="AT23" s="54"/>
    </row>
    <row r="24" spans="1:46" s="33" customFormat="1" x14ac:dyDescent="0.25">
      <c r="A24" s="54"/>
      <c r="B24" s="122" t="s">
        <v>127</v>
      </c>
      <c r="C24" s="123">
        <v>123456789</v>
      </c>
      <c r="D24" s="123"/>
      <c r="E24" s="124" t="s">
        <v>128</v>
      </c>
      <c r="F24" s="198" t="s">
        <v>129</v>
      </c>
      <c r="G24" s="125" t="s">
        <v>130</v>
      </c>
      <c r="H24" s="125" t="s">
        <v>131</v>
      </c>
      <c r="I24" s="125" t="s">
        <v>131</v>
      </c>
      <c r="J24" s="186">
        <v>10000000</v>
      </c>
      <c r="K24" s="186">
        <v>8000000</v>
      </c>
      <c r="L24" s="193">
        <f>J24-K24</f>
        <v>2000000</v>
      </c>
      <c r="M24" s="186">
        <v>0</v>
      </c>
      <c r="N24" s="186">
        <v>1000000</v>
      </c>
      <c r="O24" s="261" t="str">
        <f>IF(F24=selections!R$6,"Y","N")</f>
        <v>Y</v>
      </c>
      <c r="P24" s="125"/>
      <c r="Q24" s="125"/>
      <c r="R24" s="125"/>
      <c r="S24" s="126" t="s">
        <v>132</v>
      </c>
      <c r="T24" s="126" t="s">
        <v>133</v>
      </c>
      <c r="U24" s="127" t="s">
        <v>134</v>
      </c>
      <c r="V24" s="128">
        <v>5555555555</v>
      </c>
      <c r="W24" s="129" t="s">
        <v>135</v>
      </c>
      <c r="X24" s="200" t="s">
        <v>136</v>
      </c>
      <c r="Y24" s="129" t="s">
        <v>137</v>
      </c>
      <c r="Z24" s="129" t="s">
        <v>138</v>
      </c>
      <c r="AA24" s="281">
        <v>20024</v>
      </c>
      <c r="AB24" s="129" t="s">
        <v>139</v>
      </c>
      <c r="AC24" s="125"/>
      <c r="AD24" s="154"/>
      <c r="AE24" s="109"/>
      <c r="AF24" s="155"/>
      <c r="AG24" s="109"/>
      <c r="AH24" s="54"/>
      <c r="AI24" s="54"/>
      <c r="AJ24" s="54"/>
      <c r="AK24" s="54"/>
      <c r="AL24" s="54"/>
      <c r="AM24" s="54"/>
      <c r="AN24" s="54"/>
      <c r="AO24" s="54"/>
      <c r="AP24" s="54"/>
      <c r="AQ24" s="54"/>
      <c r="AR24" s="54"/>
      <c r="AS24" s="54"/>
      <c r="AT24" s="54"/>
    </row>
    <row r="25" spans="1:46" s="33" customFormat="1" ht="10.5" x14ac:dyDescent="0.15">
      <c r="A25" s="54"/>
      <c r="B25" s="122"/>
      <c r="C25" s="123"/>
      <c r="D25" s="123"/>
      <c r="E25" s="124"/>
      <c r="F25" s="198"/>
      <c r="G25" s="125"/>
      <c r="H25" s="125"/>
      <c r="I25" s="125"/>
      <c r="J25" s="194"/>
      <c r="K25" s="194"/>
      <c r="L25" s="195">
        <f t="shared" ref="L25:L88" si="0">J25-K25</f>
        <v>0</v>
      </c>
      <c r="M25" s="194"/>
      <c r="N25" s="194"/>
      <c r="O25" s="261" t="str">
        <f>IF(F25=selections!R$6,"Y","N")</f>
        <v>N</v>
      </c>
      <c r="P25" s="125"/>
      <c r="Q25" s="125"/>
      <c r="R25" s="125"/>
      <c r="S25" s="126"/>
      <c r="T25" s="126"/>
      <c r="U25" s="129"/>
      <c r="V25" s="128"/>
      <c r="W25" s="129"/>
      <c r="X25" s="200"/>
      <c r="Y25" s="129"/>
      <c r="Z25" s="129"/>
      <c r="AA25" s="281"/>
      <c r="AB25" s="129"/>
      <c r="AC25" s="125"/>
      <c r="AD25" s="154"/>
      <c r="AE25" s="109"/>
      <c r="AF25" s="155"/>
      <c r="AG25" s="109"/>
      <c r="AH25" s="54"/>
      <c r="AI25" s="54"/>
      <c r="AJ25" s="54"/>
      <c r="AK25" s="54"/>
      <c r="AL25" s="54"/>
      <c r="AM25" s="54"/>
      <c r="AN25" s="54"/>
      <c r="AO25" s="54"/>
      <c r="AP25" s="54"/>
      <c r="AQ25" s="54"/>
      <c r="AR25" s="54"/>
      <c r="AS25" s="54"/>
      <c r="AT25" s="54"/>
    </row>
    <row r="26" spans="1:46" s="33" customFormat="1" ht="10.5" x14ac:dyDescent="0.15">
      <c r="A26" s="54"/>
      <c r="B26" s="122"/>
      <c r="C26" s="123"/>
      <c r="D26" s="123"/>
      <c r="E26" s="124"/>
      <c r="F26" s="198"/>
      <c r="G26" s="125"/>
      <c r="H26" s="125"/>
      <c r="I26" s="125"/>
      <c r="J26" s="194"/>
      <c r="K26" s="194"/>
      <c r="L26" s="195">
        <f t="shared" si="0"/>
        <v>0</v>
      </c>
      <c r="M26" s="194"/>
      <c r="N26" s="194"/>
      <c r="O26" s="261" t="str">
        <f>IF(F26=selections!R$6,"Y","N")</f>
        <v>N</v>
      </c>
      <c r="P26" s="125"/>
      <c r="Q26" s="125"/>
      <c r="R26" s="125"/>
      <c r="S26" s="126"/>
      <c r="T26" s="126"/>
      <c r="U26" s="129"/>
      <c r="V26" s="128"/>
      <c r="W26" s="129"/>
      <c r="X26" s="200"/>
      <c r="Y26" s="129"/>
      <c r="Z26" s="129"/>
      <c r="AA26" s="281"/>
      <c r="AB26" s="129"/>
      <c r="AC26" s="125"/>
      <c r="AD26" s="154"/>
      <c r="AE26" s="109"/>
      <c r="AF26" s="155"/>
      <c r="AG26" s="109"/>
      <c r="AH26" s="54"/>
      <c r="AI26" s="54"/>
      <c r="AJ26" s="54"/>
      <c r="AK26" s="54"/>
      <c r="AL26" s="54"/>
      <c r="AM26" s="54"/>
      <c r="AN26" s="54"/>
      <c r="AO26" s="54"/>
      <c r="AP26" s="54"/>
      <c r="AQ26" s="54"/>
      <c r="AR26" s="54"/>
      <c r="AS26" s="54"/>
      <c r="AT26" s="54"/>
    </row>
    <row r="27" spans="1:46" s="33" customFormat="1" ht="10.5" x14ac:dyDescent="0.15">
      <c r="A27" s="54"/>
      <c r="B27" s="122"/>
      <c r="C27" s="123"/>
      <c r="D27" s="123"/>
      <c r="E27" s="124"/>
      <c r="F27" s="198"/>
      <c r="G27" s="125"/>
      <c r="H27" s="125"/>
      <c r="I27" s="125"/>
      <c r="J27" s="194"/>
      <c r="K27" s="194"/>
      <c r="L27" s="195">
        <f t="shared" si="0"/>
        <v>0</v>
      </c>
      <c r="M27" s="194"/>
      <c r="N27" s="194"/>
      <c r="O27" s="261" t="str">
        <f>IF(F27=selections!R$6,"Y","N")</f>
        <v>N</v>
      </c>
      <c r="P27" s="125"/>
      <c r="Q27" s="125"/>
      <c r="R27" s="125"/>
      <c r="S27" s="126"/>
      <c r="T27" s="126"/>
      <c r="U27" s="129"/>
      <c r="V27" s="128"/>
      <c r="W27" s="129"/>
      <c r="X27" s="200"/>
      <c r="Y27" s="129"/>
      <c r="Z27" s="129"/>
      <c r="AA27" s="281"/>
      <c r="AB27" s="129"/>
      <c r="AC27" s="125"/>
      <c r="AD27" s="154"/>
      <c r="AE27" s="109"/>
      <c r="AF27" s="155"/>
      <c r="AG27" s="109"/>
      <c r="AH27" s="54"/>
      <c r="AI27" s="54"/>
      <c r="AJ27" s="54"/>
      <c r="AK27" s="54"/>
      <c r="AL27" s="54"/>
      <c r="AM27" s="54"/>
      <c r="AN27" s="54"/>
      <c r="AO27" s="54"/>
      <c r="AP27" s="54"/>
      <c r="AQ27" s="54"/>
      <c r="AR27" s="54"/>
      <c r="AS27" s="54"/>
      <c r="AT27" s="54"/>
    </row>
    <row r="28" spans="1:46" s="33" customFormat="1" ht="10.5" x14ac:dyDescent="0.15">
      <c r="A28" s="54"/>
      <c r="B28" s="122"/>
      <c r="C28" s="123"/>
      <c r="D28" s="123"/>
      <c r="E28" s="124"/>
      <c r="F28" s="198"/>
      <c r="G28" s="125"/>
      <c r="H28" s="125"/>
      <c r="I28" s="125"/>
      <c r="J28" s="194"/>
      <c r="K28" s="194"/>
      <c r="L28" s="195">
        <f t="shared" si="0"/>
        <v>0</v>
      </c>
      <c r="M28" s="194"/>
      <c r="N28" s="194"/>
      <c r="O28" s="261" t="str">
        <f>IF(F28=selections!R$6,"Y","N")</f>
        <v>N</v>
      </c>
      <c r="P28" s="125"/>
      <c r="Q28" s="125"/>
      <c r="R28" s="125"/>
      <c r="S28" s="126"/>
      <c r="T28" s="126"/>
      <c r="U28" s="129"/>
      <c r="V28" s="128"/>
      <c r="W28" s="129"/>
      <c r="X28" s="200"/>
      <c r="Y28" s="129"/>
      <c r="Z28" s="129"/>
      <c r="AA28" s="281"/>
      <c r="AB28" s="129"/>
      <c r="AC28" s="125"/>
      <c r="AD28" s="154"/>
      <c r="AE28" s="109"/>
      <c r="AF28" s="155"/>
      <c r="AG28" s="109"/>
      <c r="AH28" s="54"/>
      <c r="AI28" s="54"/>
      <c r="AJ28" s="54"/>
      <c r="AK28" s="54"/>
      <c r="AL28" s="54"/>
      <c r="AM28" s="54"/>
      <c r="AN28" s="54"/>
      <c r="AO28" s="54"/>
      <c r="AP28" s="54"/>
      <c r="AQ28" s="54"/>
      <c r="AR28" s="54"/>
      <c r="AS28" s="54"/>
      <c r="AT28" s="54"/>
    </row>
    <row r="29" spans="1:46" s="33" customFormat="1" ht="10.5" x14ac:dyDescent="0.15">
      <c r="A29" s="54"/>
      <c r="B29" s="122"/>
      <c r="C29" s="123"/>
      <c r="D29" s="123"/>
      <c r="E29" s="124"/>
      <c r="F29" s="198"/>
      <c r="G29" s="125"/>
      <c r="H29" s="125"/>
      <c r="I29" s="125"/>
      <c r="J29" s="194"/>
      <c r="K29" s="194"/>
      <c r="L29" s="195">
        <f t="shared" si="0"/>
        <v>0</v>
      </c>
      <c r="M29" s="194"/>
      <c r="N29" s="194"/>
      <c r="O29" s="261" t="str">
        <f>IF(F29=selections!R$6,"Y","N")</f>
        <v>N</v>
      </c>
      <c r="P29" s="125"/>
      <c r="Q29" s="125"/>
      <c r="R29" s="125"/>
      <c r="S29" s="126"/>
      <c r="T29" s="126"/>
      <c r="U29" s="129"/>
      <c r="V29" s="128"/>
      <c r="W29" s="129"/>
      <c r="X29" s="200"/>
      <c r="Y29" s="129"/>
      <c r="Z29" s="129"/>
      <c r="AA29" s="281"/>
      <c r="AB29" s="129"/>
      <c r="AC29" s="125"/>
      <c r="AD29" s="154"/>
      <c r="AE29" s="109"/>
      <c r="AF29" s="155"/>
      <c r="AG29" s="109"/>
      <c r="AH29" s="54"/>
      <c r="AI29" s="54"/>
      <c r="AJ29" s="54"/>
      <c r="AK29" s="54"/>
      <c r="AL29" s="54"/>
      <c r="AM29" s="54"/>
      <c r="AN29" s="54"/>
      <c r="AO29" s="54"/>
      <c r="AP29" s="54"/>
      <c r="AQ29" s="54"/>
      <c r="AR29" s="54"/>
      <c r="AS29" s="54"/>
      <c r="AT29" s="54"/>
    </row>
    <row r="30" spans="1:46" s="33" customFormat="1" ht="10.5" x14ac:dyDescent="0.15">
      <c r="A30" s="54"/>
      <c r="B30" s="122"/>
      <c r="C30" s="123"/>
      <c r="D30" s="123"/>
      <c r="E30" s="124"/>
      <c r="F30" s="198"/>
      <c r="G30" s="125"/>
      <c r="H30" s="125"/>
      <c r="I30" s="125"/>
      <c r="J30" s="194"/>
      <c r="K30" s="194"/>
      <c r="L30" s="195">
        <f t="shared" si="0"/>
        <v>0</v>
      </c>
      <c r="M30" s="194"/>
      <c r="N30" s="194"/>
      <c r="O30" s="261" t="str">
        <f>IF(F30=selections!R$6,"Y","N")</f>
        <v>N</v>
      </c>
      <c r="P30" s="125"/>
      <c r="Q30" s="125"/>
      <c r="R30" s="125"/>
      <c r="S30" s="126"/>
      <c r="T30" s="126"/>
      <c r="U30" s="129"/>
      <c r="V30" s="128"/>
      <c r="W30" s="129"/>
      <c r="X30" s="200"/>
      <c r="Y30" s="129"/>
      <c r="Z30" s="129"/>
      <c r="AA30" s="281"/>
      <c r="AB30" s="129"/>
      <c r="AC30" s="125"/>
      <c r="AD30" s="154"/>
      <c r="AE30" s="109"/>
      <c r="AF30" s="155"/>
      <c r="AG30" s="109"/>
      <c r="AH30" s="54"/>
      <c r="AI30" s="54"/>
      <c r="AJ30" s="54"/>
      <c r="AK30" s="54"/>
      <c r="AL30" s="54"/>
      <c r="AM30" s="54"/>
      <c r="AN30" s="54"/>
      <c r="AO30" s="54"/>
      <c r="AP30" s="54"/>
      <c r="AQ30" s="54"/>
      <c r="AR30" s="54"/>
      <c r="AS30" s="54"/>
      <c r="AT30" s="54"/>
    </row>
    <row r="31" spans="1:46" s="33" customFormat="1" ht="10.5" x14ac:dyDescent="0.15">
      <c r="A31" s="54"/>
      <c r="B31" s="122"/>
      <c r="C31" s="123"/>
      <c r="D31" s="123"/>
      <c r="E31" s="124"/>
      <c r="F31" s="198"/>
      <c r="G31" s="125"/>
      <c r="H31" s="125"/>
      <c r="I31" s="125"/>
      <c r="J31" s="194"/>
      <c r="K31" s="194"/>
      <c r="L31" s="195">
        <f t="shared" si="0"/>
        <v>0</v>
      </c>
      <c r="M31" s="194"/>
      <c r="N31" s="194"/>
      <c r="O31" s="261" t="str">
        <f>IF(F31=selections!R$6,"Y","N")</f>
        <v>N</v>
      </c>
      <c r="P31" s="125"/>
      <c r="Q31" s="125"/>
      <c r="R31" s="125"/>
      <c r="S31" s="126"/>
      <c r="T31" s="126"/>
      <c r="U31" s="129"/>
      <c r="V31" s="128"/>
      <c r="W31" s="129"/>
      <c r="X31" s="200"/>
      <c r="Y31" s="129"/>
      <c r="Z31" s="129"/>
      <c r="AA31" s="281"/>
      <c r="AB31" s="129"/>
      <c r="AC31" s="125"/>
      <c r="AD31" s="154"/>
      <c r="AE31" s="109"/>
      <c r="AF31" s="155"/>
      <c r="AG31" s="109"/>
      <c r="AH31" s="54"/>
      <c r="AI31" s="54"/>
      <c r="AJ31" s="54"/>
      <c r="AK31" s="54"/>
      <c r="AL31" s="54"/>
      <c r="AM31" s="54"/>
      <c r="AN31" s="54"/>
      <c r="AO31" s="54"/>
      <c r="AP31" s="54"/>
      <c r="AQ31" s="54"/>
      <c r="AR31" s="54"/>
      <c r="AS31" s="54"/>
      <c r="AT31" s="54"/>
    </row>
    <row r="32" spans="1:46" s="33" customFormat="1" ht="10.5" x14ac:dyDescent="0.15">
      <c r="A32" s="54"/>
      <c r="B32" s="122"/>
      <c r="C32" s="123"/>
      <c r="D32" s="123"/>
      <c r="E32" s="124"/>
      <c r="F32" s="198"/>
      <c r="G32" s="125"/>
      <c r="H32" s="125"/>
      <c r="I32" s="125"/>
      <c r="J32" s="194"/>
      <c r="K32" s="194"/>
      <c r="L32" s="195">
        <f t="shared" si="0"/>
        <v>0</v>
      </c>
      <c r="M32" s="194"/>
      <c r="N32" s="194"/>
      <c r="O32" s="261" t="str">
        <f>IF(F32=selections!R$6,"Y","N")</f>
        <v>N</v>
      </c>
      <c r="P32" s="125"/>
      <c r="Q32" s="125"/>
      <c r="R32" s="125"/>
      <c r="S32" s="126"/>
      <c r="T32" s="126"/>
      <c r="U32" s="129"/>
      <c r="V32" s="128"/>
      <c r="W32" s="129"/>
      <c r="X32" s="200"/>
      <c r="Y32" s="129"/>
      <c r="Z32" s="129"/>
      <c r="AA32" s="281"/>
      <c r="AB32" s="129"/>
      <c r="AC32" s="125"/>
      <c r="AD32" s="154"/>
      <c r="AE32" s="109"/>
      <c r="AF32" s="155"/>
      <c r="AG32" s="109"/>
      <c r="AH32" s="54"/>
      <c r="AI32" s="54"/>
      <c r="AJ32" s="54"/>
      <c r="AK32" s="54"/>
      <c r="AL32" s="54"/>
      <c r="AM32" s="54"/>
      <c r="AN32" s="54"/>
      <c r="AO32" s="54"/>
      <c r="AP32" s="54"/>
      <c r="AQ32" s="54"/>
      <c r="AR32" s="54"/>
      <c r="AS32" s="54"/>
      <c r="AT32" s="54"/>
    </row>
    <row r="33" spans="1:46" s="33" customFormat="1" ht="10.5" x14ac:dyDescent="0.15">
      <c r="A33" s="54"/>
      <c r="B33" s="122"/>
      <c r="C33" s="123"/>
      <c r="D33" s="123"/>
      <c r="E33" s="124"/>
      <c r="F33" s="198"/>
      <c r="G33" s="125"/>
      <c r="H33" s="125"/>
      <c r="I33" s="125"/>
      <c r="J33" s="194"/>
      <c r="K33" s="194"/>
      <c r="L33" s="195">
        <f t="shared" si="0"/>
        <v>0</v>
      </c>
      <c r="M33" s="194"/>
      <c r="N33" s="194"/>
      <c r="O33" s="261" t="str">
        <f>IF(F33=selections!R$6,"Y","N")</f>
        <v>N</v>
      </c>
      <c r="P33" s="125"/>
      <c r="Q33" s="125"/>
      <c r="R33" s="125"/>
      <c r="S33" s="126"/>
      <c r="T33" s="126"/>
      <c r="U33" s="129"/>
      <c r="V33" s="128"/>
      <c r="W33" s="129"/>
      <c r="X33" s="200"/>
      <c r="Y33" s="129"/>
      <c r="Z33" s="129"/>
      <c r="AA33" s="281"/>
      <c r="AB33" s="129"/>
      <c r="AC33" s="125"/>
      <c r="AD33" s="154"/>
      <c r="AE33" s="109"/>
      <c r="AF33" s="155"/>
      <c r="AG33" s="109"/>
      <c r="AH33" s="54"/>
      <c r="AI33" s="54"/>
      <c r="AJ33" s="54"/>
      <c r="AK33" s="54"/>
      <c r="AL33" s="54"/>
      <c r="AM33" s="54"/>
      <c r="AN33" s="54"/>
      <c r="AO33" s="54"/>
      <c r="AP33" s="54"/>
      <c r="AQ33" s="54"/>
      <c r="AR33" s="54"/>
      <c r="AS33" s="54"/>
      <c r="AT33" s="54"/>
    </row>
    <row r="34" spans="1:46" s="33" customFormat="1" ht="10.5" x14ac:dyDescent="0.15">
      <c r="A34" s="54"/>
      <c r="B34" s="122"/>
      <c r="C34" s="123"/>
      <c r="D34" s="123"/>
      <c r="E34" s="124"/>
      <c r="F34" s="198"/>
      <c r="G34" s="125"/>
      <c r="H34" s="125"/>
      <c r="I34" s="125"/>
      <c r="J34" s="194"/>
      <c r="K34" s="194"/>
      <c r="L34" s="195">
        <f t="shared" si="0"/>
        <v>0</v>
      </c>
      <c r="M34" s="194"/>
      <c r="N34" s="194"/>
      <c r="O34" s="261" t="str">
        <f>IF(F34=selections!R$6,"Y","N")</f>
        <v>N</v>
      </c>
      <c r="P34" s="125"/>
      <c r="Q34" s="125"/>
      <c r="R34" s="125"/>
      <c r="S34" s="126"/>
      <c r="T34" s="126"/>
      <c r="U34" s="129"/>
      <c r="V34" s="128"/>
      <c r="W34" s="129"/>
      <c r="X34" s="200"/>
      <c r="Y34" s="129"/>
      <c r="Z34" s="129"/>
      <c r="AA34" s="281"/>
      <c r="AB34" s="129"/>
      <c r="AC34" s="125"/>
      <c r="AD34" s="154"/>
      <c r="AE34" s="109"/>
      <c r="AF34" s="155"/>
      <c r="AG34" s="109"/>
      <c r="AH34" s="54"/>
      <c r="AI34" s="54"/>
      <c r="AJ34" s="54"/>
      <c r="AK34" s="54"/>
      <c r="AL34" s="54"/>
      <c r="AM34" s="54"/>
      <c r="AN34" s="54"/>
      <c r="AO34" s="54"/>
      <c r="AP34" s="54"/>
      <c r="AQ34" s="54"/>
      <c r="AR34" s="54"/>
      <c r="AS34" s="54"/>
      <c r="AT34" s="54"/>
    </row>
    <row r="35" spans="1:46" s="33" customFormat="1" ht="10.5" x14ac:dyDescent="0.15">
      <c r="A35" s="54"/>
      <c r="B35" s="122"/>
      <c r="C35" s="123"/>
      <c r="D35" s="123"/>
      <c r="E35" s="124"/>
      <c r="F35" s="198"/>
      <c r="G35" s="125"/>
      <c r="H35" s="125"/>
      <c r="I35" s="125"/>
      <c r="J35" s="194"/>
      <c r="K35" s="194"/>
      <c r="L35" s="195">
        <f t="shared" si="0"/>
        <v>0</v>
      </c>
      <c r="M35" s="194"/>
      <c r="N35" s="194"/>
      <c r="O35" s="261" t="str">
        <f>IF(F35=selections!R$6,"Y","N")</f>
        <v>N</v>
      </c>
      <c r="P35" s="125"/>
      <c r="Q35" s="125"/>
      <c r="R35" s="125"/>
      <c r="S35" s="126"/>
      <c r="T35" s="126"/>
      <c r="U35" s="129"/>
      <c r="V35" s="128"/>
      <c r="W35" s="129"/>
      <c r="X35" s="200"/>
      <c r="Y35" s="129"/>
      <c r="Z35" s="129"/>
      <c r="AA35" s="281"/>
      <c r="AB35" s="129"/>
      <c r="AC35" s="125"/>
      <c r="AD35" s="154"/>
      <c r="AE35" s="109"/>
      <c r="AF35" s="155"/>
      <c r="AG35" s="109"/>
      <c r="AH35" s="54"/>
      <c r="AI35" s="54"/>
      <c r="AJ35" s="54"/>
      <c r="AK35" s="54"/>
      <c r="AL35" s="54"/>
      <c r="AM35" s="54"/>
      <c r="AN35" s="54"/>
      <c r="AO35" s="54"/>
      <c r="AP35" s="54"/>
      <c r="AQ35" s="54"/>
      <c r="AR35" s="54"/>
      <c r="AS35" s="54"/>
      <c r="AT35" s="54"/>
    </row>
    <row r="36" spans="1:46" s="33" customFormat="1" ht="10.5" x14ac:dyDescent="0.15">
      <c r="A36" s="54"/>
      <c r="B36" s="122"/>
      <c r="C36" s="123"/>
      <c r="D36" s="123"/>
      <c r="E36" s="124"/>
      <c r="F36" s="198"/>
      <c r="G36" s="125"/>
      <c r="H36" s="125"/>
      <c r="I36" s="125"/>
      <c r="J36" s="194"/>
      <c r="K36" s="194"/>
      <c r="L36" s="195">
        <f t="shared" si="0"/>
        <v>0</v>
      </c>
      <c r="M36" s="194"/>
      <c r="N36" s="194"/>
      <c r="O36" s="261" t="str">
        <f>IF(F36=selections!R$6,"Y","N")</f>
        <v>N</v>
      </c>
      <c r="P36" s="125"/>
      <c r="Q36" s="125"/>
      <c r="R36" s="125"/>
      <c r="S36" s="126"/>
      <c r="T36" s="126"/>
      <c r="U36" s="129"/>
      <c r="V36" s="128"/>
      <c r="W36" s="129"/>
      <c r="X36" s="200"/>
      <c r="Y36" s="129"/>
      <c r="Z36" s="129"/>
      <c r="AA36" s="281"/>
      <c r="AB36" s="129"/>
      <c r="AC36" s="125"/>
      <c r="AD36" s="154"/>
      <c r="AE36" s="109"/>
      <c r="AF36" s="155"/>
      <c r="AG36" s="109"/>
      <c r="AH36" s="54"/>
      <c r="AI36" s="54"/>
      <c r="AJ36" s="54"/>
      <c r="AK36" s="54"/>
      <c r="AL36" s="54"/>
      <c r="AM36" s="54"/>
      <c r="AN36" s="54"/>
      <c r="AO36" s="54"/>
      <c r="AP36" s="54"/>
      <c r="AQ36" s="54"/>
      <c r="AR36" s="54"/>
      <c r="AS36" s="54"/>
      <c r="AT36" s="54"/>
    </row>
    <row r="37" spans="1:46" s="33" customFormat="1" ht="10.5" x14ac:dyDescent="0.15">
      <c r="A37" s="54"/>
      <c r="B37" s="122"/>
      <c r="C37" s="123"/>
      <c r="D37" s="123"/>
      <c r="E37" s="124"/>
      <c r="F37" s="198"/>
      <c r="G37" s="125"/>
      <c r="H37" s="125"/>
      <c r="I37" s="125"/>
      <c r="J37" s="194"/>
      <c r="K37" s="194"/>
      <c r="L37" s="195">
        <f t="shared" si="0"/>
        <v>0</v>
      </c>
      <c r="M37" s="194"/>
      <c r="N37" s="194"/>
      <c r="O37" s="261" t="str">
        <f>IF(F37=selections!R$6,"Y","N")</f>
        <v>N</v>
      </c>
      <c r="P37" s="125"/>
      <c r="Q37" s="125"/>
      <c r="R37" s="125"/>
      <c r="S37" s="126"/>
      <c r="T37" s="126"/>
      <c r="U37" s="129"/>
      <c r="V37" s="128"/>
      <c r="W37" s="129"/>
      <c r="X37" s="200"/>
      <c r="Y37" s="129"/>
      <c r="Z37" s="129"/>
      <c r="AA37" s="281"/>
      <c r="AB37" s="129"/>
      <c r="AC37" s="125"/>
      <c r="AD37" s="154"/>
      <c r="AE37" s="109"/>
      <c r="AF37" s="155"/>
      <c r="AG37" s="109"/>
      <c r="AH37" s="54"/>
      <c r="AI37" s="54"/>
      <c r="AJ37" s="54"/>
      <c r="AK37" s="54"/>
      <c r="AL37" s="54"/>
      <c r="AM37" s="54"/>
      <c r="AN37" s="54"/>
      <c r="AO37" s="54"/>
      <c r="AP37" s="54"/>
      <c r="AQ37" s="54"/>
      <c r="AR37" s="54"/>
      <c r="AS37" s="54"/>
      <c r="AT37" s="54"/>
    </row>
    <row r="38" spans="1:46" s="33" customFormat="1" ht="10.5" x14ac:dyDescent="0.15">
      <c r="A38" s="54"/>
      <c r="B38" s="130"/>
      <c r="C38" s="123"/>
      <c r="D38" s="131"/>
      <c r="E38" s="124"/>
      <c r="F38" s="198"/>
      <c r="G38" s="132"/>
      <c r="H38" s="132"/>
      <c r="I38" s="132"/>
      <c r="J38" s="194"/>
      <c r="K38" s="194"/>
      <c r="L38" s="195">
        <f t="shared" si="0"/>
        <v>0</v>
      </c>
      <c r="M38" s="194"/>
      <c r="N38" s="194"/>
      <c r="O38" s="261" t="str">
        <f>IF(F38=selections!R$6,"Y","N")</f>
        <v>N</v>
      </c>
      <c r="P38" s="132"/>
      <c r="Q38" s="132"/>
      <c r="R38" s="132"/>
      <c r="S38" s="133"/>
      <c r="T38" s="133"/>
      <c r="U38" s="134"/>
      <c r="V38" s="128"/>
      <c r="W38" s="129"/>
      <c r="X38" s="200"/>
      <c r="Y38" s="129"/>
      <c r="Z38" s="129"/>
      <c r="AA38" s="281"/>
      <c r="AB38" s="129"/>
      <c r="AC38" s="132"/>
      <c r="AD38" s="154"/>
      <c r="AE38" s="109"/>
      <c r="AF38" s="155"/>
      <c r="AG38" s="109"/>
      <c r="AH38" s="54"/>
      <c r="AI38" s="54"/>
      <c r="AJ38" s="54"/>
      <c r="AK38" s="54"/>
      <c r="AL38" s="54"/>
      <c r="AM38" s="54"/>
      <c r="AN38" s="54"/>
      <c r="AO38" s="54"/>
      <c r="AP38" s="54"/>
      <c r="AQ38" s="54"/>
      <c r="AR38" s="54"/>
      <c r="AS38" s="54"/>
      <c r="AT38" s="54"/>
    </row>
    <row r="39" spans="1:46" s="33" customFormat="1" ht="10.5" x14ac:dyDescent="0.15">
      <c r="A39" s="54"/>
      <c r="B39" s="122"/>
      <c r="C39" s="123"/>
      <c r="D39" s="123"/>
      <c r="E39" s="124"/>
      <c r="F39" s="198"/>
      <c r="G39" s="125"/>
      <c r="H39" s="125"/>
      <c r="I39" s="125"/>
      <c r="J39" s="194"/>
      <c r="K39" s="194"/>
      <c r="L39" s="195">
        <f t="shared" si="0"/>
        <v>0</v>
      </c>
      <c r="M39" s="194"/>
      <c r="N39" s="194"/>
      <c r="O39" s="261" t="str">
        <f>IF(F39=selections!R$6,"Y","N")</f>
        <v>N</v>
      </c>
      <c r="P39" s="125"/>
      <c r="Q39" s="125"/>
      <c r="R39" s="125"/>
      <c r="S39" s="126"/>
      <c r="T39" s="126"/>
      <c r="U39" s="129"/>
      <c r="V39" s="128"/>
      <c r="W39" s="129"/>
      <c r="X39" s="200"/>
      <c r="Y39" s="129"/>
      <c r="Z39" s="129"/>
      <c r="AA39" s="281"/>
      <c r="AB39" s="129"/>
      <c r="AC39" s="125"/>
      <c r="AD39" s="154"/>
      <c r="AE39" s="109"/>
      <c r="AF39" s="155"/>
      <c r="AG39" s="109"/>
      <c r="AH39" s="54"/>
      <c r="AI39" s="54"/>
      <c r="AJ39" s="54"/>
      <c r="AK39" s="54"/>
      <c r="AL39" s="54"/>
      <c r="AM39" s="54"/>
      <c r="AN39" s="54"/>
      <c r="AO39" s="54"/>
      <c r="AP39" s="54"/>
      <c r="AQ39" s="54"/>
      <c r="AR39" s="54"/>
      <c r="AS39" s="54"/>
      <c r="AT39" s="54"/>
    </row>
    <row r="40" spans="1:46" s="33" customFormat="1" ht="10.5" x14ac:dyDescent="0.15">
      <c r="A40" s="54"/>
      <c r="B40" s="122"/>
      <c r="C40" s="123"/>
      <c r="D40" s="123"/>
      <c r="E40" s="124"/>
      <c r="F40" s="198"/>
      <c r="G40" s="125"/>
      <c r="H40" s="125"/>
      <c r="I40" s="125"/>
      <c r="J40" s="194"/>
      <c r="K40" s="194"/>
      <c r="L40" s="195">
        <f t="shared" si="0"/>
        <v>0</v>
      </c>
      <c r="M40" s="194"/>
      <c r="N40" s="194"/>
      <c r="O40" s="261" t="str">
        <f>IF(F40=selections!R$6,"Y","N")</f>
        <v>N</v>
      </c>
      <c r="P40" s="125"/>
      <c r="Q40" s="125"/>
      <c r="R40" s="125"/>
      <c r="S40" s="126"/>
      <c r="T40" s="126"/>
      <c r="U40" s="129"/>
      <c r="V40" s="128"/>
      <c r="W40" s="129"/>
      <c r="X40" s="200"/>
      <c r="Y40" s="129"/>
      <c r="Z40" s="129"/>
      <c r="AA40" s="281"/>
      <c r="AB40" s="129"/>
      <c r="AC40" s="125"/>
      <c r="AD40" s="154"/>
      <c r="AE40" s="109"/>
      <c r="AF40" s="155"/>
      <c r="AG40" s="109"/>
      <c r="AH40" s="54"/>
      <c r="AI40" s="54"/>
      <c r="AJ40" s="54"/>
      <c r="AK40" s="54"/>
      <c r="AL40" s="54"/>
      <c r="AM40" s="54"/>
      <c r="AN40" s="54"/>
      <c r="AO40" s="54"/>
      <c r="AP40" s="54"/>
      <c r="AQ40" s="54"/>
      <c r="AR40" s="54"/>
      <c r="AS40" s="54"/>
      <c r="AT40" s="54"/>
    </row>
    <row r="41" spans="1:46" s="33" customFormat="1" ht="10.5" x14ac:dyDescent="0.15">
      <c r="A41" s="54"/>
      <c r="B41" s="122"/>
      <c r="C41" s="123"/>
      <c r="D41" s="123"/>
      <c r="E41" s="124"/>
      <c r="F41" s="198"/>
      <c r="G41" s="125"/>
      <c r="H41" s="125"/>
      <c r="I41" s="125"/>
      <c r="J41" s="194"/>
      <c r="K41" s="194"/>
      <c r="L41" s="195">
        <f t="shared" si="0"/>
        <v>0</v>
      </c>
      <c r="M41" s="194"/>
      <c r="N41" s="194"/>
      <c r="O41" s="261" t="str">
        <f>IF(F41=selections!R$6,"Y","N")</f>
        <v>N</v>
      </c>
      <c r="P41" s="125"/>
      <c r="Q41" s="125"/>
      <c r="R41" s="125"/>
      <c r="S41" s="126"/>
      <c r="T41" s="126"/>
      <c r="U41" s="129"/>
      <c r="V41" s="128"/>
      <c r="W41" s="129"/>
      <c r="X41" s="200"/>
      <c r="Y41" s="129"/>
      <c r="Z41" s="129"/>
      <c r="AA41" s="281"/>
      <c r="AB41" s="129"/>
      <c r="AC41" s="125"/>
      <c r="AD41" s="154"/>
      <c r="AE41" s="109"/>
      <c r="AF41" s="155"/>
      <c r="AG41" s="109"/>
      <c r="AH41" s="54"/>
      <c r="AI41" s="54"/>
      <c r="AJ41" s="54"/>
      <c r="AK41" s="54"/>
      <c r="AL41" s="54"/>
      <c r="AM41" s="54"/>
      <c r="AN41" s="54"/>
      <c r="AO41" s="54"/>
      <c r="AP41" s="54"/>
      <c r="AQ41" s="54"/>
      <c r="AR41" s="54"/>
      <c r="AS41" s="54"/>
      <c r="AT41" s="54"/>
    </row>
    <row r="42" spans="1:46" s="33" customFormat="1" ht="10.5" x14ac:dyDescent="0.15">
      <c r="A42" s="54"/>
      <c r="B42" s="122"/>
      <c r="C42" s="123"/>
      <c r="D42" s="123"/>
      <c r="E42" s="124"/>
      <c r="F42" s="198"/>
      <c r="G42" s="125"/>
      <c r="H42" s="125"/>
      <c r="I42" s="125"/>
      <c r="J42" s="194"/>
      <c r="K42" s="194"/>
      <c r="L42" s="195">
        <f t="shared" si="0"/>
        <v>0</v>
      </c>
      <c r="M42" s="194"/>
      <c r="N42" s="194"/>
      <c r="O42" s="261" t="str">
        <f>IF(F42=selections!R$6,"Y","N")</f>
        <v>N</v>
      </c>
      <c r="P42" s="125"/>
      <c r="Q42" s="125"/>
      <c r="R42" s="125"/>
      <c r="S42" s="126"/>
      <c r="T42" s="126"/>
      <c r="U42" s="129"/>
      <c r="V42" s="128"/>
      <c r="W42" s="129"/>
      <c r="X42" s="200"/>
      <c r="Y42" s="129"/>
      <c r="Z42" s="129"/>
      <c r="AA42" s="281"/>
      <c r="AB42" s="129"/>
      <c r="AC42" s="125"/>
      <c r="AD42" s="154"/>
      <c r="AE42" s="109"/>
      <c r="AF42" s="155"/>
      <c r="AG42" s="109"/>
      <c r="AH42" s="54"/>
      <c r="AI42" s="54"/>
      <c r="AJ42" s="54"/>
      <c r="AK42" s="54"/>
      <c r="AL42" s="54"/>
      <c r="AM42" s="54"/>
      <c r="AN42" s="54"/>
      <c r="AO42" s="54"/>
      <c r="AP42" s="54"/>
      <c r="AQ42" s="54"/>
      <c r="AR42" s="54"/>
      <c r="AS42" s="54"/>
      <c r="AT42" s="54"/>
    </row>
    <row r="43" spans="1:46" s="33" customFormat="1" ht="10.5" x14ac:dyDescent="0.15">
      <c r="A43" s="54"/>
      <c r="B43" s="122"/>
      <c r="C43" s="123"/>
      <c r="D43" s="123"/>
      <c r="E43" s="124"/>
      <c r="F43" s="198"/>
      <c r="G43" s="125"/>
      <c r="H43" s="125"/>
      <c r="I43" s="125"/>
      <c r="J43" s="194"/>
      <c r="K43" s="194"/>
      <c r="L43" s="195">
        <f t="shared" si="0"/>
        <v>0</v>
      </c>
      <c r="M43" s="194"/>
      <c r="N43" s="194"/>
      <c r="O43" s="261" t="str">
        <f>IF(F43=selections!R$6,"Y","N")</f>
        <v>N</v>
      </c>
      <c r="P43" s="125"/>
      <c r="Q43" s="125"/>
      <c r="R43" s="125"/>
      <c r="S43" s="126"/>
      <c r="T43" s="126"/>
      <c r="U43" s="129"/>
      <c r="V43" s="128"/>
      <c r="W43" s="129"/>
      <c r="X43" s="200"/>
      <c r="Y43" s="129"/>
      <c r="Z43" s="129"/>
      <c r="AA43" s="281"/>
      <c r="AB43" s="129"/>
      <c r="AC43" s="125"/>
      <c r="AD43" s="154"/>
      <c r="AE43" s="109"/>
      <c r="AF43" s="155"/>
      <c r="AG43" s="109"/>
      <c r="AH43" s="54"/>
      <c r="AI43" s="54"/>
      <c r="AJ43" s="54"/>
      <c r="AK43" s="54"/>
      <c r="AL43" s="54"/>
      <c r="AM43" s="54"/>
      <c r="AN43" s="54"/>
      <c r="AO43" s="54"/>
      <c r="AP43" s="54"/>
      <c r="AQ43" s="54"/>
      <c r="AR43" s="54"/>
      <c r="AS43" s="54"/>
      <c r="AT43" s="54"/>
    </row>
    <row r="44" spans="1:46" s="33" customFormat="1" ht="10.5" x14ac:dyDescent="0.15">
      <c r="A44" s="54"/>
      <c r="B44" s="122"/>
      <c r="C44" s="123"/>
      <c r="D44" s="123"/>
      <c r="E44" s="124"/>
      <c r="F44" s="198"/>
      <c r="G44" s="125"/>
      <c r="H44" s="125"/>
      <c r="I44" s="125"/>
      <c r="J44" s="194"/>
      <c r="K44" s="194"/>
      <c r="L44" s="195">
        <f t="shared" si="0"/>
        <v>0</v>
      </c>
      <c r="M44" s="194"/>
      <c r="N44" s="194"/>
      <c r="O44" s="261" t="str">
        <f>IF(F44=selections!R$6,"Y","N")</f>
        <v>N</v>
      </c>
      <c r="P44" s="125"/>
      <c r="Q44" s="125"/>
      <c r="R44" s="125"/>
      <c r="S44" s="126"/>
      <c r="T44" s="126"/>
      <c r="U44" s="129"/>
      <c r="V44" s="128"/>
      <c r="W44" s="129"/>
      <c r="X44" s="200"/>
      <c r="Y44" s="129"/>
      <c r="Z44" s="129"/>
      <c r="AA44" s="281"/>
      <c r="AB44" s="129"/>
      <c r="AC44" s="125"/>
      <c r="AD44" s="154"/>
      <c r="AE44" s="109"/>
      <c r="AF44" s="155"/>
      <c r="AG44" s="109"/>
      <c r="AH44" s="54"/>
      <c r="AI44" s="54"/>
      <c r="AJ44" s="54"/>
      <c r="AK44" s="54"/>
      <c r="AL44" s="54"/>
      <c r="AM44" s="54"/>
      <c r="AN44" s="54"/>
      <c r="AO44" s="54"/>
      <c r="AP44" s="54"/>
      <c r="AQ44" s="54"/>
      <c r="AR44" s="54"/>
      <c r="AS44" s="54"/>
      <c r="AT44" s="54"/>
    </row>
    <row r="45" spans="1:46" s="33" customFormat="1" ht="10.5" x14ac:dyDescent="0.15">
      <c r="A45" s="54"/>
      <c r="B45" s="122"/>
      <c r="C45" s="123"/>
      <c r="D45" s="123"/>
      <c r="E45" s="124"/>
      <c r="F45" s="198"/>
      <c r="G45" s="125"/>
      <c r="H45" s="125"/>
      <c r="I45" s="125"/>
      <c r="J45" s="194"/>
      <c r="K45" s="194"/>
      <c r="L45" s="195">
        <f t="shared" si="0"/>
        <v>0</v>
      </c>
      <c r="M45" s="194"/>
      <c r="N45" s="194"/>
      <c r="O45" s="261" t="str">
        <f>IF(F45=selections!R$6,"Y","N")</f>
        <v>N</v>
      </c>
      <c r="P45" s="125"/>
      <c r="Q45" s="125"/>
      <c r="R45" s="125"/>
      <c r="S45" s="126"/>
      <c r="T45" s="126"/>
      <c r="U45" s="129"/>
      <c r="V45" s="128"/>
      <c r="W45" s="129"/>
      <c r="X45" s="200"/>
      <c r="Y45" s="129"/>
      <c r="Z45" s="129"/>
      <c r="AA45" s="281"/>
      <c r="AB45" s="129"/>
      <c r="AC45" s="125"/>
      <c r="AD45" s="154"/>
      <c r="AE45" s="109"/>
      <c r="AF45" s="155"/>
      <c r="AG45" s="109"/>
      <c r="AH45" s="54"/>
      <c r="AI45" s="54"/>
      <c r="AJ45" s="54"/>
      <c r="AK45" s="54"/>
      <c r="AL45" s="54"/>
      <c r="AM45" s="54"/>
      <c r="AN45" s="54"/>
      <c r="AO45" s="54"/>
      <c r="AP45" s="54"/>
      <c r="AQ45" s="54"/>
      <c r="AR45" s="54"/>
      <c r="AS45" s="54"/>
      <c r="AT45" s="54"/>
    </row>
    <row r="46" spans="1:46" s="33" customFormat="1" ht="10.5" x14ac:dyDescent="0.15">
      <c r="A46" s="54"/>
      <c r="B46" s="122"/>
      <c r="C46" s="123"/>
      <c r="D46" s="123"/>
      <c r="E46" s="124"/>
      <c r="F46" s="198"/>
      <c r="G46" s="125"/>
      <c r="H46" s="125"/>
      <c r="I46" s="125"/>
      <c r="J46" s="194"/>
      <c r="K46" s="194"/>
      <c r="L46" s="195">
        <f t="shared" si="0"/>
        <v>0</v>
      </c>
      <c r="M46" s="194"/>
      <c r="N46" s="194"/>
      <c r="O46" s="261" t="str">
        <f>IF(F46=selections!R$6,"Y","N")</f>
        <v>N</v>
      </c>
      <c r="P46" s="125"/>
      <c r="Q46" s="125"/>
      <c r="R46" s="125"/>
      <c r="S46" s="126"/>
      <c r="T46" s="126"/>
      <c r="U46" s="129"/>
      <c r="V46" s="128"/>
      <c r="W46" s="129"/>
      <c r="X46" s="200"/>
      <c r="Y46" s="129"/>
      <c r="Z46" s="129"/>
      <c r="AA46" s="281"/>
      <c r="AB46" s="129"/>
      <c r="AC46" s="125"/>
      <c r="AD46" s="154"/>
      <c r="AE46" s="109"/>
      <c r="AF46" s="155"/>
      <c r="AG46" s="109"/>
      <c r="AH46" s="54"/>
      <c r="AI46" s="54"/>
      <c r="AJ46" s="54"/>
      <c r="AK46" s="54"/>
      <c r="AL46" s="54"/>
      <c r="AM46" s="54"/>
      <c r="AN46" s="54"/>
      <c r="AO46" s="54"/>
      <c r="AP46" s="54"/>
      <c r="AQ46" s="54"/>
      <c r="AR46" s="54"/>
      <c r="AS46" s="54"/>
      <c r="AT46" s="54"/>
    </row>
    <row r="47" spans="1:46" s="33" customFormat="1" ht="10.5" x14ac:dyDescent="0.15">
      <c r="A47" s="54"/>
      <c r="B47" s="122"/>
      <c r="C47" s="123"/>
      <c r="D47" s="123"/>
      <c r="E47" s="124"/>
      <c r="F47" s="198"/>
      <c r="G47" s="125"/>
      <c r="H47" s="125"/>
      <c r="I47" s="125"/>
      <c r="J47" s="194"/>
      <c r="K47" s="194"/>
      <c r="L47" s="195">
        <f t="shared" si="0"/>
        <v>0</v>
      </c>
      <c r="M47" s="194"/>
      <c r="N47" s="194"/>
      <c r="O47" s="261" t="str">
        <f>IF(F47=selections!R$6,"Y","N")</f>
        <v>N</v>
      </c>
      <c r="P47" s="125"/>
      <c r="Q47" s="125"/>
      <c r="R47" s="125"/>
      <c r="S47" s="126"/>
      <c r="T47" s="126"/>
      <c r="U47" s="129"/>
      <c r="V47" s="128"/>
      <c r="W47" s="129"/>
      <c r="X47" s="200"/>
      <c r="Y47" s="129"/>
      <c r="Z47" s="129"/>
      <c r="AA47" s="281"/>
      <c r="AB47" s="129"/>
      <c r="AC47" s="125"/>
      <c r="AD47" s="154"/>
      <c r="AE47" s="109"/>
      <c r="AF47" s="155"/>
      <c r="AG47" s="109"/>
      <c r="AH47" s="54"/>
      <c r="AI47" s="54"/>
      <c r="AJ47" s="54"/>
      <c r="AK47" s="54"/>
      <c r="AL47" s="54"/>
      <c r="AM47" s="54"/>
      <c r="AN47" s="54"/>
      <c r="AO47" s="54"/>
      <c r="AP47" s="54"/>
      <c r="AQ47" s="54"/>
      <c r="AR47" s="54"/>
      <c r="AS47" s="54"/>
      <c r="AT47" s="54"/>
    </row>
    <row r="48" spans="1:46" s="33" customFormat="1" ht="10.5" x14ac:dyDescent="0.15">
      <c r="A48" s="54"/>
      <c r="B48" s="122"/>
      <c r="C48" s="123"/>
      <c r="D48" s="123"/>
      <c r="E48" s="124"/>
      <c r="F48" s="198"/>
      <c r="G48" s="125"/>
      <c r="H48" s="125"/>
      <c r="I48" s="125"/>
      <c r="J48" s="194"/>
      <c r="K48" s="194"/>
      <c r="L48" s="195">
        <f t="shared" si="0"/>
        <v>0</v>
      </c>
      <c r="M48" s="194"/>
      <c r="N48" s="194"/>
      <c r="O48" s="261" t="str">
        <f>IF(F48=selections!R$6,"Y","N")</f>
        <v>N</v>
      </c>
      <c r="P48" s="125"/>
      <c r="Q48" s="125"/>
      <c r="R48" s="125"/>
      <c r="S48" s="126"/>
      <c r="T48" s="126"/>
      <c r="U48" s="129"/>
      <c r="V48" s="128"/>
      <c r="W48" s="129"/>
      <c r="X48" s="200"/>
      <c r="Y48" s="129"/>
      <c r="Z48" s="129"/>
      <c r="AA48" s="281"/>
      <c r="AB48" s="129"/>
      <c r="AC48" s="125"/>
      <c r="AD48" s="154"/>
      <c r="AE48" s="109"/>
      <c r="AF48" s="155"/>
      <c r="AG48" s="109"/>
      <c r="AH48" s="54"/>
      <c r="AI48" s="54"/>
      <c r="AJ48" s="54"/>
      <c r="AK48" s="54"/>
      <c r="AL48" s="54"/>
      <c r="AM48" s="54"/>
      <c r="AN48" s="54"/>
      <c r="AO48" s="54"/>
      <c r="AP48" s="54"/>
      <c r="AQ48" s="54"/>
      <c r="AR48" s="54"/>
      <c r="AS48" s="54"/>
      <c r="AT48" s="54"/>
    </row>
    <row r="49" spans="1:46" s="33" customFormat="1" ht="10.5" x14ac:dyDescent="0.15">
      <c r="A49" s="54"/>
      <c r="B49" s="122"/>
      <c r="C49" s="123"/>
      <c r="D49" s="123"/>
      <c r="E49" s="124"/>
      <c r="F49" s="198"/>
      <c r="G49" s="125"/>
      <c r="H49" s="125"/>
      <c r="I49" s="125"/>
      <c r="J49" s="194"/>
      <c r="K49" s="194"/>
      <c r="L49" s="195">
        <f t="shared" si="0"/>
        <v>0</v>
      </c>
      <c r="M49" s="194"/>
      <c r="N49" s="194"/>
      <c r="O49" s="261" t="str">
        <f>IF(F49=selections!R$6,"Y","N")</f>
        <v>N</v>
      </c>
      <c r="P49" s="125"/>
      <c r="Q49" s="125"/>
      <c r="R49" s="125"/>
      <c r="S49" s="126"/>
      <c r="T49" s="126"/>
      <c r="U49" s="129"/>
      <c r="V49" s="128"/>
      <c r="W49" s="129"/>
      <c r="X49" s="200"/>
      <c r="Y49" s="129"/>
      <c r="Z49" s="129"/>
      <c r="AA49" s="281"/>
      <c r="AB49" s="129"/>
      <c r="AC49" s="125"/>
      <c r="AD49" s="154"/>
      <c r="AE49" s="109"/>
      <c r="AF49" s="155"/>
      <c r="AG49" s="109"/>
      <c r="AH49" s="54"/>
      <c r="AI49" s="54"/>
      <c r="AJ49" s="54"/>
      <c r="AK49" s="54"/>
      <c r="AL49" s="54"/>
      <c r="AM49" s="54"/>
      <c r="AN49" s="54"/>
      <c r="AO49" s="54"/>
      <c r="AP49" s="54"/>
      <c r="AQ49" s="54"/>
      <c r="AR49" s="54"/>
      <c r="AS49" s="54"/>
      <c r="AT49" s="54"/>
    </row>
    <row r="50" spans="1:46" s="33" customFormat="1" ht="10.5" x14ac:dyDescent="0.15">
      <c r="A50" s="54"/>
      <c r="B50" s="122"/>
      <c r="C50" s="123"/>
      <c r="D50" s="123"/>
      <c r="E50" s="124"/>
      <c r="F50" s="198"/>
      <c r="G50" s="125"/>
      <c r="H50" s="125"/>
      <c r="I50" s="125"/>
      <c r="J50" s="194"/>
      <c r="K50" s="194"/>
      <c r="L50" s="195">
        <f t="shared" si="0"/>
        <v>0</v>
      </c>
      <c r="M50" s="194"/>
      <c r="N50" s="194"/>
      <c r="O50" s="261" t="str">
        <f>IF(F50=selections!R$6,"Y","N")</f>
        <v>N</v>
      </c>
      <c r="P50" s="125"/>
      <c r="Q50" s="125"/>
      <c r="R50" s="125"/>
      <c r="S50" s="126"/>
      <c r="T50" s="126"/>
      <c r="U50" s="129"/>
      <c r="V50" s="128"/>
      <c r="W50" s="129"/>
      <c r="X50" s="200"/>
      <c r="Y50" s="129"/>
      <c r="Z50" s="129"/>
      <c r="AA50" s="281"/>
      <c r="AB50" s="129"/>
      <c r="AC50" s="125"/>
      <c r="AD50" s="154"/>
      <c r="AE50" s="109"/>
      <c r="AF50" s="155"/>
      <c r="AG50" s="109"/>
      <c r="AH50" s="54"/>
      <c r="AI50" s="54"/>
      <c r="AJ50" s="54"/>
      <c r="AK50" s="54"/>
      <c r="AL50" s="54"/>
      <c r="AM50" s="54"/>
      <c r="AN50" s="54"/>
      <c r="AO50" s="54"/>
      <c r="AP50" s="54"/>
      <c r="AQ50" s="54"/>
      <c r="AR50" s="54"/>
      <c r="AS50" s="54"/>
      <c r="AT50" s="54"/>
    </row>
    <row r="51" spans="1:46" s="33" customFormat="1" ht="10.5" x14ac:dyDescent="0.15">
      <c r="A51" s="54"/>
      <c r="B51" s="122"/>
      <c r="C51" s="123"/>
      <c r="D51" s="123"/>
      <c r="E51" s="124"/>
      <c r="F51" s="198"/>
      <c r="G51" s="125"/>
      <c r="H51" s="125"/>
      <c r="I51" s="125"/>
      <c r="J51" s="194"/>
      <c r="K51" s="194"/>
      <c r="L51" s="195">
        <f t="shared" si="0"/>
        <v>0</v>
      </c>
      <c r="M51" s="194"/>
      <c r="N51" s="194"/>
      <c r="O51" s="261" t="str">
        <f>IF(F51=selections!R$6,"Y","N")</f>
        <v>N</v>
      </c>
      <c r="P51" s="125"/>
      <c r="Q51" s="125"/>
      <c r="R51" s="125"/>
      <c r="S51" s="126"/>
      <c r="T51" s="126"/>
      <c r="U51" s="129"/>
      <c r="V51" s="128"/>
      <c r="W51" s="129"/>
      <c r="X51" s="200"/>
      <c r="Y51" s="129"/>
      <c r="Z51" s="129"/>
      <c r="AA51" s="281"/>
      <c r="AB51" s="129"/>
      <c r="AC51" s="125"/>
      <c r="AD51" s="154"/>
      <c r="AE51" s="109"/>
      <c r="AF51" s="155"/>
      <c r="AG51" s="109"/>
      <c r="AH51" s="54"/>
      <c r="AI51" s="54"/>
      <c r="AJ51" s="54"/>
      <c r="AK51" s="54"/>
      <c r="AL51" s="54"/>
      <c r="AM51" s="54"/>
      <c r="AN51" s="54"/>
      <c r="AO51" s="54"/>
      <c r="AP51" s="54"/>
      <c r="AQ51" s="54"/>
      <c r="AR51" s="54"/>
      <c r="AS51" s="54"/>
      <c r="AT51" s="54"/>
    </row>
    <row r="52" spans="1:46" s="33" customFormat="1" ht="10.5" x14ac:dyDescent="0.15">
      <c r="A52" s="54"/>
      <c r="B52" s="122"/>
      <c r="C52" s="123"/>
      <c r="D52" s="123"/>
      <c r="E52" s="124"/>
      <c r="F52" s="198"/>
      <c r="G52" s="125"/>
      <c r="H52" s="125"/>
      <c r="I52" s="125"/>
      <c r="J52" s="194"/>
      <c r="K52" s="194"/>
      <c r="L52" s="195">
        <f t="shared" si="0"/>
        <v>0</v>
      </c>
      <c r="M52" s="194"/>
      <c r="N52" s="194"/>
      <c r="O52" s="261" t="str">
        <f>IF(F52=selections!R$6,"Y","N")</f>
        <v>N</v>
      </c>
      <c r="P52" s="125"/>
      <c r="Q52" s="125"/>
      <c r="R52" s="125"/>
      <c r="S52" s="126"/>
      <c r="T52" s="126"/>
      <c r="U52" s="129"/>
      <c r="V52" s="128"/>
      <c r="W52" s="129"/>
      <c r="X52" s="200"/>
      <c r="Y52" s="129"/>
      <c r="Z52" s="129"/>
      <c r="AA52" s="281"/>
      <c r="AB52" s="129"/>
      <c r="AC52" s="125"/>
      <c r="AD52" s="154"/>
      <c r="AE52" s="109"/>
      <c r="AF52" s="155"/>
      <c r="AG52" s="109"/>
      <c r="AH52" s="54"/>
      <c r="AI52" s="54"/>
      <c r="AJ52" s="54"/>
      <c r="AK52" s="54"/>
      <c r="AL52" s="54"/>
      <c r="AM52" s="54"/>
      <c r="AN52" s="54"/>
      <c r="AO52" s="54"/>
      <c r="AP52" s="54"/>
      <c r="AQ52" s="54"/>
      <c r="AR52" s="54"/>
      <c r="AS52" s="54"/>
      <c r="AT52" s="54"/>
    </row>
    <row r="53" spans="1:46" s="33" customFormat="1" ht="10.5" x14ac:dyDescent="0.15">
      <c r="A53" s="54"/>
      <c r="B53" s="122"/>
      <c r="C53" s="123"/>
      <c r="D53" s="123"/>
      <c r="E53" s="124"/>
      <c r="F53" s="198"/>
      <c r="G53" s="125"/>
      <c r="H53" s="125"/>
      <c r="I53" s="125"/>
      <c r="J53" s="194"/>
      <c r="K53" s="194"/>
      <c r="L53" s="195">
        <f t="shared" si="0"/>
        <v>0</v>
      </c>
      <c r="M53" s="194"/>
      <c r="N53" s="194"/>
      <c r="O53" s="261" t="str">
        <f>IF(F53=selections!R$6,"Y","N")</f>
        <v>N</v>
      </c>
      <c r="P53" s="125"/>
      <c r="Q53" s="125"/>
      <c r="R53" s="125"/>
      <c r="S53" s="126"/>
      <c r="T53" s="126"/>
      <c r="U53" s="129"/>
      <c r="V53" s="128"/>
      <c r="W53" s="129"/>
      <c r="X53" s="200"/>
      <c r="Y53" s="129"/>
      <c r="Z53" s="129"/>
      <c r="AA53" s="281"/>
      <c r="AB53" s="129"/>
      <c r="AC53" s="125"/>
      <c r="AD53" s="154"/>
      <c r="AE53" s="109"/>
      <c r="AF53" s="155"/>
      <c r="AG53" s="109"/>
      <c r="AH53" s="54"/>
      <c r="AI53" s="54"/>
      <c r="AJ53" s="54"/>
      <c r="AK53" s="54"/>
      <c r="AL53" s="54"/>
      <c r="AM53" s="54"/>
      <c r="AN53" s="54"/>
      <c r="AO53" s="54"/>
      <c r="AP53" s="54"/>
      <c r="AQ53" s="54"/>
      <c r="AR53" s="54"/>
      <c r="AS53" s="54"/>
      <c r="AT53" s="54"/>
    </row>
    <row r="54" spans="1:46" s="33" customFormat="1" ht="10.5" x14ac:dyDescent="0.15">
      <c r="A54" s="54"/>
      <c r="B54" s="122"/>
      <c r="C54" s="123"/>
      <c r="D54" s="123"/>
      <c r="E54" s="124"/>
      <c r="F54" s="198"/>
      <c r="G54" s="125"/>
      <c r="H54" s="125"/>
      <c r="I54" s="125"/>
      <c r="J54" s="194"/>
      <c r="K54" s="194"/>
      <c r="L54" s="195">
        <f t="shared" si="0"/>
        <v>0</v>
      </c>
      <c r="M54" s="194"/>
      <c r="N54" s="194"/>
      <c r="O54" s="261" t="str">
        <f>IF(F54=selections!R$6,"Y","N")</f>
        <v>N</v>
      </c>
      <c r="P54" s="125"/>
      <c r="Q54" s="125"/>
      <c r="R54" s="125"/>
      <c r="S54" s="126"/>
      <c r="T54" s="126"/>
      <c r="U54" s="129"/>
      <c r="V54" s="128"/>
      <c r="W54" s="129"/>
      <c r="X54" s="200"/>
      <c r="Y54" s="129"/>
      <c r="Z54" s="129"/>
      <c r="AA54" s="281"/>
      <c r="AB54" s="129"/>
      <c r="AC54" s="125"/>
      <c r="AD54" s="154"/>
      <c r="AE54" s="109"/>
      <c r="AF54" s="155"/>
      <c r="AG54" s="109"/>
      <c r="AH54" s="54"/>
      <c r="AI54" s="54"/>
      <c r="AJ54" s="54"/>
      <c r="AK54" s="54"/>
      <c r="AL54" s="54"/>
      <c r="AM54" s="54"/>
      <c r="AN54" s="54"/>
      <c r="AO54" s="54"/>
      <c r="AP54" s="54"/>
      <c r="AQ54" s="54"/>
      <c r="AR54" s="54"/>
      <c r="AS54" s="54"/>
      <c r="AT54" s="54"/>
    </row>
    <row r="55" spans="1:46" s="33" customFormat="1" ht="10.5" x14ac:dyDescent="0.15">
      <c r="A55" s="54"/>
      <c r="B55" s="122"/>
      <c r="C55" s="123"/>
      <c r="D55" s="123"/>
      <c r="E55" s="124"/>
      <c r="F55" s="198"/>
      <c r="G55" s="125"/>
      <c r="H55" s="125"/>
      <c r="I55" s="125"/>
      <c r="J55" s="194"/>
      <c r="K55" s="194"/>
      <c r="L55" s="195">
        <f t="shared" si="0"/>
        <v>0</v>
      </c>
      <c r="M55" s="194"/>
      <c r="N55" s="194"/>
      <c r="O55" s="261" t="str">
        <f>IF(F55=selections!R$6,"Y","N")</f>
        <v>N</v>
      </c>
      <c r="P55" s="125"/>
      <c r="Q55" s="125"/>
      <c r="R55" s="125"/>
      <c r="S55" s="126"/>
      <c r="T55" s="126"/>
      <c r="U55" s="129"/>
      <c r="V55" s="128"/>
      <c r="W55" s="129"/>
      <c r="X55" s="200"/>
      <c r="Y55" s="129"/>
      <c r="Z55" s="129"/>
      <c r="AA55" s="281"/>
      <c r="AB55" s="129"/>
      <c r="AC55" s="125"/>
      <c r="AD55" s="154"/>
      <c r="AE55" s="109"/>
      <c r="AF55" s="155"/>
      <c r="AG55" s="109"/>
      <c r="AH55" s="54"/>
      <c r="AI55" s="54"/>
      <c r="AJ55" s="54"/>
      <c r="AK55" s="54"/>
      <c r="AL55" s="54"/>
      <c r="AM55" s="54"/>
      <c r="AN55" s="54"/>
      <c r="AO55" s="54"/>
      <c r="AP55" s="54"/>
      <c r="AQ55" s="54"/>
      <c r="AR55" s="54"/>
      <c r="AS55" s="54"/>
      <c r="AT55" s="54"/>
    </row>
    <row r="56" spans="1:46" s="33" customFormat="1" ht="10.5" x14ac:dyDescent="0.15">
      <c r="A56" s="54"/>
      <c r="B56" s="122"/>
      <c r="C56" s="123"/>
      <c r="D56" s="123"/>
      <c r="E56" s="124"/>
      <c r="F56" s="198"/>
      <c r="G56" s="125"/>
      <c r="H56" s="125"/>
      <c r="I56" s="125"/>
      <c r="J56" s="194"/>
      <c r="K56" s="194"/>
      <c r="L56" s="195">
        <f t="shared" si="0"/>
        <v>0</v>
      </c>
      <c r="M56" s="194"/>
      <c r="N56" s="194"/>
      <c r="O56" s="261" t="str">
        <f>IF(F56=selections!R$6,"Y","N")</f>
        <v>N</v>
      </c>
      <c r="P56" s="125"/>
      <c r="Q56" s="125"/>
      <c r="R56" s="125"/>
      <c r="S56" s="126"/>
      <c r="T56" s="126"/>
      <c r="U56" s="129"/>
      <c r="V56" s="128"/>
      <c r="W56" s="129"/>
      <c r="X56" s="200"/>
      <c r="Y56" s="129"/>
      <c r="Z56" s="129"/>
      <c r="AA56" s="281"/>
      <c r="AB56" s="129"/>
      <c r="AC56" s="125"/>
      <c r="AD56" s="154"/>
      <c r="AE56" s="109"/>
      <c r="AF56" s="155"/>
      <c r="AG56" s="109"/>
      <c r="AH56" s="54"/>
      <c r="AI56" s="54"/>
      <c r="AJ56" s="54"/>
      <c r="AK56" s="54"/>
      <c r="AL56" s="54"/>
      <c r="AM56" s="54"/>
      <c r="AN56" s="54"/>
      <c r="AO56" s="54"/>
      <c r="AP56" s="54"/>
      <c r="AQ56" s="54"/>
      <c r="AR56" s="54"/>
      <c r="AS56" s="54"/>
      <c r="AT56" s="54"/>
    </row>
    <row r="57" spans="1:46" s="33" customFormat="1" ht="10.5" x14ac:dyDescent="0.15">
      <c r="A57" s="54"/>
      <c r="B57" s="122"/>
      <c r="C57" s="123"/>
      <c r="D57" s="123"/>
      <c r="E57" s="124"/>
      <c r="F57" s="198"/>
      <c r="G57" s="125"/>
      <c r="H57" s="125"/>
      <c r="I57" s="125"/>
      <c r="J57" s="194"/>
      <c r="K57" s="194"/>
      <c r="L57" s="195">
        <f t="shared" si="0"/>
        <v>0</v>
      </c>
      <c r="M57" s="194"/>
      <c r="N57" s="194"/>
      <c r="O57" s="261" t="str">
        <f>IF(F57=selections!R$6,"Y","N")</f>
        <v>N</v>
      </c>
      <c r="P57" s="125"/>
      <c r="Q57" s="125"/>
      <c r="R57" s="125"/>
      <c r="S57" s="126"/>
      <c r="T57" s="126"/>
      <c r="U57" s="129"/>
      <c r="V57" s="128"/>
      <c r="W57" s="129"/>
      <c r="X57" s="200"/>
      <c r="Y57" s="129"/>
      <c r="Z57" s="129"/>
      <c r="AA57" s="281"/>
      <c r="AB57" s="129"/>
      <c r="AC57" s="125"/>
      <c r="AD57" s="154"/>
      <c r="AE57" s="109"/>
      <c r="AF57" s="155"/>
      <c r="AG57" s="109"/>
      <c r="AH57" s="54"/>
      <c r="AI57" s="54"/>
      <c r="AJ57" s="54"/>
      <c r="AK57" s="54"/>
      <c r="AL57" s="54"/>
      <c r="AM57" s="54"/>
      <c r="AN57" s="54"/>
      <c r="AO57" s="54"/>
      <c r="AP57" s="54"/>
      <c r="AQ57" s="54"/>
      <c r="AR57" s="54"/>
      <c r="AS57" s="54"/>
      <c r="AT57" s="54"/>
    </row>
    <row r="58" spans="1:46" s="33" customFormat="1" ht="10.5" x14ac:dyDescent="0.15">
      <c r="A58" s="54"/>
      <c r="B58" s="122"/>
      <c r="C58" s="123"/>
      <c r="D58" s="123"/>
      <c r="E58" s="124"/>
      <c r="F58" s="198"/>
      <c r="G58" s="125"/>
      <c r="H58" s="125"/>
      <c r="I58" s="125"/>
      <c r="J58" s="194"/>
      <c r="K58" s="194"/>
      <c r="L58" s="195">
        <f t="shared" si="0"/>
        <v>0</v>
      </c>
      <c r="M58" s="194"/>
      <c r="N58" s="194"/>
      <c r="O58" s="261" t="str">
        <f>IF(F58=selections!R$6,"Y","N")</f>
        <v>N</v>
      </c>
      <c r="P58" s="125"/>
      <c r="Q58" s="125"/>
      <c r="R58" s="125"/>
      <c r="S58" s="126"/>
      <c r="T58" s="126"/>
      <c r="U58" s="129"/>
      <c r="V58" s="128"/>
      <c r="W58" s="129"/>
      <c r="X58" s="200"/>
      <c r="Y58" s="129"/>
      <c r="Z58" s="129"/>
      <c r="AA58" s="281"/>
      <c r="AB58" s="129"/>
      <c r="AC58" s="125"/>
      <c r="AD58" s="154"/>
      <c r="AE58" s="109"/>
      <c r="AF58" s="155"/>
      <c r="AG58" s="109"/>
      <c r="AH58" s="54"/>
      <c r="AI58" s="54"/>
      <c r="AJ58" s="54"/>
      <c r="AK58" s="54"/>
      <c r="AL58" s="54"/>
      <c r="AM58" s="54"/>
      <c r="AN58" s="54"/>
      <c r="AO58" s="54"/>
      <c r="AP58" s="54"/>
      <c r="AQ58" s="54"/>
      <c r="AR58" s="54"/>
      <c r="AS58" s="54"/>
      <c r="AT58" s="54"/>
    </row>
    <row r="59" spans="1:46" s="33" customFormat="1" ht="10.5" x14ac:dyDescent="0.15">
      <c r="A59" s="54"/>
      <c r="B59" s="122"/>
      <c r="C59" s="123"/>
      <c r="D59" s="123"/>
      <c r="E59" s="124"/>
      <c r="F59" s="198"/>
      <c r="G59" s="125"/>
      <c r="H59" s="125"/>
      <c r="I59" s="125"/>
      <c r="J59" s="194"/>
      <c r="K59" s="194"/>
      <c r="L59" s="195">
        <f t="shared" si="0"/>
        <v>0</v>
      </c>
      <c r="M59" s="194"/>
      <c r="N59" s="194"/>
      <c r="O59" s="261" t="str">
        <f>IF(F59=selections!R$6,"Y","N")</f>
        <v>N</v>
      </c>
      <c r="P59" s="125"/>
      <c r="Q59" s="125"/>
      <c r="R59" s="125"/>
      <c r="S59" s="126"/>
      <c r="T59" s="126"/>
      <c r="U59" s="129"/>
      <c r="V59" s="128"/>
      <c r="W59" s="129"/>
      <c r="X59" s="200"/>
      <c r="Y59" s="129"/>
      <c r="Z59" s="129"/>
      <c r="AA59" s="281"/>
      <c r="AB59" s="129"/>
      <c r="AC59" s="125"/>
      <c r="AD59" s="154"/>
      <c r="AE59" s="109"/>
      <c r="AF59" s="155"/>
      <c r="AG59" s="109"/>
      <c r="AH59" s="54"/>
      <c r="AI59" s="54"/>
      <c r="AJ59" s="54"/>
      <c r="AK59" s="54"/>
      <c r="AL59" s="54"/>
      <c r="AM59" s="54"/>
      <c r="AN59" s="54"/>
      <c r="AO59" s="54"/>
      <c r="AP59" s="54"/>
      <c r="AQ59" s="54"/>
      <c r="AR59" s="54"/>
      <c r="AS59" s="54"/>
      <c r="AT59" s="54"/>
    </row>
    <row r="60" spans="1:46" s="33" customFormat="1" ht="10.5" x14ac:dyDescent="0.15">
      <c r="A60" s="54"/>
      <c r="B60" s="122"/>
      <c r="C60" s="123"/>
      <c r="D60" s="123"/>
      <c r="E60" s="124"/>
      <c r="F60" s="198"/>
      <c r="G60" s="125"/>
      <c r="H60" s="125"/>
      <c r="I60" s="125"/>
      <c r="J60" s="194"/>
      <c r="K60" s="194"/>
      <c r="L60" s="195">
        <f t="shared" si="0"/>
        <v>0</v>
      </c>
      <c r="M60" s="194"/>
      <c r="N60" s="194"/>
      <c r="O60" s="261" t="str">
        <f>IF(F60=selections!R$6,"Y","N")</f>
        <v>N</v>
      </c>
      <c r="P60" s="125"/>
      <c r="Q60" s="125"/>
      <c r="R60" s="125"/>
      <c r="S60" s="126"/>
      <c r="T60" s="126"/>
      <c r="U60" s="129"/>
      <c r="V60" s="128"/>
      <c r="W60" s="129"/>
      <c r="X60" s="200"/>
      <c r="Y60" s="129"/>
      <c r="Z60" s="129"/>
      <c r="AA60" s="281"/>
      <c r="AB60" s="129"/>
      <c r="AC60" s="125"/>
      <c r="AD60" s="154"/>
      <c r="AE60" s="109"/>
      <c r="AF60" s="155"/>
      <c r="AG60" s="109"/>
      <c r="AH60" s="54"/>
      <c r="AI60" s="54"/>
      <c r="AJ60" s="54"/>
      <c r="AK60" s="54"/>
      <c r="AL60" s="54"/>
      <c r="AM60" s="54"/>
      <c r="AN60" s="54"/>
      <c r="AO60" s="54"/>
      <c r="AP60" s="54"/>
      <c r="AQ60" s="54"/>
      <c r="AR60" s="54"/>
      <c r="AS60" s="54"/>
      <c r="AT60" s="54"/>
    </row>
    <row r="61" spans="1:46" s="33" customFormat="1" ht="10.5" x14ac:dyDescent="0.15">
      <c r="A61" s="54"/>
      <c r="B61" s="122"/>
      <c r="C61" s="123"/>
      <c r="D61" s="123"/>
      <c r="E61" s="124"/>
      <c r="F61" s="198"/>
      <c r="G61" s="125"/>
      <c r="H61" s="125"/>
      <c r="I61" s="125"/>
      <c r="J61" s="194"/>
      <c r="K61" s="194"/>
      <c r="L61" s="195">
        <f t="shared" si="0"/>
        <v>0</v>
      </c>
      <c r="M61" s="194"/>
      <c r="N61" s="194"/>
      <c r="O61" s="261" t="str">
        <f>IF(F61=selections!R$6,"Y","N")</f>
        <v>N</v>
      </c>
      <c r="P61" s="125"/>
      <c r="Q61" s="125"/>
      <c r="R61" s="125"/>
      <c r="S61" s="126"/>
      <c r="T61" s="126"/>
      <c r="U61" s="129"/>
      <c r="V61" s="128"/>
      <c r="W61" s="129"/>
      <c r="X61" s="200"/>
      <c r="Y61" s="129"/>
      <c r="Z61" s="129"/>
      <c r="AA61" s="281"/>
      <c r="AB61" s="129"/>
      <c r="AC61" s="125"/>
      <c r="AD61" s="154"/>
      <c r="AE61" s="109"/>
      <c r="AF61" s="155"/>
      <c r="AG61" s="109"/>
      <c r="AH61" s="54"/>
      <c r="AI61" s="54"/>
      <c r="AJ61" s="54"/>
      <c r="AK61" s="54"/>
      <c r="AL61" s="54"/>
      <c r="AM61" s="54"/>
      <c r="AN61" s="54"/>
      <c r="AO61" s="54"/>
      <c r="AP61" s="54"/>
      <c r="AQ61" s="54"/>
      <c r="AR61" s="54"/>
      <c r="AS61" s="54"/>
      <c r="AT61" s="54"/>
    </row>
    <row r="62" spans="1:46" s="33" customFormat="1" ht="10.5" x14ac:dyDescent="0.15">
      <c r="A62" s="54"/>
      <c r="B62" s="122"/>
      <c r="C62" s="123"/>
      <c r="D62" s="123"/>
      <c r="E62" s="124"/>
      <c r="F62" s="198"/>
      <c r="G62" s="125"/>
      <c r="H62" s="125"/>
      <c r="I62" s="125"/>
      <c r="J62" s="194"/>
      <c r="K62" s="194"/>
      <c r="L62" s="195">
        <f t="shared" si="0"/>
        <v>0</v>
      </c>
      <c r="M62" s="194"/>
      <c r="N62" s="194"/>
      <c r="O62" s="261" t="str">
        <f>IF(F62=selections!R$6,"Y","N")</f>
        <v>N</v>
      </c>
      <c r="P62" s="125"/>
      <c r="Q62" s="125"/>
      <c r="R62" s="125"/>
      <c r="S62" s="126"/>
      <c r="T62" s="126"/>
      <c r="U62" s="129"/>
      <c r="V62" s="128"/>
      <c r="W62" s="129"/>
      <c r="X62" s="200"/>
      <c r="Y62" s="129"/>
      <c r="Z62" s="129"/>
      <c r="AA62" s="281"/>
      <c r="AB62" s="129"/>
      <c r="AC62" s="125"/>
      <c r="AD62" s="154"/>
      <c r="AE62" s="109"/>
      <c r="AF62" s="155"/>
      <c r="AG62" s="109"/>
      <c r="AH62" s="54"/>
      <c r="AI62" s="54"/>
      <c r="AJ62" s="54"/>
      <c r="AK62" s="54"/>
      <c r="AL62" s="54"/>
      <c r="AM62" s="54"/>
      <c r="AN62" s="54"/>
      <c r="AO62" s="54"/>
      <c r="AP62" s="54"/>
      <c r="AQ62" s="54"/>
      <c r="AR62" s="54"/>
      <c r="AS62" s="54"/>
      <c r="AT62" s="54"/>
    </row>
    <row r="63" spans="1:46" s="33" customFormat="1" ht="10.5" x14ac:dyDescent="0.15">
      <c r="A63" s="54"/>
      <c r="B63" s="122"/>
      <c r="C63" s="123"/>
      <c r="D63" s="123"/>
      <c r="E63" s="124"/>
      <c r="F63" s="198"/>
      <c r="G63" s="125"/>
      <c r="H63" s="125"/>
      <c r="I63" s="125"/>
      <c r="J63" s="194"/>
      <c r="K63" s="194"/>
      <c r="L63" s="195">
        <f t="shared" si="0"/>
        <v>0</v>
      </c>
      <c r="M63" s="194"/>
      <c r="N63" s="194"/>
      <c r="O63" s="261" t="str">
        <f>IF(F63=selections!R$6,"Y","N")</f>
        <v>N</v>
      </c>
      <c r="P63" s="125"/>
      <c r="Q63" s="125"/>
      <c r="R63" s="125"/>
      <c r="S63" s="126"/>
      <c r="T63" s="126"/>
      <c r="U63" s="129"/>
      <c r="V63" s="128"/>
      <c r="W63" s="129"/>
      <c r="X63" s="200"/>
      <c r="Y63" s="129"/>
      <c r="Z63" s="129"/>
      <c r="AA63" s="281"/>
      <c r="AB63" s="129"/>
      <c r="AC63" s="125"/>
      <c r="AD63" s="154"/>
      <c r="AE63" s="109"/>
      <c r="AF63" s="155"/>
      <c r="AG63" s="109"/>
      <c r="AH63" s="54"/>
      <c r="AI63" s="54"/>
      <c r="AJ63" s="54"/>
      <c r="AK63" s="54"/>
      <c r="AL63" s="54"/>
      <c r="AM63" s="54"/>
      <c r="AN63" s="54"/>
      <c r="AO63" s="54"/>
      <c r="AP63" s="54"/>
      <c r="AQ63" s="54"/>
      <c r="AR63" s="54"/>
      <c r="AS63" s="54"/>
      <c r="AT63" s="54"/>
    </row>
    <row r="64" spans="1:46" s="33" customFormat="1" ht="10.5" x14ac:dyDescent="0.15">
      <c r="A64" s="54"/>
      <c r="B64" s="122"/>
      <c r="C64" s="123"/>
      <c r="D64" s="123"/>
      <c r="E64" s="124"/>
      <c r="F64" s="198"/>
      <c r="G64" s="125"/>
      <c r="H64" s="125"/>
      <c r="I64" s="125"/>
      <c r="J64" s="194"/>
      <c r="K64" s="194"/>
      <c r="L64" s="195">
        <f t="shared" si="0"/>
        <v>0</v>
      </c>
      <c r="M64" s="194"/>
      <c r="N64" s="194"/>
      <c r="O64" s="261" t="str">
        <f>IF(F64=selections!R$6,"Y","N")</f>
        <v>N</v>
      </c>
      <c r="P64" s="125"/>
      <c r="Q64" s="125"/>
      <c r="R64" s="125"/>
      <c r="S64" s="126"/>
      <c r="T64" s="126"/>
      <c r="U64" s="129"/>
      <c r="V64" s="128"/>
      <c r="W64" s="129"/>
      <c r="X64" s="200"/>
      <c r="Y64" s="129"/>
      <c r="Z64" s="129"/>
      <c r="AA64" s="281"/>
      <c r="AB64" s="129"/>
      <c r="AC64" s="125"/>
      <c r="AD64" s="154"/>
      <c r="AE64" s="109"/>
      <c r="AF64" s="155"/>
      <c r="AG64" s="109"/>
      <c r="AH64" s="54"/>
      <c r="AI64" s="54"/>
      <c r="AJ64" s="54"/>
      <c r="AK64" s="54"/>
      <c r="AL64" s="54"/>
      <c r="AM64" s="54"/>
      <c r="AN64" s="54"/>
      <c r="AO64" s="54"/>
      <c r="AP64" s="54"/>
      <c r="AQ64" s="54"/>
      <c r="AR64" s="54"/>
      <c r="AS64" s="54"/>
      <c r="AT64" s="54"/>
    </row>
    <row r="65" spans="1:46" s="33" customFormat="1" ht="10.5" x14ac:dyDescent="0.15">
      <c r="A65" s="54"/>
      <c r="B65" s="122"/>
      <c r="C65" s="123"/>
      <c r="D65" s="123"/>
      <c r="E65" s="124"/>
      <c r="F65" s="198"/>
      <c r="G65" s="125"/>
      <c r="H65" s="125"/>
      <c r="I65" s="125"/>
      <c r="J65" s="194"/>
      <c r="K65" s="194"/>
      <c r="L65" s="195">
        <f t="shared" si="0"/>
        <v>0</v>
      </c>
      <c r="M65" s="194"/>
      <c r="N65" s="194"/>
      <c r="O65" s="261" t="str">
        <f>IF(F65=selections!R$6,"Y","N")</f>
        <v>N</v>
      </c>
      <c r="P65" s="125"/>
      <c r="Q65" s="125"/>
      <c r="R65" s="125"/>
      <c r="S65" s="126"/>
      <c r="T65" s="126"/>
      <c r="U65" s="129"/>
      <c r="V65" s="128"/>
      <c r="W65" s="129"/>
      <c r="X65" s="200"/>
      <c r="Y65" s="129"/>
      <c r="Z65" s="129"/>
      <c r="AA65" s="281"/>
      <c r="AB65" s="129"/>
      <c r="AC65" s="125"/>
      <c r="AD65" s="154"/>
      <c r="AE65" s="109"/>
      <c r="AF65" s="155"/>
      <c r="AG65" s="109"/>
      <c r="AH65" s="54"/>
      <c r="AI65" s="54"/>
      <c r="AJ65" s="54"/>
      <c r="AK65" s="54"/>
      <c r="AL65" s="54"/>
      <c r="AM65" s="54"/>
      <c r="AN65" s="54"/>
      <c r="AO65" s="54"/>
      <c r="AP65" s="54"/>
      <c r="AQ65" s="54"/>
      <c r="AR65" s="54"/>
      <c r="AS65" s="54"/>
      <c r="AT65" s="54"/>
    </row>
    <row r="66" spans="1:46" s="33" customFormat="1" ht="10.5" x14ac:dyDescent="0.15">
      <c r="A66" s="54"/>
      <c r="B66" s="122"/>
      <c r="C66" s="123"/>
      <c r="D66" s="123"/>
      <c r="E66" s="124"/>
      <c r="F66" s="198"/>
      <c r="G66" s="125"/>
      <c r="H66" s="125"/>
      <c r="I66" s="125"/>
      <c r="J66" s="194"/>
      <c r="K66" s="194"/>
      <c r="L66" s="195">
        <f t="shared" si="0"/>
        <v>0</v>
      </c>
      <c r="M66" s="194"/>
      <c r="N66" s="194"/>
      <c r="O66" s="261" t="str">
        <f>IF(F66=selections!R$6,"Y","N")</f>
        <v>N</v>
      </c>
      <c r="P66" s="125"/>
      <c r="Q66" s="125"/>
      <c r="R66" s="125"/>
      <c r="S66" s="126"/>
      <c r="T66" s="126"/>
      <c r="U66" s="129"/>
      <c r="V66" s="128"/>
      <c r="W66" s="129"/>
      <c r="X66" s="200"/>
      <c r="Y66" s="129"/>
      <c r="Z66" s="129"/>
      <c r="AA66" s="281"/>
      <c r="AB66" s="129"/>
      <c r="AC66" s="125"/>
      <c r="AD66" s="154"/>
      <c r="AE66" s="109"/>
      <c r="AF66" s="155"/>
      <c r="AG66" s="109"/>
      <c r="AH66" s="54"/>
      <c r="AI66" s="54"/>
      <c r="AJ66" s="54"/>
      <c r="AK66" s="54"/>
      <c r="AL66" s="54"/>
      <c r="AM66" s="54"/>
      <c r="AN66" s="54"/>
      <c r="AO66" s="54"/>
      <c r="AP66" s="54"/>
      <c r="AQ66" s="54"/>
      <c r="AR66" s="54"/>
      <c r="AS66" s="54"/>
      <c r="AT66" s="54"/>
    </row>
    <row r="67" spans="1:46" s="33" customFormat="1" ht="10.5" x14ac:dyDescent="0.15">
      <c r="A67" s="54"/>
      <c r="B67" s="122"/>
      <c r="C67" s="123"/>
      <c r="D67" s="123"/>
      <c r="E67" s="124"/>
      <c r="F67" s="198"/>
      <c r="G67" s="125"/>
      <c r="H67" s="125"/>
      <c r="I67" s="125"/>
      <c r="J67" s="194"/>
      <c r="K67" s="194"/>
      <c r="L67" s="195">
        <f t="shared" si="0"/>
        <v>0</v>
      </c>
      <c r="M67" s="194"/>
      <c r="N67" s="194"/>
      <c r="O67" s="261" t="str">
        <f>IF(F67=selections!R$6,"Y","N")</f>
        <v>N</v>
      </c>
      <c r="P67" s="125"/>
      <c r="Q67" s="125"/>
      <c r="R67" s="125"/>
      <c r="S67" s="126"/>
      <c r="T67" s="126"/>
      <c r="U67" s="129"/>
      <c r="V67" s="128"/>
      <c r="W67" s="129"/>
      <c r="X67" s="200"/>
      <c r="Y67" s="129"/>
      <c r="Z67" s="129"/>
      <c r="AA67" s="281"/>
      <c r="AB67" s="129"/>
      <c r="AC67" s="125"/>
      <c r="AD67" s="154"/>
      <c r="AE67" s="109"/>
      <c r="AF67" s="155"/>
      <c r="AG67" s="109"/>
      <c r="AH67" s="54"/>
      <c r="AI67" s="54"/>
      <c r="AJ67" s="54"/>
      <c r="AK67" s="54"/>
      <c r="AL67" s="54"/>
      <c r="AM67" s="54"/>
      <c r="AN67" s="54"/>
      <c r="AO67" s="54"/>
      <c r="AP67" s="54"/>
      <c r="AQ67" s="54"/>
      <c r="AR67" s="54"/>
      <c r="AS67" s="54"/>
      <c r="AT67" s="54"/>
    </row>
    <row r="68" spans="1:46" s="33" customFormat="1" ht="10.5" x14ac:dyDescent="0.15">
      <c r="A68" s="54"/>
      <c r="B68" s="122"/>
      <c r="C68" s="123"/>
      <c r="D68" s="123"/>
      <c r="E68" s="124"/>
      <c r="F68" s="198"/>
      <c r="G68" s="125"/>
      <c r="H68" s="125"/>
      <c r="I68" s="125"/>
      <c r="J68" s="194"/>
      <c r="K68" s="194"/>
      <c r="L68" s="195">
        <f t="shared" si="0"/>
        <v>0</v>
      </c>
      <c r="M68" s="194"/>
      <c r="N68" s="194"/>
      <c r="O68" s="261" t="str">
        <f>IF(F68=selections!R$6,"Y","N")</f>
        <v>N</v>
      </c>
      <c r="P68" s="125"/>
      <c r="Q68" s="125"/>
      <c r="R68" s="125"/>
      <c r="S68" s="126"/>
      <c r="T68" s="126"/>
      <c r="U68" s="129"/>
      <c r="V68" s="128"/>
      <c r="W68" s="129"/>
      <c r="X68" s="200"/>
      <c r="Y68" s="129"/>
      <c r="Z68" s="129"/>
      <c r="AA68" s="281"/>
      <c r="AB68" s="129"/>
      <c r="AC68" s="125"/>
      <c r="AD68" s="154"/>
      <c r="AE68" s="109"/>
      <c r="AF68" s="155"/>
      <c r="AG68" s="109"/>
      <c r="AH68" s="54"/>
      <c r="AI68" s="54"/>
      <c r="AJ68" s="54"/>
      <c r="AK68" s="54"/>
      <c r="AL68" s="54"/>
      <c r="AM68" s="54"/>
      <c r="AN68" s="54"/>
      <c r="AO68" s="54"/>
      <c r="AP68" s="54"/>
      <c r="AQ68" s="54"/>
      <c r="AR68" s="54"/>
      <c r="AS68" s="54"/>
      <c r="AT68" s="54"/>
    </row>
    <row r="69" spans="1:46" s="33" customFormat="1" ht="10.5" x14ac:dyDescent="0.15">
      <c r="A69" s="54"/>
      <c r="B69" s="122"/>
      <c r="C69" s="123"/>
      <c r="D69" s="123"/>
      <c r="E69" s="124"/>
      <c r="F69" s="198"/>
      <c r="G69" s="125"/>
      <c r="H69" s="125"/>
      <c r="I69" s="125"/>
      <c r="J69" s="194"/>
      <c r="K69" s="194"/>
      <c r="L69" s="195">
        <f t="shared" si="0"/>
        <v>0</v>
      </c>
      <c r="M69" s="194"/>
      <c r="N69" s="194"/>
      <c r="O69" s="261" t="str">
        <f>IF(F69=selections!R$6,"Y","N")</f>
        <v>N</v>
      </c>
      <c r="P69" s="125"/>
      <c r="Q69" s="125"/>
      <c r="R69" s="125"/>
      <c r="S69" s="126"/>
      <c r="T69" s="126"/>
      <c r="U69" s="129"/>
      <c r="V69" s="128"/>
      <c r="W69" s="129"/>
      <c r="X69" s="200"/>
      <c r="Y69" s="129"/>
      <c r="Z69" s="129"/>
      <c r="AA69" s="281"/>
      <c r="AB69" s="129"/>
      <c r="AC69" s="125"/>
      <c r="AD69" s="154"/>
      <c r="AE69" s="109"/>
      <c r="AF69" s="155"/>
      <c r="AG69" s="109"/>
      <c r="AH69" s="54"/>
      <c r="AI69" s="54"/>
      <c r="AJ69" s="54"/>
      <c r="AK69" s="54"/>
      <c r="AL69" s="54"/>
      <c r="AM69" s="54"/>
      <c r="AN69" s="54"/>
      <c r="AO69" s="54"/>
      <c r="AP69" s="54"/>
      <c r="AQ69" s="54"/>
      <c r="AR69" s="54"/>
      <c r="AS69" s="54"/>
      <c r="AT69" s="54"/>
    </row>
    <row r="70" spans="1:46" s="33" customFormat="1" ht="10.5" x14ac:dyDescent="0.15">
      <c r="A70" s="54"/>
      <c r="B70" s="122"/>
      <c r="C70" s="123"/>
      <c r="D70" s="123"/>
      <c r="E70" s="124"/>
      <c r="F70" s="198"/>
      <c r="G70" s="125"/>
      <c r="H70" s="125"/>
      <c r="I70" s="125"/>
      <c r="J70" s="194"/>
      <c r="K70" s="194"/>
      <c r="L70" s="195">
        <f t="shared" si="0"/>
        <v>0</v>
      </c>
      <c r="M70" s="194"/>
      <c r="N70" s="194"/>
      <c r="O70" s="261" t="str">
        <f>IF(F70=selections!R$6,"Y","N")</f>
        <v>N</v>
      </c>
      <c r="P70" s="125"/>
      <c r="Q70" s="125"/>
      <c r="R70" s="125"/>
      <c r="S70" s="126"/>
      <c r="T70" s="126"/>
      <c r="U70" s="129"/>
      <c r="V70" s="128"/>
      <c r="W70" s="129"/>
      <c r="X70" s="200"/>
      <c r="Y70" s="129"/>
      <c r="Z70" s="129"/>
      <c r="AA70" s="281"/>
      <c r="AB70" s="129"/>
      <c r="AC70" s="125"/>
      <c r="AD70" s="154"/>
      <c r="AE70" s="109"/>
      <c r="AF70" s="155"/>
      <c r="AG70" s="109"/>
      <c r="AH70" s="54"/>
      <c r="AI70" s="54"/>
      <c r="AJ70" s="54"/>
      <c r="AK70" s="54"/>
      <c r="AL70" s="54"/>
      <c r="AM70" s="54"/>
      <c r="AN70" s="54"/>
      <c r="AO70" s="54"/>
      <c r="AP70" s="54"/>
      <c r="AQ70" s="54"/>
      <c r="AR70" s="54"/>
      <c r="AS70" s="54"/>
      <c r="AT70" s="54"/>
    </row>
    <row r="71" spans="1:46" s="33" customFormat="1" ht="10.5" x14ac:dyDescent="0.15">
      <c r="A71" s="54"/>
      <c r="B71" s="122"/>
      <c r="C71" s="123"/>
      <c r="D71" s="123"/>
      <c r="E71" s="124"/>
      <c r="F71" s="198"/>
      <c r="G71" s="125"/>
      <c r="H71" s="125"/>
      <c r="I71" s="125"/>
      <c r="J71" s="194"/>
      <c r="K71" s="194"/>
      <c r="L71" s="195">
        <f t="shared" si="0"/>
        <v>0</v>
      </c>
      <c r="M71" s="194"/>
      <c r="N71" s="194"/>
      <c r="O71" s="261" t="str">
        <f>IF(F71=selections!R$6,"Y","N")</f>
        <v>N</v>
      </c>
      <c r="P71" s="125"/>
      <c r="Q71" s="125"/>
      <c r="R71" s="125"/>
      <c r="S71" s="126"/>
      <c r="T71" s="126"/>
      <c r="U71" s="129"/>
      <c r="V71" s="128"/>
      <c r="W71" s="129"/>
      <c r="X71" s="200"/>
      <c r="Y71" s="129"/>
      <c r="Z71" s="129"/>
      <c r="AA71" s="281"/>
      <c r="AB71" s="129"/>
      <c r="AC71" s="125"/>
      <c r="AD71" s="154"/>
      <c r="AE71" s="109"/>
      <c r="AF71" s="155"/>
      <c r="AG71" s="109"/>
      <c r="AH71" s="54"/>
      <c r="AI71" s="54"/>
      <c r="AJ71" s="54"/>
      <c r="AK71" s="54"/>
      <c r="AL71" s="54"/>
      <c r="AM71" s="54"/>
      <c r="AN71" s="54"/>
      <c r="AO71" s="54"/>
      <c r="AP71" s="54"/>
      <c r="AQ71" s="54"/>
      <c r="AR71" s="54"/>
      <c r="AS71" s="54"/>
      <c r="AT71" s="54"/>
    </row>
    <row r="72" spans="1:46" s="33" customFormat="1" ht="10.5" x14ac:dyDescent="0.15">
      <c r="A72" s="54"/>
      <c r="B72" s="130"/>
      <c r="C72" s="123"/>
      <c r="D72" s="131"/>
      <c r="E72" s="124"/>
      <c r="F72" s="198"/>
      <c r="G72" s="132"/>
      <c r="H72" s="132"/>
      <c r="I72" s="132"/>
      <c r="J72" s="194"/>
      <c r="K72" s="194"/>
      <c r="L72" s="195">
        <f t="shared" si="0"/>
        <v>0</v>
      </c>
      <c r="M72" s="194"/>
      <c r="N72" s="194"/>
      <c r="O72" s="261" t="str">
        <f>IF(F72=selections!R$6,"Y","N")</f>
        <v>N</v>
      </c>
      <c r="P72" s="132"/>
      <c r="Q72" s="132"/>
      <c r="R72" s="132"/>
      <c r="S72" s="133"/>
      <c r="T72" s="133"/>
      <c r="U72" s="134"/>
      <c r="V72" s="128"/>
      <c r="W72" s="129"/>
      <c r="X72" s="200"/>
      <c r="Y72" s="129"/>
      <c r="Z72" s="129"/>
      <c r="AA72" s="281"/>
      <c r="AB72" s="129"/>
      <c r="AC72" s="132"/>
      <c r="AD72" s="154"/>
      <c r="AE72" s="109"/>
      <c r="AF72" s="155"/>
      <c r="AG72" s="109"/>
      <c r="AH72" s="54"/>
      <c r="AI72" s="54"/>
      <c r="AJ72" s="54"/>
      <c r="AK72" s="54"/>
      <c r="AL72" s="54"/>
      <c r="AM72" s="54"/>
      <c r="AN72" s="54"/>
      <c r="AO72" s="54"/>
      <c r="AP72" s="54"/>
      <c r="AQ72" s="54"/>
      <c r="AR72" s="54"/>
      <c r="AS72" s="54"/>
      <c r="AT72" s="54"/>
    </row>
    <row r="73" spans="1:46" s="33" customFormat="1" ht="10.5" x14ac:dyDescent="0.15">
      <c r="A73" s="54"/>
      <c r="B73" s="122"/>
      <c r="C73" s="123"/>
      <c r="D73" s="123"/>
      <c r="E73" s="124"/>
      <c r="F73" s="198"/>
      <c r="G73" s="125"/>
      <c r="H73" s="125"/>
      <c r="I73" s="125"/>
      <c r="J73" s="194"/>
      <c r="K73" s="194"/>
      <c r="L73" s="195">
        <f t="shared" si="0"/>
        <v>0</v>
      </c>
      <c r="M73" s="194"/>
      <c r="N73" s="194"/>
      <c r="O73" s="261" t="str">
        <f>IF(F73=selections!R$6,"Y","N")</f>
        <v>N</v>
      </c>
      <c r="P73" s="125"/>
      <c r="Q73" s="125"/>
      <c r="R73" s="125"/>
      <c r="S73" s="126"/>
      <c r="T73" s="126"/>
      <c r="U73" s="129"/>
      <c r="V73" s="128"/>
      <c r="W73" s="129"/>
      <c r="X73" s="200"/>
      <c r="Y73" s="129"/>
      <c r="Z73" s="129"/>
      <c r="AA73" s="281"/>
      <c r="AB73" s="129"/>
      <c r="AC73" s="125"/>
      <c r="AD73" s="154"/>
      <c r="AE73" s="109"/>
      <c r="AF73" s="155"/>
      <c r="AG73" s="109"/>
      <c r="AH73" s="54"/>
      <c r="AI73" s="54"/>
      <c r="AJ73" s="54"/>
      <c r="AK73" s="54"/>
      <c r="AL73" s="54"/>
      <c r="AM73" s="54"/>
      <c r="AN73" s="54"/>
      <c r="AO73" s="54"/>
      <c r="AP73" s="54"/>
      <c r="AQ73" s="54"/>
      <c r="AR73" s="54"/>
      <c r="AS73" s="54"/>
      <c r="AT73" s="54"/>
    </row>
    <row r="74" spans="1:46" s="33" customFormat="1" ht="10.5" x14ac:dyDescent="0.15">
      <c r="A74" s="54"/>
      <c r="B74" s="122"/>
      <c r="C74" s="123"/>
      <c r="D74" s="123"/>
      <c r="E74" s="124"/>
      <c r="F74" s="198"/>
      <c r="G74" s="125"/>
      <c r="H74" s="125"/>
      <c r="I74" s="125"/>
      <c r="J74" s="194"/>
      <c r="K74" s="194"/>
      <c r="L74" s="195">
        <f t="shared" si="0"/>
        <v>0</v>
      </c>
      <c r="M74" s="194"/>
      <c r="N74" s="194"/>
      <c r="O74" s="261" t="str">
        <f>IF(F74=selections!R$6,"Y","N")</f>
        <v>N</v>
      </c>
      <c r="P74" s="125"/>
      <c r="Q74" s="125"/>
      <c r="R74" s="125"/>
      <c r="S74" s="126"/>
      <c r="T74" s="126"/>
      <c r="U74" s="129"/>
      <c r="V74" s="128"/>
      <c r="W74" s="129"/>
      <c r="X74" s="200"/>
      <c r="Y74" s="129"/>
      <c r="Z74" s="129"/>
      <c r="AA74" s="281"/>
      <c r="AB74" s="129"/>
      <c r="AC74" s="125"/>
      <c r="AD74" s="154"/>
      <c r="AE74" s="109"/>
      <c r="AF74" s="155"/>
      <c r="AG74" s="109"/>
      <c r="AH74" s="54"/>
      <c r="AI74" s="54"/>
      <c r="AJ74" s="54"/>
      <c r="AK74" s="54"/>
      <c r="AL74" s="54"/>
      <c r="AM74" s="54"/>
      <c r="AN74" s="54"/>
      <c r="AO74" s="54"/>
      <c r="AP74" s="54"/>
      <c r="AQ74" s="54"/>
      <c r="AR74" s="54"/>
      <c r="AS74" s="54"/>
      <c r="AT74" s="54"/>
    </row>
    <row r="75" spans="1:46" s="33" customFormat="1" ht="10.5" x14ac:dyDescent="0.15">
      <c r="A75" s="54"/>
      <c r="B75" s="122"/>
      <c r="C75" s="123"/>
      <c r="D75" s="123"/>
      <c r="E75" s="124"/>
      <c r="F75" s="198"/>
      <c r="G75" s="125"/>
      <c r="H75" s="125"/>
      <c r="I75" s="125"/>
      <c r="J75" s="194"/>
      <c r="K75" s="194"/>
      <c r="L75" s="195">
        <f t="shared" si="0"/>
        <v>0</v>
      </c>
      <c r="M75" s="194"/>
      <c r="N75" s="194"/>
      <c r="O75" s="261" t="str">
        <f>IF(F75=selections!R$6,"Y","N")</f>
        <v>N</v>
      </c>
      <c r="P75" s="125"/>
      <c r="Q75" s="125"/>
      <c r="R75" s="125"/>
      <c r="S75" s="126"/>
      <c r="T75" s="126"/>
      <c r="U75" s="129"/>
      <c r="V75" s="128"/>
      <c r="W75" s="129"/>
      <c r="X75" s="200"/>
      <c r="Y75" s="129"/>
      <c r="Z75" s="129"/>
      <c r="AA75" s="281"/>
      <c r="AB75" s="129"/>
      <c r="AC75" s="125"/>
      <c r="AD75" s="154"/>
      <c r="AE75" s="109"/>
      <c r="AF75" s="155"/>
      <c r="AG75" s="109"/>
      <c r="AH75" s="54"/>
      <c r="AI75" s="54"/>
      <c r="AJ75" s="54"/>
      <c r="AK75" s="54"/>
      <c r="AL75" s="54"/>
      <c r="AM75" s="54"/>
      <c r="AN75" s="54"/>
      <c r="AO75" s="54"/>
      <c r="AP75" s="54"/>
      <c r="AQ75" s="54"/>
      <c r="AR75" s="54"/>
      <c r="AS75" s="54"/>
      <c r="AT75" s="54"/>
    </row>
    <row r="76" spans="1:46" s="33" customFormat="1" ht="10.5" x14ac:dyDescent="0.15">
      <c r="A76" s="54"/>
      <c r="B76" s="122"/>
      <c r="C76" s="123"/>
      <c r="D76" s="123"/>
      <c r="E76" s="124"/>
      <c r="F76" s="198"/>
      <c r="G76" s="125"/>
      <c r="H76" s="125"/>
      <c r="I76" s="125"/>
      <c r="J76" s="194"/>
      <c r="K76" s="194"/>
      <c r="L76" s="195">
        <f t="shared" si="0"/>
        <v>0</v>
      </c>
      <c r="M76" s="194"/>
      <c r="N76" s="194"/>
      <c r="O76" s="261" t="str">
        <f>IF(F76=selections!R$6,"Y","N")</f>
        <v>N</v>
      </c>
      <c r="P76" s="125"/>
      <c r="Q76" s="125"/>
      <c r="R76" s="125"/>
      <c r="S76" s="126"/>
      <c r="T76" s="126"/>
      <c r="U76" s="129"/>
      <c r="V76" s="128"/>
      <c r="W76" s="129"/>
      <c r="X76" s="200"/>
      <c r="Y76" s="129"/>
      <c r="Z76" s="129"/>
      <c r="AA76" s="281"/>
      <c r="AB76" s="129"/>
      <c r="AC76" s="125"/>
      <c r="AD76" s="154"/>
      <c r="AE76" s="109"/>
      <c r="AF76" s="155"/>
      <c r="AG76" s="109"/>
      <c r="AH76" s="54"/>
      <c r="AI76" s="54"/>
      <c r="AJ76" s="54"/>
      <c r="AK76" s="54"/>
      <c r="AL76" s="54"/>
      <c r="AM76" s="54"/>
      <c r="AN76" s="54"/>
      <c r="AO76" s="54"/>
      <c r="AP76" s="54"/>
      <c r="AQ76" s="54"/>
      <c r="AR76" s="54"/>
      <c r="AS76" s="54"/>
      <c r="AT76" s="54"/>
    </row>
    <row r="77" spans="1:46" s="33" customFormat="1" ht="10.5" x14ac:dyDescent="0.15">
      <c r="A77" s="54"/>
      <c r="B77" s="122"/>
      <c r="C77" s="123"/>
      <c r="D77" s="123"/>
      <c r="E77" s="124"/>
      <c r="F77" s="198"/>
      <c r="G77" s="125"/>
      <c r="H77" s="125"/>
      <c r="I77" s="125"/>
      <c r="J77" s="194"/>
      <c r="K77" s="194"/>
      <c r="L77" s="195">
        <f t="shared" si="0"/>
        <v>0</v>
      </c>
      <c r="M77" s="194"/>
      <c r="N77" s="194"/>
      <c r="O77" s="261" t="str">
        <f>IF(F77=selections!R$6,"Y","N")</f>
        <v>N</v>
      </c>
      <c r="P77" s="125"/>
      <c r="Q77" s="125"/>
      <c r="R77" s="125"/>
      <c r="S77" s="126"/>
      <c r="T77" s="126"/>
      <c r="U77" s="129"/>
      <c r="V77" s="128"/>
      <c r="W77" s="129"/>
      <c r="X77" s="200"/>
      <c r="Y77" s="129"/>
      <c r="Z77" s="129"/>
      <c r="AA77" s="281"/>
      <c r="AB77" s="129"/>
      <c r="AC77" s="125"/>
      <c r="AD77" s="154"/>
      <c r="AE77" s="109"/>
      <c r="AF77" s="155"/>
      <c r="AG77" s="109"/>
      <c r="AH77" s="54"/>
      <c r="AI77" s="54"/>
      <c r="AJ77" s="54"/>
      <c r="AK77" s="54"/>
      <c r="AL77" s="54"/>
      <c r="AM77" s="54"/>
      <c r="AN77" s="54"/>
      <c r="AO77" s="54"/>
      <c r="AP77" s="54"/>
      <c r="AQ77" s="54"/>
      <c r="AR77" s="54"/>
      <c r="AS77" s="54"/>
      <c r="AT77" s="54"/>
    </row>
    <row r="78" spans="1:46" s="33" customFormat="1" ht="10.5" x14ac:dyDescent="0.15">
      <c r="A78" s="54"/>
      <c r="B78" s="122"/>
      <c r="C78" s="123"/>
      <c r="D78" s="123"/>
      <c r="E78" s="124"/>
      <c r="F78" s="198"/>
      <c r="G78" s="125"/>
      <c r="H78" s="125"/>
      <c r="I78" s="125"/>
      <c r="J78" s="194"/>
      <c r="K78" s="194"/>
      <c r="L78" s="195">
        <f t="shared" si="0"/>
        <v>0</v>
      </c>
      <c r="M78" s="194"/>
      <c r="N78" s="194"/>
      <c r="O78" s="261" t="str">
        <f>IF(F78=selections!R$6,"Y","N")</f>
        <v>N</v>
      </c>
      <c r="P78" s="125"/>
      <c r="Q78" s="125"/>
      <c r="R78" s="125"/>
      <c r="S78" s="126"/>
      <c r="T78" s="126"/>
      <c r="U78" s="129"/>
      <c r="V78" s="128"/>
      <c r="W78" s="129"/>
      <c r="X78" s="200"/>
      <c r="Y78" s="129"/>
      <c r="Z78" s="129"/>
      <c r="AA78" s="281"/>
      <c r="AB78" s="129"/>
      <c r="AC78" s="125"/>
      <c r="AD78" s="154"/>
      <c r="AE78" s="109"/>
      <c r="AF78" s="155"/>
      <c r="AG78" s="109"/>
      <c r="AH78" s="54"/>
      <c r="AI78" s="54"/>
      <c r="AJ78" s="54"/>
      <c r="AK78" s="54"/>
      <c r="AL78" s="54"/>
      <c r="AM78" s="54"/>
      <c r="AN78" s="54"/>
      <c r="AO78" s="54"/>
      <c r="AP78" s="54"/>
      <c r="AQ78" s="54"/>
      <c r="AR78" s="54"/>
      <c r="AS78" s="54"/>
      <c r="AT78" s="54"/>
    </row>
    <row r="79" spans="1:46" s="33" customFormat="1" ht="10.5" x14ac:dyDescent="0.15">
      <c r="A79" s="54"/>
      <c r="B79" s="122"/>
      <c r="C79" s="123"/>
      <c r="D79" s="123"/>
      <c r="E79" s="124"/>
      <c r="F79" s="198"/>
      <c r="G79" s="125"/>
      <c r="H79" s="125"/>
      <c r="I79" s="125"/>
      <c r="J79" s="194"/>
      <c r="K79" s="194"/>
      <c r="L79" s="195">
        <f t="shared" si="0"/>
        <v>0</v>
      </c>
      <c r="M79" s="194"/>
      <c r="N79" s="194"/>
      <c r="O79" s="261" t="str">
        <f>IF(F79=selections!R$6,"Y","N")</f>
        <v>N</v>
      </c>
      <c r="P79" s="125"/>
      <c r="Q79" s="125"/>
      <c r="R79" s="125"/>
      <c r="S79" s="126"/>
      <c r="T79" s="126"/>
      <c r="U79" s="129"/>
      <c r="V79" s="128"/>
      <c r="W79" s="129"/>
      <c r="X79" s="200"/>
      <c r="Y79" s="129"/>
      <c r="Z79" s="129"/>
      <c r="AA79" s="281"/>
      <c r="AB79" s="129"/>
      <c r="AC79" s="125"/>
      <c r="AD79" s="154"/>
      <c r="AE79" s="109"/>
      <c r="AF79" s="155"/>
      <c r="AG79" s="109"/>
      <c r="AH79" s="54"/>
      <c r="AI79" s="54"/>
      <c r="AJ79" s="54"/>
      <c r="AK79" s="54"/>
      <c r="AL79" s="54"/>
      <c r="AM79" s="54"/>
      <c r="AN79" s="54"/>
      <c r="AO79" s="54"/>
      <c r="AP79" s="54"/>
      <c r="AQ79" s="54"/>
      <c r="AR79" s="54"/>
      <c r="AS79" s="54"/>
      <c r="AT79" s="54"/>
    </row>
    <row r="80" spans="1:46" s="33" customFormat="1" ht="10.5" x14ac:dyDescent="0.15">
      <c r="A80" s="54"/>
      <c r="B80" s="122"/>
      <c r="C80" s="123"/>
      <c r="D80" s="123"/>
      <c r="E80" s="124"/>
      <c r="F80" s="198"/>
      <c r="G80" s="125"/>
      <c r="H80" s="125"/>
      <c r="I80" s="125"/>
      <c r="J80" s="194"/>
      <c r="K80" s="194"/>
      <c r="L80" s="195">
        <f t="shared" si="0"/>
        <v>0</v>
      </c>
      <c r="M80" s="194"/>
      <c r="N80" s="194"/>
      <c r="O80" s="261" t="str">
        <f>IF(F80=selections!R$6,"Y","N")</f>
        <v>N</v>
      </c>
      <c r="P80" s="125"/>
      <c r="Q80" s="125"/>
      <c r="R80" s="125"/>
      <c r="S80" s="126"/>
      <c r="T80" s="126"/>
      <c r="U80" s="129"/>
      <c r="V80" s="128"/>
      <c r="W80" s="129"/>
      <c r="X80" s="200"/>
      <c r="Y80" s="129"/>
      <c r="Z80" s="129"/>
      <c r="AA80" s="281"/>
      <c r="AB80" s="129"/>
      <c r="AC80" s="125"/>
      <c r="AD80" s="154"/>
      <c r="AE80" s="109"/>
      <c r="AF80" s="155"/>
      <c r="AG80" s="109"/>
      <c r="AH80" s="54"/>
      <c r="AI80" s="54"/>
      <c r="AJ80" s="54"/>
      <c r="AK80" s="54"/>
      <c r="AL80" s="54"/>
      <c r="AM80" s="54"/>
      <c r="AN80" s="54"/>
      <c r="AO80" s="54"/>
      <c r="AP80" s="54"/>
      <c r="AQ80" s="54"/>
      <c r="AR80" s="54"/>
      <c r="AS80" s="54"/>
      <c r="AT80" s="54"/>
    </row>
    <row r="81" spans="1:46" s="33" customFormat="1" ht="10.5" x14ac:dyDescent="0.15">
      <c r="A81" s="54"/>
      <c r="B81" s="122"/>
      <c r="C81" s="123"/>
      <c r="D81" s="123"/>
      <c r="E81" s="124"/>
      <c r="F81" s="198"/>
      <c r="G81" s="125"/>
      <c r="H81" s="125"/>
      <c r="I81" s="125"/>
      <c r="J81" s="194"/>
      <c r="K81" s="194"/>
      <c r="L81" s="195">
        <f t="shared" si="0"/>
        <v>0</v>
      </c>
      <c r="M81" s="194"/>
      <c r="N81" s="194"/>
      <c r="O81" s="261" t="str">
        <f>IF(F81=selections!R$6,"Y","N")</f>
        <v>N</v>
      </c>
      <c r="P81" s="125"/>
      <c r="Q81" s="125"/>
      <c r="R81" s="125"/>
      <c r="S81" s="126"/>
      <c r="T81" s="126"/>
      <c r="U81" s="129"/>
      <c r="V81" s="128"/>
      <c r="W81" s="129"/>
      <c r="X81" s="200"/>
      <c r="Y81" s="129"/>
      <c r="Z81" s="129"/>
      <c r="AA81" s="281"/>
      <c r="AB81" s="129"/>
      <c r="AC81" s="125"/>
      <c r="AD81" s="154"/>
      <c r="AE81" s="109"/>
      <c r="AF81" s="155"/>
      <c r="AG81" s="109"/>
      <c r="AH81" s="54"/>
      <c r="AI81" s="54"/>
      <c r="AJ81" s="54"/>
      <c r="AK81" s="54"/>
      <c r="AL81" s="54"/>
      <c r="AM81" s="54"/>
      <c r="AN81" s="54"/>
      <c r="AO81" s="54"/>
      <c r="AP81" s="54"/>
      <c r="AQ81" s="54"/>
      <c r="AR81" s="54"/>
      <c r="AS81" s="54"/>
      <c r="AT81" s="54"/>
    </row>
    <row r="82" spans="1:46" s="33" customFormat="1" ht="10.5" x14ac:dyDescent="0.15">
      <c r="A82" s="54"/>
      <c r="B82" s="122"/>
      <c r="C82" s="123"/>
      <c r="D82" s="123"/>
      <c r="E82" s="124"/>
      <c r="F82" s="198"/>
      <c r="G82" s="125"/>
      <c r="H82" s="125"/>
      <c r="I82" s="125"/>
      <c r="J82" s="194"/>
      <c r="K82" s="194"/>
      <c r="L82" s="195">
        <f t="shared" si="0"/>
        <v>0</v>
      </c>
      <c r="M82" s="194"/>
      <c r="N82" s="194"/>
      <c r="O82" s="261" t="str">
        <f>IF(F82=selections!R$6,"Y","N")</f>
        <v>N</v>
      </c>
      <c r="P82" s="125"/>
      <c r="Q82" s="125"/>
      <c r="R82" s="125"/>
      <c r="S82" s="126"/>
      <c r="T82" s="126"/>
      <c r="U82" s="129"/>
      <c r="V82" s="128"/>
      <c r="W82" s="129"/>
      <c r="X82" s="200"/>
      <c r="Y82" s="129"/>
      <c r="Z82" s="129"/>
      <c r="AA82" s="281"/>
      <c r="AB82" s="129"/>
      <c r="AC82" s="125"/>
      <c r="AD82" s="154"/>
      <c r="AE82" s="109"/>
      <c r="AF82" s="155"/>
      <c r="AG82" s="109"/>
      <c r="AH82" s="54"/>
      <c r="AI82" s="54"/>
      <c r="AJ82" s="54"/>
      <c r="AK82" s="54"/>
      <c r="AL82" s="54"/>
      <c r="AM82" s="54"/>
      <c r="AN82" s="54"/>
      <c r="AO82" s="54"/>
      <c r="AP82" s="54"/>
      <c r="AQ82" s="54"/>
      <c r="AR82" s="54"/>
      <c r="AS82" s="54"/>
      <c r="AT82" s="54"/>
    </row>
    <row r="83" spans="1:46" s="33" customFormat="1" ht="10.5" x14ac:dyDescent="0.15">
      <c r="A83" s="54"/>
      <c r="B83" s="122"/>
      <c r="C83" s="123"/>
      <c r="D83" s="123"/>
      <c r="E83" s="124"/>
      <c r="F83" s="198"/>
      <c r="G83" s="125"/>
      <c r="H83" s="125"/>
      <c r="I83" s="125"/>
      <c r="J83" s="194"/>
      <c r="K83" s="194"/>
      <c r="L83" s="195">
        <f t="shared" si="0"/>
        <v>0</v>
      </c>
      <c r="M83" s="194"/>
      <c r="N83" s="194"/>
      <c r="O83" s="261" t="str">
        <f>IF(F83=selections!R$6,"Y","N")</f>
        <v>N</v>
      </c>
      <c r="P83" s="125"/>
      <c r="Q83" s="125"/>
      <c r="R83" s="125"/>
      <c r="S83" s="126"/>
      <c r="T83" s="126"/>
      <c r="U83" s="129"/>
      <c r="V83" s="128"/>
      <c r="W83" s="129"/>
      <c r="X83" s="200"/>
      <c r="Y83" s="129"/>
      <c r="Z83" s="129"/>
      <c r="AA83" s="281"/>
      <c r="AB83" s="129"/>
      <c r="AC83" s="125"/>
      <c r="AD83" s="154"/>
      <c r="AE83" s="109"/>
      <c r="AF83" s="155"/>
      <c r="AG83" s="109"/>
      <c r="AH83" s="54"/>
      <c r="AI83" s="54"/>
      <c r="AJ83" s="54"/>
      <c r="AK83" s="54"/>
      <c r="AL83" s="54"/>
      <c r="AM83" s="54"/>
      <c r="AN83" s="54"/>
      <c r="AO83" s="54"/>
      <c r="AP83" s="54"/>
      <c r="AQ83" s="54"/>
      <c r="AR83" s="54"/>
      <c r="AS83" s="54"/>
      <c r="AT83" s="54"/>
    </row>
    <row r="84" spans="1:46" s="33" customFormat="1" ht="10.5" x14ac:dyDescent="0.15">
      <c r="A84" s="54"/>
      <c r="B84" s="122"/>
      <c r="C84" s="123"/>
      <c r="D84" s="123"/>
      <c r="E84" s="124"/>
      <c r="F84" s="198"/>
      <c r="G84" s="125"/>
      <c r="H84" s="125"/>
      <c r="I84" s="125"/>
      <c r="J84" s="194"/>
      <c r="K84" s="194"/>
      <c r="L84" s="195">
        <f t="shared" si="0"/>
        <v>0</v>
      </c>
      <c r="M84" s="194"/>
      <c r="N84" s="194"/>
      <c r="O84" s="261" t="str">
        <f>IF(F84=selections!R$6,"Y","N")</f>
        <v>N</v>
      </c>
      <c r="P84" s="125"/>
      <c r="Q84" s="125"/>
      <c r="R84" s="125"/>
      <c r="S84" s="126"/>
      <c r="T84" s="126"/>
      <c r="U84" s="129"/>
      <c r="V84" s="128"/>
      <c r="W84" s="129"/>
      <c r="X84" s="200"/>
      <c r="Y84" s="129"/>
      <c r="Z84" s="129"/>
      <c r="AA84" s="281"/>
      <c r="AB84" s="129"/>
      <c r="AC84" s="125"/>
      <c r="AD84" s="154"/>
      <c r="AE84" s="109"/>
      <c r="AF84" s="155"/>
      <c r="AG84" s="109"/>
      <c r="AH84" s="54"/>
      <c r="AI84" s="54"/>
      <c r="AJ84" s="54"/>
      <c r="AK84" s="54"/>
      <c r="AL84" s="54"/>
      <c r="AM84" s="54"/>
      <c r="AN84" s="54"/>
      <c r="AO84" s="54"/>
      <c r="AP84" s="54"/>
      <c r="AQ84" s="54"/>
      <c r="AR84" s="54"/>
      <c r="AS84" s="54"/>
      <c r="AT84" s="54"/>
    </row>
    <row r="85" spans="1:46" s="33" customFormat="1" ht="10.5" x14ac:dyDescent="0.15">
      <c r="A85" s="54"/>
      <c r="B85" s="122"/>
      <c r="C85" s="123"/>
      <c r="D85" s="123"/>
      <c r="E85" s="124"/>
      <c r="F85" s="198"/>
      <c r="G85" s="125"/>
      <c r="H85" s="125"/>
      <c r="I85" s="125"/>
      <c r="J85" s="194"/>
      <c r="K85" s="194"/>
      <c r="L85" s="195">
        <f t="shared" si="0"/>
        <v>0</v>
      </c>
      <c r="M85" s="194"/>
      <c r="N85" s="194"/>
      <c r="O85" s="261" t="str">
        <f>IF(F85=selections!R$6,"Y","N")</f>
        <v>N</v>
      </c>
      <c r="P85" s="125"/>
      <c r="Q85" s="125"/>
      <c r="R85" s="125"/>
      <c r="S85" s="126"/>
      <c r="T85" s="126"/>
      <c r="U85" s="129"/>
      <c r="V85" s="128"/>
      <c r="W85" s="129"/>
      <c r="X85" s="200"/>
      <c r="Y85" s="129"/>
      <c r="Z85" s="129"/>
      <c r="AA85" s="281"/>
      <c r="AB85" s="129"/>
      <c r="AC85" s="125"/>
      <c r="AD85" s="154"/>
      <c r="AE85" s="109"/>
      <c r="AF85" s="155"/>
      <c r="AG85" s="109"/>
      <c r="AH85" s="54"/>
      <c r="AI85" s="54"/>
      <c r="AJ85" s="54"/>
      <c r="AK85" s="54"/>
      <c r="AL85" s="54"/>
      <c r="AM85" s="54"/>
      <c r="AN85" s="54"/>
      <c r="AO85" s="54"/>
      <c r="AP85" s="54"/>
      <c r="AQ85" s="54"/>
      <c r="AR85" s="54"/>
      <c r="AS85" s="54"/>
      <c r="AT85" s="54"/>
    </row>
    <row r="86" spans="1:46" s="33" customFormat="1" ht="10.5" x14ac:dyDescent="0.15">
      <c r="A86" s="54"/>
      <c r="B86" s="122"/>
      <c r="C86" s="123"/>
      <c r="D86" s="123"/>
      <c r="E86" s="124"/>
      <c r="F86" s="198"/>
      <c r="G86" s="125"/>
      <c r="H86" s="125"/>
      <c r="I86" s="125"/>
      <c r="J86" s="194"/>
      <c r="K86" s="194"/>
      <c r="L86" s="195">
        <f t="shared" si="0"/>
        <v>0</v>
      </c>
      <c r="M86" s="194"/>
      <c r="N86" s="194"/>
      <c r="O86" s="261" t="str">
        <f>IF(F86=selections!R$6,"Y","N")</f>
        <v>N</v>
      </c>
      <c r="P86" s="125"/>
      <c r="Q86" s="125"/>
      <c r="R86" s="125"/>
      <c r="S86" s="126"/>
      <c r="T86" s="126"/>
      <c r="U86" s="129"/>
      <c r="V86" s="128"/>
      <c r="W86" s="129"/>
      <c r="X86" s="200"/>
      <c r="Y86" s="129"/>
      <c r="Z86" s="129"/>
      <c r="AA86" s="281"/>
      <c r="AB86" s="129"/>
      <c r="AC86" s="125"/>
      <c r="AD86" s="154"/>
      <c r="AE86" s="109"/>
      <c r="AF86" s="155"/>
      <c r="AG86" s="109"/>
      <c r="AH86" s="54"/>
      <c r="AI86" s="54"/>
      <c r="AJ86" s="54"/>
      <c r="AK86" s="54"/>
      <c r="AL86" s="54"/>
      <c r="AM86" s="54"/>
      <c r="AN86" s="54"/>
      <c r="AO86" s="54"/>
      <c r="AP86" s="54"/>
      <c r="AQ86" s="54"/>
      <c r="AR86" s="54"/>
      <c r="AS86" s="54"/>
      <c r="AT86" s="54"/>
    </row>
    <row r="87" spans="1:46" s="33" customFormat="1" ht="10.5" x14ac:dyDescent="0.15">
      <c r="A87" s="54"/>
      <c r="B87" s="122"/>
      <c r="C87" s="123"/>
      <c r="D87" s="123"/>
      <c r="E87" s="124"/>
      <c r="F87" s="198"/>
      <c r="G87" s="125"/>
      <c r="H87" s="125"/>
      <c r="I87" s="125"/>
      <c r="J87" s="194"/>
      <c r="K87" s="194"/>
      <c r="L87" s="195">
        <f t="shared" si="0"/>
        <v>0</v>
      </c>
      <c r="M87" s="194"/>
      <c r="N87" s="194"/>
      <c r="O87" s="261" t="str">
        <f>IF(F87=selections!R$6,"Y","N")</f>
        <v>N</v>
      </c>
      <c r="P87" s="125"/>
      <c r="Q87" s="125"/>
      <c r="R87" s="125"/>
      <c r="S87" s="126"/>
      <c r="T87" s="126"/>
      <c r="U87" s="129"/>
      <c r="V87" s="128"/>
      <c r="W87" s="129"/>
      <c r="X87" s="200"/>
      <c r="Y87" s="129"/>
      <c r="Z87" s="129"/>
      <c r="AA87" s="281"/>
      <c r="AB87" s="129"/>
      <c r="AC87" s="125"/>
      <c r="AD87" s="154"/>
      <c r="AE87" s="109"/>
      <c r="AF87" s="155"/>
      <c r="AG87" s="109"/>
      <c r="AH87" s="54"/>
      <c r="AI87" s="54"/>
      <c r="AJ87" s="54"/>
      <c r="AK87" s="54"/>
      <c r="AL87" s="54"/>
      <c r="AM87" s="54"/>
      <c r="AN87" s="54"/>
      <c r="AO87" s="54"/>
      <c r="AP87" s="54"/>
      <c r="AQ87" s="54"/>
      <c r="AR87" s="54"/>
      <c r="AS87" s="54"/>
      <c r="AT87" s="54"/>
    </row>
    <row r="88" spans="1:46" s="33" customFormat="1" ht="10.5" x14ac:dyDescent="0.15">
      <c r="A88" s="54"/>
      <c r="B88" s="122"/>
      <c r="C88" s="123"/>
      <c r="D88" s="123"/>
      <c r="E88" s="124"/>
      <c r="F88" s="198"/>
      <c r="G88" s="125"/>
      <c r="H88" s="125"/>
      <c r="I88" s="125"/>
      <c r="J88" s="194"/>
      <c r="K88" s="194"/>
      <c r="L88" s="195">
        <f t="shared" si="0"/>
        <v>0</v>
      </c>
      <c r="M88" s="194"/>
      <c r="N88" s="194"/>
      <c r="O88" s="261" t="str">
        <f>IF(F88=selections!R$6,"Y","N")</f>
        <v>N</v>
      </c>
      <c r="P88" s="125"/>
      <c r="Q88" s="125"/>
      <c r="R88" s="125"/>
      <c r="S88" s="126"/>
      <c r="T88" s="126"/>
      <c r="U88" s="129"/>
      <c r="V88" s="128"/>
      <c r="W88" s="129"/>
      <c r="X88" s="200"/>
      <c r="Y88" s="129"/>
      <c r="Z88" s="129"/>
      <c r="AA88" s="281"/>
      <c r="AB88" s="129"/>
      <c r="AC88" s="125"/>
      <c r="AD88" s="154"/>
      <c r="AE88" s="109"/>
      <c r="AF88" s="155"/>
      <c r="AG88" s="109"/>
      <c r="AH88" s="54"/>
      <c r="AI88" s="54"/>
      <c r="AJ88" s="54"/>
      <c r="AK88" s="54"/>
      <c r="AL88" s="54"/>
      <c r="AM88" s="54"/>
      <c r="AN88" s="54"/>
      <c r="AO88" s="54"/>
      <c r="AP88" s="54"/>
      <c r="AQ88" s="54"/>
      <c r="AR88" s="54"/>
      <c r="AS88" s="54"/>
      <c r="AT88" s="54"/>
    </row>
    <row r="89" spans="1:46" s="33" customFormat="1" ht="10.5" x14ac:dyDescent="0.15">
      <c r="A89" s="54"/>
      <c r="B89" s="122"/>
      <c r="C89" s="123"/>
      <c r="D89" s="123"/>
      <c r="E89" s="124"/>
      <c r="F89" s="198"/>
      <c r="G89" s="125"/>
      <c r="H89" s="125"/>
      <c r="I89" s="125"/>
      <c r="J89" s="194"/>
      <c r="K89" s="194"/>
      <c r="L89" s="195">
        <f t="shared" ref="L89:L201" si="1">J89-K89</f>
        <v>0</v>
      </c>
      <c r="M89" s="194"/>
      <c r="N89" s="194"/>
      <c r="O89" s="261" t="str">
        <f>IF(F89=selections!R$6,"Y","N")</f>
        <v>N</v>
      </c>
      <c r="P89" s="125"/>
      <c r="Q89" s="125"/>
      <c r="R89" s="125"/>
      <c r="S89" s="126"/>
      <c r="T89" s="126"/>
      <c r="U89" s="129"/>
      <c r="V89" s="128"/>
      <c r="W89" s="129"/>
      <c r="X89" s="200"/>
      <c r="Y89" s="129"/>
      <c r="Z89" s="129"/>
      <c r="AA89" s="281"/>
      <c r="AB89" s="129"/>
      <c r="AC89" s="125"/>
      <c r="AD89" s="154"/>
      <c r="AE89" s="109"/>
      <c r="AF89" s="155"/>
      <c r="AG89" s="109"/>
      <c r="AH89" s="54"/>
      <c r="AI89" s="54"/>
      <c r="AJ89" s="54"/>
      <c r="AK89" s="54"/>
      <c r="AL89" s="54"/>
      <c r="AM89" s="54"/>
      <c r="AN89" s="54"/>
      <c r="AO89" s="54"/>
      <c r="AP89" s="54"/>
      <c r="AQ89" s="54"/>
      <c r="AR89" s="54"/>
      <c r="AS89" s="54"/>
      <c r="AT89" s="54"/>
    </row>
    <row r="90" spans="1:46" s="33" customFormat="1" ht="10.5" x14ac:dyDescent="0.15">
      <c r="A90" s="54"/>
      <c r="B90" s="122"/>
      <c r="C90" s="123"/>
      <c r="D90" s="123"/>
      <c r="E90" s="124"/>
      <c r="F90" s="198"/>
      <c r="G90" s="125"/>
      <c r="H90" s="125"/>
      <c r="I90" s="125"/>
      <c r="J90" s="194"/>
      <c r="K90" s="194"/>
      <c r="L90" s="195">
        <f t="shared" si="1"/>
        <v>0</v>
      </c>
      <c r="M90" s="194"/>
      <c r="N90" s="194"/>
      <c r="O90" s="261" t="str">
        <f>IF(F90=selections!R$6,"Y","N")</f>
        <v>N</v>
      </c>
      <c r="P90" s="125"/>
      <c r="Q90" s="125"/>
      <c r="R90" s="125"/>
      <c r="S90" s="126"/>
      <c r="T90" s="126"/>
      <c r="U90" s="129"/>
      <c r="V90" s="128"/>
      <c r="W90" s="129"/>
      <c r="X90" s="200"/>
      <c r="Y90" s="129"/>
      <c r="Z90" s="129"/>
      <c r="AA90" s="281"/>
      <c r="AB90" s="129"/>
      <c r="AC90" s="125"/>
      <c r="AD90" s="154"/>
      <c r="AE90" s="109"/>
      <c r="AF90" s="155"/>
      <c r="AG90" s="109"/>
      <c r="AH90" s="54"/>
      <c r="AI90" s="54"/>
      <c r="AJ90" s="54"/>
      <c r="AK90" s="54"/>
      <c r="AL90" s="54"/>
      <c r="AM90" s="54"/>
      <c r="AN90" s="54"/>
      <c r="AO90" s="54"/>
      <c r="AP90" s="54"/>
      <c r="AQ90" s="54"/>
      <c r="AR90" s="54"/>
      <c r="AS90" s="54"/>
      <c r="AT90" s="54"/>
    </row>
    <row r="91" spans="1:46" s="33" customFormat="1" ht="10.5" x14ac:dyDescent="0.15">
      <c r="A91" s="54"/>
      <c r="B91" s="122"/>
      <c r="C91" s="123"/>
      <c r="D91" s="123"/>
      <c r="E91" s="124"/>
      <c r="F91" s="198"/>
      <c r="G91" s="125"/>
      <c r="H91" s="125"/>
      <c r="I91" s="125"/>
      <c r="J91" s="194"/>
      <c r="K91" s="194"/>
      <c r="L91" s="195">
        <f t="shared" si="1"/>
        <v>0</v>
      </c>
      <c r="M91" s="194"/>
      <c r="N91" s="194"/>
      <c r="O91" s="261" t="str">
        <f>IF(F91=selections!R$6,"Y","N")</f>
        <v>N</v>
      </c>
      <c r="P91" s="125"/>
      <c r="Q91" s="125"/>
      <c r="R91" s="125"/>
      <c r="S91" s="126"/>
      <c r="T91" s="126"/>
      <c r="U91" s="129"/>
      <c r="V91" s="128"/>
      <c r="W91" s="129"/>
      <c r="X91" s="200"/>
      <c r="Y91" s="129"/>
      <c r="Z91" s="129"/>
      <c r="AA91" s="281"/>
      <c r="AB91" s="129"/>
      <c r="AC91" s="125"/>
      <c r="AD91" s="154"/>
      <c r="AE91" s="109"/>
      <c r="AF91" s="155"/>
      <c r="AG91" s="109"/>
      <c r="AH91" s="54"/>
      <c r="AI91" s="54"/>
      <c r="AJ91" s="54"/>
      <c r="AK91" s="54"/>
      <c r="AL91" s="54"/>
      <c r="AM91" s="54"/>
      <c r="AN91" s="54"/>
      <c r="AO91" s="54"/>
      <c r="AP91" s="54"/>
      <c r="AQ91" s="54"/>
      <c r="AR91" s="54"/>
      <c r="AS91" s="54"/>
      <c r="AT91" s="54"/>
    </row>
    <row r="92" spans="1:46" s="33" customFormat="1" ht="10.5" x14ac:dyDescent="0.15">
      <c r="A92" s="54"/>
      <c r="B92" s="122"/>
      <c r="C92" s="123"/>
      <c r="D92" s="123"/>
      <c r="E92" s="124"/>
      <c r="F92" s="198"/>
      <c r="G92" s="125"/>
      <c r="H92" s="125"/>
      <c r="I92" s="125"/>
      <c r="J92" s="194"/>
      <c r="K92" s="194"/>
      <c r="L92" s="195">
        <f t="shared" si="1"/>
        <v>0</v>
      </c>
      <c r="M92" s="194"/>
      <c r="N92" s="194"/>
      <c r="O92" s="261" t="str">
        <f>IF(F92=selections!R$6,"Y","N")</f>
        <v>N</v>
      </c>
      <c r="P92" s="125"/>
      <c r="Q92" s="125"/>
      <c r="R92" s="125"/>
      <c r="S92" s="126"/>
      <c r="T92" s="126"/>
      <c r="U92" s="129"/>
      <c r="V92" s="128"/>
      <c r="W92" s="129"/>
      <c r="X92" s="200"/>
      <c r="Y92" s="129"/>
      <c r="Z92" s="129"/>
      <c r="AA92" s="281"/>
      <c r="AB92" s="129"/>
      <c r="AC92" s="125"/>
      <c r="AD92" s="154"/>
      <c r="AE92" s="109"/>
      <c r="AF92" s="155"/>
      <c r="AG92" s="109"/>
      <c r="AH92" s="54"/>
      <c r="AI92" s="54"/>
      <c r="AJ92" s="54"/>
      <c r="AK92" s="54"/>
      <c r="AL92" s="54"/>
      <c r="AM92" s="54"/>
      <c r="AN92" s="54"/>
      <c r="AO92" s="54"/>
      <c r="AP92" s="54"/>
      <c r="AQ92" s="54"/>
      <c r="AR92" s="54"/>
      <c r="AS92" s="54"/>
      <c r="AT92" s="54"/>
    </row>
    <row r="93" spans="1:46" s="33" customFormat="1" ht="10.5" x14ac:dyDescent="0.15">
      <c r="A93" s="54"/>
      <c r="B93" s="122"/>
      <c r="C93" s="123"/>
      <c r="D93" s="123"/>
      <c r="E93" s="124"/>
      <c r="F93" s="198"/>
      <c r="G93" s="125"/>
      <c r="H93" s="125"/>
      <c r="I93" s="125"/>
      <c r="J93" s="194"/>
      <c r="K93" s="194"/>
      <c r="L93" s="195">
        <f t="shared" si="1"/>
        <v>0</v>
      </c>
      <c r="M93" s="194"/>
      <c r="N93" s="194"/>
      <c r="O93" s="261" t="str">
        <f>IF(F93=selections!R$6,"Y","N")</f>
        <v>N</v>
      </c>
      <c r="P93" s="125"/>
      <c r="Q93" s="125"/>
      <c r="R93" s="125"/>
      <c r="S93" s="126"/>
      <c r="T93" s="126"/>
      <c r="U93" s="129"/>
      <c r="V93" s="128"/>
      <c r="W93" s="129"/>
      <c r="X93" s="200"/>
      <c r="Y93" s="129"/>
      <c r="Z93" s="129"/>
      <c r="AA93" s="281"/>
      <c r="AB93" s="129"/>
      <c r="AC93" s="125"/>
      <c r="AD93" s="154"/>
      <c r="AE93" s="109"/>
      <c r="AF93" s="155"/>
      <c r="AG93" s="109"/>
      <c r="AH93" s="54"/>
      <c r="AI93" s="54"/>
      <c r="AJ93" s="54"/>
      <c r="AK93" s="54"/>
      <c r="AL93" s="54"/>
      <c r="AM93" s="54"/>
      <c r="AN93" s="54"/>
      <c r="AO93" s="54"/>
      <c r="AP93" s="54"/>
      <c r="AQ93" s="54"/>
      <c r="AR93" s="54"/>
      <c r="AS93" s="54"/>
      <c r="AT93" s="54"/>
    </row>
    <row r="94" spans="1:46" s="33" customFormat="1" ht="10.5" x14ac:dyDescent="0.15">
      <c r="A94" s="54"/>
      <c r="B94" s="122"/>
      <c r="C94" s="123"/>
      <c r="D94" s="123"/>
      <c r="E94" s="124"/>
      <c r="F94" s="198"/>
      <c r="G94" s="125"/>
      <c r="H94" s="125"/>
      <c r="I94" s="125"/>
      <c r="J94" s="194"/>
      <c r="K94" s="194"/>
      <c r="L94" s="195">
        <f t="shared" si="1"/>
        <v>0</v>
      </c>
      <c r="M94" s="194"/>
      <c r="N94" s="194"/>
      <c r="O94" s="261" t="str">
        <f>IF(F94=selections!R$6,"Y","N")</f>
        <v>N</v>
      </c>
      <c r="P94" s="125"/>
      <c r="Q94" s="125"/>
      <c r="R94" s="125"/>
      <c r="S94" s="126"/>
      <c r="T94" s="126"/>
      <c r="U94" s="129"/>
      <c r="V94" s="128"/>
      <c r="W94" s="129"/>
      <c r="X94" s="200"/>
      <c r="Y94" s="129"/>
      <c r="Z94" s="129"/>
      <c r="AA94" s="281"/>
      <c r="AB94" s="129"/>
      <c r="AC94" s="125"/>
      <c r="AD94" s="154"/>
      <c r="AE94" s="109"/>
      <c r="AF94" s="155"/>
      <c r="AG94" s="109"/>
      <c r="AH94" s="54"/>
      <c r="AI94" s="54"/>
      <c r="AJ94" s="54"/>
      <c r="AK94" s="54"/>
      <c r="AL94" s="54"/>
      <c r="AM94" s="54"/>
      <c r="AN94" s="54"/>
      <c r="AO94" s="54"/>
      <c r="AP94" s="54"/>
      <c r="AQ94" s="54"/>
      <c r="AR94" s="54"/>
      <c r="AS94" s="54"/>
      <c r="AT94" s="54"/>
    </row>
    <row r="95" spans="1:46" s="33" customFormat="1" ht="10.5" x14ac:dyDescent="0.15">
      <c r="A95" s="54"/>
      <c r="B95" s="122"/>
      <c r="C95" s="123"/>
      <c r="D95" s="123"/>
      <c r="E95" s="124"/>
      <c r="F95" s="198"/>
      <c r="G95" s="125"/>
      <c r="H95" s="125"/>
      <c r="I95" s="125"/>
      <c r="J95" s="194"/>
      <c r="K95" s="194"/>
      <c r="L95" s="195">
        <f t="shared" si="1"/>
        <v>0</v>
      </c>
      <c r="M95" s="194"/>
      <c r="N95" s="194"/>
      <c r="O95" s="261" t="str">
        <f>IF(F95=selections!R$6,"Y","N")</f>
        <v>N</v>
      </c>
      <c r="P95" s="125"/>
      <c r="Q95" s="125"/>
      <c r="R95" s="125"/>
      <c r="S95" s="126"/>
      <c r="T95" s="126"/>
      <c r="U95" s="129"/>
      <c r="V95" s="128"/>
      <c r="W95" s="129"/>
      <c r="X95" s="200"/>
      <c r="Y95" s="129"/>
      <c r="Z95" s="129"/>
      <c r="AA95" s="281"/>
      <c r="AB95" s="129"/>
      <c r="AC95" s="125"/>
      <c r="AD95" s="154"/>
      <c r="AE95" s="109"/>
      <c r="AF95" s="155"/>
      <c r="AG95" s="109"/>
      <c r="AH95" s="54"/>
      <c r="AI95" s="54"/>
      <c r="AJ95" s="54"/>
      <c r="AK95" s="54"/>
      <c r="AL95" s="54"/>
      <c r="AM95" s="54"/>
      <c r="AN95" s="54"/>
      <c r="AO95" s="54"/>
      <c r="AP95" s="54"/>
      <c r="AQ95" s="54"/>
      <c r="AR95" s="54"/>
      <c r="AS95" s="54"/>
      <c r="AT95" s="54"/>
    </row>
    <row r="96" spans="1:46" s="33" customFormat="1" ht="10.5" x14ac:dyDescent="0.15">
      <c r="A96" s="54"/>
      <c r="B96" s="122"/>
      <c r="C96" s="123"/>
      <c r="D96" s="123"/>
      <c r="E96" s="124"/>
      <c r="F96" s="198"/>
      <c r="G96" s="125"/>
      <c r="H96" s="125"/>
      <c r="I96" s="125"/>
      <c r="J96" s="194"/>
      <c r="K96" s="194"/>
      <c r="L96" s="195">
        <f t="shared" si="1"/>
        <v>0</v>
      </c>
      <c r="M96" s="194"/>
      <c r="N96" s="194"/>
      <c r="O96" s="261" t="str">
        <f>IF(F96=selections!R$6,"Y","N")</f>
        <v>N</v>
      </c>
      <c r="P96" s="125"/>
      <c r="Q96" s="125"/>
      <c r="R96" s="125"/>
      <c r="S96" s="126"/>
      <c r="T96" s="126"/>
      <c r="U96" s="129"/>
      <c r="V96" s="128"/>
      <c r="W96" s="129"/>
      <c r="X96" s="200"/>
      <c r="Y96" s="129"/>
      <c r="Z96" s="129"/>
      <c r="AA96" s="281"/>
      <c r="AB96" s="129"/>
      <c r="AC96" s="125"/>
      <c r="AD96" s="154"/>
      <c r="AE96" s="109"/>
      <c r="AF96" s="155"/>
      <c r="AG96" s="109"/>
      <c r="AH96" s="54"/>
      <c r="AI96" s="54"/>
      <c r="AJ96" s="54"/>
      <c r="AK96" s="54"/>
      <c r="AL96" s="54"/>
      <c r="AM96" s="54"/>
      <c r="AN96" s="54"/>
      <c r="AO96" s="54"/>
      <c r="AP96" s="54"/>
      <c r="AQ96" s="54"/>
      <c r="AR96" s="54"/>
      <c r="AS96" s="54"/>
      <c r="AT96" s="54"/>
    </row>
    <row r="97" spans="1:46" s="33" customFormat="1" ht="10.5" x14ac:dyDescent="0.15">
      <c r="A97" s="54"/>
      <c r="B97" s="122"/>
      <c r="C97" s="123"/>
      <c r="D97" s="123"/>
      <c r="E97" s="124"/>
      <c r="F97" s="198"/>
      <c r="G97" s="125"/>
      <c r="H97" s="125"/>
      <c r="I97" s="125"/>
      <c r="J97" s="194"/>
      <c r="K97" s="194"/>
      <c r="L97" s="195">
        <f t="shared" si="1"/>
        <v>0</v>
      </c>
      <c r="M97" s="194"/>
      <c r="N97" s="194"/>
      <c r="O97" s="261" t="str">
        <f>IF(F97=selections!R$6,"Y","N")</f>
        <v>N</v>
      </c>
      <c r="P97" s="125"/>
      <c r="Q97" s="125"/>
      <c r="R97" s="125"/>
      <c r="S97" s="126"/>
      <c r="T97" s="126"/>
      <c r="U97" s="129"/>
      <c r="V97" s="128"/>
      <c r="W97" s="129"/>
      <c r="X97" s="200"/>
      <c r="Y97" s="129"/>
      <c r="Z97" s="129"/>
      <c r="AA97" s="281"/>
      <c r="AB97" s="129"/>
      <c r="AC97" s="125"/>
      <c r="AD97" s="154"/>
      <c r="AE97" s="109"/>
      <c r="AF97" s="157"/>
      <c r="AG97" s="202"/>
      <c r="AH97" s="54"/>
      <c r="AI97" s="54"/>
      <c r="AJ97" s="54"/>
      <c r="AK97" s="54"/>
      <c r="AL97" s="54"/>
      <c r="AM97" s="54"/>
      <c r="AN97" s="54"/>
      <c r="AO97" s="54"/>
      <c r="AP97" s="54"/>
      <c r="AQ97" s="54"/>
      <c r="AR97" s="54"/>
      <c r="AS97" s="54"/>
      <c r="AT97" s="54"/>
    </row>
    <row r="98" spans="1:46" s="33" customFormat="1" ht="10.5" x14ac:dyDescent="0.15">
      <c r="A98" s="54"/>
      <c r="B98" s="122"/>
      <c r="C98" s="123"/>
      <c r="D98" s="123"/>
      <c r="E98" s="124"/>
      <c r="F98" s="198"/>
      <c r="G98" s="125"/>
      <c r="H98" s="125"/>
      <c r="I98" s="125"/>
      <c r="J98" s="194"/>
      <c r="K98" s="194"/>
      <c r="L98" s="195">
        <f t="shared" si="1"/>
        <v>0</v>
      </c>
      <c r="M98" s="194"/>
      <c r="N98" s="194"/>
      <c r="O98" s="261" t="str">
        <f>IF(F98=selections!R$6,"Y","N")</f>
        <v>N</v>
      </c>
      <c r="P98" s="125"/>
      <c r="Q98" s="125"/>
      <c r="R98" s="125"/>
      <c r="S98" s="126"/>
      <c r="T98" s="126"/>
      <c r="U98" s="129"/>
      <c r="V98" s="128"/>
      <c r="W98" s="129"/>
      <c r="X98" s="200"/>
      <c r="Y98" s="129"/>
      <c r="Z98" s="129"/>
      <c r="AA98" s="281"/>
      <c r="AB98" s="129"/>
      <c r="AC98" s="125"/>
      <c r="AD98" s="154"/>
      <c r="AE98" s="109"/>
      <c r="AF98" s="157"/>
      <c r="AG98" s="202"/>
      <c r="AH98" s="54"/>
      <c r="AI98" s="54"/>
      <c r="AJ98" s="54"/>
      <c r="AK98" s="54"/>
      <c r="AL98" s="54"/>
      <c r="AM98" s="54"/>
      <c r="AN98" s="54"/>
      <c r="AO98" s="54"/>
      <c r="AP98" s="54"/>
      <c r="AQ98" s="54"/>
      <c r="AR98" s="54"/>
      <c r="AS98" s="54"/>
      <c r="AT98" s="54"/>
    </row>
    <row r="99" spans="1:46" s="33" customFormat="1" ht="10.5" x14ac:dyDescent="0.15">
      <c r="A99" s="54"/>
      <c r="B99" s="122"/>
      <c r="C99" s="123"/>
      <c r="D99" s="123"/>
      <c r="E99" s="124"/>
      <c r="F99" s="198"/>
      <c r="G99" s="125"/>
      <c r="H99" s="125"/>
      <c r="I99" s="125"/>
      <c r="J99" s="194"/>
      <c r="K99" s="194"/>
      <c r="L99" s="195">
        <f t="shared" si="1"/>
        <v>0</v>
      </c>
      <c r="M99" s="194"/>
      <c r="N99" s="194"/>
      <c r="O99" s="261" t="str">
        <f>IF(F99=selections!R$6,"Y","N")</f>
        <v>N</v>
      </c>
      <c r="P99" s="125"/>
      <c r="Q99" s="125"/>
      <c r="R99" s="125"/>
      <c r="S99" s="126"/>
      <c r="T99" s="126"/>
      <c r="U99" s="129"/>
      <c r="V99" s="128"/>
      <c r="W99" s="129"/>
      <c r="X99" s="200"/>
      <c r="Y99" s="129"/>
      <c r="Z99" s="129"/>
      <c r="AA99" s="281"/>
      <c r="AB99" s="129"/>
      <c r="AC99" s="125"/>
      <c r="AD99" s="154"/>
      <c r="AE99" s="109"/>
      <c r="AF99" s="157"/>
      <c r="AG99" s="202"/>
      <c r="AH99" s="54"/>
      <c r="AI99" s="54"/>
      <c r="AJ99" s="54"/>
      <c r="AK99" s="54"/>
      <c r="AL99" s="54"/>
      <c r="AM99" s="54"/>
      <c r="AN99" s="54"/>
      <c r="AO99" s="54"/>
      <c r="AP99" s="54"/>
      <c r="AQ99" s="54"/>
      <c r="AR99" s="54"/>
      <c r="AS99" s="54"/>
      <c r="AT99" s="54"/>
    </row>
    <row r="100" spans="1:46" s="33" customFormat="1" ht="10.5" x14ac:dyDescent="0.15">
      <c r="A100" s="54"/>
      <c r="B100" s="122"/>
      <c r="C100" s="123"/>
      <c r="D100" s="123"/>
      <c r="E100" s="124"/>
      <c r="F100" s="198"/>
      <c r="G100" s="125"/>
      <c r="H100" s="125"/>
      <c r="I100" s="125"/>
      <c r="J100" s="194"/>
      <c r="K100" s="194"/>
      <c r="L100" s="195">
        <f t="shared" si="1"/>
        <v>0</v>
      </c>
      <c r="M100" s="194"/>
      <c r="N100" s="194"/>
      <c r="O100" s="261" t="str">
        <f>IF(F100=selections!R$6,"Y","N")</f>
        <v>N</v>
      </c>
      <c r="P100" s="125"/>
      <c r="Q100" s="125"/>
      <c r="R100" s="125"/>
      <c r="S100" s="126"/>
      <c r="T100" s="126"/>
      <c r="U100" s="129"/>
      <c r="V100" s="128"/>
      <c r="W100" s="129"/>
      <c r="X100" s="200"/>
      <c r="Y100" s="129"/>
      <c r="Z100" s="129"/>
      <c r="AA100" s="281"/>
      <c r="AB100" s="129"/>
      <c r="AC100" s="125"/>
      <c r="AD100" s="154"/>
      <c r="AE100" s="109"/>
      <c r="AF100" s="157"/>
      <c r="AG100" s="202"/>
      <c r="AH100" s="54"/>
      <c r="AI100" s="54"/>
      <c r="AJ100" s="54"/>
      <c r="AK100" s="54"/>
      <c r="AL100" s="54"/>
      <c r="AM100" s="54"/>
      <c r="AN100" s="54"/>
      <c r="AO100" s="54"/>
      <c r="AP100" s="54"/>
      <c r="AQ100" s="54"/>
      <c r="AR100" s="54"/>
      <c r="AS100" s="54"/>
      <c r="AT100" s="54"/>
    </row>
    <row r="101" spans="1:46" s="33" customFormat="1" ht="10.5" x14ac:dyDescent="0.15">
      <c r="A101" s="54"/>
      <c r="B101" s="122"/>
      <c r="C101" s="123"/>
      <c r="D101" s="123"/>
      <c r="E101" s="124"/>
      <c r="F101" s="198"/>
      <c r="G101" s="125"/>
      <c r="H101" s="125"/>
      <c r="I101" s="125"/>
      <c r="J101" s="194"/>
      <c r="K101" s="194"/>
      <c r="L101" s="195">
        <f t="shared" si="1"/>
        <v>0</v>
      </c>
      <c r="M101" s="194"/>
      <c r="N101" s="194"/>
      <c r="O101" s="261" t="str">
        <f>IF(F101=selections!R$6,"Y","N")</f>
        <v>N</v>
      </c>
      <c r="P101" s="125"/>
      <c r="Q101" s="125"/>
      <c r="R101" s="125"/>
      <c r="S101" s="126"/>
      <c r="T101" s="126"/>
      <c r="U101" s="129"/>
      <c r="V101" s="128"/>
      <c r="W101" s="129"/>
      <c r="X101" s="200"/>
      <c r="Y101" s="129"/>
      <c r="Z101" s="129"/>
      <c r="AA101" s="281"/>
      <c r="AB101" s="129"/>
      <c r="AC101" s="125"/>
      <c r="AD101" s="154"/>
      <c r="AE101" s="109"/>
      <c r="AF101" s="157"/>
      <c r="AG101" s="202"/>
      <c r="AH101" s="54"/>
      <c r="AI101" s="54"/>
      <c r="AJ101" s="54"/>
      <c r="AK101" s="54"/>
      <c r="AL101" s="54"/>
      <c r="AM101" s="54"/>
      <c r="AN101" s="54"/>
      <c r="AO101" s="54"/>
      <c r="AP101" s="54"/>
      <c r="AQ101" s="54"/>
      <c r="AR101" s="54"/>
      <c r="AS101" s="54"/>
      <c r="AT101" s="54"/>
    </row>
    <row r="102" spans="1:46" s="33" customFormat="1" ht="10.5" hidden="1" outlineLevel="1" x14ac:dyDescent="0.15">
      <c r="A102" s="54"/>
      <c r="B102" s="122"/>
      <c r="C102" s="123"/>
      <c r="D102" s="123"/>
      <c r="E102" s="124"/>
      <c r="F102" s="198"/>
      <c r="G102" s="125"/>
      <c r="H102" s="125"/>
      <c r="I102" s="125"/>
      <c r="J102" s="194"/>
      <c r="K102" s="194"/>
      <c r="L102" s="195">
        <f t="shared" si="1"/>
        <v>0</v>
      </c>
      <c r="M102" s="194"/>
      <c r="N102" s="194"/>
      <c r="O102" s="261" t="str">
        <f>IF(F102=selections!R$6,"Y","N")</f>
        <v>N</v>
      </c>
      <c r="P102" s="125"/>
      <c r="Q102" s="125"/>
      <c r="R102" s="125"/>
      <c r="S102" s="126"/>
      <c r="T102" s="126"/>
      <c r="U102" s="129"/>
      <c r="V102" s="128"/>
      <c r="W102" s="129"/>
      <c r="X102" s="200"/>
      <c r="Y102" s="129"/>
      <c r="Z102" s="129"/>
      <c r="AA102" s="281"/>
      <c r="AB102" s="129"/>
      <c r="AC102" s="125"/>
      <c r="AD102" s="154"/>
      <c r="AE102" s="109"/>
      <c r="AF102" s="157"/>
      <c r="AG102" s="202"/>
      <c r="AH102" s="54"/>
      <c r="AI102" s="54"/>
      <c r="AJ102" s="54"/>
      <c r="AK102" s="54"/>
      <c r="AL102" s="54"/>
      <c r="AM102" s="54"/>
      <c r="AN102" s="54"/>
      <c r="AO102" s="54"/>
      <c r="AP102" s="54"/>
      <c r="AQ102" s="54"/>
      <c r="AR102" s="54"/>
      <c r="AS102" s="54"/>
      <c r="AT102" s="54"/>
    </row>
    <row r="103" spans="1:46" s="33" customFormat="1" ht="10.5" hidden="1" outlineLevel="1" x14ac:dyDescent="0.15">
      <c r="A103" s="54"/>
      <c r="B103" s="122"/>
      <c r="C103" s="123"/>
      <c r="D103" s="123"/>
      <c r="E103" s="124"/>
      <c r="F103" s="198"/>
      <c r="G103" s="125"/>
      <c r="H103" s="125"/>
      <c r="I103" s="125"/>
      <c r="J103" s="194"/>
      <c r="K103" s="194"/>
      <c r="L103" s="195">
        <f t="shared" si="1"/>
        <v>0</v>
      </c>
      <c r="M103" s="194"/>
      <c r="N103" s="194"/>
      <c r="O103" s="261" t="str">
        <f>IF(F103=selections!R$6,"Y","N")</f>
        <v>N</v>
      </c>
      <c r="P103" s="125"/>
      <c r="Q103" s="125"/>
      <c r="R103" s="125"/>
      <c r="S103" s="126"/>
      <c r="T103" s="126"/>
      <c r="U103" s="129"/>
      <c r="V103" s="128"/>
      <c r="W103" s="129"/>
      <c r="X103" s="200"/>
      <c r="Y103" s="129"/>
      <c r="Z103" s="129"/>
      <c r="AA103" s="281"/>
      <c r="AB103" s="129"/>
      <c r="AC103" s="125"/>
      <c r="AD103" s="154"/>
      <c r="AE103" s="109"/>
      <c r="AF103" s="157"/>
      <c r="AG103" s="202"/>
      <c r="AH103" s="54"/>
      <c r="AI103" s="54"/>
      <c r="AJ103" s="54"/>
      <c r="AK103" s="54"/>
      <c r="AL103" s="54"/>
      <c r="AM103" s="54"/>
      <c r="AN103" s="54"/>
      <c r="AO103" s="54"/>
      <c r="AP103" s="54"/>
      <c r="AQ103" s="54"/>
      <c r="AR103" s="54"/>
      <c r="AS103" s="54"/>
      <c r="AT103" s="54"/>
    </row>
    <row r="104" spans="1:46" s="33" customFormat="1" ht="10.5" hidden="1" outlineLevel="1" x14ac:dyDescent="0.15">
      <c r="A104" s="54"/>
      <c r="B104" s="122"/>
      <c r="C104" s="123"/>
      <c r="D104" s="123"/>
      <c r="E104" s="124"/>
      <c r="F104" s="198"/>
      <c r="G104" s="125"/>
      <c r="H104" s="125"/>
      <c r="I104" s="125"/>
      <c r="J104" s="194"/>
      <c r="K104" s="194"/>
      <c r="L104" s="195">
        <f t="shared" si="1"/>
        <v>0</v>
      </c>
      <c r="M104" s="194"/>
      <c r="N104" s="194"/>
      <c r="O104" s="261" t="str">
        <f>IF(F104=selections!R$6,"Y","N")</f>
        <v>N</v>
      </c>
      <c r="P104" s="125"/>
      <c r="Q104" s="125"/>
      <c r="R104" s="125"/>
      <c r="S104" s="126"/>
      <c r="T104" s="126"/>
      <c r="U104" s="129"/>
      <c r="V104" s="128"/>
      <c r="W104" s="129"/>
      <c r="X104" s="200"/>
      <c r="Y104" s="129"/>
      <c r="Z104" s="129"/>
      <c r="AA104" s="281"/>
      <c r="AB104" s="129"/>
      <c r="AC104" s="125"/>
      <c r="AD104" s="154"/>
      <c r="AE104" s="109"/>
      <c r="AF104" s="157"/>
      <c r="AG104" s="202"/>
      <c r="AH104" s="54"/>
      <c r="AI104" s="54"/>
      <c r="AJ104" s="54"/>
      <c r="AK104" s="54"/>
      <c r="AL104" s="54"/>
      <c r="AM104" s="54"/>
      <c r="AN104" s="54"/>
      <c r="AO104" s="54"/>
      <c r="AP104" s="54"/>
      <c r="AQ104" s="54"/>
      <c r="AR104" s="54"/>
      <c r="AS104" s="54"/>
      <c r="AT104" s="54"/>
    </row>
    <row r="105" spans="1:46" s="33" customFormat="1" ht="10.5" hidden="1" outlineLevel="1" x14ac:dyDescent="0.15">
      <c r="A105" s="54"/>
      <c r="B105" s="122"/>
      <c r="C105" s="123"/>
      <c r="D105" s="123"/>
      <c r="E105" s="124"/>
      <c r="F105" s="198"/>
      <c r="G105" s="125"/>
      <c r="H105" s="125"/>
      <c r="I105" s="125"/>
      <c r="J105" s="194"/>
      <c r="K105" s="194"/>
      <c r="L105" s="195">
        <f t="shared" si="1"/>
        <v>0</v>
      </c>
      <c r="M105" s="194"/>
      <c r="N105" s="194"/>
      <c r="O105" s="261" t="str">
        <f>IF(F105=selections!R$6,"Y","N")</f>
        <v>N</v>
      </c>
      <c r="P105" s="125"/>
      <c r="Q105" s="125"/>
      <c r="R105" s="125"/>
      <c r="S105" s="126"/>
      <c r="T105" s="126"/>
      <c r="U105" s="129"/>
      <c r="V105" s="128"/>
      <c r="W105" s="129"/>
      <c r="X105" s="200"/>
      <c r="Y105" s="129"/>
      <c r="Z105" s="129"/>
      <c r="AA105" s="281"/>
      <c r="AB105" s="129"/>
      <c r="AC105" s="125"/>
      <c r="AD105" s="154"/>
      <c r="AE105" s="109"/>
      <c r="AF105" s="157"/>
      <c r="AG105" s="202"/>
      <c r="AH105" s="54"/>
      <c r="AI105" s="54"/>
      <c r="AJ105" s="54"/>
      <c r="AK105" s="54"/>
      <c r="AL105" s="54"/>
      <c r="AM105" s="54"/>
      <c r="AN105" s="54"/>
      <c r="AO105" s="54"/>
      <c r="AP105" s="54"/>
      <c r="AQ105" s="54"/>
      <c r="AR105" s="54"/>
      <c r="AS105" s="54"/>
      <c r="AT105" s="54"/>
    </row>
    <row r="106" spans="1:46" s="33" customFormat="1" ht="10.5" hidden="1" outlineLevel="1" x14ac:dyDescent="0.15">
      <c r="A106" s="54"/>
      <c r="B106" s="122"/>
      <c r="C106" s="123"/>
      <c r="D106" s="123"/>
      <c r="E106" s="124"/>
      <c r="F106" s="198"/>
      <c r="G106" s="125"/>
      <c r="H106" s="125"/>
      <c r="I106" s="125"/>
      <c r="J106" s="194"/>
      <c r="K106" s="194"/>
      <c r="L106" s="195">
        <f t="shared" si="1"/>
        <v>0</v>
      </c>
      <c r="M106" s="194"/>
      <c r="N106" s="194"/>
      <c r="O106" s="261" t="str">
        <f>IF(F106=selections!R$6,"Y","N")</f>
        <v>N</v>
      </c>
      <c r="P106" s="125"/>
      <c r="Q106" s="125"/>
      <c r="R106" s="125"/>
      <c r="S106" s="126"/>
      <c r="T106" s="126"/>
      <c r="U106" s="129"/>
      <c r="V106" s="128"/>
      <c r="W106" s="129"/>
      <c r="X106" s="200"/>
      <c r="Y106" s="129"/>
      <c r="Z106" s="129"/>
      <c r="AA106" s="281"/>
      <c r="AB106" s="129"/>
      <c r="AC106" s="125"/>
      <c r="AD106" s="154"/>
      <c r="AE106" s="109"/>
      <c r="AF106" s="157"/>
      <c r="AG106" s="202"/>
      <c r="AH106" s="54"/>
      <c r="AI106" s="54"/>
      <c r="AJ106" s="54"/>
      <c r="AK106" s="54"/>
      <c r="AL106" s="54"/>
      <c r="AM106" s="54"/>
      <c r="AN106" s="54"/>
      <c r="AO106" s="54"/>
      <c r="AP106" s="54"/>
      <c r="AQ106" s="54"/>
      <c r="AR106" s="54"/>
      <c r="AS106" s="54"/>
      <c r="AT106" s="54"/>
    </row>
    <row r="107" spans="1:46" s="33" customFormat="1" ht="10.5" hidden="1" outlineLevel="1" x14ac:dyDescent="0.15">
      <c r="A107" s="54"/>
      <c r="B107" s="122"/>
      <c r="C107" s="123"/>
      <c r="D107" s="123"/>
      <c r="E107" s="124"/>
      <c r="F107" s="198"/>
      <c r="G107" s="125"/>
      <c r="H107" s="125"/>
      <c r="I107" s="125"/>
      <c r="J107" s="194"/>
      <c r="K107" s="194"/>
      <c r="L107" s="195">
        <f t="shared" si="1"/>
        <v>0</v>
      </c>
      <c r="M107" s="194"/>
      <c r="N107" s="194"/>
      <c r="O107" s="261" t="str">
        <f>IF(F107=selections!R$6,"Y","N")</f>
        <v>N</v>
      </c>
      <c r="P107" s="125"/>
      <c r="Q107" s="125"/>
      <c r="R107" s="125"/>
      <c r="S107" s="126"/>
      <c r="T107" s="126"/>
      <c r="U107" s="129"/>
      <c r="V107" s="128"/>
      <c r="W107" s="129"/>
      <c r="X107" s="200"/>
      <c r="Y107" s="129"/>
      <c r="Z107" s="129"/>
      <c r="AA107" s="281"/>
      <c r="AB107" s="129"/>
      <c r="AC107" s="125"/>
      <c r="AD107" s="154"/>
      <c r="AE107" s="109"/>
      <c r="AF107" s="157"/>
      <c r="AG107" s="202"/>
      <c r="AH107" s="54"/>
      <c r="AI107" s="54"/>
      <c r="AJ107" s="54"/>
      <c r="AK107" s="54"/>
      <c r="AL107" s="54"/>
      <c r="AM107" s="54"/>
      <c r="AN107" s="54"/>
      <c r="AO107" s="54"/>
      <c r="AP107" s="54"/>
      <c r="AQ107" s="54"/>
      <c r="AR107" s="54"/>
      <c r="AS107" s="54"/>
      <c r="AT107" s="54"/>
    </row>
    <row r="108" spans="1:46" s="33" customFormat="1" ht="10.5" hidden="1" outlineLevel="1" x14ac:dyDescent="0.15">
      <c r="A108" s="54"/>
      <c r="B108" s="122"/>
      <c r="C108" s="123"/>
      <c r="D108" s="123"/>
      <c r="E108" s="124"/>
      <c r="F108" s="198"/>
      <c r="G108" s="125"/>
      <c r="H108" s="125"/>
      <c r="I108" s="125"/>
      <c r="J108" s="194"/>
      <c r="K108" s="194"/>
      <c r="L108" s="195">
        <f t="shared" si="1"/>
        <v>0</v>
      </c>
      <c r="M108" s="194"/>
      <c r="N108" s="194"/>
      <c r="O108" s="261" t="str">
        <f>IF(F108=selections!R$6,"Y","N")</f>
        <v>N</v>
      </c>
      <c r="P108" s="125"/>
      <c r="Q108" s="125"/>
      <c r="R108" s="125"/>
      <c r="S108" s="126"/>
      <c r="T108" s="126"/>
      <c r="U108" s="129"/>
      <c r="V108" s="128"/>
      <c r="W108" s="129"/>
      <c r="X108" s="200"/>
      <c r="Y108" s="129"/>
      <c r="Z108" s="129"/>
      <c r="AA108" s="281"/>
      <c r="AB108" s="129"/>
      <c r="AC108" s="125"/>
      <c r="AD108" s="154"/>
      <c r="AE108" s="109"/>
      <c r="AF108" s="157"/>
      <c r="AG108" s="202"/>
      <c r="AH108" s="54"/>
      <c r="AI108" s="54"/>
      <c r="AJ108" s="54"/>
      <c r="AK108" s="54"/>
      <c r="AL108" s="54"/>
      <c r="AM108" s="54"/>
      <c r="AN108" s="54"/>
      <c r="AO108" s="54"/>
      <c r="AP108" s="54"/>
      <c r="AQ108" s="54"/>
      <c r="AR108" s="54"/>
      <c r="AS108" s="54"/>
      <c r="AT108" s="54"/>
    </row>
    <row r="109" spans="1:46" s="33" customFormat="1" ht="10.5" hidden="1" outlineLevel="1" x14ac:dyDescent="0.15">
      <c r="A109" s="54"/>
      <c r="B109" s="122"/>
      <c r="C109" s="123"/>
      <c r="D109" s="123"/>
      <c r="E109" s="124"/>
      <c r="F109" s="198"/>
      <c r="G109" s="125"/>
      <c r="H109" s="125"/>
      <c r="I109" s="125"/>
      <c r="J109" s="194"/>
      <c r="K109" s="194"/>
      <c r="L109" s="195">
        <f t="shared" si="1"/>
        <v>0</v>
      </c>
      <c r="M109" s="194"/>
      <c r="N109" s="194"/>
      <c r="O109" s="261" t="str">
        <f>IF(F109=selections!R$6,"Y","N")</f>
        <v>N</v>
      </c>
      <c r="P109" s="125"/>
      <c r="Q109" s="125"/>
      <c r="R109" s="125"/>
      <c r="S109" s="126"/>
      <c r="T109" s="126"/>
      <c r="U109" s="129"/>
      <c r="V109" s="128"/>
      <c r="W109" s="129"/>
      <c r="X109" s="200"/>
      <c r="Y109" s="129"/>
      <c r="Z109" s="129"/>
      <c r="AA109" s="281"/>
      <c r="AB109" s="129"/>
      <c r="AC109" s="125"/>
      <c r="AD109" s="154"/>
      <c r="AE109" s="109"/>
      <c r="AF109" s="157"/>
      <c r="AG109" s="202"/>
      <c r="AH109" s="54"/>
      <c r="AI109" s="54"/>
      <c r="AJ109" s="54"/>
      <c r="AK109" s="54"/>
      <c r="AL109" s="54"/>
      <c r="AM109" s="54"/>
      <c r="AN109" s="54"/>
      <c r="AO109" s="54"/>
      <c r="AP109" s="54"/>
      <c r="AQ109" s="54"/>
      <c r="AR109" s="54"/>
      <c r="AS109" s="54"/>
      <c r="AT109" s="54"/>
    </row>
    <row r="110" spans="1:46" s="33" customFormat="1" ht="10.5" hidden="1" outlineLevel="1" x14ac:dyDescent="0.15">
      <c r="A110" s="54"/>
      <c r="B110" s="122"/>
      <c r="C110" s="123"/>
      <c r="D110" s="123"/>
      <c r="E110" s="124"/>
      <c r="F110" s="198"/>
      <c r="G110" s="125"/>
      <c r="H110" s="125"/>
      <c r="I110" s="125"/>
      <c r="J110" s="194"/>
      <c r="K110" s="194"/>
      <c r="L110" s="195">
        <f t="shared" si="1"/>
        <v>0</v>
      </c>
      <c r="M110" s="194"/>
      <c r="N110" s="194"/>
      <c r="O110" s="261" t="str">
        <f>IF(F110=selections!R$6,"Y","N")</f>
        <v>N</v>
      </c>
      <c r="P110" s="125"/>
      <c r="Q110" s="125"/>
      <c r="R110" s="125"/>
      <c r="S110" s="126"/>
      <c r="T110" s="126"/>
      <c r="U110" s="129"/>
      <c r="V110" s="128"/>
      <c r="W110" s="129"/>
      <c r="X110" s="200"/>
      <c r="Y110" s="129"/>
      <c r="Z110" s="129"/>
      <c r="AA110" s="281"/>
      <c r="AB110" s="129"/>
      <c r="AC110" s="125"/>
      <c r="AD110" s="154"/>
      <c r="AE110" s="109"/>
      <c r="AF110" s="157"/>
      <c r="AG110" s="202"/>
      <c r="AH110" s="54"/>
      <c r="AI110" s="54"/>
      <c r="AJ110" s="54"/>
      <c r="AK110" s="54"/>
      <c r="AL110" s="54"/>
      <c r="AM110" s="54"/>
      <c r="AN110" s="54"/>
      <c r="AO110" s="54"/>
      <c r="AP110" s="54"/>
      <c r="AQ110" s="54"/>
      <c r="AR110" s="54"/>
      <c r="AS110" s="54"/>
      <c r="AT110" s="54"/>
    </row>
    <row r="111" spans="1:46" s="33" customFormat="1" ht="10.5" hidden="1" outlineLevel="1" x14ac:dyDescent="0.15">
      <c r="A111" s="54"/>
      <c r="B111" s="122"/>
      <c r="C111" s="123"/>
      <c r="D111" s="123"/>
      <c r="E111" s="124"/>
      <c r="F111" s="198"/>
      <c r="G111" s="125"/>
      <c r="H111" s="125"/>
      <c r="I111" s="125"/>
      <c r="J111" s="194"/>
      <c r="K111" s="194"/>
      <c r="L111" s="195">
        <f t="shared" si="1"/>
        <v>0</v>
      </c>
      <c r="M111" s="194"/>
      <c r="N111" s="194"/>
      <c r="O111" s="261" t="str">
        <f>IF(F111=selections!R$6,"Y","N")</f>
        <v>N</v>
      </c>
      <c r="P111" s="125"/>
      <c r="Q111" s="125"/>
      <c r="R111" s="125"/>
      <c r="S111" s="126"/>
      <c r="T111" s="126"/>
      <c r="U111" s="129"/>
      <c r="V111" s="128"/>
      <c r="W111" s="129"/>
      <c r="X111" s="200"/>
      <c r="Y111" s="129"/>
      <c r="Z111" s="129"/>
      <c r="AA111" s="281"/>
      <c r="AB111" s="129"/>
      <c r="AC111" s="125"/>
      <c r="AD111" s="154"/>
      <c r="AE111" s="109"/>
      <c r="AF111" s="157"/>
      <c r="AG111" s="202"/>
      <c r="AH111" s="54"/>
      <c r="AI111" s="54"/>
      <c r="AJ111" s="54"/>
      <c r="AK111" s="54"/>
      <c r="AL111" s="54"/>
      <c r="AM111" s="54"/>
      <c r="AN111" s="54"/>
      <c r="AO111" s="54"/>
      <c r="AP111" s="54"/>
      <c r="AQ111" s="54"/>
      <c r="AR111" s="54"/>
      <c r="AS111" s="54"/>
      <c r="AT111" s="54"/>
    </row>
    <row r="112" spans="1:46" s="33" customFormat="1" ht="10.5" hidden="1" outlineLevel="1" x14ac:dyDescent="0.15">
      <c r="A112" s="54"/>
      <c r="B112" s="122"/>
      <c r="C112" s="123"/>
      <c r="D112" s="123"/>
      <c r="E112" s="124"/>
      <c r="F112" s="198"/>
      <c r="G112" s="125"/>
      <c r="H112" s="125"/>
      <c r="I112" s="125"/>
      <c r="J112" s="194"/>
      <c r="K112" s="194"/>
      <c r="L112" s="195">
        <f t="shared" si="1"/>
        <v>0</v>
      </c>
      <c r="M112" s="194"/>
      <c r="N112" s="194"/>
      <c r="O112" s="261" t="str">
        <f>IF(F112=selections!R$6,"Y","N")</f>
        <v>N</v>
      </c>
      <c r="P112" s="125"/>
      <c r="Q112" s="125"/>
      <c r="R112" s="125"/>
      <c r="S112" s="126"/>
      <c r="T112" s="126"/>
      <c r="U112" s="129"/>
      <c r="V112" s="128"/>
      <c r="W112" s="129"/>
      <c r="X112" s="200"/>
      <c r="Y112" s="129"/>
      <c r="Z112" s="129"/>
      <c r="AA112" s="281"/>
      <c r="AB112" s="129"/>
      <c r="AC112" s="125"/>
      <c r="AD112" s="154"/>
      <c r="AE112" s="109"/>
      <c r="AF112" s="157"/>
      <c r="AG112" s="202"/>
      <c r="AH112" s="54"/>
      <c r="AI112" s="54"/>
      <c r="AJ112" s="54"/>
      <c r="AK112" s="54"/>
      <c r="AL112" s="54"/>
      <c r="AM112" s="54"/>
      <c r="AN112" s="54"/>
      <c r="AO112" s="54"/>
      <c r="AP112" s="54"/>
      <c r="AQ112" s="54"/>
      <c r="AR112" s="54"/>
      <c r="AS112" s="54"/>
      <c r="AT112" s="54"/>
    </row>
    <row r="113" spans="1:46" s="33" customFormat="1" ht="10.5" hidden="1" outlineLevel="1" x14ac:dyDescent="0.15">
      <c r="A113" s="54"/>
      <c r="B113" s="122"/>
      <c r="C113" s="123"/>
      <c r="D113" s="123"/>
      <c r="E113" s="124"/>
      <c r="F113" s="198"/>
      <c r="G113" s="125"/>
      <c r="H113" s="125"/>
      <c r="I113" s="125"/>
      <c r="J113" s="194"/>
      <c r="K113" s="194"/>
      <c r="L113" s="195">
        <f t="shared" si="1"/>
        <v>0</v>
      </c>
      <c r="M113" s="194"/>
      <c r="N113" s="194"/>
      <c r="O113" s="261" t="str">
        <f>IF(F113=selections!R$6,"Y","N")</f>
        <v>N</v>
      </c>
      <c r="P113" s="125"/>
      <c r="Q113" s="125"/>
      <c r="R113" s="125"/>
      <c r="S113" s="126"/>
      <c r="T113" s="126"/>
      <c r="U113" s="129"/>
      <c r="V113" s="128"/>
      <c r="W113" s="129"/>
      <c r="X113" s="200"/>
      <c r="Y113" s="129"/>
      <c r="Z113" s="129"/>
      <c r="AA113" s="281"/>
      <c r="AB113" s="129"/>
      <c r="AC113" s="125"/>
      <c r="AD113" s="154"/>
      <c r="AE113" s="109"/>
      <c r="AF113" s="157"/>
      <c r="AG113" s="202"/>
      <c r="AH113" s="54"/>
      <c r="AI113" s="54"/>
      <c r="AJ113" s="54"/>
      <c r="AK113" s="54"/>
      <c r="AL113" s="54"/>
      <c r="AM113" s="54"/>
      <c r="AN113" s="54"/>
      <c r="AO113" s="54"/>
      <c r="AP113" s="54"/>
      <c r="AQ113" s="54"/>
      <c r="AR113" s="54"/>
      <c r="AS113" s="54"/>
      <c r="AT113" s="54"/>
    </row>
    <row r="114" spans="1:46" s="33" customFormat="1" ht="10.5" hidden="1" outlineLevel="1" x14ac:dyDescent="0.15">
      <c r="A114" s="54"/>
      <c r="B114" s="122"/>
      <c r="C114" s="123"/>
      <c r="D114" s="123"/>
      <c r="E114" s="124"/>
      <c r="F114" s="198"/>
      <c r="G114" s="125"/>
      <c r="H114" s="125"/>
      <c r="I114" s="125"/>
      <c r="J114" s="194"/>
      <c r="K114" s="194"/>
      <c r="L114" s="195">
        <f t="shared" si="1"/>
        <v>0</v>
      </c>
      <c r="M114" s="194"/>
      <c r="N114" s="194"/>
      <c r="O114" s="261" t="str">
        <f>IF(F114=selections!R$6,"Y","N")</f>
        <v>N</v>
      </c>
      <c r="P114" s="125"/>
      <c r="Q114" s="125"/>
      <c r="R114" s="125"/>
      <c r="S114" s="126"/>
      <c r="T114" s="126"/>
      <c r="U114" s="129"/>
      <c r="V114" s="128"/>
      <c r="W114" s="129"/>
      <c r="X114" s="200"/>
      <c r="Y114" s="129"/>
      <c r="Z114" s="129"/>
      <c r="AA114" s="281"/>
      <c r="AB114" s="129"/>
      <c r="AC114" s="125"/>
      <c r="AD114" s="154"/>
      <c r="AE114" s="109"/>
      <c r="AF114" s="157"/>
      <c r="AG114" s="202"/>
      <c r="AH114" s="54"/>
      <c r="AI114" s="54"/>
      <c r="AJ114" s="54"/>
      <c r="AK114" s="54"/>
      <c r="AL114" s="54"/>
      <c r="AM114" s="54"/>
      <c r="AN114" s="54"/>
      <c r="AO114" s="54"/>
      <c r="AP114" s="54"/>
      <c r="AQ114" s="54"/>
      <c r="AR114" s="54"/>
      <c r="AS114" s="54"/>
      <c r="AT114" s="54"/>
    </row>
    <row r="115" spans="1:46" s="33" customFormat="1" ht="10.5" hidden="1" outlineLevel="1" x14ac:dyDescent="0.15">
      <c r="A115" s="54"/>
      <c r="B115" s="122"/>
      <c r="C115" s="123"/>
      <c r="D115" s="123"/>
      <c r="E115" s="124"/>
      <c r="F115" s="198"/>
      <c r="G115" s="125"/>
      <c r="H115" s="125"/>
      <c r="I115" s="125"/>
      <c r="J115" s="194"/>
      <c r="K115" s="194"/>
      <c r="L115" s="195">
        <f t="shared" si="1"/>
        <v>0</v>
      </c>
      <c r="M115" s="194"/>
      <c r="N115" s="194"/>
      <c r="O115" s="261" t="str">
        <f>IF(F115=selections!R$6,"Y","N")</f>
        <v>N</v>
      </c>
      <c r="P115" s="125"/>
      <c r="Q115" s="125"/>
      <c r="R115" s="125"/>
      <c r="S115" s="126"/>
      <c r="T115" s="126"/>
      <c r="U115" s="129"/>
      <c r="V115" s="128"/>
      <c r="W115" s="129"/>
      <c r="X115" s="200"/>
      <c r="Y115" s="129"/>
      <c r="Z115" s="129"/>
      <c r="AA115" s="281"/>
      <c r="AB115" s="129"/>
      <c r="AC115" s="125"/>
      <c r="AD115" s="154"/>
      <c r="AE115" s="109"/>
      <c r="AF115" s="157"/>
      <c r="AG115" s="202"/>
      <c r="AH115" s="54"/>
      <c r="AI115" s="54"/>
      <c r="AJ115" s="54"/>
      <c r="AK115" s="54"/>
      <c r="AL115" s="54"/>
      <c r="AM115" s="54"/>
      <c r="AN115" s="54"/>
      <c r="AO115" s="54"/>
      <c r="AP115" s="54"/>
      <c r="AQ115" s="54"/>
      <c r="AR115" s="54"/>
      <c r="AS115" s="54"/>
      <c r="AT115" s="54"/>
    </row>
    <row r="116" spans="1:46" s="33" customFormat="1" ht="10.5" hidden="1" outlineLevel="1" x14ac:dyDescent="0.15">
      <c r="A116" s="54"/>
      <c r="B116" s="122"/>
      <c r="C116" s="123"/>
      <c r="D116" s="123"/>
      <c r="E116" s="124"/>
      <c r="F116" s="198"/>
      <c r="G116" s="125"/>
      <c r="H116" s="125"/>
      <c r="I116" s="125"/>
      <c r="J116" s="194"/>
      <c r="K116" s="194"/>
      <c r="L116" s="195">
        <f t="shared" si="1"/>
        <v>0</v>
      </c>
      <c r="M116" s="194"/>
      <c r="N116" s="194"/>
      <c r="O116" s="261" t="str">
        <f>IF(F116=selections!R$6,"Y","N")</f>
        <v>N</v>
      </c>
      <c r="P116" s="125"/>
      <c r="Q116" s="125"/>
      <c r="R116" s="125"/>
      <c r="S116" s="126"/>
      <c r="T116" s="126"/>
      <c r="U116" s="129"/>
      <c r="V116" s="128"/>
      <c r="W116" s="129"/>
      <c r="X116" s="200"/>
      <c r="Y116" s="129"/>
      <c r="Z116" s="129"/>
      <c r="AA116" s="281"/>
      <c r="AB116" s="129"/>
      <c r="AC116" s="125"/>
      <c r="AD116" s="154"/>
      <c r="AE116" s="109"/>
      <c r="AF116" s="157"/>
      <c r="AG116" s="202"/>
      <c r="AH116" s="54"/>
      <c r="AI116" s="54"/>
      <c r="AJ116" s="54"/>
      <c r="AK116" s="54"/>
      <c r="AL116" s="54"/>
      <c r="AM116" s="54"/>
      <c r="AN116" s="54"/>
      <c r="AO116" s="54"/>
      <c r="AP116" s="54"/>
      <c r="AQ116" s="54"/>
      <c r="AR116" s="54"/>
      <c r="AS116" s="54"/>
      <c r="AT116" s="54"/>
    </row>
    <row r="117" spans="1:46" s="33" customFormat="1" ht="10.5" hidden="1" outlineLevel="1" x14ac:dyDescent="0.15">
      <c r="A117" s="54"/>
      <c r="B117" s="122"/>
      <c r="C117" s="123"/>
      <c r="D117" s="123"/>
      <c r="E117" s="124"/>
      <c r="F117" s="198"/>
      <c r="G117" s="125"/>
      <c r="H117" s="125"/>
      <c r="I117" s="125"/>
      <c r="J117" s="194"/>
      <c r="K117" s="194"/>
      <c r="L117" s="195">
        <f t="shared" si="1"/>
        <v>0</v>
      </c>
      <c r="M117" s="194"/>
      <c r="N117" s="194"/>
      <c r="O117" s="261" t="str">
        <f>IF(F117=selections!R$6,"Y","N")</f>
        <v>N</v>
      </c>
      <c r="P117" s="125"/>
      <c r="Q117" s="125"/>
      <c r="R117" s="125"/>
      <c r="S117" s="126"/>
      <c r="T117" s="126"/>
      <c r="U117" s="129"/>
      <c r="V117" s="128"/>
      <c r="W117" s="129"/>
      <c r="X117" s="200"/>
      <c r="Y117" s="129"/>
      <c r="Z117" s="129"/>
      <c r="AA117" s="281"/>
      <c r="AB117" s="129"/>
      <c r="AC117" s="125"/>
      <c r="AD117" s="154"/>
      <c r="AE117" s="109"/>
      <c r="AF117" s="157"/>
      <c r="AG117" s="202"/>
      <c r="AH117" s="54"/>
      <c r="AI117" s="54"/>
      <c r="AJ117" s="54"/>
      <c r="AK117" s="54"/>
      <c r="AL117" s="54"/>
      <c r="AM117" s="54"/>
      <c r="AN117" s="54"/>
      <c r="AO117" s="54"/>
      <c r="AP117" s="54"/>
      <c r="AQ117" s="54"/>
      <c r="AR117" s="54"/>
      <c r="AS117" s="54"/>
      <c r="AT117" s="54"/>
    </row>
    <row r="118" spans="1:46" s="33" customFormat="1" ht="10.5" hidden="1" outlineLevel="1" x14ac:dyDescent="0.15">
      <c r="A118" s="54"/>
      <c r="B118" s="122"/>
      <c r="C118" s="123"/>
      <c r="D118" s="123"/>
      <c r="E118" s="124"/>
      <c r="F118" s="198"/>
      <c r="G118" s="125"/>
      <c r="H118" s="125"/>
      <c r="I118" s="125"/>
      <c r="J118" s="194"/>
      <c r="K118" s="194"/>
      <c r="L118" s="195">
        <f t="shared" si="1"/>
        <v>0</v>
      </c>
      <c r="M118" s="194"/>
      <c r="N118" s="194"/>
      <c r="O118" s="261" t="str">
        <f>IF(F118=selections!R$6,"Y","N")</f>
        <v>N</v>
      </c>
      <c r="P118" s="125"/>
      <c r="Q118" s="125"/>
      <c r="R118" s="125"/>
      <c r="S118" s="126"/>
      <c r="T118" s="126"/>
      <c r="U118" s="129"/>
      <c r="V118" s="128"/>
      <c r="W118" s="129"/>
      <c r="X118" s="200"/>
      <c r="Y118" s="129"/>
      <c r="Z118" s="129"/>
      <c r="AA118" s="281"/>
      <c r="AB118" s="129"/>
      <c r="AC118" s="125"/>
      <c r="AD118" s="154"/>
      <c r="AE118" s="109"/>
      <c r="AF118" s="157"/>
      <c r="AG118" s="202"/>
      <c r="AH118" s="54"/>
      <c r="AI118" s="54"/>
      <c r="AJ118" s="54"/>
      <c r="AK118" s="54"/>
      <c r="AL118" s="54"/>
      <c r="AM118" s="54"/>
      <c r="AN118" s="54"/>
      <c r="AO118" s="54"/>
      <c r="AP118" s="54"/>
      <c r="AQ118" s="54"/>
      <c r="AR118" s="54"/>
      <c r="AS118" s="54"/>
      <c r="AT118" s="54"/>
    </row>
    <row r="119" spans="1:46" s="33" customFormat="1" ht="10.5" hidden="1" outlineLevel="1" x14ac:dyDescent="0.15">
      <c r="A119" s="54"/>
      <c r="B119" s="122"/>
      <c r="C119" s="123"/>
      <c r="D119" s="123"/>
      <c r="E119" s="124"/>
      <c r="F119" s="198"/>
      <c r="G119" s="125"/>
      <c r="H119" s="125"/>
      <c r="I119" s="125"/>
      <c r="J119" s="194"/>
      <c r="K119" s="194"/>
      <c r="L119" s="195">
        <f t="shared" si="1"/>
        <v>0</v>
      </c>
      <c r="M119" s="194"/>
      <c r="N119" s="194"/>
      <c r="O119" s="261" t="str">
        <f>IF(F119=selections!R$6,"Y","N")</f>
        <v>N</v>
      </c>
      <c r="P119" s="125"/>
      <c r="Q119" s="125"/>
      <c r="R119" s="125"/>
      <c r="S119" s="126"/>
      <c r="T119" s="126"/>
      <c r="U119" s="129"/>
      <c r="V119" s="128"/>
      <c r="W119" s="129"/>
      <c r="X119" s="200"/>
      <c r="Y119" s="129"/>
      <c r="Z119" s="129"/>
      <c r="AA119" s="281"/>
      <c r="AB119" s="129"/>
      <c r="AC119" s="125"/>
      <c r="AD119" s="154"/>
      <c r="AE119" s="109"/>
      <c r="AF119" s="157"/>
      <c r="AG119" s="202"/>
      <c r="AH119" s="54"/>
      <c r="AI119" s="54"/>
      <c r="AJ119" s="54"/>
      <c r="AK119" s="54"/>
      <c r="AL119" s="54"/>
      <c r="AM119" s="54"/>
      <c r="AN119" s="54"/>
      <c r="AO119" s="54"/>
      <c r="AP119" s="54"/>
      <c r="AQ119" s="54"/>
      <c r="AR119" s="54"/>
      <c r="AS119" s="54"/>
      <c r="AT119" s="54"/>
    </row>
    <row r="120" spans="1:46" s="33" customFormat="1" ht="10.5" hidden="1" outlineLevel="1" x14ac:dyDescent="0.15">
      <c r="A120" s="54"/>
      <c r="B120" s="122"/>
      <c r="C120" s="123"/>
      <c r="D120" s="123"/>
      <c r="E120" s="124"/>
      <c r="F120" s="198"/>
      <c r="G120" s="125"/>
      <c r="H120" s="125"/>
      <c r="I120" s="125"/>
      <c r="J120" s="194"/>
      <c r="K120" s="194"/>
      <c r="L120" s="195">
        <f t="shared" si="1"/>
        <v>0</v>
      </c>
      <c r="M120" s="194"/>
      <c r="N120" s="194"/>
      <c r="O120" s="261" t="str">
        <f>IF(F120=selections!R$6,"Y","N")</f>
        <v>N</v>
      </c>
      <c r="P120" s="125"/>
      <c r="Q120" s="125"/>
      <c r="R120" s="125"/>
      <c r="S120" s="126"/>
      <c r="T120" s="126"/>
      <c r="U120" s="129"/>
      <c r="V120" s="128"/>
      <c r="W120" s="129"/>
      <c r="X120" s="200"/>
      <c r="Y120" s="129"/>
      <c r="Z120" s="129"/>
      <c r="AA120" s="281"/>
      <c r="AB120" s="129"/>
      <c r="AC120" s="125"/>
      <c r="AD120" s="154"/>
      <c r="AE120" s="109"/>
      <c r="AF120" s="157"/>
      <c r="AG120" s="202"/>
      <c r="AH120" s="54"/>
      <c r="AI120" s="54"/>
      <c r="AJ120" s="54"/>
      <c r="AK120" s="54"/>
      <c r="AL120" s="54"/>
      <c r="AM120" s="54"/>
      <c r="AN120" s="54"/>
      <c r="AO120" s="54"/>
      <c r="AP120" s="54"/>
      <c r="AQ120" s="54"/>
      <c r="AR120" s="54"/>
      <c r="AS120" s="54"/>
      <c r="AT120" s="54"/>
    </row>
    <row r="121" spans="1:46" s="33" customFormat="1" ht="10.5" hidden="1" outlineLevel="1" x14ac:dyDescent="0.15">
      <c r="A121" s="54"/>
      <c r="B121" s="122"/>
      <c r="C121" s="123"/>
      <c r="D121" s="123"/>
      <c r="E121" s="124"/>
      <c r="F121" s="198"/>
      <c r="G121" s="125"/>
      <c r="H121" s="125"/>
      <c r="I121" s="125"/>
      <c r="J121" s="194"/>
      <c r="K121" s="194"/>
      <c r="L121" s="195">
        <f t="shared" si="1"/>
        <v>0</v>
      </c>
      <c r="M121" s="194"/>
      <c r="N121" s="194"/>
      <c r="O121" s="261" t="str">
        <f>IF(F121=selections!R$6,"Y","N")</f>
        <v>N</v>
      </c>
      <c r="P121" s="125"/>
      <c r="Q121" s="125"/>
      <c r="R121" s="125"/>
      <c r="S121" s="126"/>
      <c r="T121" s="126"/>
      <c r="U121" s="129"/>
      <c r="V121" s="128"/>
      <c r="W121" s="129"/>
      <c r="X121" s="200"/>
      <c r="Y121" s="129"/>
      <c r="Z121" s="129"/>
      <c r="AA121" s="281"/>
      <c r="AB121" s="129"/>
      <c r="AC121" s="125"/>
      <c r="AD121" s="154"/>
      <c r="AE121" s="109"/>
      <c r="AF121" s="157"/>
      <c r="AG121" s="202"/>
      <c r="AH121" s="54"/>
      <c r="AI121" s="54"/>
      <c r="AJ121" s="54"/>
      <c r="AK121" s="54"/>
      <c r="AL121" s="54"/>
      <c r="AM121" s="54"/>
      <c r="AN121" s="54"/>
      <c r="AO121" s="54"/>
      <c r="AP121" s="54"/>
      <c r="AQ121" s="54"/>
      <c r="AR121" s="54"/>
      <c r="AS121" s="54"/>
      <c r="AT121" s="54"/>
    </row>
    <row r="122" spans="1:46" s="33" customFormat="1" ht="10.5" hidden="1" outlineLevel="1" x14ac:dyDescent="0.15">
      <c r="A122" s="54"/>
      <c r="B122" s="122"/>
      <c r="C122" s="123"/>
      <c r="D122" s="123"/>
      <c r="E122" s="124"/>
      <c r="F122" s="198"/>
      <c r="G122" s="125"/>
      <c r="H122" s="125"/>
      <c r="I122" s="125"/>
      <c r="J122" s="194"/>
      <c r="K122" s="194"/>
      <c r="L122" s="195">
        <f t="shared" si="1"/>
        <v>0</v>
      </c>
      <c r="M122" s="194"/>
      <c r="N122" s="194"/>
      <c r="O122" s="261" t="str">
        <f>IF(F122=selections!R$6,"Y","N")</f>
        <v>N</v>
      </c>
      <c r="P122" s="125"/>
      <c r="Q122" s="125"/>
      <c r="R122" s="125"/>
      <c r="S122" s="126"/>
      <c r="T122" s="126"/>
      <c r="U122" s="129"/>
      <c r="V122" s="128"/>
      <c r="W122" s="129"/>
      <c r="X122" s="200"/>
      <c r="Y122" s="129"/>
      <c r="Z122" s="129"/>
      <c r="AA122" s="281"/>
      <c r="AB122" s="129"/>
      <c r="AC122" s="125"/>
      <c r="AD122" s="154"/>
      <c r="AE122" s="109"/>
      <c r="AF122" s="157"/>
      <c r="AG122" s="202"/>
      <c r="AH122" s="54"/>
      <c r="AI122" s="54"/>
      <c r="AJ122" s="54"/>
      <c r="AK122" s="54"/>
      <c r="AL122" s="54"/>
      <c r="AM122" s="54"/>
      <c r="AN122" s="54"/>
      <c r="AO122" s="54"/>
      <c r="AP122" s="54"/>
      <c r="AQ122" s="54"/>
      <c r="AR122" s="54"/>
      <c r="AS122" s="54"/>
      <c r="AT122" s="54"/>
    </row>
    <row r="123" spans="1:46" s="33" customFormat="1" ht="10.5" hidden="1" outlineLevel="1" x14ac:dyDescent="0.15">
      <c r="A123" s="54"/>
      <c r="B123" s="122"/>
      <c r="C123" s="123"/>
      <c r="D123" s="123"/>
      <c r="E123" s="124"/>
      <c r="F123" s="198"/>
      <c r="G123" s="125"/>
      <c r="H123" s="125"/>
      <c r="I123" s="125"/>
      <c r="J123" s="194"/>
      <c r="K123" s="194"/>
      <c r="L123" s="195">
        <f t="shared" si="1"/>
        <v>0</v>
      </c>
      <c r="M123" s="194"/>
      <c r="N123" s="194"/>
      <c r="O123" s="261" t="str">
        <f>IF(F123=selections!R$6,"Y","N")</f>
        <v>N</v>
      </c>
      <c r="P123" s="125"/>
      <c r="Q123" s="125"/>
      <c r="R123" s="125"/>
      <c r="S123" s="126"/>
      <c r="T123" s="126"/>
      <c r="U123" s="129"/>
      <c r="V123" s="128"/>
      <c r="W123" s="129"/>
      <c r="X123" s="200"/>
      <c r="Y123" s="129"/>
      <c r="Z123" s="129"/>
      <c r="AA123" s="281"/>
      <c r="AB123" s="129"/>
      <c r="AC123" s="125"/>
      <c r="AD123" s="154"/>
      <c r="AE123" s="109"/>
      <c r="AF123" s="157"/>
      <c r="AG123" s="202"/>
      <c r="AH123" s="54"/>
      <c r="AI123" s="54"/>
      <c r="AJ123" s="54"/>
      <c r="AK123" s="54"/>
      <c r="AL123" s="54"/>
      <c r="AM123" s="54"/>
      <c r="AN123" s="54"/>
      <c r="AO123" s="54"/>
      <c r="AP123" s="54"/>
      <c r="AQ123" s="54"/>
      <c r="AR123" s="54"/>
      <c r="AS123" s="54"/>
      <c r="AT123" s="54"/>
    </row>
    <row r="124" spans="1:46" s="33" customFormat="1" ht="10.5" hidden="1" outlineLevel="1" x14ac:dyDescent="0.15">
      <c r="A124" s="54"/>
      <c r="B124" s="122"/>
      <c r="C124" s="123"/>
      <c r="D124" s="123"/>
      <c r="E124" s="124"/>
      <c r="F124" s="198"/>
      <c r="G124" s="125"/>
      <c r="H124" s="125"/>
      <c r="I124" s="125"/>
      <c r="J124" s="194"/>
      <c r="K124" s="194"/>
      <c r="L124" s="195">
        <f t="shared" si="1"/>
        <v>0</v>
      </c>
      <c r="M124" s="194"/>
      <c r="N124" s="194"/>
      <c r="O124" s="261" t="str">
        <f>IF(F124=selections!R$6,"Y","N")</f>
        <v>N</v>
      </c>
      <c r="P124" s="125"/>
      <c r="Q124" s="125"/>
      <c r="R124" s="125"/>
      <c r="S124" s="126"/>
      <c r="T124" s="126"/>
      <c r="U124" s="129"/>
      <c r="V124" s="128"/>
      <c r="W124" s="129"/>
      <c r="X124" s="200"/>
      <c r="Y124" s="129"/>
      <c r="Z124" s="129"/>
      <c r="AA124" s="281"/>
      <c r="AB124" s="129"/>
      <c r="AC124" s="125"/>
      <c r="AD124" s="154"/>
      <c r="AE124" s="109"/>
      <c r="AF124" s="157"/>
      <c r="AG124" s="202"/>
      <c r="AH124" s="54"/>
      <c r="AI124" s="54"/>
      <c r="AJ124" s="54"/>
      <c r="AK124" s="54"/>
      <c r="AL124" s="54"/>
      <c r="AM124" s="54"/>
      <c r="AN124" s="54"/>
      <c r="AO124" s="54"/>
      <c r="AP124" s="54"/>
      <c r="AQ124" s="54"/>
      <c r="AR124" s="54"/>
      <c r="AS124" s="54"/>
      <c r="AT124" s="54"/>
    </row>
    <row r="125" spans="1:46" s="33" customFormat="1" ht="10.5" hidden="1" outlineLevel="1" x14ac:dyDescent="0.15">
      <c r="A125" s="54"/>
      <c r="B125" s="122"/>
      <c r="C125" s="123"/>
      <c r="D125" s="123"/>
      <c r="E125" s="124"/>
      <c r="F125" s="198"/>
      <c r="G125" s="125"/>
      <c r="H125" s="125"/>
      <c r="I125" s="125"/>
      <c r="J125" s="194"/>
      <c r="K125" s="194"/>
      <c r="L125" s="195">
        <f t="shared" si="1"/>
        <v>0</v>
      </c>
      <c r="M125" s="194"/>
      <c r="N125" s="194"/>
      <c r="O125" s="261" t="str">
        <f>IF(F125=selections!R$6,"Y","N")</f>
        <v>N</v>
      </c>
      <c r="P125" s="125"/>
      <c r="Q125" s="125"/>
      <c r="R125" s="125"/>
      <c r="S125" s="126"/>
      <c r="T125" s="126"/>
      <c r="U125" s="129"/>
      <c r="V125" s="128"/>
      <c r="W125" s="129"/>
      <c r="X125" s="200"/>
      <c r="Y125" s="129"/>
      <c r="Z125" s="129"/>
      <c r="AA125" s="281"/>
      <c r="AB125" s="129"/>
      <c r="AC125" s="125"/>
      <c r="AD125" s="154"/>
      <c r="AE125" s="109"/>
      <c r="AF125" s="157"/>
      <c r="AG125" s="202"/>
      <c r="AH125" s="54"/>
      <c r="AI125" s="54"/>
      <c r="AJ125" s="54"/>
      <c r="AK125" s="54"/>
      <c r="AL125" s="54"/>
      <c r="AM125" s="54"/>
      <c r="AN125" s="54"/>
      <c r="AO125" s="54"/>
      <c r="AP125" s="54"/>
      <c r="AQ125" s="54"/>
      <c r="AR125" s="54"/>
      <c r="AS125" s="54"/>
      <c r="AT125" s="54"/>
    </row>
    <row r="126" spans="1:46" s="33" customFormat="1" ht="10.5" hidden="1" outlineLevel="1" x14ac:dyDescent="0.15">
      <c r="A126" s="54"/>
      <c r="B126" s="122"/>
      <c r="C126" s="123"/>
      <c r="D126" s="123"/>
      <c r="E126" s="124"/>
      <c r="F126" s="198"/>
      <c r="G126" s="125"/>
      <c r="H126" s="125"/>
      <c r="I126" s="125"/>
      <c r="J126" s="194"/>
      <c r="K126" s="194"/>
      <c r="L126" s="195">
        <f t="shared" si="1"/>
        <v>0</v>
      </c>
      <c r="M126" s="194"/>
      <c r="N126" s="194"/>
      <c r="O126" s="261" t="str">
        <f>IF(F126=selections!R$6,"Y","N")</f>
        <v>N</v>
      </c>
      <c r="P126" s="125"/>
      <c r="Q126" s="125"/>
      <c r="R126" s="125"/>
      <c r="S126" s="126"/>
      <c r="T126" s="126"/>
      <c r="U126" s="129"/>
      <c r="V126" s="128"/>
      <c r="W126" s="129"/>
      <c r="X126" s="200"/>
      <c r="Y126" s="129"/>
      <c r="Z126" s="129"/>
      <c r="AA126" s="281"/>
      <c r="AB126" s="129"/>
      <c r="AC126" s="125"/>
      <c r="AD126" s="154"/>
      <c r="AE126" s="109"/>
      <c r="AF126" s="157"/>
      <c r="AG126" s="202"/>
      <c r="AH126" s="54"/>
      <c r="AI126" s="54"/>
      <c r="AJ126" s="54"/>
      <c r="AK126" s="54"/>
      <c r="AL126" s="54"/>
      <c r="AM126" s="54"/>
      <c r="AN126" s="54"/>
      <c r="AO126" s="54"/>
      <c r="AP126" s="54"/>
      <c r="AQ126" s="54"/>
      <c r="AR126" s="54"/>
      <c r="AS126" s="54"/>
      <c r="AT126" s="54"/>
    </row>
    <row r="127" spans="1:46" s="33" customFormat="1" ht="10.5" hidden="1" outlineLevel="1" x14ac:dyDescent="0.15">
      <c r="A127" s="54"/>
      <c r="B127" s="122"/>
      <c r="C127" s="123"/>
      <c r="D127" s="123"/>
      <c r="E127" s="124"/>
      <c r="F127" s="198"/>
      <c r="G127" s="125"/>
      <c r="H127" s="125"/>
      <c r="I127" s="125"/>
      <c r="J127" s="194"/>
      <c r="K127" s="194"/>
      <c r="L127" s="195">
        <f t="shared" si="1"/>
        <v>0</v>
      </c>
      <c r="M127" s="194"/>
      <c r="N127" s="194"/>
      <c r="O127" s="261" t="str">
        <f>IF(F127=selections!R$6,"Y","N")</f>
        <v>N</v>
      </c>
      <c r="P127" s="125"/>
      <c r="Q127" s="125"/>
      <c r="R127" s="125"/>
      <c r="S127" s="126"/>
      <c r="T127" s="126"/>
      <c r="U127" s="129"/>
      <c r="V127" s="128"/>
      <c r="W127" s="129"/>
      <c r="X127" s="200"/>
      <c r="Y127" s="129"/>
      <c r="Z127" s="129"/>
      <c r="AA127" s="281"/>
      <c r="AB127" s="129"/>
      <c r="AC127" s="125"/>
      <c r="AD127" s="154"/>
      <c r="AE127" s="109"/>
      <c r="AF127" s="157"/>
      <c r="AG127" s="202"/>
      <c r="AH127" s="54"/>
      <c r="AI127" s="54"/>
      <c r="AJ127" s="54"/>
      <c r="AK127" s="54"/>
      <c r="AL127" s="54"/>
      <c r="AM127" s="54"/>
      <c r="AN127" s="54"/>
      <c r="AO127" s="54"/>
      <c r="AP127" s="54"/>
      <c r="AQ127" s="54"/>
      <c r="AR127" s="54"/>
      <c r="AS127" s="54"/>
      <c r="AT127" s="54"/>
    </row>
    <row r="128" spans="1:46" s="33" customFormat="1" ht="10.5" hidden="1" outlineLevel="1" x14ac:dyDescent="0.15">
      <c r="A128" s="54"/>
      <c r="B128" s="122"/>
      <c r="C128" s="123"/>
      <c r="D128" s="123"/>
      <c r="E128" s="124"/>
      <c r="F128" s="198"/>
      <c r="G128" s="125"/>
      <c r="H128" s="125"/>
      <c r="I128" s="125"/>
      <c r="J128" s="194"/>
      <c r="K128" s="194"/>
      <c r="L128" s="195">
        <f t="shared" si="1"/>
        <v>0</v>
      </c>
      <c r="M128" s="194"/>
      <c r="N128" s="194"/>
      <c r="O128" s="261" t="str">
        <f>IF(F128=selections!R$6,"Y","N")</f>
        <v>N</v>
      </c>
      <c r="P128" s="125"/>
      <c r="Q128" s="125"/>
      <c r="R128" s="125"/>
      <c r="S128" s="126"/>
      <c r="T128" s="126"/>
      <c r="U128" s="129"/>
      <c r="V128" s="128"/>
      <c r="W128" s="129"/>
      <c r="X128" s="200"/>
      <c r="Y128" s="129"/>
      <c r="Z128" s="129"/>
      <c r="AA128" s="281"/>
      <c r="AB128" s="129"/>
      <c r="AC128" s="125"/>
      <c r="AD128" s="154"/>
      <c r="AE128" s="109"/>
      <c r="AF128" s="157"/>
      <c r="AG128" s="202"/>
      <c r="AH128" s="54"/>
      <c r="AI128" s="54"/>
      <c r="AJ128" s="54"/>
      <c r="AK128" s="54"/>
      <c r="AL128" s="54"/>
      <c r="AM128" s="54"/>
      <c r="AN128" s="54"/>
      <c r="AO128" s="54"/>
      <c r="AP128" s="54"/>
      <c r="AQ128" s="54"/>
      <c r="AR128" s="54"/>
      <c r="AS128" s="54"/>
      <c r="AT128" s="54"/>
    </row>
    <row r="129" spans="1:46" s="33" customFormat="1" ht="10.5" hidden="1" outlineLevel="1" x14ac:dyDescent="0.15">
      <c r="A129" s="54"/>
      <c r="B129" s="122"/>
      <c r="C129" s="123"/>
      <c r="D129" s="123"/>
      <c r="E129" s="124"/>
      <c r="F129" s="198"/>
      <c r="G129" s="125"/>
      <c r="H129" s="125"/>
      <c r="I129" s="125"/>
      <c r="J129" s="194"/>
      <c r="K129" s="194"/>
      <c r="L129" s="195">
        <f t="shared" si="1"/>
        <v>0</v>
      </c>
      <c r="M129" s="194"/>
      <c r="N129" s="194"/>
      <c r="O129" s="261" t="str">
        <f>IF(F129=selections!R$6,"Y","N")</f>
        <v>N</v>
      </c>
      <c r="P129" s="125"/>
      <c r="Q129" s="125"/>
      <c r="R129" s="125"/>
      <c r="S129" s="126"/>
      <c r="T129" s="126"/>
      <c r="U129" s="129"/>
      <c r="V129" s="128"/>
      <c r="W129" s="129"/>
      <c r="X129" s="200"/>
      <c r="Y129" s="129"/>
      <c r="Z129" s="129"/>
      <c r="AA129" s="281"/>
      <c r="AB129" s="129"/>
      <c r="AC129" s="125"/>
      <c r="AD129" s="154"/>
      <c r="AE129" s="109"/>
      <c r="AF129" s="157"/>
      <c r="AG129" s="202"/>
      <c r="AH129" s="54"/>
      <c r="AI129" s="54"/>
      <c r="AJ129" s="54"/>
      <c r="AK129" s="54"/>
      <c r="AL129" s="54"/>
      <c r="AM129" s="54"/>
      <c r="AN129" s="54"/>
      <c r="AO129" s="54"/>
      <c r="AP129" s="54"/>
      <c r="AQ129" s="54"/>
      <c r="AR129" s="54"/>
      <c r="AS129" s="54"/>
      <c r="AT129" s="54"/>
    </row>
    <row r="130" spans="1:46" s="33" customFormat="1" ht="10.5" hidden="1" outlineLevel="1" x14ac:dyDescent="0.15">
      <c r="A130" s="54"/>
      <c r="B130" s="122"/>
      <c r="C130" s="123"/>
      <c r="D130" s="123"/>
      <c r="E130" s="124"/>
      <c r="F130" s="198"/>
      <c r="G130" s="125"/>
      <c r="H130" s="125"/>
      <c r="I130" s="125"/>
      <c r="J130" s="194"/>
      <c r="K130" s="194"/>
      <c r="L130" s="195">
        <f t="shared" si="1"/>
        <v>0</v>
      </c>
      <c r="M130" s="194"/>
      <c r="N130" s="194"/>
      <c r="O130" s="261" t="str">
        <f>IF(F130=selections!R$6,"Y","N")</f>
        <v>N</v>
      </c>
      <c r="P130" s="125"/>
      <c r="Q130" s="125"/>
      <c r="R130" s="125"/>
      <c r="S130" s="126"/>
      <c r="T130" s="126"/>
      <c r="U130" s="129"/>
      <c r="V130" s="128"/>
      <c r="W130" s="129"/>
      <c r="X130" s="200"/>
      <c r="Y130" s="129"/>
      <c r="Z130" s="129"/>
      <c r="AA130" s="281"/>
      <c r="AB130" s="129"/>
      <c r="AC130" s="125"/>
      <c r="AD130" s="154"/>
      <c r="AE130" s="109"/>
      <c r="AF130" s="157"/>
      <c r="AG130" s="202"/>
      <c r="AH130" s="54"/>
      <c r="AI130" s="54"/>
      <c r="AJ130" s="54"/>
      <c r="AK130" s="54"/>
      <c r="AL130" s="54"/>
      <c r="AM130" s="54"/>
      <c r="AN130" s="54"/>
      <c r="AO130" s="54"/>
      <c r="AP130" s="54"/>
      <c r="AQ130" s="54"/>
      <c r="AR130" s="54"/>
      <c r="AS130" s="54"/>
      <c r="AT130" s="54"/>
    </row>
    <row r="131" spans="1:46" s="33" customFormat="1" ht="10.5" hidden="1" outlineLevel="1" x14ac:dyDescent="0.15">
      <c r="A131" s="54"/>
      <c r="B131" s="122"/>
      <c r="C131" s="123"/>
      <c r="D131" s="123"/>
      <c r="E131" s="124"/>
      <c r="F131" s="198"/>
      <c r="G131" s="125"/>
      <c r="H131" s="125"/>
      <c r="I131" s="125"/>
      <c r="J131" s="194"/>
      <c r="K131" s="194"/>
      <c r="L131" s="195">
        <f t="shared" si="1"/>
        <v>0</v>
      </c>
      <c r="M131" s="194"/>
      <c r="N131" s="194"/>
      <c r="O131" s="261" t="str">
        <f>IF(F131=selections!R$6,"Y","N")</f>
        <v>N</v>
      </c>
      <c r="P131" s="125"/>
      <c r="Q131" s="125"/>
      <c r="R131" s="125"/>
      <c r="S131" s="126"/>
      <c r="T131" s="126"/>
      <c r="U131" s="129"/>
      <c r="V131" s="128"/>
      <c r="W131" s="129"/>
      <c r="X131" s="200"/>
      <c r="Y131" s="129"/>
      <c r="Z131" s="129"/>
      <c r="AA131" s="281"/>
      <c r="AB131" s="129"/>
      <c r="AC131" s="125"/>
      <c r="AD131" s="154"/>
      <c r="AE131" s="109"/>
      <c r="AF131" s="157"/>
      <c r="AG131" s="202"/>
      <c r="AH131" s="54"/>
      <c r="AI131" s="54"/>
      <c r="AJ131" s="54"/>
      <c r="AK131" s="54"/>
      <c r="AL131" s="54"/>
      <c r="AM131" s="54"/>
      <c r="AN131" s="54"/>
      <c r="AO131" s="54"/>
      <c r="AP131" s="54"/>
      <c r="AQ131" s="54"/>
      <c r="AR131" s="54"/>
      <c r="AS131" s="54"/>
      <c r="AT131" s="54"/>
    </row>
    <row r="132" spans="1:46" s="33" customFormat="1" ht="10.5" hidden="1" outlineLevel="1" x14ac:dyDescent="0.15">
      <c r="A132" s="54"/>
      <c r="B132" s="122"/>
      <c r="C132" s="123"/>
      <c r="D132" s="123"/>
      <c r="E132" s="124"/>
      <c r="F132" s="198"/>
      <c r="G132" s="125"/>
      <c r="H132" s="125"/>
      <c r="I132" s="125"/>
      <c r="J132" s="194"/>
      <c r="K132" s="194"/>
      <c r="L132" s="195">
        <f t="shared" si="1"/>
        <v>0</v>
      </c>
      <c r="M132" s="194"/>
      <c r="N132" s="194"/>
      <c r="O132" s="261" t="str">
        <f>IF(F132=selections!R$6,"Y","N")</f>
        <v>N</v>
      </c>
      <c r="P132" s="125"/>
      <c r="Q132" s="125"/>
      <c r="R132" s="125"/>
      <c r="S132" s="126"/>
      <c r="T132" s="126"/>
      <c r="U132" s="129"/>
      <c r="V132" s="128"/>
      <c r="W132" s="129"/>
      <c r="X132" s="200"/>
      <c r="Y132" s="129"/>
      <c r="Z132" s="129"/>
      <c r="AA132" s="281"/>
      <c r="AB132" s="129"/>
      <c r="AC132" s="125"/>
      <c r="AD132" s="154"/>
      <c r="AE132" s="109"/>
      <c r="AF132" s="157"/>
      <c r="AG132" s="202"/>
      <c r="AH132" s="54"/>
      <c r="AI132" s="54"/>
      <c r="AJ132" s="54"/>
      <c r="AK132" s="54"/>
      <c r="AL132" s="54"/>
      <c r="AM132" s="54"/>
      <c r="AN132" s="54"/>
      <c r="AO132" s="54"/>
      <c r="AP132" s="54"/>
      <c r="AQ132" s="54"/>
      <c r="AR132" s="54"/>
      <c r="AS132" s="54"/>
      <c r="AT132" s="54"/>
    </row>
    <row r="133" spans="1:46" s="33" customFormat="1" ht="10.5" hidden="1" outlineLevel="1" x14ac:dyDescent="0.15">
      <c r="A133" s="54"/>
      <c r="B133" s="122"/>
      <c r="C133" s="123"/>
      <c r="D133" s="123"/>
      <c r="E133" s="124"/>
      <c r="F133" s="198"/>
      <c r="G133" s="125"/>
      <c r="H133" s="125"/>
      <c r="I133" s="125"/>
      <c r="J133" s="194"/>
      <c r="K133" s="194"/>
      <c r="L133" s="195">
        <f t="shared" si="1"/>
        <v>0</v>
      </c>
      <c r="M133" s="194"/>
      <c r="N133" s="194"/>
      <c r="O133" s="261" t="str">
        <f>IF(F133=selections!R$6,"Y","N")</f>
        <v>N</v>
      </c>
      <c r="P133" s="125"/>
      <c r="Q133" s="125"/>
      <c r="R133" s="125"/>
      <c r="S133" s="126"/>
      <c r="T133" s="126"/>
      <c r="U133" s="129"/>
      <c r="V133" s="128"/>
      <c r="W133" s="129"/>
      <c r="X133" s="200"/>
      <c r="Y133" s="129"/>
      <c r="Z133" s="129"/>
      <c r="AA133" s="281"/>
      <c r="AB133" s="129"/>
      <c r="AC133" s="125"/>
      <c r="AD133" s="154"/>
      <c r="AE133" s="109"/>
      <c r="AF133" s="157"/>
      <c r="AG133" s="202"/>
      <c r="AH133" s="54"/>
      <c r="AI133" s="54"/>
      <c r="AJ133" s="54"/>
      <c r="AK133" s="54"/>
      <c r="AL133" s="54"/>
      <c r="AM133" s="54"/>
      <c r="AN133" s="54"/>
      <c r="AO133" s="54"/>
      <c r="AP133" s="54"/>
      <c r="AQ133" s="54"/>
      <c r="AR133" s="54"/>
      <c r="AS133" s="54"/>
      <c r="AT133" s="54"/>
    </row>
    <row r="134" spans="1:46" s="33" customFormat="1" ht="10.5" hidden="1" outlineLevel="1" x14ac:dyDescent="0.15">
      <c r="A134" s="54"/>
      <c r="B134" s="122"/>
      <c r="C134" s="123"/>
      <c r="D134" s="123"/>
      <c r="E134" s="124"/>
      <c r="F134" s="198"/>
      <c r="G134" s="125"/>
      <c r="H134" s="125"/>
      <c r="I134" s="125"/>
      <c r="J134" s="194"/>
      <c r="K134" s="194"/>
      <c r="L134" s="195">
        <f t="shared" si="1"/>
        <v>0</v>
      </c>
      <c r="M134" s="194"/>
      <c r="N134" s="194"/>
      <c r="O134" s="261" t="str">
        <f>IF(F134=selections!R$6,"Y","N")</f>
        <v>N</v>
      </c>
      <c r="P134" s="125"/>
      <c r="Q134" s="125"/>
      <c r="R134" s="125"/>
      <c r="S134" s="126"/>
      <c r="T134" s="126"/>
      <c r="U134" s="129"/>
      <c r="V134" s="128"/>
      <c r="W134" s="129"/>
      <c r="X134" s="200"/>
      <c r="Y134" s="129"/>
      <c r="Z134" s="129"/>
      <c r="AA134" s="281"/>
      <c r="AB134" s="129"/>
      <c r="AC134" s="125"/>
      <c r="AD134" s="154"/>
      <c r="AE134" s="109"/>
      <c r="AF134" s="157"/>
      <c r="AG134" s="202"/>
      <c r="AH134" s="54"/>
      <c r="AI134" s="54"/>
      <c r="AJ134" s="54"/>
      <c r="AK134" s="54"/>
      <c r="AL134" s="54"/>
      <c r="AM134" s="54"/>
      <c r="AN134" s="54"/>
      <c r="AO134" s="54"/>
      <c r="AP134" s="54"/>
      <c r="AQ134" s="54"/>
      <c r="AR134" s="54"/>
      <c r="AS134" s="54"/>
      <c r="AT134" s="54"/>
    </row>
    <row r="135" spans="1:46" s="33" customFormat="1" ht="10.5" hidden="1" outlineLevel="1" x14ac:dyDescent="0.15">
      <c r="A135" s="54"/>
      <c r="B135" s="122"/>
      <c r="C135" s="123"/>
      <c r="D135" s="123"/>
      <c r="E135" s="124"/>
      <c r="F135" s="198"/>
      <c r="G135" s="125"/>
      <c r="H135" s="125"/>
      <c r="I135" s="125"/>
      <c r="J135" s="194"/>
      <c r="K135" s="194"/>
      <c r="L135" s="195">
        <f t="shared" si="1"/>
        <v>0</v>
      </c>
      <c r="M135" s="194"/>
      <c r="N135" s="194"/>
      <c r="O135" s="261" t="str">
        <f>IF(F135=selections!R$6,"Y","N")</f>
        <v>N</v>
      </c>
      <c r="P135" s="125"/>
      <c r="Q135" s="125"/>
      <c r="R135" s="125"/>
      <c r="S135" s="126"/>
      <c r="T135" s="126"/>
      <c r="U135" s="129"/>
      <c r="V135" s="128"/>
      <c r="W135" s="129"/>
      <c r="X135" s="200"/>
      <c r="Y135" s="129"/>
      <c r="Z135" s="129"/>
      <c r="AA135" s="281"/>
      <c r="AB135" s="129"/>
      <c r="AC135" s="125"/>
      <c r="AD135" s="154"/>
      <c r="AE135" s="109"/>
      <c r="AF135" s="157"/>
      <c r="AG135" s="202"/>
      <c r="AH135" s="54"/>
      <c r="AI135" s="54"/>
      <c r="AJ135" s="54"/>
      <c r="AK135" s="54"/>
      <c r="AL135" s="54"/>
      <c r="AM135" s="54"/>
      <c r="AN135" s="54"/>
      <c r="AO135" s="54"/>
      <c r="AP135" s="54"/>
      <c r="AQ135" s="54"/>
      <c r="AR135" s="54"/>
      <c r="AS135" s="54"/>
      <c r="AT135" s="54"/>
    </row>
    <row r="136" spans="1:46" s="33" customFormat="1" ht="10.5" hidden="1" outlineLevel="1" x14ac:dyDescent="0.15">
      <c r="A136" s="54"/>
      <c r="B136" s="122"/>
      <c r="C136" s="123"/>
      <c r="D136" s="123"/>
      <c r="E136" s="124"/>
      <c r="F136" s="198"/>
      <c r="G136" s="125"/>
      <c r="H136" s="125"/>
      <c r="I136" s="125"/>
      <c r="J136" s="194"/>
      <c r="K136" s="194"/>
      <c r="L136" s="195">
        <f t="shared" si="1"/>
        <v>0</v>
      </c>
      <c r="M136" s="194"/>
      <c r="N136" s="194"/>
      <c r="O136" s="261" t="str">
        <f>IF(F136=selections!R$6,"Y","N")</f>
        <v>N</v>
      </c>
      <c r="P136" s="125"/>
      <c r="Q136" s="125"/>
      <c r="R136" s="125"/>
      <c r="S136" s="126"/>
      <c r="T136" s="126"/>
      <c r="U136" s="129"/>
      <c r="V136" s="128"/>
      <c r="W136" s="129"/>
      <c r="X136" s="200"/>
      <c r="Y136" s="129"/>
      <c r="Z136" s="129"/>
      <c r="AA136" s="281"/>
      <c r="AB136" s="129"/>
      <c r="AC136" s="125"/>
      <c r="AD136" s="154"/>
      <c r="AE136" s="109"/>
      <c r="AF136" s="157"/>
      <c r="AG136" s="202"/>
      <c r="AH136" s="54"/>
      <c r="AI136" s="54"/>
      <c r="AJ136" s="54"/>
      <c r="AK136" s="54"/>
      <c r="AL136" s="54"/>
      <c r="AM136" s="54"/>
      <c r="AN136" s="54"/>
      <c r="AO136" s="54"/>
      <c r="AP136" s="54"/>
      <c r="AQ136" s="54"/>
      <c r="AR136" s="54"/>
      <c r="AS136" s="54"/>
      <c r="AT136" s="54"/>
    </row>
    <row r="137" spans="1:46" s="33" customFormat="1" ht="10.5" hidden="1" outlineLevel="1" x14ac:dyDescent="0.15">
      <c r="A137" s="54"/>
      <c r="B137" s="122"/>
      <c r="C137" s="123"/>
      <c r="D137" s="123"/>
      <c r="E137" s="124"/>
      <c r="F137" s="198"/>
      <c r="G137" s="125"/>
      <c r="H137" s="125"/>
      <c r="I137" s="125"/>
      <c r="J137" s="194"/>
      <c r="K137" s="194"/>
      <c r="L137" s="195">
        <f t="shared" si="1"/>
        <v>0</v>
      </c>
      <c r="M137" s="194"/>
      <c r="N137" s="194"/>
      <c r="O137" s="261" t="str">
        <f>IF(F137=selections!R$6,"Y","N")</f>
        <v>N</v>
      </c>
      <c r="P137" s="125"/>
      <c r="Q137" s="125"/>
      <c r="R137" s="125"/>
      <c r="S137" s="126"/>
      <c r="T137" s="126"/>
      <c r="U137" s="129"/>
      <c r="V137" s="128"/>
      <c r="W137" s="129"/>
      <c r="X137" s="200"/>
      <c r="Y137" s="129"/>
      <c r="Z137" s="129"/>
      <c r="AA137" s="281"/>
      <c r="AB137" s="129"/>
      <c r="AC137" s="125"/>
      <c r="AD137" s="154"/>
      <c r="AE137" s="109"/>
      <c r="AF137" s="157"/>
      <c r="AG137" s="202"/>
      <c r="AH137" s="54"/>
      <c r="AI137" s="54"/>
      <c r="AJ137" s="54"/>
      <c r="AK137" s="54"/>
      <c r="AL137" s="54"/>
      <c r="AM137" s="54"/>
      <c r="AN137" s="54"/>
      <c r="AO137" s="54"/>
      <c r="AP137" s="54"/>
      <c r="AQ137" s="54"/>
      <c r="AR137" s="54"/>
      <c r="AS137" s="54"/>
      <c r="AT137" s="54"/>
    </row>
    <row r="138" spans="1:46" s="33" customFormat="1" ht="10.5" hidden="1" outlineLevel="1" x14ac:dyDescent="0.15">
      <c r="A138" s="54"/>
      <c r="B138" s="122"/>
      <c r="C138" s="123"/>
      <c r="D138" s="123"/>
      <c r="E138" s="124"/>
      <c r="F138" s="198"/>
      <c r="G138" s="125"/>
      <c r="H138" s="125"/>
      <c r="I138" s="125"/>
      <c r="J138" s="194"/>
      <c r="K138" s="194"/>
      <c r="L138" s="195">
        <f t="shared" si="1"/>
        <v>0</v>
      </c>
      <c r="M138" s="194"/>
      <c r="N138" s="194"/>
      <c r="O138" s="261" t="str">
        <f>IF(F138=selections!R$6,"Y","N")</f>
        <v>N</v>
      </c>
      <c r="P138" s="125"/>
      <c r="Q138" s="125"/>
      <c r="R138" s="125"/>
      <c r="S138" s="126"/>
      <c r="T138" s="126"/>
      <c r="U138" s="129"/>
      <c r="V138" s="128"/>
      <c r="W138" s="129"/>
      <c r="X138" s="200"/>
      <c r="Y138" s="129"/>
      <c r="Z138" s="129"/>
      <c r="AA138" s="281"/>
      <c r="AB138" s="129"/>
      <c r="AC138" s="125"/>
      <c r="AD138" s="154"/>
      <c r="AE138" s="109"/>
      <c r="AF138" s="157"/>
      <c r="AG138" s="202"/>
      <c r="AH138" s="54"/>
      <c r="AI138" s="54"/>
      <c r="AJ138" s="54"/>
      <c r="AK138" s="54"/>
      <c r="AL138" s="54"/>
      <c r="AM138" s="54"/>
      <c r="AN138" s="54"/>
      <c r="AO138" s="54"/>
      <c r="AP138" s="54"/>
      <c r="AQ138" s="54"/>
      <c r="AR138" s="54"/>
      <c r="AS138" s="54"/>
      <c r="AT138" s="54"/>
    </row>
    <row r="139" spans="1:46" s="33" customFormat="1" ht="10.5" hidden="1" outlineLevel="1" x14ac:dyDescent="0.15">
      <c r="A139" s="54"/>
      <c r="B139" s="122"/>
      <c r="C139" s="123"/>
      <c r="D139" s="123"/>
      <c r="E139" s="124"/>
      <c r="F139" s="198"/>
      <c r="G139" s="125"/>
      <c r="H139" s="125"/>
      <c r="I139" s="125"/>
      <c r="J139" s="194"/>
      <c r="K139" s="194"/>
      <c r="L139" s="195">
        <f t="shared" si="1"/>
        <v>0</v>
      </c>
      <c r="M139" s="194"/>
      <c r="N139" s="194"/>
      <c r="O139" s="261" t="str">
        <f>IF(F139=selections!R$6,"Y","N")</f>
        <v>N</v>
      </c>
      <c r="P139" s="125"/>
      <c r="Q139" s="125"/>
      <c r="R139" s="125"/>
      <c r="S139" s="126"/>
      <c r="T139" s="126"/>
      <c r="U139" s="129"/>
      <c r="V139" s="128"/>
      <c r="W139" s="129"/>
      <c r="X139" s="200"/>
      <c r="Y139" s="129"/>
      <c r="Z139" s="129"/>
      <c r="AA139" s="281"/>
      <c r="AB139" s="129"/>
      <c r="AC139" s="125"/>
      <c r="AD139" s="154"/>
      <c r="AE139" s="109"/>
      <c r="AF139" s="157"/>
      <c r="AG139" s="202"/>
      <c r="AH139" s="54"/>
      <c r="AI139" s="54"/>
      <c r="AJ139" s="54"/>
      <c r="AK139" s="54"/>
      <c r="AL139" s="54"/>
      <c r="AM139" s="54"/>
      <c r="AN139" s="54"/>
      <c r="AO139" s="54"/>
      <c r="AP139" s="54"/>
      <c r="AQ139" s="54"/>
      <c r="AR139" s="54"/>
      <c r="AS139" s="54"/>
      <c r="AT139" s="54"/>
    </row>
    <row r="140" spans="1:46" s="33" customFormat="1" ht="10.5" hidden="1" outlineLevel="1" x14ac:dyDescent="0.15">
      <c r="A140" s="54"/>
      <c r="B140" s="122"/>
      <c r="C140" s="123"/>
      <c r="D140" s="123"/>
      <c r="E140" s="124"/>
      <c r="F140" s="198"/>
      <c r="G140" s="125"/>
      <c r="H140" s="125"/>
      <c r="I140" s="125"/>
      <c r="J140" s="194"/>
      <c r="K140" s="194"/>
      <c r="L140" s="195">
        <f t="shared" si="1"/>
        <v>0</v>
      </c>
      <c r="M140" s="194"/>
      <c r="N140" s="194"/>
      <c r="O140" s="261" t="str">
        <f>IF(F140=selections!R$6,"Y","N")</f>
        <v>N</v>
      </c>
      <c r="P140" s="125"/>
      <c r="Q140" s="125"/>
      <c r="R140" s="125"/>
      <c r="S140" s="126"/>
      <c r="T140" s="126"/>
      <c r="U140" s="129"/>
      <c r="V140" s="128"/>
      <c r="W140" s="129"/>
      <c r="X140" s="200"/>
      <c r="Y140" s="129"/>
      <c r="Z140" s="129"/>
      <c r="AA140" s="281"/>
      <c r="AB140" s="129"/>
      <c r="AC140" s="125"/>
      <c r="AD140" s="154"/>
      <c r="AE140" s="109"/>
      <c r="AF140" s="157"/>
      <c r="AG140" s="202"/>
      <c r="AH140" s="54"/>
      <c r="AI140" s="54"/>
      <c r="AJ140" s="54"/>
      <c r="AK140" s="54"/>
      <c r="AL140" s="54"/>
      <c r="AM140" s="54"/>
      <c r="AN140" s="54"/>
      <c r="AO140" s="54"/>
      <c r="AP140" s="54"/>
      <c r="AQ140" s="54"/>
      <c r="AR140" s="54"/>
      <c r="AS140" s="54"/>
      <c r="AT140" s="54"/>
    </row>
    <row r="141" spans="1:46" s="33" customFormat="1" ht="10.5" hidden="1" outlineLevel="1" x14ac:dyDescent="0.15">
      <c r="A141" s="54"/>
      <c r="B141" s="122"/>
      <c r="C141" s="123"/>
      <c r="D141" s="123"/>
      <c r="E141" s="124"/>
      <c r="F141" s="198"/>
      <c r="G141" s="125"/>
      <c r="H141" s="125"/>
      <c r="I141" s="125"/>
      <c r="J141" s="194"/>
      <c r="K141" s="194"/>
      <c r="L141" s="195">
        <f t="shared" si="1"/>
        <v>0</v>
      </c>
      <c r="M141" s="194"/>
      <c r="N141" s="194"/>
      <c r="O141" s="261" t="str">
        <f>IF(F141=selections!R$6,"Y","N")</f>
        <v>N</v>
      </c>
      <c r="P141" s="125"/>
      <c r="Q141" s="125"/>
      <c r="R141" s="125"/>
      <c r="S141" s="126"/>
      <c r="T141" s="126"/>
      <c r="U141" s="129"/>
      <c r="V141" s="128"/>
      <c r="W141" s="129"/>
      <c r="X141" s="200"/>
      <c r="Y141" s="129"/>
      <c r="Z141" s="129"/>
      <c r="AA141" s="281"/>
      <c r="AB141" s="129"/>
      <c r="AC141" s="125"/>
      <c r="AD141" s="154"/>
      <c r="AE141" s="109"/>
      <c r="AF141" s="157"/>
      <c r="AG141" s="202"/>
      <c r="AH141" s="54"/>
      <c r="AI141" s="54"/>
      <c r="AJ141" s="54"/>
      <c r="AK141" s="54"/>
      <c r="AL141" s="54"/>
      <c r="AM141" s="54"/>
      <c r="AN141" s="54"/>
      <c r="AO141" s="54"/>
      <c r="AP141" s="54"/>
      <c r="AQ141" s="54"/>
      <c r="AR141" s="54"/>
      <c r="AS141" s="54"/>
      <c r="AT141" s="54"/>
    </row>
    <row r="142" spans="1:46" s="33" customFormat="1" ht="10.5" hidden="1" outlineLevel="1" x14ac:dyDescent="0.15">
      <c r="A142" s="54"/>
      <c r="B142" s="122"/>
      <c r="C142" s="123"/>
      <c r="D142" s="123"/>
      <c r="E142" s="124"/>
      <c r="F142" s="198"/>
      <c r="G142" s="125"/>
      <c r="H142" s="125"/>
      <c r="I142" s="125"/>
      <c r="J142" s="194"/>
      <c r="K142" s="194"/>
      <c r="L142" s="195">
        <f t="shared" si="1"/>
        <v>0</v>
      </c>
      <c r="M142" s="194"/>
      <c r="N142" s="194"/>
      <c r="O142" s="261" t="str">
        <f>IF(F142=selections!R$6,"Y","N")</f>
        <v>N</v>
      </c>
      <c r="P142" s="125"/>
      <c r="Q142" s="125"/>
      <c r="R142" s="125"/>
      <c r="S142" s="126"/>
      <c r="T142" s="126"/>
      <c r="U142" s="129"/>
      <c r="V142" s="128"/>
      <c r="W142" s="129"/>
      <c r="X142" s="200"/>
      <c r="Y142" s="129"/>
      <c r="Z142" s="129"/>
      <c r="AA142" s="281"/>
      <c r="AB142" s="129"/>
      <c r="AC142" s="125"/>
      <c r="AD142" s="154"/>
      <c r="AE142" s="109"/>
      <c r="AF142" s="157"/>
      <c r="AG142" s="202"/>
      <c r="AH142" s="54"/>
      <c r="AI142" s="54"/>
      <c r="AJ142" s="54"/>
      <c r="AK142" s="54"/>
      <c r="AL142" s="54"/>
      <c r="AM142" s="54"/>
      <c r="AN142" s="54"/>
      <c r="AO142" s="54"/>
      <c r="AP142" s="54"/>
      <c r="AQ142" s="54"/>
      <c r="AR142" s="54"/>
      <c r="AS142" s="54"/>
      <c r="AT142" s="54"/>
    </row>
    <row r="143" spans="1:46" s="33" customFormat="1" ht="10.5" hidden="1" outlineLevel="1" x14ac:dyDescent="0.15">
      <c r="A143" s="54"/>
      <c r="B143" s="122"/>
      <c r="C143" s="123"/>
      <c r="D143" s="123"/>
      <c r="E143" s="124"/>
      <c r="F143" s="198"/>
      <c r="G143" s="125"/>
      <c r="H143" s="125"/>
      <c r="I143" s="125"/>
      <c r="J143" s="194"/>
      <c r="K143" s="194"/>
      <c r="L143" s="195">
        <f t="shared" si="1"/>
        <v>0</v>
      </c>
      <c r="M143" s="194"/>
      <c r="N143" s="194"/>
      <c r="O143" s="261" t="str">
        <f>IF(F143=selections!R$6,"Y","N")</f>
        <v>N</v>
      </c>
      <c r="P143" s="125"/>
      <c r="Q143" s="125"/>
      <c r="R143" s="125"/>
      <c r="S143" s="126"/>
      <c r="T143" s="126"/>
      <c r="U143" s="129"/>
      <c r="V143" s="128"/>
      <c r="W143" s="129"/>
      <c r="X143" s="200"/>
      <c r="Y143" s="129"/>
      <c r="Z143" s="129"/>
      <c r="AA143" s="281"/>
      <c r="AB143" s="129"/>
      <c r="AC143" s="125"/>
      <c r="AD143" s="154"/>
      <c r="AE143" s="109"/>
      <c r="AF143" s="157"/>
      <c r="AG143" s="202"/>
      <c r="AH143" s="54"/>
      <c r="AI143" s="54"/>
      <c r="AJ143" s="54"/>
      <c r="AK143" s="54"/>
      <c r="AL143" s="54"/>
      <c r="AM143" s="54"/>
      <c r="AN143" s="54"/>
      <c r="AO143" s="54"/>
      <c r="AP143" s="54"/>
      <c r="AQ143" s="54"/>
      <c r="AR143" s="54"/>
      <c r="AS143" s="54"/>
      <c r="AT143" s="54"/>
    </row>
    <row r="144" spans="1:46" s="33" customFormat="1" ht="10.5" hidden="1" outlineLevel="1" x14ac:dyDescent="0.15">
      <c r="A144" s="54"/>
      <c r="B144" s="122"/>
      <c r="C144" s="123"/>
      <c r="D144" s="123"/>
      <c r="E144" s="124"/>
      <c r="F144" s="198"/>
      <c r="G144" s="125"/>
      <c r="H144" s="125"/>
      <c r="I144" s="125"/>
      <c r="J144" s="194"/>
      <c r="K144" s="194"/>
      <c r="L144" s="195">
        <f t="shared" si="1"/>
        <v>0</v>
      </c>
      <c r="M144" s="194"/>
      <c r="N144" s="194"/>
      <c r="O144" s="261" t="str">
        <f>IF(F144=selections!R$6,"Y","N")</f>
        <v>N</v>
      </c>
      <c r="P144" s="125"/>
      <c r="Q144" s="125"/>
      <c r="R144" s="125"/>
      <c r="S144" s="126"/>
      <c r="T144" s="126"/>
      <c r="U144" s="129"/>
      <c r="V144" s="128"/>
      <c r="W144" s="129"/>
      <c r="X144" s="200"/>
      <c r="Y144" s="129"/>
      <c r="Z144" s="129"/>
      <c r="AA144" s="281"/>
      <c r="AB144" s="129"/>
      <c r="AC144" s="125"/>
      <c r="AD144" s="154"/>
      <c r="AE144" s="109"/>
      <c r="AF144" s="157"/>
      <c r="AG144" s="202"/>
      <c r="AH144" s="54"/>
      <c r="AI144" s="54"/>
      <c r="AJ144" s="54"/>
      <c r="AK144" s="54"/>
      <c r="AL144" s="54"/>
      <c r="AM144" s="54"/>
      <c r="AN144" s="54"/>
      <c r="AO144" s="54"/>
      <c r="AP144" s="54"/>
      <c r="AQ144" s="54"/>
      <c r="AR144" s="54"/>
      <c r="AS144" s="54"/>
      <c r="AT144" s="54"/>
    </row>
    <row r="145" spans="1:46" s="33" customFormat="1" ht="10.5" hidden="1" outlineLevel="1" x14ac:dyDescent="0.15">
      <c r="A145" s="54"/>
      <c r="B145" s="122"/>
      <c r="C145" s="123"/>
      <c r="D145" s="123"/>
      <c r="E145" s="124"/>
      <c r="F145" s="198"/>
      <c r="G145" s="125"/>
      <c r="H145" s="125"/>
      <c r="I145" s="125"/>
      <c r="J145" s="194"/>
      <c r="K145" s="194"/>
      <c r="L145" s="195">
        <f t="shared" si="1"/>
        <v>0</v>
      </c>
      <c r="M145" s="194"/>
      <c r="N145" s="194"/>
      <c r="O145" s="261" t="str">
        <f>IF(F145=selections!R$6,"Y","N")</f>
        <v>N</v>
      </c>
      <c r="P145" s="125"/>
      <c r="Q145" s="125"/>
      <c r="R145" s="125"/>
      <c r="S145" s="126"/>
      <c r="T145" s="126"/>
      <c r="U145" s="129"/>
      <c r="V145" s="128"/>
      <c r="W145" s="129"/>
      <c r="X145" s="200"/>
      <c r="Y145" s="129"/>
      <c r="Z145" s="129"/>
      <c r="AA145" s="281"/>
      <c r="AB145" s="129"/>
      <c r="AC145" s="125"/>
      <c r="AD145" s="154"/>
      <c r="AE145" s="109"/>
      <c r="AF145" s="157"/>
      <c r="AG145" s="202"/>
      <c r="AH145" s="54"/>
      <c r="AI145" s="54"/>
      <c r="AJ145" s="54"/>
      <c r="AK145" s="54"/>
      <c r="AL145" s="54"/>
      <c r="AM145" s="54"/>
      <c r="AN145" s="54"/>
      <c r="AO145" s="54"/>
      <c r="AP145" s="54"/>
      <c r="AQ145" s="54"/>
      <c r="AR145" s="54"/>
      <c r="AS145" s="54"/>
      <c r="AT145" s="54"/>
    </row>
    <row r="146" spans="1:46" s="33" customFormat="1" ht="10.5" hidden="1" outlineLevel="1" x14ac:dyDescent="0.15">
      <c r="A146" s="54"/>
      <c r="B146" s="122"/>
      <c r="C146" s="123"/>
      <c r="D146" s="123"/>
      <c r="E146" s="124"/>
      <c r="F146" s="198"/>
      <c r="G146" s="125"/>
      <c r="H146" s="125"/>
      <c r="I146" s="125"/>
      <c r="J146" s="194"/>
      <c r="K146" s="194"/>
      <c r="L146" s="195">
        <f t="shared" si="1"/>
        <v>0</v>
      </c>
      <c r="M146" s="194"/>
      <c r="N146" s="194"/>
      <c r="O146" s="261" t="str">
        <f>IF(F146=selections!R$6,"Y","N")</f>
        <v>N</v>
      </c>
      <c r="P146" s="125"/>
      <c r="Q146" s="125"/>
      <c r="R146" s="125"/>
      <c r="S146" s="126"/>
      <c r="T146" s="126"/>
      <c r="U146" s="129"/>
      <c r="V146" s="128"/>
      <c r="W146" s="129"/>
      <c r="X146" s="200"/>
      <c r="Y146" s="129"/>
      <c r="Z146" s="129"/>
      <c r="AA146" s="281"/>
      <c r="AB146" s="129"/>
      <c r="AC146" s="125"/>
      <c r="AD146" s="154"/>
      <c r="AE146" s="109"/>
      <c r="AF146" s="157"/>
      <c r="AG146" s="202"/>
      <c r="AH146" s="54"/>
      <c r="AI146" s="54"/>
      <c r="AJ146" s="54"/>
      <c r="AK146" s="54"/>
      <c r="AL146" s="54"/>
      <c r="AM146" s="54"/>
      <c r="AN146" s="54"/>
      <c r="AO146" s="54"/>
      <c r="AP146" s="54"/>
      <c r="AQ146" s="54"/>
      <c r="AR146" s="54"/>
      <c r="AS146" s="54"/>
      <c r="AT146" s="54"/>
    </row>
    <row r="147" spans="1:46" s="33" customFormat="1" ht="10.5" hidden="1" outlineLevel="1" x14ac:dyDescent="0.15">
      <c r="A147" s="54"/>
      <c r="B147" s="122"/>
      <c r="C147" s="123"/>
      <c r="D147" s="123"/>
      <c r="E147" s="124"/>
      <c r="F147" s="198"/>
      <c r="G147" s="125"/>
      <c r="H147" s="125"/>
      <c r="I147" s="125"/>
      <c r="J147" s="194"/>
      <c r="K147" s="194"/>
      <c r="L147" s="195">
        <f t="shared" si="1"/>
        <v>0</v>
      </c>
      <c r="M147" s="194"/>
      <c r="N147" s="194"/>
      <c r="O147" s="261" t="str">
        <f>IF(F147=selections!R$6,"Y","N")</f>
        <v>N</v>
      </c>
      <c r="P147" s="125"/>
      <c r="Q147" s="125"/>
      <c r="R147" s="125"/>
      <c r="S147" s="126"/>
      <c r="T147" s="126"/>
      <c r="U147" s="129"/>
      <c r="V147" s="128"/>
      <c r="W147" s="129"/>
      <c r="X147" s="200"/>
      <c r="Y147" s="129"/>
      <c r="Z147" s="129"/>
      <c r="AA147" s="281"/>
      <c r="AB147" s="129"/>
      <c r="AC147" s="125"/>
      <c r="AD147" s="154"/>
      <c r="AE147" s="109"/>
      <c r="AF147" s="157"/>
      <c r="AG147" s="202"/>
      <c r="AH147" s="54"/>
      <c r="AI147" s="54"/>
      <c r="AJ147" s="54"/>
      <c r="AK147" s="54"/>
      <c r="AL147" s="54"/>
      <c r="AM147" s="54"/>
      <c r="AN147" s="54"/>
      <c r="AO147" s="54"/>
      <c r="AP147" s="54"/>
      <c r="AQ147" s="54"/>
      <c r="AR147" s="54"/>
      <c r="AS147" s="54"/>
      <c r="AT147" s="54"/>
    </row>
    <row r="148" spans="1:46" s="33" customFormat="1" ht="10.5" hidden="1" outlineLevel="1" x14ac:dyDescent="0.15">
      <c r="A148" s="54"/>
      <c r="B148" s="122"/>
      <c r="C148" s="123"/>
      <c r="D148" s="123"/>
      <c r="E148" s="124"/>
      <c r="F148" s="198"/>
      <c r="G148" s="125"/>
      <c r="H148" s="125"/>
      <c r="I148" s="125"/>
      <c r="J148" s="194"/>
      <c r="K148" s="194"/>
      <c r="L148" s="195">
        <f t="shared" si="1"/>
        <v>0</v>
      </c>
      <c r="M148" s="194"/>
      <c r="N148" s="194"/>
      <c r="O148" s="261" t="str">
        <f>IF(F148=selections!R$6,"Y","N")</f>
        <v>N</v>
      </c>
      <c r="P148" s="125"/>
      <c r="Q148" s="125"/>
      <c r="R148" s="125"/>
      <c r="S148" s="126"/>
      <c r="T148" s="126"/>
      <c r="U148" s="129"/>
      <c r="V148" s="128"/>
      <c r="W148" s="129"/>
      <c r="X148" s="200"/>
      <c r="Y148" s="129"/>
      <c r="Z148" s="129"/>
      <c r="AA148" s="281"/>
      <c r="AB148" s="129"/>
      <c r="AC148" s="125"/>
      <c r="AD148" s="154"/>
      <c r="AE148" s="109"/>
      <c r="AF148" s="157"/>
      <c r="AG148" s="202"/>
      <c r="AH148" s="54"/>
      <c r="AI148" s="54"/>
      <c r="AJ148" s="54"/>
      <c r="AK148" s="54"/>
      <c r="AL148" s="54"/>
      <c r="AM148" s="54"/>
      <c r="AN148" s="54"/>
      <c r="AO148" s="54"/>
      <c r="AP148" s="54"/>
      <c r="AQ148" s="54"/>
      <c r="AR148" s="54"/>
      <c r="AS148" s="54"/>
      <c r="AT148" s="54"/>
    </row>
    <row r="149" spans="1:46" s="33" customFormat="1" ht="10.5" hidden="1" outlineLevel="1" x14ac:dyDescent="0.15">
      <c r="A149" s="54"/>
      <c r="B149" s="122"/>
      <c r="C149" s="123"/>
      <c r="D149" s="123"/>
      <c r="E149" s="124"/>
      <c r="F149" s="198"/>
      <c r="G149" s="125"/>
      <c r="H149" s="125"/>
      <c r="I149" s="125"/>
      <c r="J149" s="194"/>
      <c r="K149" s="194"/>
      <c r="L149" s="195">
        <f t="shared" si="1"/>
        <v>0</v>
      </c>
      <c r="M149" s="194"/>
      <c r="N149" s="194"/>
      <c r="O149" s="261" t="str">
        <f>IF(F149=selections!R$6,"Y","N")</f>
        <v>N</v>
      </c>
      <c r="P149" s="125"/>
      <c r="Q149" s="125"/>
      <c r="R149" s="125"/>
      <c r="S149" s="126"/>
      <c r="T149" s="126"/>
      <c r="U149" s="129"/>
      <c r="V149" s="128"/>
      <c r="W149" s="129"/>
      <c r="X149" s="200"/>
      <c r="Y149" s="129"/>
      <c r="Z149" s="129"/>
      <c r="AA149" s="281"/>
      <c r="AB149" s="129"/>
      <c r="AC149" s="125"/>
      <c r="AD149" s="154"/>
      <c r="AE149" s="109"/>
      <c r="AF149" s="157"/>
      <c r="AG149" s="202"/>
      <c r="AH149" s="54"/>
      <c r="AI149" s="54"/>
      <c r="AJ149" s="54"/>
      <c r="AK149" s="54"/>
      <c r="AL149" s="54"/>
      <c r="AM149" s="54"/>
      <c r="AN149" s="54"/>
      <c r="AO149" s="54"/>
      <c r="AP149" s="54"/>
      <c r="AQ149" s="54"/>
      <c r="AR149" s="54"/>
      <c r="AS149" s="54"/>
      <c r="AT149" s="54"/>
    </row>
    <row r="150" spans="1:46" s="33" customFormat="1" ht="10.5" collapsed="1" x14ac:dyDescent="0.15">
      <c r="A150" s="54"/>
      <c r="B150" s="122"/>
      <c r="C150" s="123"/>
      <c r="D150" s="123"/>
      <c r="E150" s="124"/>
      <c r="F150" s="198"/>
      <c r="G150" s="125"/>
      <c r="H150" s="125"/>
      <c r="I150" s="125"/>
      <c r="J150" s="194"/>
      <c r="K150" s="194"/>
      <c r="L150" s="195">
        <f t="shared" si="1"/>
        <v>0</v>
      </c>
      <c r="M150" s="194"/>
      <c r="N150" s="194"/>
      <c r="O150" s="261" t="str">
        <f>IF(F150=selections!R$6,"Y","N")</f>
        <v>N</v>
      </c>
      <c r="P150" s="125"/>
      <c r="Q150" s="125"/>
      <c r="R150" s="125"/>
      <c r="S150" s="126"/>
      <c r="T150" s="126"/>
      <c r="U150" s="129"/>
      <c r="V150" s="128"/>
      <c r="W150" s="129"/>
      <c r="X150" s="200"/>
      <c r="Y150" s="129"/>
      <c r="Z150" s="129"/>
      <c r="AA150" s="281"/>
      <c r="AB150" s="129"/>
      <c r="AC150" s="125"/>
      <c r="AD150" s="154"/>
      <c r="AE150" s="109"/>
      <c r="AF150" s="157"/>
      <c r="AG150" s="202"/>
      <c r="AH150" s="54"/>
      <c r="AI150" s="54"/>
      <c r="AJ150" s="54"/>
      <c r="AK150" s="54"/>
      <c r="AL150" s="54"/>
      <c r="AM150" s="54"/>
      <c r="AN150" s="54"/>
      <c r="AO150" s="54"/>
      <c r="AP150" s="54"/>
      <c r="AQ150" s="54"/>
      <c r="AR150" s="54"/>
      <c r="AS150" s="54"/>
      <c r="AT150" s="54"/>
    </row>
    <row r="151" spans="1:46" s="33" customFormat="1" ht="10.5" hidden="1" outlineLevel="1" x14ac:dyDescent="0.15">
      <c r="A151" s="54"/>
      <c r="B151" s="122"/>
      <c r="C151" s="123"/>
      <c r="D151" s="123"/>
      <c r="E151" s="124"/>
      <c r="F151" s="198"/>
      <c r="G151" s="125"/>
      <c r="H151" s="125"/>
      <c r="I151" s="125"/>
      <c r="J151" s="194"/>
      <c r="K151" s="194"/>
      <c r="L151" s="195">
        <f t="shared" si="1"/>
        <v>0</v>
      </c>
      <c r="M151" s="194"/>
      <c r="N151" s="194"/>
      <c r="O151" s="261" t="str">
        <f>IF(F151=selections!R$6,"Y","N")</f>
        <v>N</v>
      </c>
      <c r="P151" s="125"/>
      <c r="Q151" s="125"/>
      <c r="R151" s="125"/>
      <c r="S151" s="126"/>
      <c r="T151" s="126"/>
      <c r="U151" s="129"/>
      <c r="V151" s="128"/>
      <c r="W151" s="129"/>
      <c r="X151" s="129"/>
      <c r="Y151" s="129"/>
      <c r="Z151" s="129"/>
      <c r="AA151" s="230"/>
      <c r="AB151" s="129"/>
      <c r="AC151" s="125"/>
      <c r="AD151" s="154"/>
      <c r="AE151" s="109"/>
      <c r="AF151" s="157"/>
      <c r="AG151" s="202"/>
      <c r="AH151" s="54"/>
      <c r="AI151" s="54"/>
      <c r="AJ151" s="54"/>
      <c r="AK151" s="54"/>
      <c r="AL151" s="54"/>
      <c r="AM151" s="54"/>
      <c r="AN151" s="54"/>
      <c r="AO151" s="54"/>
      <c r="AP151" s="54"/>
      <c r="AQ151" s="54"/>
      <c r="AR151" s="54"/>
      <c r="AS151" s="54"/>
      <c r="AT151" s="54"/>
    </row>
    <row r="152" spans="1:46" s="33" customFormat="1" ht="10.5" hidden="1" outlineLevel="1" x14ac:dyDescent="0.15">
      <c r="A152" s="54"/>
      <c r="B152" s="122"/>
      <c r="C152" s="123"/>
      <c r="D152" s="123"/>
      <c r="E152" s="124"/>
      <c r="F152" s="198"/>
      <c r="G152" s="125"/>
      <c r="H152" s="125"/>
      <c r="I152" s="125"/>
      <c r="J152" s="194"/>
      <c r="K152" s="194"/>
      <c r="L152" s="195">
        <f t="shared" si="1"/>
        <v>0</v>
      </c>
      <c r="M152" s="194"/>
      <c r="N152" s="194"/>
      <c r="O152" s="261" t="str">
        <f>IF(F152=selections!R$6,"Y","N")</f>
        <v>N</v>
      </c>
      <c r="P152" s="125"/>
      <c r="Q152" s="125"/>
      <c r="R152" s="125"/>
      <c r="S152" s="126"/>
      <c r="T152" s="126"/>
      <c r="U152" s="129"/>
      <c r="V152" s="128"/>
      <c r="W152" s="129"/>
      <c r="X152" s="129"/>
      <c r="Y152" s="129"/>
      <c r="Z152" s="129"/>
      <c r="AA152" s="230"/>
      <c r="AB152" s="129"/>
      <c r="AC152" s="125"/>
      <c r="AD152" s="154"/>
      <c r="AE152" s="109"/>
      <c r="AF152" s="157"/>
      <c r="AG152" s="202"/>
      <c r="AH152" s="54"/>
      <c r="AI152" s="54"/>
      <c r="AJ152" s="54"/>
      <c r="AK152" s="54"/>
      <c r="AL152" s="54"/>
      <c r="AM152" s="54"/>
      <c r="AN152" s="54"/>
      <c r="AO152" s="54"/>
      <c r="AP152" s="54"/>
      <c r="AQ152" s="54"/>
      <c r="AR152" s="54"/>
      <c r="AS152" s="54"/>
      <c r="AT152" s="54"/>
    </row>
    <row r="153" spans="1:46" s="33" customFormat="1" ht="10.5" hidden="1" outlineLevel="1" x14ac:dyDescent="0.15">
      <c r="A153" s="54"/>
      <c r="B153" s="122"/>
      <c r="C153" s="123"/>
      <c r="D153" s="123"/>
      <c r="E153" s="124"/>
      <c r="F153" s="198"/>
      <c r="G153" s="125"/>
      <c r="H153" s="125"/>
      <c r="I153" s="125"/>
      <c r="J153" s="194"/>
      <c r="K153" s="194"/>
      <c r="L153" s="195">
        <f t="shared" si="1"/>
        <v>0</v>
      </c>
      <c r="M153" s="194"/>
      <c r="N153" s="194"/>
      <c r="O153" s="261" t="str">
        <f>IF(F153=selections!R$6,"Y","N")</f>
        <v>N</v>
      </c>
      <c r="P153" s="125"/>
      <c r="Q153" s="125"/>
      <c r="R153" s="125"/>
      <c r="S153" s="126"/>
      <c r="T153" s="126"/>
      <c r="U153" s="129"/>
      <c r="V153" s="128"/>
      <c r="W153" s="129"/>
      <c r="X153" s="129"/>
      <c r="Y153" s="129"/>
      <c r="Z153" s="129"/>
      <c r="AA153" s="230"/>
      <c r="AB153" s="129"/>
      <c r="AC153" s="125"/>
      <c r="AD153" s="154"/>
      <c r="AE153" s="109"/>
      <c r="AF153" s="157"/>
      <c r="AG153" s="202"/>
      <c r="AH153" s="54"/>
      <c r="AI153" s="54"/>
      <c r="AJ153" s="54"/>
      <c r="AK153" s="54"/>
      <c r="AL153" s="54"/>
      <c r="AM153" s="54"/>
      <c r="AN153" s="54"/>
      <c r="AO153" s="54"/>
      <c r="AP153" s="54"/>
      <c r="AQ153" s="54"/>
      <c r="AR153" s="54"/>
      <c r="AS153" s="54"/>
      <c r="AT153" s="54"/>
    </row>
    <row r="154" spans="1:46" s="33" customFormat="1" ht="10.5" hidden="1" outlineLevel="1" x14ac:dyDescent="0.15">
      <c r="A154" s="54"/>
      <c r="B154" s="122"/>
      <c r="C154" s="123"/>
      <c r="D154" s="123"/>
      <c r="E154" s="124"/>
      <c r="F154" s="198"/>
      <c r="G154" s="125"/>
      <c r="H154" s="125"/>
      <c r="I154" s="125"/>
      <c r="J154" s="194"/>
      <c r="K154" s="194"/>
      <c r="L154" s="195">
        <f t="shared" si="1"/>
        <v>0</v>
      </c>
      <c r="M154" s="194"/>
      <c r="N154" s="194"/>
      <c r="O154" s="261" t="str">
        <f>IF(F154=selections!R$6,"Y","N")</f>
        <v>N</v>
      </c>
      <c r="P154" s="125"/>
      <c r="Q154" s="125"/>
      <c r="R154" s="125"/>
      <c r="S154" s="126"/>
      <c r="T154" s="126"/>
      <c r="U154" s="129"/>
      <c r="V154" s="128"/>
      <c r="W154" s="129"/>
      <c r="X154" s="129"/>
      <c r="Y154" s="129"/>
      <c r="Z154" s="129"/>
      <c r="AA154" s="230"/>
      <c r="AB154" s="129"/>
      <c r="AC154" s="125"/>
      <c r="AD154" s="154"/>
      <c r="AE154" s="109"/>
      <c r="AF154" s="157"/>
      <c r="AG154" s="202"/>
      <c r="AH154" s="54"/>
      <c r="AI154" s="54"/>
      <c r="AJ154" s="54"/>
      <c r="AK154" s="54"/>
      <c r="AL154" s="54"/>
      <c r="AM154" s="54"/>
      <c r="AN154" s="54"/>
      <c r="AO154" s="54"/>
      <c r="AP154" s="54"/>
      <c r="AQ154" s="54"/>
      <c r="AR154" s="54"/>
      <c r="AS154" s="54"/>
      <c r="AT154" s="54"/>
    </row>
    <row r="155" spans="1:46" s="33" customFormat="1" ht="10.5" hidden="1" outlineLevel="1" x14ac:dyDescent="0.15">
      <c r="A155" s="54"/>
      <c r="B155" s="122"/>
      <c r="C155" s="123"/>
      <c r="D155" s="123"/>
      <c r="E155" s="124"/>
      <c r="F155" s="198"/>
      <c r="G155" s="125"/>
      <c r="H155" s="125"/>
      <c r="I155" s="125"/>
      <c r="J155" s="194"/>
      <c r="K155" s="194"/>
      <c r="L155" s="195">
        <f t="shared" si="1"/>
        <v>0</v>
      </c>
      <c r="M155" s="194"/>
      <c r="N155" s="194"/>
      <c r="O155" s="261" t="str">
        <f>IF(F155=selections!R$6,"Y","N")</f>
        <v>N</v>
      </c>
      <c r="P155" s="125"/>
      <c r="Q155" s="125"/>
      <c r="R155" s="125"/>
      <c r="S155" s="126"/>
      <c r="T155" s="126"/>
      <c r="U155" s="129"/>
      <c r="V155" s="128"/>
      <c r="W155" s="129"/>
      <c r="X155" s="129"/>
      <c r="Y155" s="129"/>
      <c r="Z155" s="129"/>
      <c r="AA155" s="230"/>
      <c r="AB155" s="129"/>
      <c r="AC155" s="125"/>
      <c r="AD155" s="154"/>
      <c r="AE155" s="109"/>
      <c r="AF155" s="157"/>
      <c r="AG155" s="202"/>
      <c r="AH155" s="54"/>
      <c r="AI155" s="54"/>
      <c r="AJ155" s="54"/>
      <c r="AK155" s="54"/>
      <c r="AL155" s="54"/>
      <c r="AM155" s="54"/>
      <c r="AN155" s="54"/>
      <c r="AO155" s="54"/>
      <c r="AP155" s="54"/>
      <c r="AQ155" s="54"/>
      <c r="AR155" s="54"/>
      <c r="AS155" s="54"/>
      <c r="AT155" s="54"/>
    </row>
    <row r="156" spans="1:46" s="33" customFormat="1" ht="10.5" hidden="1" outlineLevel="1" x14ac:dyDescent="0.15">
      <c r="A156" s="54"/>
      <c r="B156" s="122"/>
      <c r="C156" s="123"/>
      <c r="D156" s="123"/>
      <c r="E156" s="124"/>
      <c r="F156" s="198"/>
      <c r="G156" s="125"/>
      <c r="H156" s="125"/>
      <c r="I156" s="125"/>
      <c r="J156" s="194"/>
      <c r="K156" s="194"/>
      <c r="L156" s="195">
        <f t="shared" si="1"/>
        <v>0</v>
      </c>
      <c r="M156" s="194"/>
      <c r="N156" s="194"/>
      <c r="O156" s="261" t="str">
        <f>IF(F156=selections!R$6,"Y","N")</f>
        <v>N</v>
      </c>
      <c r="P156" s="125"/>
      <c r="Q156" s="125"/>
      <c r="R156" s="125"/>
      <c r="S156" s="126"/>
      <c r="T156" s="126"/>
      <c r="U156" s="129"/>
      <c r="V156" s="128"/>
      <c r="W156" s="129"/>
      <c r="X156" s="129"/>
      <c r="Y156" s="129"/>
      <c r="Z156" s="129"/>
      <c r="AA156" s="230"/>
      <c r="AB156" s="129"/>
      <c r="AC156" s="125"/>
      <c r="AD156" s="154"/>
      <c r="AE156" s="109"/>
      <c r="AF156" s="157"/>
      <c r="AG156" s="202"/>
      <c r="AH156" s="54"/>
      <c r="AI156" s="54"/>
      <c r="AJ156" s="54"/>
      <c r="AK156" s="54"/>
      <c r="AL156" s="54"/>
      <c r="AM156" s="54"/>
      <c r="AN156" s="54"/>
      <c r="AO156" s="54"/>
      <c r="AP156" s="54"/>
      <c r="AQ156" s="54"/>
      <c r="AR156" s="54"/>
      <c r="AS156" s="54"/>
      <c r="AT156" s="54"/>
    </row>
    <row r="157" spans="1:46" s="33" customFormat="1" ht="10.5" hidden="1" outlineLevel="1" x14ac:dyDescent="0.15">
      <c r="A157" s="54"/>
      <c r="B157" s="122"/>
      <c r="C157" s="123"/>
      <c r="D157" s="123"/>
      <c r="E157" s="124"/>
      <c r="F157" s="198"/>
      <c r="G157" s="125"/>
      <c r="H157" s="125"/>
      <c r="I157" s="125"/>
      <c r="J157" s="194"/>
      <c r="K157" s="194"/>
      <c r="L157" s="195">
        <f t="shared" si="1"/>
        <v>0</v>
      </c>
      <c r="M157" s="194"/>
      <c r="N157" s="194"/>
      <c r="O157" s="261" t="str">
        <f>IF(F157=selections!R$6,"Y","N")</f>
        <v>N</v>
      </c>
      <c r="P157" s="125"/>
      <c r="Q157" s="125"/>
      <c r="R157" s="125"/>
      <c r="S157" s="126"/>
      <c r="T157" s="126"/>
      <c r="U157" s="129"/>
      <c r="V157" s="128"/>
      <c r="W157" s="129"/>
      <c r="X157" s="129"/>
      <c r="Y157" s="129"/>
      <c r="Z157" s="129"/>
      <c r="AA157" s="230"/>
      <c r="AB157" s="129"/>
      <c r="AC157" s="125"/>
      <c r="AD157" s="154"/>
      <c r="AE157" s="109"/>
      <c r="AF157" s="157"/>
      <c r="AG157" s="202"/>
      <c r="AH157" s="54"/>
      <c r="AI157" s="54"/>
      <c r="AJ157" s="54"/>
      <c r="AK157" s="54"/>
      <c r="AL157" s="54"/>
      <c r="AM157" s="54"/>
      <c r="AN157" s="54"/>
      <c r="AO157" s="54"/>
      <c r="AP157" s="54"/>
      <c r="AQ157" s="54"/>
      <c r="AR157" s="54"/>
      <c r="AS157" s="54"/>
      <c r="AT157" s="54"/>
    </row>
    <row r="158" spans="1:46" s="33" customFormat="1" ht="10.5" hidden="1" outlineLevel="1" x14ac:dyDescent="0.15">
      <c r="A158" s="54"/>
      <c r="B158" s="122"/>
      <c r="C158" s="123"/>
      <c r="D158" s="123"/>
      <c r="E158" s="124"/>
      <c r="F158" s="198"/>
      <c r="G158" s="125"/>
      <c r="H158" s="125"/>
      <c r="I158" s="125"/>
      <c r="J158" s="194"/>
      <c r="K158" s="194"/>
      <c r="L158" s="195">
        <f t="shared" si="1"/>
        <v>0</v>
      </c>
      <c r="M158" s="194"/>
      <c r="N158" s="194"/>
      <c r="O158" s="261" t="str">
        <f>IF(F158=selections!R$6,"Y","N")</f>
        <v>N</v>
      </c>
      <c r="P158" s="125"/>
      <c r="Q158" s="125"/>
      <c r="R158" s="125"/>
      <c r="S158" s="126"/>
      <c r="T158" s="126"/>
      <c r="U158" s="129"/>
      <c r="V158" s="128"/>
      <c r="W158" s="129"/>
      <c r="X158" s="129"/>
      <c r="Y158" s="129"/>
      <c r="Z158" s="129"/>
      <c r="AA158" s="230"/>
      <c r="AB158" s="129"/>
      <c r="AC158" s="125"/>
      <c r="AD158" s="154"/>
      <c r="AE158" s="109"/>
      <c r="AF158" s="157"/>
      <c r="AG158" s="202"/>
      <c r="AH158" s="54"/>
      <c r="AI158" s="54"/>
      <c r="AJ158" s="54"/>
      <c r="AK158" s="54"/>
      <c r="AL158" s="54"/>
      <c r="AM158" s="54"/>
      <c r="AN158" s="54"/>
      <c r="AO158" s="54"/>
      <c r="AP158" s="54"/>
      <c r="AQ158" s="54"/>
      <c r="AR158" s="54"/>
      <c r="AS158" s="54"/>
      <c r="AT158" s="54"/>
    </row>
    <row r="159" spans="1:46" s="33" customFormat="1" ht="10.5" hidden="1" outlineLevel="1" x14ac:dyDescent="0.15">
      <c r="A159" s="54"/>
      <c r="B159" s="122"/>
      <c r="C159" s="123"/>
      <c r="D159" s="123"/>
      <c r="E159" s="124"/>
      <c r="F159" s="198"/>
      <c r="G159" s="125"/>
      <c r="H159" s="125"/>
      <c r="I159" s="125"/>
      <c r="J159" s="194"/>
      <c r="K159" s="194"/>
      <c r="L159" s="195">
        <f t="shared" si="1"/>
        <v>0</v>
      </c>
      <c r="M159" s="194"/>
      <c r="N159" s="194"/>
      <c r="O159" s="261" t="str">
        <f>IF(F159=selections!R$6,"Y","N")</f>
        <v>N</v>
      </c>
      <c r="P159" s="125"/>
      <c r="Q159" s="125"/>
      <c r="R159" s="125"/>
      <c r="S159" s="126"/>
      <c r="T159" s="126"/>
      <c r="U159" s="129"/>
      <c r="V159" s="128"/>
      <c r="W159" s="129"/>
      <c r="X159" s="129"/>
      <c r="Y159" s="129"/>
      <c r="Z159" s="129"/>
      <c r="AA159" s="230"/>
      <c r="AB159" s="129"/>
      <c r="AC159" s="125"/>
      <c r="AD159" s="154"/>
      <c r="AE159" s="109"/>
      <c r="AF159" s="157"/>
      <c r="AG159" s="202"/>
      <c r="AH159" s="54"/>
      <c r="AI159" s="54"/>
      <c r="AJ159" s="54"/>
      <c r="AK159" s="54"/>
      <c r="AL159" s="54"/>
      <c r="AM159" s="54"/>
      <c r="AN159" s="54"/>
      <c r="AO159" s="54"/>
      <c r="AP159" s="54"/>
      <c r="AQ159" s="54"/>
      <c r="AR159" s="54"/>
      <c r="AS159" s="54"/>
      <c r="AT159" s="54"/>
    </row>
    <row r="160" spans="1:46" s="33" customFormat="1" ht="10.5" hidden="1" outlineLevel="1" x14ac:dyDescent="0.15">
      <c r="A160" s="54"/>
      <c r="B160" s="122"/>
      <c r="C160" s="123"/>
      <c r="D160" s="123"/>
      <c r="E160" s="124"/>
      <c r="F160" s="198"/>
      <c r="G160" s="125"/>
      <c r="H160" s="125"/>
      <c r="I160" s="125"/>
      <c r="J160" s="194"/>
      <c r="K160" s="194"/>
      <c r="L160" s="195">
        <f t="shared" si="1"/>
        <v>0</v>
      </c>
      <c r="M160" s="194"/>
      <c r="N160" s="194"/>
      <c r="O160" s="261" t="str">
        <f>IF(F160=selections!R$6,"Y","N")</f>
        <v>N</v>
      </c>
      <c r="P160" s="125"/>
      <c r="Q160" s="125"/>
      <c r="R160" s="125"/>
      <c r="S160" s="126"/>
      <c r="T160" s="126"/>
      <c r="U160" s="129"/>
      <c r="V160" s="128"/>
      <c r="W160" s="129"/>
      <c r="X160" s="129"/>
      <c r="Y160" s="129"/>
      <c r="Z160" s="129"/>
      <c r="AA160" s="230"/>
      <c r="AB160" s="129"/>
      <c r="AC160" s="125"/>
      <c r="AD160" s="154"/>
      <c r="AE160" s="109"/>
      <c r="AF160" s="157"/>
      <c r="AG160" s="202"/>
      <c r="AH160" s="54"/>
      <c r="AI160" s="54"/>
      <c r="AJ160" s="54"/>
      <c r="AK160" s="54"/>
      <c r="AL160" s="54"/>
      <c r="AM160" s="54"/>
      <c r="AN160" s="54"/>
      <c r="AO160" s="54"/>
      <c r="AP160" s="54"/>
      <c r="AQ160" s="54"/>
      <c r="AR160" s="54"/>
      <c r="AS160" s="54"/>
      <c r="AT160" s="54"/>
    </row>
    <row r="161" spans="1:46" s="33" customFormat="1" ht="10.5" hidden="1" outlineLevel="1" x14ac:dyDescent="0.15">
      <c r="A161" s="54"/>
      <c r="B161" s="122"/>
      <c r="C161" s="123"/>
      <c r="D161" s="123"/>
      <c r="E161" s="124"/>
      <c r="F161" s="198"/>
      <c r="G161" s="125"/>
      <c r="H161" s="125"/>
      <c r="I161" s="125"/>
      <c r="J161" s="194"/>
      <c r="K161" s="194"/>
      <c r="L161" s="195">
        <f t="shared" si="1"/>
        <v>0</v>
      </c>
      <c r="M161" s="194"/>
      <c r="N161" s="194"/>
      <c r="O161" s="261" t="str">
        <f>IF(F161=selections!R$6,"Y","N")</f>
        <v>N</v>
      </c>
      <c r="P161" s="125"/>
      <c r="Q161" s="125"/>
      <c r="R161" s="125"/>
      <c r="S161" s="126"/>
      <c r="T161" s="126"/>
      <c r="U161" s="129"/>
      <c r="V161" s="128"/>
      <c r="W161" s="129"/>
      <c r="X161" s="129"/>
      <c r="Y161" s="129"/>
      <c r="Z161" s="129"/>
      <c r="AA161" s="230"/>
      <c r="AB161" s="129"/>
      <c r="AC161" s="125"/>
      <c r="AD161" s="154"/>
      <c r="AE161" s="109"/>
      <c r="AF161" s="157"/>
      <c r="AG161" s="202"/>
      <c r="AH161" s="54"/>
      <c r="AI161" s="54"/>
      <c r="AJ161" s="54"/>
      <c r="AK161" s="54"/>
      <c r="AL161" s="54"/>
      <c r="AM161" s="54"/>
      <c r="AN161" s="54"/>
      <c r="AO161" s="54"/>
      <c r="AP161" s="54"/>
      <c r="AQ161" s="54"/>
      <c r="AR161" s="54"/>
      <c r="AS161" s="54"/>
      <c r="AT161" s="54"/>
    </row>
    <row r="162" spans="1:46" s="33" customFormat="1" ht="10.5" hidden="1" outlineLevel="1" x14ac:dyDescent="0.15">
      <c r="A162" s="54"/>
      <c r="B162" s="122"/>
      <c r="C162" s="123"/>
      <c r="D162" s="123"/>
      <c r="E162" s="124"/>
      <c r="F162" s="198"/>
      <c r="G162" s="125"/>
      <c r="H162" s="125"/>
      <c r="I162" s="125"/>
      <c r="J162" s="194"/>
      <c r="K162" s="194"/>
      <c r="L162" s="195">
        <f t="shared" si="1"/>
        <v>0</v>
      </c>
      <c r="M162" s="194"/>
      <c r="N162" s="194"/>
      <c r="O162" s="261" t="str">
        <f>IF(F162=selections!R$6,"Y","N")</f>
        <v>N</v>
      </c>
      <c r="P162" s="125"/>
      <c r="Q162" s="125"/>
      <c r="R162" s="125"/>
      <c r="S162" s="126"/>
      <c r="T162" s="126"/>
      <c r="U162" s="129"/>
      <c r="V162" s="128"/>
      <c r="W162" s="129"/>
      <c r="X162" s="129"/>
      <c r="Y162" s="129"/>
      <c r="Z162" s="129"/>
      <c r="AA162" s="230"/>
      <c r="AB162" s="129"/>
      <c r="AC162" s="125"/>
      <c r="AD162" s="154"/>
      <c r="AE162" s="109"/>
      <c r="AF162" s="157"/>
      <c r="AG162" s="202"/>
      <c r="AH162" s="54"/>
      <c r="AI162" s="54"/>
      <c r="AJ162" s="54"/>
      <c r="AK162" s="54"/>
      <c r="AL162" s="54"/>
      <c r="AM162" s="54"/>
      <c r="AN162" s="54"/>
      <c r="AO162" s="54"/>
      <c r="AP162" s="54"/>
      <c r="AQ162" s="54"/>
      <c r="AR162" s="54"/>
      <c r="AS162" s="54"/>
      <c r="AT162" s="54"/>
    </row>
    <row r="163" spans="1:46" s="33" customFormat="1" ht="10.5" hidden="1" outlineLevel="1" x14ac:dyDescent="0.15">
      <c r="A163" s="54"/>
      <c r="B163" s="122"/>
      <c r="C163" s="123"/>
      <c r="D163" s="123"/>
      <c r="E163" s="124"/>
      <c r="F163" s="198"/>
      <c r="G163" s="125"/>
      <c r="H163" s="125"/>
      <c r="I163" s="125"/>
      <c r="J163" s="194"/>
      <c r="K163" s="194"/>
      <c r="L163" s="195">
        <f t="shared" si="1"/>
        <v>0</v>
      </c>
      <c r="M163" s="194"/>
      <c r="N163" s="194"/>
      <c r="O163" s="261" t="str">
        <f>IF(F163=selections!R$6,"Y","N")</f>
        <v>N</v>
      </c>
      <c r="P163" s="125"/>
      <c r="Q163" s="125"/>
      <c r="R163" s="125"/>
      <c r="S163" s="126"/>
      <c r="T163" s="126"/>
      <c r="U163" s="129"/>
      <c r="V163" s="128"/>
      <c r="W163" s="129"/>
      <c r="X163" s="129"/>
      <c r="Y163" s="129"/>
      <c r="Z163" s="129"/>
      <c r="AA163" s="230"/>
      <c r="AB163" s="129"/>
      <c r="AC163" s="125"/>
      <c r="AD163" s="154"/>
      <c r="AE163" s="109"/>
      <c r="AF163" s="157"/>
      <c r="AG163" s="202"/>
      <c r="AH163" s="54"/>
      <c r="AI163" s="54"/>
      <c r="AJ163" s="54"/>
      <c r="AK163" s="54"/>
      <c r="AL163" s="54"/>
      <c r="AM163" s="54"/>
      <c r="AN163" s="54"/>
      <c r="AO163" s="54"/>
      <c r="AP163" s="54"/>
      <c r="AQ163" s="54"/>
      <c r="AR163" s="54"/>
      <c r="AS163" s="54"/>
      <c r="AT163" s="54"/>
    </row>
    <row r="164" spans="1:46" s="33" customFormat="1" ht="10.5" hidden="1" outlineLevel="1" x14ac:dyDescent="0.15">
      <c r="A164" s="54"/>
      <c r="B164" s="122"/>
      <c r="C164" s="123"/>
      <c r="D164" s="123"/>
      <c r="E164" s="124"/>
      <c r="F164" s="198"/>
      <c r="G164" s="125"/>
      <c r="H164" s="125"/>
      <c r="I164" s="125"/>
      <c r="J164" s="194"/>
      <c r="K164" s="194"/>
      <c r="L164" s="195">
        <f t="shared" si="1"/>
        <v>0</v>
      </c>
      <c r="M164" s="194"/>
      <c r="N164" s="194"/>
      <c r="O164" s="261" t="str">
        <f>IF(F164=selections!R$6,"Y","N")</f>
        <v>N</v>
      </c>
      <c r="P164" s="125"/>
      <c r="Q164" s="125"/>
      <c r="R164" s="125"/>
      <c r="S164" s="126"/>
      <c r="T164" s="126"/>
      <c r="U164" s="129"/>
      <c r="V164" s="128"/>
      <c r="W164" s="129"/>
      <c r="X164" s="129"/>
      <c r="Y164" s="129"/>
      <c r="Z164" s="129"/>
      <c r="AA164" s="230"/>
      <c r="AB164" s="129"/>
      <c r="AC164" s="125"/>
      <c r="AD164" s="154"/>
      <c r="AE164" s="109"/>
      <c r="AF164" s="157"/>
      <c r="AG164" s="202"/>
      <c r="AH164" s="54"/>
      <c r="AI164" s="54"/>
      <c r="AJ164" s="54"/>
      <c r="AK164" s="54"/>
      <c r="AL164" s="54"/>
      <c r="AM164" s="54"/>
      <c r="AN164" s="54"/>
      <c r="AO164" s="54"/>
      <c r="AP164" s="54"/>
      <c r="AQ164" s="54"/>
      <c r="AR164" s="54"/>
      <c r="AS164" s="54"/>
      <c r="AT164" s="54"/>
    </row>
    <row r="165" spans="1:46" s="33" customFormat="1" ht="10.5" hidden="1" outlineLevel="1" x14ac:dyDescent="0.15">
      <c r="A165" s="54"/>
      <c r="B165" s="122"/>
      <c r="C165" s="123"/>
      <c r="D165" s="123"/>
      <c r="E165" s="124"/>
      <c r="F165" s="198"/>
      <c r="G165" s="125"/>
      <c r="H165" s="125"/>
      <c r="I165" s="125"/>
      <c r="J165" s="194"/>
      <c r="K165" s="194"/>
      <c r="L165" s="195">
        <f t="shared" si="1"/>
        <v>0</v>
      </c>
      <c r="M165" s="194"/>
      <c r="N165" s="194"/>
      <c r="O165" s="261" t="str">
        <f>IF(F165=selections!R$6,"Y","N")</f>
        <v>N</v>
      </c>
      <c r="P165" s="125"/>
      <c r="Q165" s="125"/>
      <c r="R165" s="125"/>
      <c r="S165" s="126"/>
      <c r="T165" s="126"/>
      <c r="U165" s="129"/>
      <c r="V165" s="128"/>
      <c r="W165" s="129"/>
      <c r="X165" s="129"/>
      <c r="Y165" s="129"/>
      <c r="Z165" s="129"/>
      <c r="AA165" s="230"/>
      <c r="AB165" s="129"/>
      <c r="AC165" s="125"/>
      <c r="AD165" s="154"/>
      <c r="AE165" s="109"/>
      <c r="AF165" s="157"/>
      <c r="AG165" s="202"/>
      <c r="AH165" s="54"/>
      <c r="AI165" s="54"/>
      <c r="AJ165" s="54"/>
      <c r="AK165" s="54"/>
      <c r="AL165" s="54"/>
      <c r="AM165" s="54"/>
      <c r="AN165" s="54"/>
      <c r="AO165" s="54"/>
      <c r="AP165" s="54"/>
      <c r="AQ165" s="54"/>
      <c r="AR165" s="54"/>
      <c r="AS165" s="54"/>
      <c r="AT165" s="54"/>
    </row>
    <row r="166" spans="1:46" s="33" customFormat="1" ht="10.5" hidden="1" outlineLevel="1" x14ac:dyDescent="0.15">
      <c r="A166" s="54"/>
      <c r="B166" s="122"/>
      <c r="C166" s="123"/>
      <c r="D166" s="123"/>
      <c r="E166" s="124"/>
      <c r="F166" s="198"/>
      <c r="G166" s="125"/>
      <c r="H166" s="125"/>
      <c r="I166" s="125"/>
      <c r="J166" s="194"/>
      <c r="K166" s="194"/>
      <c r="L166" s="195">
        <f t="shared" si="1"/>
        <v>0</v>
      </c>
      <c r="M166" s="194"/>
      <c r="N166" s="194"/>
      <c r="O166" s="261" t="str">
        <f>IF(F166=selections!R$6,"Y","N")</f>
        <v>N</v>
      </c>
      <c r="P166" s="125"/>
      <c r="Q166" s="125"/>
      <c r="R166" s="125"/>
      <c r="S166" s="126"/>
      <c r="T166" s="126"/>
      <c r="U166" s="129"/>
      <c r="V166" s="128"/>
      <c r="W166" s="129"/>
      <c r="X166" s="129"/>
      <c r="Y166" s="129"/>
      <c r="Z166" s="129"/>
      <c r="AA166" s="230"/>
      <c r="AB166" s="129"/>
      <c r="AC166" s="125"/>
      <c r="AD166" s="154"/>
      <c r="AE166" s="109"/>
      <c r="AF166" s="157"/>
      <c r="AG166" s="202"/>
      <c r="AH166" s="54"/>
      <c r="AI166" s="54"/>
      <c r="AJ166" s="54"/>
      <c r="AK166" s="54"/>
      <c r="AL166" s="54"/>
      <c r="AM166" s="54"/>
      <c r="AN166" s="54"/>
      <c r="AO166" s="54"/>
      <c r="AP166" s="54"/>
      <c r="AQ166" s="54"/>
      <c r="AR166" s="54"/>
      <c r="AS166" s="54"/>
      <c r="AT166" s="54"/>
    </row>
    <row r="167" spans="1:46" s="33" customFormat="1" ht="10.5" hidden="1" outlineLevel="1" x14ac:dyDescent="0.15">
      <c r="A167" s="54"/>
      <c r="B167" s="122"/>
      <c r="C167" s="123"/>
      <c r="D167" s="123"/>
      <c r="E167" s="124"/>
      <c r="F167" s="198"/>
      <c r="G167" s="125"/>
      <c r="H167" s="125"/>
      <c r="I167" s="125"/>
      <c r="J167" s="194"/>
      <c r="K167" s="194"/>
      <c r="L167" s="195">
        <f t="shared" si="1"/>
        <v>0</v>
      </c>
      <c r="M167" s="194"/>
      <c r="N167" s="194"/>
      <c r="O167" s="261" t="str">
        <f>IF(F167=selections!R$6,"Y","N")</f>
        <v>N</v>
      </c>
      <c r="P167" s="125"/>
      <c r="Q167" s="125"/>
      <c r="R167" s="125"/>
      <c r="S167" s="126"/>
      <c r="T167" s="126"/>
      <c r="U167" s="129"/>
      <c r="V167" s="128"/>
      <c r="W167" s="129"/>
      <c r="X167" s="129"/>
      <c r="Y167" s="129"/>
      <c r="Z167" s="129"/>
      <c r="AA167" s="230"/>
      <c r="AB167" s="129"/>
      <c r="AC167" s="125"/>
      <c r="AD167" s="154"/>
      <c r="AE167" s="109"/>
      <c r="AF167" s="157"/>
      <c r="AG167" s="202"/>
      <c r="AH167" s="54"/>
      <c r="AI167" s="54"/>
      <c r="AJ167" s="54"/>
      <c r="AK167" s="54"/>
      <c r="AL167" s="54"/>
      <c r="AM167" s="54"/>
      <c r="AN167" s="54"/>
      <c r="AO167" s="54"/>
      <c r="AP167" s="54"/>
      <c r="AQ167" s="54"/>
      <c r="AR167" s="54"/>
      <c r="AS167" s="54"/>
      <c r="AT167" s="54"/>
    </row>
    <row r="168" spans="1:46" s="33" customFormat="1" ht="10.5" hidden="1" outlineLevel="1" x14ac:dyDescent="0.15">
      <c r="A168" s="54"/>
      <c r="B168" s="122"/>
      <c r="C168" s="123"/>
      <c r="D168" s="123"/>
      <c r="E168" s="124"/>
      <c r="F168" s="198"/>
      <c r="G168" s="125"/>
      <c r="H168" s="125"/>
      <c r="I168" s="125"/>
      <c r="J168" s="194"/>
      <c r="K168" s="194"/>
      <c r="L168" s="195">
        <f t="shared" si="1"/>
        <v>0</v>
      </c>
      <c r="M168" s="194"/>
      <c r="N168" s="194"/>
      <c r="O168" s="261" t="str">
        <f>IF(F168=selections!R$6,"Y","N")</f>
        <v>N</v>
      </c>
      <c r="P168" s="125"/>
      <c r="Q168" s="125"/>
      <c r="R168" s="125"/>
      <c r="S168" s="126"/>
      <c r="T168" s="126"/>
      <c r="U168" s="129"/>
      <c r="V168" s="128"/>
      <c r="W168" s="129"/>
      <c r="X168" s="129"/>
      <c r="Y168" s="129"/>
      <c r="Z168" s="129"/>
      <c r="AA168" s="230"/>
      <c r="AB168" s="129"/>
      <c r="AC168" s="125"/>
      <c r="AD168" s="154"/>
      <c r="AE168" s="109"/>
      <c r="AF168" s="157"/>
      <c r="AG168" s="202"/>
      <c r="AH168" s="54"/>
      <c r="AI168" s="54"/>
      <c r="AJ168" s="54"/>
      <c r="AK168" s="54"/>
      <c r="AL168" s="54"/>
      <c r="AM168" s="54"/>
      <c r="AN168" s="54"/>
      <c r="AO168" s="54"/>
      <c r="AP168" s="54"/>
      <c r="AQ168" s="54"/>
      <c r="AR168" s="54"/>
      <c r="AS168" s="54"/>
      <c r="AT168" s="54"/>
    </row>
    <row r="169" spans="1:46" s="33" customFormat="1" ht="10.5" hidden="1" outlineLevel="1" x14ac:dyDescent="0.15">
      <c r="A169" s="54"/>
      <c r="B169" s="122"/>
      <c r="C169" s="123"/>
      <c r="D169" s="123"/>
      <c r="E169" s="124"/>
      <c r="F169" s="198"/>
      <c r="G169" s="125"/>
      <c r="H169" s="125"/>
      <c r="I169" s="125"/>
      <c r="J169" s="194"/>
      <c r="K169" s="194"/>
      <c r="L169" s="195">
        <f t="shared" si="1"/>
        <v>0</v>
      </c>
      <c r="M169" s="194"/>
      <c r="N169" s="194"/>
      <c r="O169" s="261" t="str">
        <f>IF(F169=selections!R$6,"Y","N")</f>
        <v>N</v>
      </c>
      <c r="P169" s="125"/>
      <c r="Q169" s="125"/>
      <c r="R169" s="125"/>
      <c r="S169" s="126"/>
      <c r="T169" s="126"/>
      <c r="U169" s="129"/>
      <c r="V169" s="128"/>
      <c r="W169" s="129"/>
      <c r="X169" s="129"/>
      <c r="Y169" s="129"/>
      <c r="Z169" s="129"/>
      <c r="AA169" s="230"/>
      <c r="AB169" s="129"/>
      <c r="AC169" s="125"/>
      <c r="AD169" s="154"/>
      <c r="AE169" s="109"/>
      <c r="AF169" s="157"/>
      <c r="AG169" s="202"/>
      <c r="AH169" s="54"/>
      <c r="AI169" s="54"/>
      <c r="AJ169" s="54"/>
      <c r="AK169" s="54"/>
      <c r="AL169" s="54"/>
      <c r="AM169" s="54"/>
      <c r="AN169" s="54"/>
      <c r="AO169" s="54"/>
      <c r="AP169" s="54"/>
      <c r="AQ169" s="54"/>
      <c r="AR169" s="54"/>
      <c r="AS169" s="54"/>
      <c r="AT169" s="54"/>
    </row>
    <row r="170" spans="1:46" s="33" customFormat="1" ht="10.5" hidden="1" outlineLevel="1" x14ac:dyDescent="0.15">
      <c r="A170" s="54"/>
      <c r="B170" s="122"/>
      <c r="C170" s="123"/>
      <c r="D170" s="123"/>
      <c r="E170" s="124"/>
      <c r="F170" s="198"/>
      <c r="G170" s="125"/>
      <c r="H170" s="125"/>
      <c r="I170" s="125"/>
      <c r="J170" s="194"/>
      <c r="K170" s="194"/>
      <c r="L170" s="195">
        <f t="shared" si="1"/>
        <v>0</v>
      </c>
      <c r="M170" s="194"/>
      <c r="N170" s="194"/>
      <c r="O170" s="261" t="str">
        <f>IF(F170=selections!R$6,"Y","N")</f>
        <v>N</v>
      </c>
      <c r="P170" s="125"/>
      <c r="Q170" s="125"/>
      <c r="R170" s="125"/>
      <c r="S170" s="126"/>
      <c r="T170" s="126"/>
      <c r="U170" s="129"/>
      <c r="V170" s="128"/>
      <c r="W170" s="129"/>
      <c r="X170" s="129"/>
      <c r="Y170" s="129"/>
      <c r="Z170" s="129"/>
      <c r="AA170" s="230"/>
      <c r="AB170" s="129"/>
      <c r="AC170" s="125"/>
      <c r="AD170" s="154"/>
      <c r="AE170" s="109"/>
      <c r="AF170" s="157"/>
      <c r="AG170" s="202"/>
      <c r="AH170" s="54"/>
      <c r="AI170" s="54"/>
      <c r="AJ170" s="54"/>
      <c r="AK170" s="54"/>
      <c r="AL170" s="54"/>
      <c r="AM170" s="54"/>
      <c r="AN170" s="54"/>
      <c r="AO170" s="54"/>
      <c r="AP170" s="54"/>
      <c r="AQ170" s="54"/>
      <c r="AR170" s="54"/>
      <c r="AS170" s="54"/>
      <c r="AT170" s="54"/>
    </row>
    <row r="171" spans="1:46" s="33" customFormat="1" ht="10.5" hidden="1" outlineLevel="1" x14ac:dyDescent="0.15">
      <c r="A171" s="54"/>
      <c r="B171" s="122"/>
      <c r="C171" s="123"/>
      <c r="D171" s="123"/>
      <c r="E171" s="124"/>
      <c r="F171" s="198"/>
      <c r="G171" s="125"/>
      <c r="H171" s="125"/>
      <c r="I171" s="125"/>
      <c r="J171" s="194"/>
      <c r="K171" s="194"/>
      <c r="L171" s="195">
        <f t="shared" si="1"/>
        <v>0</v>
      </c>
      <c r="M171" s="194"/>
      <c r="N171" s="194"/>
      <c r="O171" s="261" t="str">
        <f>IF(F171=selections!R$6,"Y","N")</f>
        <v>N</v>
      </c>
      <c r="P171" s="125"/>
      <c r="Q171" s="125"/>
      <c r="R171" s="125"/>
      <c r="S171" s="126"/>
      <c r="T171" s="126"/>
      <c r="U171" s="129"/>
      <c r="V171" s="128"/>
      <c r="W171" s="129"/>
      <c r="X171" s="129"/>
      <c r="Y171" s="129"/>
      <c r="Z171" s="129"/>
      <c r="AA171" s="230"/>
      <c r="AB171" s="129"/>
      <c r="AC171" s="125"/>
      <c r="AD171" s="154"/>
      <c r="AE171" s="109"/>
      <c r="AF171" s="157"/>
      <c r="AG171" s="202"/>
      <c r="AH171" s="54"/>
      <c r="AI171" s="54"/>
      <c r="AJ171" s="54"/>
      <c r="AK171" s="54"/>
      <c r="AL171" s="54"/>
      <c r="AM171" s="54"/>
      <c r="AN171" s="54"/>
      <c r="AO171" s="54"/>
      <c r="AP171" s="54"/>
      <c r="AQ171" s="54"/>
      <c r="AR171" s="54"/>
      <c r="AS171" s="54"/>
      <c r="AT171" s="54"/>
    </row>
    <row r="172" spans="1:46" s="33" customFormat="1" ht="10.5" hidden="1" outlineLevel="1" x14ac:dyDescent="0.15">
      <c r="A172" s="54"/>
      <c r="B172" s="122"/>
      <c r="C172" s="123"/>
      <c r="D172" s="123"/>
      <c r="E172" s="124"/>
      <c r="F172" s="198"/>
      <c r="G172" s="125"/>
      <c r="H172" s="125"/>
      <c r="I172" s="125"/>
      <c r="J172" s="194"/>
      <c r="K172" s="194"/>
      <c r="L172" s="195">
        <f t="shared" si="1"/>
        <v>0</v>
      </c>
      <c r="M172" s="194"/>
      <c r="N172" s="194"/>
      <c r="O172" s="261" t="str">
        <f>IF(F172=selections!R$6,"Y","N")</f>
        <v>N</v>
      </c>
      <c r="P172" s="125"/>
      <c r="Q172" s="125"/>
      <c r="R172" s="125"/>
      <c r="S172" s="126"/>
      <c r="T172" s="126"/>
      <c r="U172" s="129"/>
      <c r="V172" s="128"/>
      <c r="W172" s="129"/>
      <c r="X172" s="129"/>
      <c r="Y172" s="129"/>
      <c r="Z172" s="129"/>
      <c r="AA172" s="230"/>
      <c r="AB172" s="129"/>
      <c r="AC172" s="125"/>
      <c r="AD172" s="154"/>
      <c r="AE172" s="109"/>
      <c r="AF172" s="157"/>
      <c r="AG172" s="202"/>
      <c r="AH172" s="54"/>
      <c r="AI172" s="54"/>
      <c r="AJ172" s="54"/>
      <c r="AK172" s="54"/>
      <c r="AL172" s="54"/>
      <c r="AM172" s="54"/>
      <c r="AN172" s="54"/>
      <c r="AO172" s="54"/>
      <c r="AP172" s="54"/>
      <c r="AQ172" s="54"/>
      <c r="AR172" s="54"/>
      <c r="AS172" s="54"/>
      <c r="AT172" s="54"/>
    </row>
    <row r="173" spans="1:46" s="33" customFormat="1" ht="10.5" hidden="1" outlineLevel="1" x14ac:dyDescent="0.15">
      <c r="A173" s="54"/>
      <c r="B173" s="122"/>
      <c r="C173" s="123"/>
      <c r="D173" s="123"/>
      <c r="E173" s="124"/>
      <c r="F173" s="198"/>
      <c r="G173" s="125"/>
      <c r="H173" s="125"/>
      <c r="I173" s="125"/>
      <c r="J173" s="194"/>
      <c r="K173" s="194"/>
      <c r="L173" s="195">
        <f t="shared" si="1"/>
        <v>0</v>
      </c>
      <c r="M173" s="194"/>
      <c r="N173" s="194"/>
      <c r="O173" s="261" t="str">
        <f>IF(F173=selections!R$6,"Y","N")</f>
        <v>N</v>
      </c>
      <c r="P173" s="125"/>
      <c r="Q173" s="125"/>
      <c r="R173" s="125"/>
      <c r="S173" s="126"/>
      <c r="T173" s="126"/>
      <c r="U173" s="129"/>
      <c r="V173" s="128"/>
      <c r="W173" s="129"/>
      <c r="X173" s="129"/>
      <c r="Y173" s="129"/>
      <c r="Z173" s="129"/>
      <c r="AA173" s="230"/>
      <c r="AB173" s="129"/>
      <c r="AC173" s="125"/>
      <c r="AD173" s="154"/>
      <c r="AE173" s="109"/>
      <c r="AF173" s="157"/>
      <c r="AG173" s="202"/>
      <c r="AH173" s="54"/>
      <c r="AI173" s="54"/>
      <c r="AJ173" s="54"/>
      <c r="AK173" s="54"/>
      <c r="AL173" s="54"/>
      <c r="AM173" s="54"/>
      <c r="AN173" s="54"/>
      <c r="AO173" s="54"/>
      <c r="AP173" s="54"/>
      <c r="AQ173" s="54"/>
      <c r="AR173" s="54"/>
      <c r="AS173" s="54"/>
      <c r="AT173" s="54"/>
    </row>
    <row r="174" spans="1:46" s="33" customFormat="1" ht="10.5" hidden="1" outlineLevel="1" x14ac:dyDescent="0.15">
      <c r="A174" s="54"/>
      <c r="B174" s="122"/>
      <c r="C174" s="123"/>
      <c r="D174" s="123"/>
      <c r="E174" s="124"/>
      <c r="F174" s="198"/>
      <c r="G174" s="125"/>
      <c r="H174" s="125"/>
      <c r="I174" s="125"/>
      <c r="J174" s="194"/>
      <c r="K174" s="194"/>
      <c r="L174" s="195">
        <f t="shared" si="1"/>
        <v>0</v>
      </c>
      <c r="M174" s="194"/>
      <c r="N174" s="194"/>
      <c r="O174" s="261" t="str">
        <f>IF(F174=selections!R$6,"Y","N")</f>
        <v>N</v>
      </c>
      <c r="P174" s="125"/>
      <c r="Q174" s="125"/>
      <c r="R174" s="125"/>
      <c r="S174" s="126"/>
      <c r="T174" s="126"/>
      <c r="U174" s="129"/>
      <c r="V174" s="128"/>
      <c r="W174" s="129"/>
      <c r="X174" s="129"/>
      <c r="Y174" s="129"/>
      <c r="Z174" s="129"/>
      <c r="AA174" s="230"/>
      <c r="AB174" s="129"/>
      <c r="AC174" s="125"/>
      <c r="AD174" s="154"/>
      <c r="AE174" s="109"/>
      <c r="AF174" s="157"/>
      <c r="AG174" s="202"/>
      <c r="AH174" s="54"/>
      <c r="AI174" s="54"/>
      <c r="AJ174" s="54"/>
      <c r="AK174" s="54"/>
      <c r="AL174" s="54"/>
      <c r="AM174" s="54"/>
      <c r="AN174" s="54"/>
      <c r="AO174" s="54"/>
      <c r="AP174" s="54"/>
      <c r="AQ174" s="54"/>
      <c r="AR174" s="54"/>
      <c r="AS174" s="54"/>
      <c r="AT174" s="54"/>
    </row>
    <row r="175" spans="1:46" s="33" customFormat="1" ht="10.5" hidden="1" outlineLevel="1" x14ac:dyDescent="0.15">
      <c r="A175" s="54"/>
      <c r="B175" s="122"/>
      <c r="C175" s="123"/>
      <c r="D175" s="123"/>
      <c r="E175" s="124"/>
      <c r="F175" s="198"/>
      <c r="G175" s="125"/>
      <c r="H175" s="125"/>
      <c r="I175" s="125"/>
      <c r="J175" s="194"/>
      <c r="K175" s="194"/>
      <c r="L175" s="195">
        <f t="shared" si="1"/>
        <v>0</v>
      </c>
      <c r="M175" s="194"/>
      <c r="N175" s="194"/>
      <c r="O175" s="261" t="str">
        <f>IF(F175=selections!R$6,"Y","N")</f>
        <v>N</v>
      </c>
      <c r="P175" s="125"/>
      <c r="Q175" s="125"/>
      <c r="R175" s="125"/>
      <c r="S175" s="126"/>
      <c r="T175" s="126"/>
      <c r="U175" s="129"/>
      <c r="V175" s="128"/>
      <c r="W175" s="129"/>
      <c r="X175" s="129"/>
      <c r="Y175" s="129"/>
      <c r="Z175" s="129"/>
      <c r="AA175" s="230"/>
      <c r="AB175" s="129"/>
      <c r="AC175" s="125"/>
      <c r="AD175" s="154"/>
      <c r="AE175" s="109"/>
      <c r="AF175" s="157"/>
      <c r="AG175" s="202"/>
      <c r="AH175" s="54"/>
      <c r="AI175" s="54"/>
      <c r="AJ175" s="54"/>
      <c r="AK175" s="54"/>
      <c r="AL175" s="54"/>
      <c r="AM175" s="54"/>
      <c r="AN175" s="54"/>
      <c r="AO175" s="54"/>
      <c r="AP175" s="54"/>
      <c r="AQ175" s="54"/>
      <c r="AR175" s="54"/>
      <c r="AS175" s="54"/>
      <c r="AT175" s="54"/>
    </row>
    <row r="176" spans="1:46" s="33" customFormat="1" ht="10.5" hidden="1" outlineLevel="1" x14ac:dyDescent="0.15">
      <c r="A176" s="54"/>
      <c r="B176" s="122"/>
      <c r="C176" s="123"/>
      <c r="D176" s="123"/>
      <c r="E176" s="124"/>
      <c r="F176" s="198"/>
      <c r="G176" s="125"/>
      <c r="H176" s="125"/>
      <c r="I176" s="125"/>
      <c r="J176" s="194"/>
      <c r="K176" s="194"/>
      <c r="L176" s="195">
        <f t="shared" si="1"/>
        <v>0</v>
      </c>
      <c r="M176" s="194"/>
      <c r="N176" s="194"/>
      <c r="O176" s="261" t="str">
        <f>IF(F176=selections!R$6,"Y","N")</f>
        <v>N</v>
      </c>
      <c r="P176" s="125"/>
      <c r="Q176" s="125"/>
      <c r="R176" s="125"/>
      <c r="S176" s="126"/>
      <c r="T176" s="126"/>
      <c r="U176" s="129"/>
      <c r="V176" s="128"/>
      <c r="W176" s="129"/>
      <c r="X176" s="129"/>
      <c r="Y176" s="129"/>
      <c r="Z176" s="129"/>
      <c r="AA176" s="230"/>
      <c r="AB176" s="129"/>
      <c r="AC176" s="125"/>
      <c r="AD176" s="154"/>
      <c r="AE176" s="109"/>
      <c r="AF176" s="157"/>
      <c r="AG176" s="202"/>
      <c r="AH176" s="54"/>
      <c r="AI176" s="54"/>
      <c r="AJ176" s="54"/>
      <c r="AK176" s="54"/>
      <c r="AL176" s="54"/>
      <c r="AM176" s="54"/>
      <c r="AN176" s="54"/>
      <c r="AO176" s="54"/>
      <c r="AP176" s="54"/>
      <c r="AQ176" s="54"/>
      <c r="AR176" s="54"/>
      <c r="AS176" s="54"/>
      <c r="AT176" s="54"/>
    </row>
    <row r="177" spans="1:46" s="33" customFormat="1" ht="10.5" hidden="1" outlineLevel="1" x14ac:dyDescent="0.15">
      <c r="A177" s="54"/>
      <c r="B177" s="122"/>
      <c r="C177" s="123"/>
      <c r="D177" s="123"/>
      <c r="E177" s="124"/>
      <c r="F177" s="198"/>
      <c r="G177" s="125"/>
      <c r="H177" s="125"/>
      <c r="I177" s="125"/>
      <c r="J177" s="194"/>
      <c r="K177" s="194"/>
      <c r="L177" s="195">
        <f t="shared" si="1"/>
        <v>0</v>
      </c>
      <c r="M177" s="194"/>
      <c r="N177" s="194"/>
      <c r="O177" s="261" t="str">
        <f>IF(F177=selections!R$6,"Y","N")</f>
        <v>N</v>
      </c>
      <c r="P177" s="125"/>
      <c r="Q177" s="125"/>
      <c r="R177" s="125"/>
      <c r="S177" s="126"/>
      <c r="T177" s="126"/>
      <c r="U177" s="129"/>
      <c r="V177" s="128"/>
      <c r="W177" s="129"/>
      <c r="X177" s="129"/>
      <c r="Y177" s="129"/>
      <c r="Z177" s="129"/>
      <c r="AA177" s="230"/>
      <c r="AB177" s="129"/>
      <c r="AC177" s="125"/>
      <c r="AD177" s="154"/>
      <c r="AE177" s="109"/>
      <c r="AF177" s="157"/>
      <c r="AG177" s="202"/>
      <c r="AH177" s="54"/>
      <c r="AI177" s="54"/>
      <c r="AJ177" s="54"/>
      <c r="AK177" s="54"/>
      <c r="AL177" s="54"/>
      <c r="AM177" s="54"/>
      <c r="AN177" s="54"/>
      <c r="AO177" s="54"/>
      <c r="AP177" s="54"/>
      <c r="AQ177" s="54"/>
      <c r="AR177" s="54"/>
      <c r="AS177" s="54"/>
      <c r="AT177" s="54"/>
    </row>
    <row r="178" spans="1:46" s="33" customFormat="1" ht="10.5" hidden="1" outlineLevel="1" x14ac:dyDescent="0.15">
      <c r="A178" s="54"/>
      <c r="B178" s="122"/>
      <c r="C178" s="123"/>
      <c r="D178" s="123"/>
      <c r="E178" s="124"/>
      <c r="F178" s="198"/>
      <c r="G178" s="125"/>
      <c r="H178" s="125"/>
      <c r="I178" s="125"/>
      <c r="J178" s="194"/>
      <c r="K178" s="194"/>
      <c r="L178" s="195">
        <f t="shared" si="1"/>
        <v>0</v>
      </c>
      <c r="M178" s="194"/>
      <c r="N178" s="194"/>
      <c r="O178" s="261" t="str">
        <f>IF(F178=selections!R$6,"Y","N")</f>
        <v>N</v>
      </c>
      <c r="P178" s="125"/>
      <c r="Q178" s="125"/>
      <c r="R178" s="125"/>
      <c r="S178" s="126"/>
      <c r="T178" s="126"/>
      <c r="U178" s="129"/>
      <c r="V178" s="128"/>
      <c r="W178" s="129"/>
      <c r="X178" s="129"/>
      <c r="Y178" s="129"/>
      <c r="Z178" s="129"/>
      <c r="AA178" s="230"/>
      <c r="AB178" s="129"/>
      <c r="AC178" s="125"/>
      <c r="AD178" s="154"/>
      <c r="AE178" s="109"/>
      <c r="AF178" s="157"/>
      <c r="AG178" s="202"/>
      <c r="AH178" s="54"/>
      <c r="AI178" s="54"/>
      <c r="AJ178" s="54"/>
      <c r="AK178" s="54"/>
      <c r="AL178" s="54"/>
      <c r="AM178" s="54"/>
      <c r="AN178" s="54"/>
      <c r="AO178" s="54"/>
      <c r="AP178" s="54"/>
      <c r="AQ178" s="54"/>
      <c r="AR178" s="54"/>
      <c r="AS178" s="54"/>
      <c r="AT178" s="54"/>
    </row>
    <row r="179" spans="1:46" s="33" customFormat="1" ht="10.5" hidden="1" outlineLevel="1" x14ac:dyDescent="0.15">
      <c r="A179" s="54"/>
      <c r="B179" s="122"/>
      <c r="C179" s="123"/>
      <c r="D179" s="123"/>
      <c r="E179" s="124"/>
      <c r="F179" s="198"/>
      <c r="G179" s="125"/>
      <c r="H179" s="125"/>
      <c r="I179" s="125"/>
      <c r="J179" s="194"/>
      <c r="K179" s="194"/>
      <c r="L179" s="195">
        <f t="shared" si="1"/>
        <v>0</v>
      </c>
      <c r="M179" s="194"/>
      <c r="N179" s="194"/>
      <c r="O179" s="261" t="str">
        <f>IF(F179=selections!R$6,"Y","N")</f>
        <v>N</v>
      </c>
      <c r="P179" s="125"/>
      <c r="Q179" s="125"/>
      <c r="R179" s="125"/>
      <c r="S179" s="126"/>
      <c r="T179" s="126"/>
      <c r="U179" s="129"/>
      <c r="V179" s="128"/>
      <c r="W179" s="129"/>
      <c r="X179" s="129"/>
      <c r="Y179" s="129"/>
      <c r="Z179" s="129"/>
      <c r="AA179" s="230"/>
      <c r="AB179" s="129"/>
      <c r="AC179" s="125"/>
      <c r="AD179" s="154"/>
      <c r="AE179" s="109"/>
      <c r="AF179" s="157"/>
      <c r="AG179" s="202"/>
      <c r="AH179" s="54"/>
      <c r="AI179" s="54"/>
      <c r="AJ179" s="54"/>
      <c r="AK179" s="54"/>
      <c r="AL179" s="54"/>
      <c r="AM179" s="54"/>
      <c r="AN179" s="54"/>
      <c r="AO179" s="54"/>
      <c r="AP179" s="54"/>
      <c r="AQ179" s="54"/>
      <c r="AR179" s="54"/>
      <c r="AS179" s="54"/>
      <c r="AT179" s="54"/>
    </row>
    <row r="180" spans="1:46" s="33" customFormat="1" ht="10.5" hidden="1" outlineLevel="1" x14ac:dyDescent="0.15">
      <c r="A180" s="54"/>
      <c r="B180" s="122"/>
      <c r="C180" s="123"/>
      <c r="D180" s="123"/>
      <c r="E180" s="124"/>
      <c r="F180" s="198"/>
      <c r="G180" s="125"/>
      <c r="H180" s="125"/>
      <c r="I180" s="125"/>
      <c r="J180" s="194"/>
      <c r="K180" s="194"/>
      <c r="L180" s="195">
        <f t="shared" si="1"/>
        <v>0</v>
      </c>
      <c r="M180" s="194"/>
      <c r="N180" s="194"/>
      <c r="O180" s="261" t="str">
        <f>IF(F180=selections!R$6,"Y","N")</f>
        <v>N</v>
      </c>
      <c r="P180" s="125"/>
      <c r="Q180" s="125"/>
      <c r="R180" s="125"/>
      <c r="S180" s="126"/>
      <c r="T180" s="126"/>
      <c r="U180" s="129"/>
      <c r="V180" s="128"/>
      <c r="W180" s="129"/>
      <c r="X180" s="129"/>
      <c r="Y180" s="129"/>
      <c r="Z180" s="129"/>
      <c r="AA180" s="230"/>
      <c r="AB180" s="129"/>
      <c r="AC180" s="125"/>
      <c r="AD180" s="154"/>
      <c r="AE180" s="109"/>
      <c r="AF180" s="157"/>
      <c r="AG180" s="202"/>
      <c r="AH180" s="54"/>
      <c r="AI180" s="54"/>
      <c r="AJ180" s="54"/>
      <c r="AK180" s="54"/>
      <c r="AL180" s="54"/>
      <c r="AM180" s="54"/>
      <c r="AN180" s="54"/>
      <c r="AO180" s="54"/>
      <c r="AP180" s="54"/>
      <c r="AQ180" s="54"/>
      <c r="AR180" s="54"/>
      <c r="AS180" s="54"/>
      <c r="AT180" s="54"/>
    </row>
    <row r="181" spans="1:46" s="33" customFormat="1" ht="10.5" hidden="1" outlineLevel="1" x14ac:dyDescent="0.15">
      <c r="A181" s="54"/>
      <c r="B181" s="122"/>
      <c r="C181" s="123"/>
      <c r="D181" s="123"/>
      <c r="E181" s="124"/>
      <c r="F181" s="198"/>
      <c r="G181" s="125"/>
      <c r="H181" s="125"/>
      <c r="I181" s="125"/>
      <c r="J181" s="194"/>
      <c r="K181" s="194"/>
      <c r="L181" s="195">
        <f t="shared" si="1"/>
        <v>0</v>
      </c>
      <c r="M181" s="194"/>
      <c r="N181" s="194"/>
      <c r="O181" s="261" t="str">
        <f>IF(F181=selections!R$6,"Y","N")</f>
        <v>N</v>
      </c>
      <c r="P181" s="125"/>
      <c r="Q181" s="125"/>
      <c r="R181" s="125"/>
      <c r="S181" s="126"/>
      <c r="T181" s="126"/>
      <c r="U181" s="129"/>
      <c r="V181" s="128"/>
      <c r="W181" s="129"/>
      <c r="X181" s="129"/>
      <c r="Y181" s="129"/>
      <c r="Z181" s="129"/>
      <c r="AA181" s="230"/>
      <c r="AB181" s="129"/>
      <c r="AC181" s="125"/>
      <c r="AD181" s="154"/>
      <c r="AE181" s="109"/>
      <c r="AF181" s="157"/>
      <c r="AG181" s="202"/>
      <c r="AH181" s="54"/>
      <c r="AI181" s="54"/>
      <c r="AJ181" s="54"/>
      <c r="AK181" s="54"/>
      <c r="AL181" s="54"/>
      <c r="AM181" s="54"/>
      <c r="AN181" s="54"/>
      <c r="AO181" s="54"/>
      <c r="AP181" s="54"/>
      <c r="AQ181" s="54"/>
      <c r="AR181" s="54"/>
      <c r="AS181" s="54"/>
      <c r="AT181" s="54"/>
    </row>
    <row r="182" spans="1:46" s="33" customFormat="1" ht="10.5" hidden="1" outlineLevel="1" x14ac:dyDescent="0.15">
      <c r="A182" s="54"/>
      <c r="B182" s="122"/>
      <c r="C182" s="123"/>
      <c r="D182" s="123"/>
      <c r="E182" s="124"/>
      <c r="F182" s="198"/>
      <c r="G182" s="125"/>
      <c r="H182" s="125"/>
      <c r="I182" s="125"/>
      <c r="J182" s="194"/>
      <c r="K182" s="194"/>
      <c r="L182" s="195">
        <f t="shared" si="1"/>
        <v>0</v>
      </c>
      <c r="M182" s="194"/>
      <c r="N182" s="194"/>
      <c r="O182" s="261" t="str">
        <f>IF(F182=selections!R$6,"Y","N")</f>
        <v>N</v>
      </c>
      <c r="P182" s="125"/>
      <c r="Q182" s="125"/>
      <c r="R182" s="125"/>
      <c r="S182" s="126"/>
      <c r="T182" s="126"/>
      <c r="U182" s="129"/>
      <c r="V182" s="128"/>
      <c r="W182" s="129"/>
      <c r="X182" s="129"/>
      <c r="Y182" s="129"/>
      <c r="Z182" s="129"/>
      <c r="AA182" s="230"/>
      <c r="AB182" s="129"/>
      <c r="AC182" s="125"/>
      <c r="AD182" s="154"/>
      <c r="AE182" s="109"/>
      <c r="AF182" s="157"/>
      <c r="AG182" s="202"/>
      <c r="AH182" s="54"/>
      <c r="AI182" s="54"/>
      <c r="AJ182" s="54"/>
      <c r="AK182" s="54"/>
      <c r="AL182" s="54"/>
      <c r="AM182" s="54"/>
      <c r="AN182" s="54"/>
      <c r="AO182" s="54"/>
      <c r="AP182" s="54"/>
      <c r="AQ182" s="54"/>
      <c r="AR182" s="54"/>
      <c r="AS182" s="54"/>
      <c r="AT182" s="54"/>
    </row>
    <row r="183" spans="1:46" s="33" customFormat="1" ht="10.5" hidden="1" outlineLevel="1" x14ac:dyDescent="0.15">
      <c r="A183" s="54"/>
      <c r="B183" s="122"/>
      <c r="C183" s="123"/>
      <c r="D183" s="123"/>
      <c r="E183" s="124"/>
      <c r="F183" s="198"/>
      <c r="G183" s="125"/>
      <c r="H183" s="125"/>
      <c r="I183" s="125"/>
      <c r="J183" s="194"/>
      <c r="K183" s="194"/>
      <c r="L183" s="195">
        <f t="shared" si="1"/>
        <v>0</v>
      </c>
      <c r="M183" s="194"/>
      <c r="N183" s="194"/>
      <c r="O183" s="261" t="str">
        <f>IF(F183=selections!R$6,"Y","N")</f>
        <v>N</v>
      </c>
      <c r="P183" s="125"/>
      <c r="Q183" s="125"/>
      <c r="R183" s="125"/>
      <c r="S183" s="126"/>
      <c r="T183" s="126"/>
      <c r="U183" s="129"/>
      <c r="V183" s="128"/>
      <c r="W183" s="129"/>
      <c r="X183" s="129"/>
      <c r="Y183" s="129"/>
      <c r="Z183" s="129"/>
      <c r="AA183" s="230"/>
      <c r="AB183" s="129"/>
      <c r="AC183" s="125"/>
      <c r="AD183" s="154"/>
      <c r="AE183" s="109"/>
      <c r="AF183" s="157"/>
      <c r="AG183" s="202"/>
      <c r="AH183" s="54"/>
      <c r="AI183" s="54"/>
      <c r="AJ183" s="54"/>
      <c r="AK183" s="54"/>
      <c r="AL183" s="54"/>
      <c r="AM183" s="54"/>
      <c r="AN183" s="54"/>
      <c r="AO183" s="54"/>
      <c r="AP183" s="54"/>
      <c r="AQ183" s="54"/>
      <c r="AR183" s="54"/>
      <c r="AS183" s="54"/>
      <c r="AT183" s="54"/>
    </row>
    <row r="184" spans="1:46" s="33" customFormat="1" ht="10.5" hidden="1" outlineLevel="1" x14ac:dyDescent="0.15">
      <c r="A184" s="54"/>
      <c r="B184" s="122"/>
      <c r="C184" s="123"/>
      <c r="D184" s="123"/>
      <c r="E184" s="124"/>
      <c r="F184" s="198"/>
      <c r="G184" s="125"/>
      <c r="H184" s="125"/>
      <c r="I184" s="125"/>
      <c r="J184" s="194"/>
      <c r="K184" s="194"/>
      <c r="L184" s="195">
        <f t="shared" si="1"/>
        <v>0</v>
      </c>
      <c r="M184" s="194"/>
      <c r="N184" s="194"/>
      <c r="O184" s="261" t="str">
        <f>IF(F184=selections!R$6,"Y","N")</f>
        <v>N</v>
      </c>
      <c r="P184" s="125"/>
      <c r="Q184" s="125"/>
      <c r="R184" s="125"/>
      <c r="S184" s="126"/>
      <c r="T184" s="126"/>
      <c r="U184" s="129"/>
      <c r="V184" s="128"/>
      <c r="W184" s="129"/>
      <c r="X184" s="129"/>
      <c r="Y184" s="129"/>
      <c r="Z184" s="129"/>
      <c r="AA184" s="230"/>
      <c r="AB184" s="129"/>
      <c r="AC184" s="125"/>
      <c r="AD184" s="154"/>
      <c r="AE184" s="109"/>
      <c r="AF184" s="157"/>
      <c r="AG184" s="202"/>
      <c r="AH184" s="54"/>
      <c r="AI184" s="54"/>
      <c r="AJ184" s="54"/>
      <c r="AK184" s="54"/>
      <c r="AL184" s="54"/>
      <c r="AM184" s="54"/>
      <c r="AN184" s="54"/>
      <c r="AO184" s="54"/>
      <c r="AP184" s="54"/>
      <c r="AQ184" s="54"/>
      <c r="AR184" s="54"/>
      <c r="AS184" s="54"/>
      <c r="AT184" s="54"/>
    </row>
    <row r="185" spans="1:46" s="33" customFormat="1" ht="10.5" hidden="1" outlineLevel="1" x14ac:dyDescent="0.15">
      <c r="A185" s="54"/>
      <c r="B185" s="122"/>
      <c r="C185" s="123"/>
      <c r="D185" s="123"/>
      <c r="E185" s="124"/>
      <c r="F185" s="198"/>
      <c r="G185" s="125"/>
      <c r="H185" s="125"/>
      <c r="I185" s="125"/>
      <c r="J185" s="194"/>
      <c r="K185" s="194"/>
      <c r="L185" s="195">
        <f t="shared" si="1"/>
        <v>0</v>
      </c>
      <c r="M185" s="194"/>
      <c r="N185" s="194"/>
      <c r="O185" s="261" t="str">
        <f>IF(F185=selections!R$6,"Y","N")</f>
        <v>N</v>
      </c>
      <c r="P185" s="125"/>
      <c r="Q185" s="125"/>
      <c r="R185" s="125"/>
      <c r="S185" s="126"/>
      <c r="T185" s="126"/>
      <c r="U185" s="129"/>
      <c r="V185" s="128"/>
      <c r="W185" s="129"/>
      <c r="X185" s="129"/>
      <c r="Y185" s="129"/>
      <c r="Z185" s="129"/>
      <c r="AA185" s="230"/>
      <c r="AB185" s="129"/>
      <c r="AC185" s="125"/>
      <c r="AD185" s="154"/>
      <c r="AE185" s="109"/>
      <c r="AF185" s="157"/>
      <c r="AG185" s="202"/>
      <c r="AH185" s="54"/>
      <c r="AI185" s="54"/>
      <c r="AJ185" s="54"/>
      <c r="AK185" s="54"/>
      <c r="AL185" s="54"/>
      <c r="AM185" s="54"/>
      <c r="AN185" s="54"/>
      <c r="AO185" s="54"/>
      <c r="AP185" s="54"/>
      <c r="AQ185" s="54"/>
      <c r="AR185" s="54"/>
      <c r="AS185" s="54"/>
      <c r="AT185" s="54"/>
    </row>
    <row r="186" spans="1:46" s="33" customFormat="1" ht="10.5" hidden="1" outlineLevel="1" x14ac:dyDescent="0.15">
      <c r="A186" s="54"/>
      <c r="B186" s="122"/>
      <c r="C186" s="123"/>
      <c r="D186" s="123"/>
      <c r="E186" s="124"/>
      <c r="F186" s="198"/>
      <c r="G186" s="125"/>
      <c r="H186" s="125"/>
      <c r="I186" s="125"/>
      <c r="J186" s="194"/>
      <c r="K186" s="194"/>
      <c r="L186" s="195">
        <f t="shared" si="1"/>
        <v>0</v>
      </c>
      <c r="M186" s="194"/>
      <c r="N186" s="194"/>
      <c r="O186" s="261" t="str">
        <f>IF(F186=selections!R$6,"Y","N")</f>
        <v>N</v>
      </c>
      <c r="P186" s="125"/>
      <c r="Q186" s="125"/>
      <c r="R186" s="125"/>
      <c r="S186" s="126"/>
      <c r="T186" s="126"/>
      <c r="U186" s="129"/>
      <c r="V186" s="128"/>
      <c r="W186" s="129"/>
      <c r="X186" s="129"/>
      <c r="Y186" s="129"/>
      <c r="Z186" s="129"/>
      <c r="AA186" s="230"/>
      <c r="AB186" s="129"/>
      <c r="AC186" s="125"/>
      <c r="AD186" s="154"/>
      <c r="AE186" s="109"/>
      <c r="AF186" s="157"/>
      <c r="AG186" s="202"/>
      <c r="AH186" s="54"/>
      <c r="AI186" s="54"/>
      <c r="AJ186" s="54"/>
      <c r="AK186" s="54"/>
      <c r="AL186" s="54"/>
      <c r="AM186" s="54"/>
      <c r="AN186" s="54"/>
      <c r="AO186" s="54"/>
      <c r="AP186" s="54"/>
      <c r="AQ186" s="54"/>
      <c r="AR186" s="54"/>
      <c r="AS186" s="54"/>
      <c r="AT186" s="54"/>
    </row>
    <row r="187" spans="1:46" s="33" customFormat="1" ht="10.5" hidden="1" outlineLevel="1" x14ac:dyDescent="0.15">
      <c r="A187" s="54"/>
      <c r="B187" s="122"/>
      <c r="C187" s="123"/>
      <c r="D187" s="123"/>
      <c r="E187" s="124"/>
      <c r="F187" s="198"/>
      <c r="G187" s="125"/>
      <c r="H187" s="125"/>
      <c r="I187" s="125"/>
      <c r="J187" s="194"/>
      <c r="K187" s="194"/>
      <c r="L187" s="195">
        <f t="shared" si="1"/>
        <v>0</v>
      </c>
      <c r="M187" s="194"/>
      <c r="N187" s="194"/>
      <c r="O187" s="261" t="str">
        <f>IF(F187=selections!R$6,"Y","N")</f>
        <v>N</v>
      </c>
      <c r="P187" s="125"/>
      <c r="Q187" s="125"/>
      <c r="R187" s="125"/>
      <c r="S187" s="126"/>
      <c r="T187" s="126"/>
      <c r="U187" s="129"/>
      <c r="V187" s="128"/>
      <c r="W187" s="129"/>
      <c r="X187" s="129"/>
      <c r="Y187" s="129"/>
      <c r="Z187" s="129"/>
      <c r="AA187" s="230"/>
      <c r="AB187" s="129"/>
      <c r="AC187" s="125"/>
      <c r="AD187" s="154"/>
      <c r="AE187" s="109"/>
      <c r="AF187" s="157"/>
      <c r="AG187" s="202"/>
      <c r="AH187" s="54"/>
      <c r="AI187" s="54"/>
      <c r="AJ187" s="54"/>
      <c r="AK187" s="54"/>
      <c r="AL187" s="54"/>
      <c r="AM187" s="54"/>
      <c r="AN187" s="54"/>
      <c r="AO187" s="54"/>
      <c r="AP187" s="54"/>
      <c r="AQ187" s="54"/>
      <c r="AR187" s="54"/>
      <c r="AS187" s="54"/>
      <c r="AT187" s="54"/>
    </row>
    <row r="188" spans="1:46" s="33" customFormat="1" ht="10.5" hidden="1" outlineLevel="1" x14ac:dyDescent="0.15">
      <c r="A188" s="54"/>
      <c r="B188" s="122"/>
      <c r="C188" s="123"/>
      <c r="D188" s="123"/>
      <c r="E188" s="124"/>
      <c r="F188" s="198"/>
      <c r="G188" s="125"/>
      <c r="H188" s="125"/>
      <c r="I188" s="125"/>
      <c r="J188" s="194"/>
      <c r="K188" s="194"/>
      <c r="L188" s="195">
        <f t="shared" si="1"/>
        <v>0</v>
      </c>
      <c r="M188" s="194"/>
      <c r="N188" s="194"/>
      <c r="O188" s="261" t="str">
        <f>IF(F188=selections!R$6,"Y","N")</f>
        <v>N</v>
      </c>
      <c r="P188" s="125"/>
      <c r="Q188" s="125"/>
      <c r="R188" s="125"/>
      <c r="S188" s="126"/>
      <c r="T188" s="126"/>
      <c r="U188" s="129"/>
      <c r="V188" s="128"/>
      <c r="W188" s="129"/>
      <c r="X188" s="129"/>
      <c r="Y188" s="129"/>
      <c r="Z188" s="129"/>
      <c r="AA188" s="230"/>
      <c r="AB188" s="129"/>
      <c r="AC188" s="125"/>
      <c r="AD188" s="154"/>
      <c r="AE188" s="109"/>
      <c r="AF188" s="157"/>
      <c r="AG188" s="202"/>
      <c r="AH188" s="54"/>
      <c r="AI188" s="54"/>
      <c r="AJ188" s="54"/>
      <c r="AK188" s="54"/>
      <c r="AL188" s="54"/>
      <c r="AM188" s="54"/>
      <c r="AN188" s="54"/>
      <c r="AO188" s="54"/>
      <c r="AP188" s="54"/>
      <c r="AQ188" s="54"/>
      <c r="AR188" s="54"/>
      <c r="AS188" s="54"/>
      <c r="AT188" s="54"/>
    </row>
    <row r="189" spans="1:46" s="33" customFormat="1" ht="10.5" hidden="1" outlineLevel="1" x14ac:dyDescent="0.15">
      <c r="A189" s="54"/>
      <c r="B189" s="122"/>
      <c r="C189" s="123"/>
      <c r="D189" s="123"/>
      <c r="E189" s="124"/>
      <c r="F189" s="198"/>
      <c r="G189" s="125"/>
      <c r="H189" s="125"/>
      <c r="I189" s="125"/>
      <c r="J189" s="194"/>
      <c r="K189" s="194"/>
      <c r="L189" s="195">
        <f t="shared" si="1"/>
        <v>0</v>
      </c>
      <c r="M189" s="194"/>
      <c r="N189" s="194"/>
      <c r="O189" s="261" t="str">
        <f>IF(F189=selections!R$6,"Y","N")</f>
        <v>N</v>
      </c>
      <c r="P189" s="125"/>
      <c r="Q189" s="125"/>
      <c r="R189" s="125"/>
      <c r="S189" s="126"/>
      <c r="T189" s="126"/>
      <c r="U189" s="129"/>
      <c r="V189" s="128"/>
      <c r="W189" s="129"/>
      <c r="X189" s="129"/>
      <c r="Y189" s="129"/>
      <c r="Z189" s="129"/>
      <c r="AA189" s="230"/>
      <c r="AB189" s="129"/>
      <c r="AC189" s="125"/>
      <c r="AD189" s="154"/>
      <c r="AE189" s="109"/>
      <c r="AF189" s="157"/>
      <c r="AG189" s="202"/>
      <c r="AH189" s="54"/>
      <c r="AI189" s="54"/>
      <c r="AJ189" s="54"/>
      <c r="AK189" s="54"/>
      <c r="AL189" s="54"/>
      <c r="AM189" s="54"/>
      <c r="AN189" s="54"/>
      <c r="AO189" s="54"/>
      <c r="AP189" s="54"/>
      <c r="AQ189" s="54"/>
      <c r="AR189" s="54"/>
      <c r="AS189" s="54"/>
      <c r="AT189" s="54"/>
    </row>
    <row r="190" spans="1:46" s="33" customFormat="1" ht="10.5" hidden="1" outlineLevel="1" x14ac:dyDescent="0.15">
      <c r="A190" s="54"/>
      <c r="B190" s="122"/>
      <c r="C190" s="123"/>
      <c r="D190" s="123"/>
      <c r="E190" s="124"/>
      <c r="F190" s="198"/>
      <c r="G190" s="125"/>
      <c r="H190" s="125"/>
      <c r="I190" s="125"/>
      <c r="J190" s="194"/>
      <c r="K190" s="194"/>
      <c r="L190" s="195">
        <f t="shared" si="1"/>
        <v>0</v>
      </c>
      <c r="M190" s="194"/>
      <c r="N190" s="194"/>
      <c r="O190" s="261" t="str">
        <f>IF(F190=selections!R$6,"Y","N")</f>
        <v>N</v>
      </c>
      <c r="P190" s="125"/>
      <c r="Q190" s="125"/>
      <c r="R190" s="125"/>
      <c r="S190" s="126"/>
      <c r="T190" s="126"/>
      <c r="U190" s="129"/>
      <c r="V190" s="128"/>
      <c r="W190" s="129"/>
      <c r="X190" s="129"/>
      <c r="Y190" s="129"/>
      <c r="Z190" s="129"/>
      <c r="AA190" s="230"/>
      <c r="AB190" s="129"/>
      <c r="AC190" s="125"/>
      <c r="AD190" s="154"/>
      <c r="AE190" s="109"/>
      <c r="AF190" s="157"/>
      <c r="AG190" s="202"/>
      <c r="AH190" s="54"/>
      <c r="AI190" s="54"/>
      <c r="AJ190" s="54"/>
      <c r="AK190" s="54"/>
      <c r="AL190" s="54"/>
      <c r="AM190" s="54"/>
      <c r="AN190" s="54"/>
      <c r="AO190" s="54"/>
      <c r="AP190" s="54"/>
      <c r="AQ190" s="54"/>
      <c r="AR190" s="54"/>
      <c r="AS190" s="54"/>
      <c r="AT190" s="54"/>
    </row>
    <row r="191" spans="1:46" s="33" customFormat="1" ht="10.5" hidden="1" outlineLevel="1" x14ac:dyDescent="0.15">
      <c r="A191" s="54"/>
      <c r="B191" s="122"/>
      <c r="C191" s="123"/>
      <c r="D191" s="123"/>
      <c r="E191" s="124"/>
      <c r="F191" s="198"/>
      <c r="G191" s="125"/>
      <c r="H191" s="125"/>
      <c r="I191" s="125"/>
      <c r="J191" s="194"/>
      <c r="K191" s="194"/>
      <c r="L191" s="195">
        <f t="shared" si="1"/>
        <v>0</v>
      </c>
      <c r="M191" s="194"/>
      <c r="N191" s="194"/>
      <c r="O191" s="261" t="str">
        <f>IF(F191=selections!R$6,"Y","N")</f>
        <v>N</v>
      </c>
      <c r="P191" s="125"/>
      <c r="Q191" s="125"/>
      <c r="R191" s="125"/>
      <c r="S191" s="126"/>
      <c r="T191" s="126"/>
      <c r="U191" s="129"/>
      <c r="V191" s="128"/>
      <c r="W191" s="129"/>
      <c r="X191" s="129"/>
      <c r="Y191" s="129"/>
      <c r="Z191" s="129"/>
      <c r="AA191" s="230"/>
      <c r="AB191" s="129"/>
      <c r="AC191" s="125"/>
      <c r="AD191" s="154"/>
      <c r="AE191" s="109"/>
      <c r="AF191" s="157"/>
      <c r="AG191" s="202"/>
      <c r="AH191" s="54"/>
      <c r="AI191" s="54"/>
      <c r="AJ191" s="54"/>
      <c r="AK191" s="54"/>
      <c r="AL191" s="54"/>
      <c r="AM191" s="54"/>
      <c r="AN191" s="54"/>
      <c r="AO191" s="54"/>
      <c r="AP191" s="54"/>
      <c r="AQ191" s="54"/>
      <c r="AR191" s="54"/>
      <c r="AS191" s="54"/>
      <c r="AT191" s="54"/>
    </row>
    <row r="192" spans="1:46" s="33" customFormat="1" ht="10.5" hidden="1" outlineLevel="1" x14ac:dyDescent="0.15">
      <c r="A192" s="54"/>
      <c r="B192" s="122"/>
      <c r="C192" s="123"/>
      <c r="D192" s="123"/>
      <c r="E192" s="124"/>
      <c r="F192" s="198"/>
      <c r="G192" s="125"/>
      <c r="H192" s="125"/>
      <c r="I192" s="125"/>
      <c r="J192" s="194"/>
      <c r="K192" s="194"/>
      <c r="L192" s="195">
        <f t="shared" si="1"/>
        <v>0</v>
      </c>
      <c r="M192" s="194"/>
      <c r="N192" s="194"/>
      <c r="O192" s="261" t="str">
        <f>IF(F192=selections!R$6,"Y","N")</f>
        <v>N</v>
      </c>
      <c r="P192" s="125"/>
      <c r="Q192" s="125"/>
      <c r="R192" s="125"/>
      <c r="S192" s="126"/>
      <c r="T192" s="126"/>
      <c r="U192" s="129"/>
      <c r="V192" s="128"/>
      <c r="W192" s="129"/>
      <c r="X192" s="129"/>
      <c r="Y192" s="129"/>
      <c r="Z192" s="129"/>
      <c r="AA192" s="230"/>
      <c r="AB192" s="129"/>
      <c r="AC192" s="125"/>
      <c r="AD192" s="154"/>
      <c r="AE192" s="109"/>
      <c r="AF192" s="157"/>
      <c r="AG192" s="202"/>
      <c r="AH192" s="54"/>
      <c r="AI192" s="54"/>
      <c r="AJ192" s="54"/>
      <c r="AK192" s="54"/>
      <c r="AL192" s="54"/>
      <c r="AM192" s="54"/>
      <c r="AN192" s="54"/>
      <c r="AO192" s="54"/>
      <c r="AP192" s="54"/>
      <c r="AQ192" s="54"/>
      <c r="AR192" s="54"/>
      <c r="AS192" s="54"/>
      <c r="AT192" s="54"/>
    </row>
    <row r="193" spans="1:46" s="33" customFormat="1" ht="10.5" hidden="1" outlineLevel="1" x14ac:dyDescent="0.15">
      <c r="A193" s="54"/>
      <c r="B193" s="122"/>
      <c r="C193" s="123"/>
      <c r="D193" s="123"/>
      <c r="E193" s="124"/>
      <c r="F193" s="198"/>
      <c r="G193" s="125"/>
      <c r="H193" s="125"/>
      <c r="I193" s="125"/>
      <c r="J193" s="194"/>
      <c r="K193" s="194"/>
      <c r="L193" s="195">
        <f t="shared" si="1"/>
        <v>0</v>
      </c>
      <c r="M193" s="194"/>
      <c r="N193" s="194"/>
      <c r="O193" s="261" t="str">
        <f>IF(F193=selections!R$6,"Y","N")</f>
        <v>N</v>
      </c>
      <c r="P193" s="125"/>
      <c r="Q193" s="125"/>
      <c r="R193" s="125"/>
      <c r="S193" s="126"/>
      <c r="T193" s="126"/>
      <c r="U193" s="129"/>
      <c r="V193" s="128"/>
      <c r="W193" s="129"/>
      <c r="X193" s="129"/>
      <c r="Y193" s="129"/>
      <c r="Z193" s="129"/>
      <c r="AA193" s="230"/>
      <c r="AB193" s="129"/>
      <c r="AC193" s="125"/>
      <c r="AD193" s="154"/>
      <c r="AE193" s="109"/>
      <c r="AF193" s="157"/>
      <c r="AG193" s="202"/>
      <c r="AH193" s="54"/>
      <c r="AI193" s="54"/>
      <c r="AJ193" s="54"/>
      <c r="AK193" s="54"/>
      <c r="AL193" s="54"/>
      <c r="AM193" s="54"/>
      <c r="AN193" s="54"/>
      <c r="AO193" s="54"/>
      <c r="AP193" s="54"/>
      <c r="AQ193" s="54"/>
      <c r="AR193" s="54"/>
      <c r="AS193" s="54"/>
      <c r="AT193" s="54"/>
    </row>
    <row r="194" spans="1:46" s="33" customFormat="1" ht="10.5" hidden="1" outlineLevel="1" x14ac:dyDescent="0.15">
      <c r="A194" s="54"/>
      <c r="B194" s="122"/>
      <c r="C194" s="123"/>
      <c r="D194" s="123"/>
      <c r="E194" s="124"/>
      <c r="F194" s="198"/>
      <c r="G194" s="125"/>
      <c r="H194" s="125"/>
      <c r="I194" s="125"/>
      <c r="J194" s="194"/>
      <c r="K194" s="194"/>
      <c r="L194" s="195">
        <f t="shared" si="1"/>
        <v>0</v>
      </c>
      <c r="M194" s="194"/>
      <c r="N194" s="194"/>
      <c r="O194" s="261" t="str">
        <f>IF(F194=selections!R$6,"Y","N")</f>
        <v>N</v>
      </c>
      <c r="P194" s="125"/>
      <c r="Q194" s="125"/>
      <c r="R194" s="125"/>
      <c r="S194" s="126"/>
      <c r="T194" s="126"/>
      <c r="U194" s="129"/>
      <c r="V194" s="128"/>
      <c r="W194" s="129"/>
      <c r="X194" s="129"/>
      <c r="Y194" s="129"/>
      <c r="Z194" s="129"/>
      <c r="AA194" s="230"/>
      <c r="AB194" s="129"/>
      <c r="AC194" s="125"/>
      <c r="AD194" s="154"/>
      <c r="AE194" s="109"/>
      <c r="AF194" s="157"/>
      <c r="AG194" s="202"/>
      <c r="AH194" s="54"/>
      <c r="AI194" s="54"/>
      <c r="AJ194" s="54"/>
      <c r="AK194" s="54"/>
      <c r="AL194" s="54"/>
      <c r="AM194" s="54"/>
      <c r="AN194" s="54"/>
      <c r="AO194" s="54"/>
      <c r="AP194" s="54"/>
      <c r="AQ194" s="54"/>
      <c r="AR194" s="54"/>
      <c r="AS194" s="54"/>
      <c r="AT194" s="54"/>
    </row>
    <row r="195" spans="1:46" s="33" customFormat="1" ht="10.5" hidden="1" outlineLevel="1" x14ac:dyDescent="0.15">
      <c r="A195" s="54"/>
      <c r="B195" s="122"/>
      <c r="C195" s="123"/>
      <c r="D195" s="123"/>
      <c r="E195" s="124"/>
      <c r="F195" s="198"/>
      <c r="G195" s="125"/>
      <c r="H195" s="125"/>
      <c r="I195" s="125"/>
      <c r="J195" s="194"/>
      <c r="K195" s="194"/>
      <c r="L195" s="195">
        <f t="shared" si="1"/>
        <v>0</v>
      </c>
      <c r="M195" s="194"/>
      <c r="N195" s="194"/>
      <c r="O195" s="261" t="str">
        <f>IF(F195=selections!R$6,"Y","N")</f>
        <v>N</v>
      </c>
      <c r="P195" s="125"/>
      <c r="Q195" s="125"/>
      <c r="R195" s="125"/>
      <c r="S195" s="126"/>
      <c r="T195" s="126"/>
      <c r="U195" s="129"/>
      <c r="V195" s="128"/>
      <c r="W195" s="129"/>
      <c r="X195" s="129"/>
      <c r="Y195" s="129"/>
      <c r="Z195" s="129"/>
      <c r="AA195" s="230"/>
      <c r="AB195" s="129"/>
      <c r="AC195" s="125"/>
      <c r="AD195" s="154"/>
      <c r="AE195" s="109"/>
      <c r="AF195" s="157"/>
      <c r="AG195" s="202"/>
      <c r="AH195" s="54"/>
      <c r="AI195" s="54"/>
      <c r="AJ195" s="54"/>
      <c r="AK195" s="54"/>
      <c r="AL195" s="54"/>
      <c r="AM195" s="54"/>
      <c r="AN195" s="54"/>
      <c r="AO195" s="54"/>
      <c r="AP195" s="54"/>
      <c r="AQ195" s="54"/>
      <c r="AR195" s="54"/>
      <c r="AS195" s="54"/>
      <c r="AT195" s="54"/>
    </row>
    <row r="196" spans="1:46" s="33" customFormat="1" ht="10.5" hidden="1" outlineLevel="1" x14ac:dyDescent="0.15">
      <c r="A196" s="54"/>
      <c r="B196" s="122"/>
      <c r="C196" s="123"/>
      <c r="D196" s="123"/>
      <c r="E196" s="124"/>
      <c r="F196" s="198"/>
      <c r="G196" s="125"/>
      <c r="H196" s="125"/>
      <c r="I196" s="125"/>
      <c r="J196" s="194"/>
      <c r="K196" s="194"/>
      <c r="L196" s="195">
        <f t="shared" si="1"/>
        <v>0</v>
      </c>
      <c r="M196" s="194"/>
      <c r="N196" s="194"/>
      <c r="O196" s="261" t="str">
        <f>IF(F196=selections!R$6,"Y","N")</f>
        <v>N</v>
      </c>
      <c r="P196" s="125"/>
      <c r="Q196" s="125"/>
      <c r="R196" s="125"/>
      <c r="S196" s="126"/>
      <c r="T196" s="126"/>
      <c r="U196" s="129"/>
      <c r="V196" s="128"/>
      <c r="W196" s="129"/>
      <c r="X196" s="129"/>
      <c r="Y196" s="129"/>
      <c r="Z196" s="129"/>
      <c r="AA196" s="230"/>
      <c r="AB196" s="129"/>
      <c r="AC196" s="125"/>
      <c r="AD196" s="154"/>
      <c r="AE196" s="109"/>
      <c r="AF196" s="157"/>
      <c r="AG196" s="202"/>
      <c r="AH196" s="54"/>
      <c r="AI196" s="54"/>
      <c r="AJ196" s="54"/>
      <c r="AK196" s="54"/>
      <c r="AL196" s="54"/>
      <c r="AM196" s="54"/>
      <c r="AN196" s="54"/>
      <c r="AO196" s="54"/>
      <c r="AP196" s="54"/>
      <c r="AQ196" s="54"/>
      <c r="AR196" s="54"/>
      <c r="AS196" s="54"/>
      <c r="AT196" s="54"/>
    </row>
    <row r="197" spans="1:46" s="33" customFormat="1" ht="10.5" hidden="1" outlineLevel="1" x14ac:dyDescent="0.15">
      <c r="A197" s="54"/>
      <c r="B197" s="122"/>
      <c r="C197" s="123"/>
      <c r="D197" s="123"/>
      <c r="E197" s="124"/>
      <c r="F197" s="198"/>
      <c r="G197" s="125"/>
      <c r="H197" s="125"/>
      <c r="I197" s="125"/>
      <c r="J197" s="194"/>
      <c r="K197" s="194"/>
      <c r="L197" s="195">
        <f t="shared" si="1"/>
        <v>0</v>
      </c>
      <c r="M197" s="194"/>
      <c r="N197" s="194"/>
      <c r="O197" s="261" t="str">
        <f>IF(F197=selections!R$6,"Y","N")</f>
        <v>N</v>
      </c>
      <c r="P197" s="125"/>
      <c r="Q197" s="125"/>
      <c r="R197" s="125"/>
      <c r="S197" s="126"/>
      <c r="T197" s="126"/>
      <c r="U197" s="129"/>
      <c r="V197" s="128"/>
      <c r="W197" s="129"/>
      <c r="X197" s="129"/>
      <c r="Y197" s="129"/>
      <c r="Z197" s="129"/>
      <c r="AA197" s="230"/>
      <c r="AB197" s="129"/>
      <c r="AC197" s="125"/>
      <c r="AD197" s="154"/>
      <c r="AE197" s="109"/>
      <c r="AF197" s="157"/>
      <c r="AG197" s="202"/>
      <c r="AH197" s="54"/>
      <c r="AI197" s="54"/>
      <c r="AJ197" s="54"/>
      <c r="AK197" s="54"/>
      <c r="AL197" s="54"/>
      <c r="AM197" s="54"/>
      <c r="AN197" s="54"/>
      <c r="AO197" s="54"/>
      <c r="AP197" s="54"/>
      <c r="AQ197" s="54"/>
      <c r="AR197" s="54"/>
      <c r="AS197" s="54"/>
      <c r="AT197" s="54"/>
    </row>
    <row r="198" spans="1:46" s="33" customFormat="1" ht="10.5" hidden="1" outlineLevel="1" x14ac:dyDescent="0.15">
      <c r="A198" s="54"/>
      <c r="B198" s="122"/>
      <c r="C198" s="123"/>
      <c r="D198" s="123"/>
      <c r="E198" s="124"/>
      <c r="F198" s="198"/>
      <c r="G198" s="125"/>
      <c r="H198" s="125"/>
      <c r="I198" s="125"/>
      <c r="J198" s="194"/>
      <c r="K198" s="194"/>
      <c r="L198" s="195">
        <f t="shared" si="1"/>
        <v>0</v>
      </c>
      <c r="M198" s="194"/>
      <c r="N198" s="194"/>
      <c r="O198" s="261" t="str">
        <f>IF(F198=selections!R$6,"Y","N")</f>
        <v>N</v>
      </c>
      <c r="P198" s="125"/>
      <c r="Q198" s="125"/>
      <c r="R198" s="125"/>
      <c r="S198" s="126"/>
      <c r="T198" s="126"/>
      <c r="U198" s="129"/>
      <c r="V198" s="128"/>
      <c r="W198" s="129"/>
      <c r="X198" s="129"/>
      <c r="Y198" s="129"/>
      <c r="Z198" s="129"/>
      <c r="AA198" s="230"/>
      <c r="AB198" s="129"/>
      <c r="AC198" s="125"/>
      <c r="AD198" s="154"/>
      <c r="AE198" s="109"/>
      <c r="AF198" s="157"/>
      <c r="AG198" s="202"/>
      <c r="AH198" s="54"/>
      <c r="AI198" s="54"/>
      <c r="AJ198" s="54"/>
      <c r="AK198" s="54"/>
      <c r="AL198" s="54"/>
      <c r="AM198" s="54"/>
      <c r="AN198" s="54"/>
      <c r="AO198" s="54"/>
      <c r="AP198" s="54"/>
      <c r="AQ198" s="54"/>
      <c r="AR198" s="54"/>
      <c r="AS198" s="54"/>
      <c r="AT198" s="54"/>
    </row>
    <row r="199" spans="1:46" s="33" customFormat="1" ht="10.5" hidden="1" outlineLevel="1" x14ac:dyDescent="0.15">
      <c r="A199" s="54"/>
      <c r="B199" s="122"/>
      <c r="C199" s="123"/>
      <c r="D199" s="131"/>
      <c r="E199" s="124"/>
      <c r="F199" s="198"/>
      <c r="G199" s="132"/>
      <c r="H199" s="132"/>
      <c r="I199" s="132"/>
      <c r="J199" s="196"/>
      <c r="K199" s="196"/>
      <c r="L199" s="195">
        <f t="shared" si="1"/>
        <v>0</v>
      </c>
      <c r="M199" s="194"/>
      <c r="N199" s="194"/>
      <c r="O199" s="261" t="str">
        <f>IF(F199=selections!R$6,"Y","N")</f>
        <v>N</v>
      </c>
      <c r="P199" s="132"/>
      <c r="Q199" s="132"/>
      <c r="R199" s="132"/>
      <c r="S199" s="133"/>
      <c r="T199" s="133"/>
      <c r="U199" s="134"/>
      <c r="V199" s="128"/>
      <c r="W199" s="129"/>
      <c r="X199" s="129"/>
      <c r="Y199" s="134"/>
      <c r="Z199" s="134"/>
      <c r="AA199" s="230"/>
      <c r="AB199" s="134"/>
      <c r="AC199" s="132"/>
      <c r="AD199" s="158"/>
      <c r="AE199" s="156"/>
      <c r="AF199" s="159"/>
      <c r="AG199" s="203"/>
      <c r="AH199" s="54"/>
      <c r="AI199" s="54"/>
      <c r="AJ199" s="54"/>
      <c r="AK199" s="54"/>
      <c r="AL199" s="54"/>
      <c r="AM199" s="54"/>
      <c r="AN199" s="54"/>
      <c r="AO199" s="54"/>
      <c r="AP199" s="54"/>
      <c r="AQ199" s="54"/>
      <c r="AR199" s="54"/>
      <c r="AS199" s="54"/>
      <c r="AT199" s="54"/>
    </row>
    <row r="200" spans="1:46" s="33" customFormat="1" ht="10.5" hidden="1" outlineLevel="1" x14ac:dyDescent="0.15">
      <c r="A200" s="54"/>
      <c r="B200" s="122"/>
      <c r="C200" s="123"/>
      <c r="D200" s="131"/>
      <c r="E200" s="124"/>
      <c r="F200" s="198"/>
      <c r="G200" s="132"/>
      <c r="H200" s="132"/>
      <c r="I200" s="132"/>
      <c r="J200" s="196"/>
      <c r="K200" s="196"/>
      <c r="L200" s="195">
        <f t="shared" si="1"/>
        <v>0</v>
      </c>
      <c r="M200" s="194"/>
      <c r="N200" s="194"/>
      <c r="O200" s="261" t="str">
        <f>IF(F200=selections!R$6,"Y","N")</f>
        <v>N</v>
      </c>
      <c r="P200" s="132"/>
      <c r="Q200" s="132"/>
      <c r="R200" s="132"/>
      <c r="S200" s="133"/>
      <c r="T200" s="133"/>
      <c r="U200" s="134"/>
      <c r="V200" s="128"/>
      <c r="W200" s="129"/>
      <c r="X200" s="129"/>
      <c r="Y200" s="134"/>
      <c r="Z200" s="134"/>
      <c r="AA200" s="230"/>
      <c r="AB200" s="134"/>
      <c r="AC200" s="132"/>
      <c r="AD200" s="158"/>
      <c r="AE200" s="156"/>
      <c r="AF200" s="159"/>
      <c r="AG200" s="203"/>
      <c r="AH200" s="54"/>
      <c r="AI200" s="54"/>
      <c r="AJ200" s="54"/>
      <c r="AK200" s="54"/>
      <c r="AL200" s="54"/>
      <c r="AM200" s="54"/>
      <c r="AN200" s="54"/>
      <c r="AO200" s="54"/>
      <c r="AP200" s="54"/>
      <c r="AQ200" s="54"/>
      <c r="AR200" s="54"/>
      <c r="AS200" s="54"/>
      <c r="AT200" s="54"/>
    </row>
    <row r="201" spans="1:46" s="33" customFormat="1" ht="10.5" hidden="1" outlineLevel="1" x14ac:dyDescent="0.15">
      <c r="A201" s="54"/>
      <c r="B201" s="122"/>
      <c r="C201" s="123"/>
      <c r="D201" s="131"/>
      <c r="E201" s="124"/>
      <c r="F201" s="198"/>
      <c r="G201" s="132"/>
      <c r="H201" s="132"/>
      <c r="I201" s="132"/>
      <c r="J201" s="196"/>
      <c r="K201" s="196"/>
      <c r="L201" s="195">
        <f t="shared" si="1"/>
        <v>0</v>
      </c>
      <c r="M201" s="194"/>
      <c r="N201" s="194"/>
      <c r="O201" s="261" t="str">
        <f>IF(F201=selections!R$6,"Y","N")</f>
        <v>N</v>
      </c>
      <c r="P201" s="132"/>
      <c r="Q201" s="132"/>
      <c r="R201" s="132"/>
      <c r="S201" s="133"/>
      <c r="T201" s="133"/>
      <c r="U201" s="134"/>
      <c r="V201" s="128"/>
      <c r="W201" s="129"/>
      <c r="X201" s="129"/>
      <c r="Y201" s="134"/>
      <c r="Z201" s="134"/>
      <c r="AA201" s="230"/>
      <c r="AB201" s="134"/>
      <c r="AC201" s="132"/>
      <c r="AD201" s="158"/>
      <c r="AE201" s="156"/>
      <c r="AF201" s="159"/>
      <c r="AG201" s="203"/>
      <c r="AH201" s="54"/>
      <c r="AI201" s="54"/>
      <c r="AJ201" s="54"/>
      <c r="AK201" s="54"/>
      <c r="AL201" s="54"/>
      <c r="AM201" s="54"/>
      <c r="AN201" s="54"/>
      <c r="AO201" s="54"/>
      <c r="AP201" s="54"/>
      <c r="AQ201" s="54"/>
      <c r="AR201" s="54"/>
      <c r="AS201" s="54"/>
      <c r="AT201" s="54"/>
    </row>
    <row r="202" spans="1:46" s="33" customFormat="1" ht="10.5" collapsed="1" x14ac:dyDescent="0.15">
      <c r="A202" s="68"/>
      <c r="B202" s="168" t="s">
        <v>140</v>
      </c>
      <c r="C202" s="135"/>
      <c r="D202" s="135"/>
      <c r="E202" s="136"/>
      <c r="F202" s="199"/>
      <c r="G202" s="136"/>
      <c r="H202" s="136"/>
      <c r="I202" s="136"/>
      <c r="J202" s="139"/>
      <c r="K202" s="139"/>
      <c r="L202" s="68"/>
      <c r="M202" s="140"/>
      <c r="N202" s="140"/>
      <c r="O202" s="68"/>
      <c r="P202" s="137"/>
      <c r="Q202" s="137"/>
      <c r="R202" s="137"/>
      <c r="S202" s="138"/>
      <c r="T202" s="138"/>
      <c r="U202" s="139"/>
      <c r="V202" s="139"/>
      <c r="W202" s="139"/>
      <c r="X202" s="139"/>
      <c r="Y202" s="139"/>
      <c r="Z202" s="139"/>
      <c r="AA202" s="231"/>
      <c r="AB202" s="139"/>
      <c r="AC202" s="140"/>
      <c r="AD202" s="140"/>
      <c r="AE202" s="140"/>
      <c r="AF202" s="140"/>
      <c r="AG202" s="140"/>
      <c r="AH202" s="54"/>
      <c r="AI202" s="54"/>
      <c r="AJ202" s="54"/>
      <c r="AK202" s="54"/>
      <c r="AL202" s="54"/>
      <c r="AM202" s="54"/>
      <c r="AN202" s="54"/>
      <c r="AO202" s="54"/>
      <c r="AP202" s="54"/>
      <c r="AQ202" s="54"/>
      <c r="AR202" s="54"/>
      <c r="AS202" s="54"/>
      <c r="AT202" s="54"/>
    </row>
    <row r="203" spans="1:46" s="33" customFormat="1" ht="10.5" x14ac:dyDescent="0.15">
      <c r="A203" s="54"/>
      <c r="B203" s="168" t="s">
        <v>141</v>
      </c>
      <c r="C203" s="141"/>
      <c r="D203" s="141"/>
      <c r="E203" s="141"/>
      <c r="F203" s="141"/>
      <c r="G203" s="141"/>
      <c r="H203" s="141"/>
      <c r="I203" s="141"/>
      <c r="J203" s="141"/>
      <c r="K203" s="141"/>
      <c r="L203" s="141"/>
      <c r="M203" s="141"/>
      <c r="N203" s="141"/>
      <c r="O203" s="54"/>
      <c r="P203" s="141"/>
      <c r="Q203" s="141"/>
      <c r="R203" s="141"/>
      <c r="S203" s="141"/>
      <c r="T203" s="141"/>
      <c r="U203" s="141"/>
      <c r="V203" s="141"/>
      <c r="W203" s="141"/>
      <c r="X203" s="141"/>
      <c r="Y203" s="141"/>
      <c r="Z203" s="141"/>
      <c r="AA203" s="141"/>
      <c r="AB203" s="141"/>
      <c r="AC203" s="141"/>
      <c r="AD203" s="141"/>
      <c r="AE203" s="141"/>
      <c r="AF203" s="141"/>
      <c r="AG203" s="141"/>
      <c r="AH203" s="54"/>
      <c r="AI203" s="54"/>
      <c r="AJ203" s="54"/>
      <c r="AK203" s="54"/>
      <c r="AL203" s="54"/>
      <c r="AM203" s="54"/>
      <c r="AN203" s="54"/>
      <c r="AO203" s="54"/>
      <c r="AP203" s="54"/>
      <c r="AQ203" s="54"/>
      <c r="AR203" s="54"/>
      <c r="AS203" s="54"/>
      <c r="AT203" s="54"/>
    </row>
    <row r="204" spans="1:46" s="33" customFormat="1" ht="10.5" x14ac:dyDescent="0.15">
      <c r="A204" s="54"/>
      <c r="B204" s="168" t="s">
        <v>142</v>
      </c>
      <c r="C204" s="141"/>
      <c r="D204" s="141"/>
      <c r="E204" s="141"/>
      <c r="F204" s="141"/>
      <c r="G204" s="141"/>
      <c r="H204" s="141"/>
      <c r="I204" s="141"/>
      <c r="J204" s="141"/>
      <c r="K204" s="141"/>
      <c r="L204" s="141"/>
      <c r="M204" s="141"/>
      <c r="N204" s="141"/>
      <c r="O204" s="54"/>
      <c r="P204" s="141"/>
      <c r="Q204" s="141"/>
      <c r="R204" s="141"/>
      <c r="S204" s="141"/>
      <c r="T204" s="141"/>
      <c r="U204" s="141"/>
      <c r="V204" s="141"/>
      <c r="W204" s="141"/>
      <c r="X204" s="141"/>
      <c r="Y204" s="141"/>
      <c r="Z204" s="141"/>
      <c r="AA204" s="141"/>
      <c r="AB204" s="141"/>
      <c r="AC204" s="54"/>
      <c r="AD204" s="54"/>
      <c r="AE204" s="54"/>
      <c r="AF204" s="54"/>
      <c r="AG204" s="54"/>
      <c r="AH204" s="54"/>
      <c r="AI204" s="54"/>
      <c r="AJ204" s="54"/>
      <c r="AK204" s="54"/>
      <c r="AL204" s="54"/>
      <c r="AM204" s="54"/>
      <c r="AN204" s="54"/>
      <c r="AO204" s="54"/>
      <c r="AP204" s="54"/>
      <c r="AQ204" s="54"/>
      <c r="AR204" s="54"/>
      <c r="AS204" s="54"/>
      <c r="AT204" s="54"/>
    </row>
    <row r="205" spans="1:46" s="33" customFormat="1" ht="10.5" x14ac:dyDescent="0.15">
      <c r="A205" s="54"/>
      <c r="B205" s="168" t="s">
        <v>143</v>
      </c>
      <c r="C205" s="141"/>
      <c r="D205" s="141"/>
      <c r="E205" s="141"/>
      <c r="F205" s="141"/>
      <c r="G205" s="141"/>
      <c r="H205" s="141"/>
      <c r="I205" s="141"/>
      <c r="J205" s="141"/>
      <c r="K205" s="141"/>
      <c r="L205" s="141"/>
      <c r="M205" s="141"/>
      <c r="N205" s="141"/>
      <c r="O205" s="54"/>
      <c r="P205" s="141"/>
      <c r="Q205" s="141"/>
      <c r="R205" s="141"/>
      <c r="S205" s="141"/>
      <c r="T205" s="141"/>
      <c r="U205" s="141"/>
      <c r="V205" s="141"/>
      <c r="W205" s="141"/>
      <c r="X205" s="141"/>
      <c r="Y205" s="141"/>
      <c r="Z205" s="141"/>
      <c r="AA205" s="141"/>
      <c r="AB205" s="141"/>
      <c r="AC205" s="54"/>
      <c r="AD205" s="54"/>
      <c r="AE205" s="54"/>
      <c r="AF205" s="54"/>
      <c r="AG205" s="54"/>
      <c r="AH205" s="54"/>
      <c r="AI205" s="54"/>
      <c r="AJ205" s="54"/>
      <c r="AK205" s="54"/>
      <c r="AL205" s="54"/>
      <c r="AM205" s="54"/>
      <c r="AN205" s="54"/>
      <c r="AO205" s="54"/>
      <c r="AP205" s="54"/>
      <c r="AQ205" s="54"/>
      <c r="AR205" s="54"/>
      <c r="AS205" s="54"/>
      <c r="AT205" s="54"/>
    </row>
    <row r="206" spans="1:46" s="33" customFormat="1" ht="10.5" x14ac:dyDescent="0.15">
      <c r="A206" s="54"/>
      <c r="B206" s="168" t="s">
        <v>144</v>
      </c>
      <c r="C206" s="141"/>
      <c r="D206" s="141"/>
      <c r="E206" s="142"/>
      <c r="F206" s="142"/>
      <c r="G206" s="142"/>
      <c r="H206" s="142"/>
      <c r="I206" s="142"/>
      <c r="J206" s="141"/>
      <c r="K206" s="141"/>
      <c r="L206" s="141"/>
      <c r="M206" s="141"/>
      <c r="N206" s="141"/>
      <c r="O206" s="54"/>
      <c r="P206" s="143"/>
      <c r="Q206" s="143"/>
      <c r="R206" s="143"/>
      <c r="S206" s="143"/>
      <c r="T206" s="144"/>
      <c r="U206" s="145"/>
      <c r="V206" s="145"/>
      <c r="W206" s="145"/>
      <c r="X206" s="145"/>
      <c r="Y206" s="145"/>
      <c r="Z206" s="145"/>
      <c r="AA206" s="146"/>
      <c r="AB206" s="141"/>
      <c r="AC206" s="54"/>
      <c r="AD206" s="54"/>
      <c r="AE206" s="54"/>
      <c r="AF206" s="54"/>
      <c r="AG206" s="54"/>
      <c r="AH206" s="54"/>
      <c r="AI206" s="54"/>
      <c r="AJ206" s="54"/>
      <c r="AK206" s="54"/>
      <c r="AL206" s="54"/>
      <c r="AM206" s="54"/>
      <c r="AN206" s="54"/>
      <c r="AO206" s="54"/>
      <c r="AP206" s="54"/>
      <c r="AQ206" s="54"/>
      <c r="AR206" s="54"/>
      <c r="AS206" s="54"/>
      <c r="AT206" s="54"/>
    </row>
    <row r="207" spans="1:46" s="33" customFormat="1" ht="10.5" x14ac:dyDescent="0.15">
      <c r="A207" s="54"/>
      <c r="B207" s="168" t="s">
        <v>145</v>
      </c>
      <c r="C207" s="141"/>
      <c r="D207" s="141"/>
      <c r="E207" s="142"/>
      <c r="F207" s="142"/>
      <c r="G207" s="142"/>
      <c r="H207" s="142"/>
      <c r="I207" s="142"/>
      <c r="J207" s="141"/>
      <c r="K207" s="141"/>
      <c r="L207" s="141"/>
      <c r="M207" s="141"/>
      <c r="N207" s="141"/>
      <c r="O207" s="54"/>
      <c r="P207" s="143"/>
      <c r="Q207" s="143"/>
      <c r="R207" s="143"/>
      <c r="S207" s="143"/>
      <c r="T207" s="144"/>
      <c r="U207" s="145"/>
      <c r="V207" s="145"/>
      <c r="W207" s="145"/>
      <c r="X207" s="145"/>
      <c r="Y207" s="145"/>
      <c r="Z207" s="145"/>
      <c r="AA207" s="146"/>
      <c r="AB207" s="141"/>
      <c r="AC207" s="54"/>
      <c r="AD207" s="54"/>
      <c r="AE207" s="54"/>
      <c r="AF207" s="54"/>
      <c r="AG207" s="54"/>
      <c r="AH207" s="54"/>
      <c r="AI207" s="54"/>
      <c r="AJ207" s="54"/>
      <c r="AK207" s="54"/>
      <c r="AL207" s="54"/>
      <c r="AM207" s="54"/>
      <c r="AN207" s="54"/>
      <c r="AO207" s="54"/>
      <c r="AP207" s="54"/>
      <c r="AQ207" s="54"/>
      <c r="AR207" s="54"/>
      <c r="AS207" s="54"/>
      <c r="AT207" s="54"/>
    </row>
    <row r="208" spans="1:46" s="33" customFormat="1" ht="10.5" x14ac:dyDescent="0.15">
      <c r="A208" s="54"/>
      <c r="B208" s="168" t="s">
        <v>590</v>
      </c>
      <c r="C208" s="141"/>
      <c r="D208" s="141"/>
      <c r="E208" s="142"/>
      <c r="F208" s="142"/>
      <c r="G208" s="142"/>
      <c r="H208" s="142"/>
      <c r="I208" s="142"/>
      <c r="J208" s="141"/>
      <c r="K208" s="141"/>
      <c r="L208" s="141"/>
      <c r="M208" s="141"/>
      <c r="N208" s="141"/>
      <c r="O208" s="54"/>
      <c r="P208" s="143"/>
      <c r="Q208" s="143"/>
      <c r="R208" s="143"/>
      <c r="S208" s="143"/>
      <c r="T208" s="144"/>
      <c r="U208" s="145"/>
      <c r="V208" s="145"/>
      <c r="W208" s="145"/>
      <c r="X208" s="145"/>
      <c r="Y208" s="145"/>
      <c r="Z208" s="145"/>
      <c r="AA208" s="146"/>
      <c r="AB208" s="141"/>
      <c r="AC208" s="54"/>
      <c r="AD208" s="54"/>
      <c r="AE208" s="54"/>
      <c r="AF208" s="54"/>
      <c r="AG208" s="54"/>
      <c r="AH208" s="54"/>
      <c r="AI208" s="54"/>
      <c r="AJ208" s="54"/>
      <c r="AK208" s="54"/>
      <c r="AL208" s="54"/>
      <c r="AM208" s="54"/>
      <c r="AN208" s="54"/>
      <c r="AO208" s="54"/>
      <c r="AP208" s="54"/>
      <c r="AQ208" s="54"/>
      <c r="AR208" s="54"/>
      <c r="AS208" s="54"/>
      <c r="AT208" s="54"/>
    </row>
    <row r="209" spans="1:35" x14ac:dyDescent="0.25">
      <c r="A209" s="25"/>
      <c r="B209" s="168" t="s">
        <v>589</v>
      </c>
      <c r="C209" s="147"/>
      <c r="D209" s="147"/>
      <c r="E209" s="148"/>
      <c r="F209" s="148"/>
      <c r="G209" s="148"/>
      <c r="H209" s="148"/>
      <c r="I209" s="148"/>
      <c r="J209" s="147"/>
      <c r="K209" s="147"/>
      <c r="L209" s="147"/>
      <c r="M209" s="147"/>
      <c r="N209" s="147"/>
      <c r="O209" s="25"/>
      <c r="P209" s="149"/>
      <c r="Q209" s="149"/>
      <c r="R209" s="149"/>
      <c r="S209" s="149"/>
      <c r="T209" s="150"/>
      <c r="U209" s="151"/>
      <c r="V209" s="151"/>
      <c r="W209" s="151"/>
      <c r="X209" s="151"/>
      <c r="Y209" s="151"/>
      <c r="Z209" s="151"/>
      <c r="AA209" s="151"/>
      <c r="AB209" s="147"/>
      <c r="AC209" s="25"/>
      <c r="AD209" s="25"/>
      <c r="AE209" s="25"/>
      <c r="AF209" s="25"/>
      <c r="AG209" s="25"/>
      <c r="AH209" s="25"/>
      <c r="AI209" s="25"/>
    </row>
    <row r="210" spans="1:35" x14ac:dyDescent="0.25">
      <c r="A210" s="25"/>
      <c r="C210" s="147"/>
      <c r="D210" s="147"/>
      <c r="E210" s="147"/>
      <c r="F210" s="147"/>
      <c r="G210" s="147"/>
      <c r="H210" s="147"/>
      <c r="I210" s="147"/>
      <c r="J210" s="147"/>
      <c r="K210" s="147"/>
      <c r="L210" s="147"/>
      <c r="M210" s="147"/>
      <c r="N210" s="147"/>
      <c r="O210" s="25"/>
      <c r="P210" s="147"/>
      <c r="Q210" s="147"/>
      <c r="R210" s="147"/>
      <c r="S210" s="147"/>
      <c r="T210" s="150"/>
      <c r="U210" s="151"/>
      <c r="V210" s="151"/>
      <c r="W210" s="151"/>
      <c r="X210" s="151"/>
      <c r="Y210" s="152"/>
      <c r="Z210" s="151"/>
      <c r="AA210" s="151"/>
      <c r="AB210" s="147"/>
      <c r="AC210" s="25"/>
      <c r="AD210" s="25"/>
      <c r="AE210" s="25"/>
      <c r="AF210" s="25"/>
      <c r="AG210" s="25"/>
      <c r="AH210" s="25"/>
      <c r="AI210" s="25"/>
    </row>
    <row r="211" spans="1:35" x14ac:dyDescent="0.25">
      <c r="A211" s="25"/>
      <c r="B211" s="147"/>
      <c r="C211" s="147"/>
      <c r="D211" s="147"/>
      <c r="E211" s="147"/>
      <c r="F211" s="147"/>
      <c r="G211" s="147"/>
      <c r="H211" s="147"/>
      <c r="I211" s="147"/>
      <c r="J211" s="147"/>
      <c r="K211" s="147"/>
      <c r="L211" s="147"/>
      <c r="M211" s="147"/>
      <c r="N211" s="147"/>
      <c r="O211" s="25"/>
      <c r="P211" s="147"/>
      <c r="Q211" s="147"/>
      <c r="R211" s="147"/>
      <c r="S211" s="147"/>
      <c r="T211" s="147"/>
      <c r="U211" s="147"/>
      <c r="V211" s="147"/>
      <c r="W211" s="147"/>
      <c r="X211" s="147"/>
      <c r="Y211" s="147"/>
      <c r="Z211" s="147"/>
      <c r="AA211" s="147"/>
      <c r="AB211" s="147"/>
      <c r="AC211" s="25"/>
      <c r="AD211" s="25"/>
      <c r="AE211" s="25"/>
      <c r="AF211" s="25"/>
      <c r="AG211" s="25"/>
      <c r="AH211" s="25"/>
      <c r="AI211" s="25"/>
    </row>
    <row r="212" spans="1:35" x14ac:dyDescent="0.25">
      <c r="A212" s="25"/>
      <c r="B212" s="147"/>
      <c r="C212" s="147"/>
      <c r="D212" s="147"/>
      <c r="E212" s="147"/>
      <c r="F212" s="147"/>
      <c r="G212" s="147"/>
      <c r="H212" s="147"/>
      <c r="I212" s="147"/>
      <c r="J212" s="147"/>
      <c r="K212" s="147"/>
      <c r="L212" s="147"/>
      <c r="M212" s="147"/>
      <c r="N212" s="147"/>
      <c r="O212" s="25"/>
      <c r="P212" s="147"/>
      <c r="Q212" s="147"/>
      <c r="R212" s="147"/>
      <c r="S212" s="147"/>
      <c r="T212" s="147"/>
      <c r="U212" s="147"/>
      <c r="V212" s="147"/>
      <c r="W212" s="147"/>
      <c r="X212" s="147"/>
      <c r="Y212" s="147"/>
      <c r="Z212" s="147"/>
      <c r="AA212" s="147"/>
      <c r="AB212" s="147"/>
      <c r="AC212" s="25"/>
      <c r="AD212" s="25"/>
      <c r="AE212" s="25"/>
      <c r="AF212" s="25"/>
      <c r="AG212" s="25"/>
      <c r="AH212" s="25"/>
      <c r="AI212" s="25"/>
    </row>
    <row r="213" spans="1:35" x14ac:dyDescent="0.25">
      <c r="A213" s="25"/>
      <c r="B213" s="147"/>
      <c r="C213" s="147"/>
      <c r="D213" s="147"/>
      <c r="E213" s="147"/>
      <c r="F213" s="147"/>
      <c r="G213" s="147"/>
      <c r="H213" s="147"/>
      <c r="I213" s="147"/>
      <c r="J213" s="147"/>
      <c r="K213" s="147"/>
      <c r="L213" s="147"/>
      <c r="M213" s="147"/>
      <c r="N213" s="147"/>
      <c r="O213" s="25"/>
      <c r="P213" s="147"/>
      <c r="Q213" s="147"/>
      <c r="R213" s="147"/>
      <c r="S213" s="147"/>
      <c r="T213" s="147"/>
      <c r="U213" s="147"/>
      <c r="V213" s="147"/>
      <c r="W213" s="147"/>
      <c r="X213" s="147"/>
      <c r="Y213" s="147"/>
      <c r="Z213" s="147"/>
      <c r="AA213" s="147"/>
      <c r="AB213" s="147"/>
      <c r="AC213" s="25"/>
      <c r="AD213" s="25"/>
      <c r="AE213" s="25"/>
      <c r="AF213" s="25"/>
      <c r="AG213" s="25"/>
      <c r="AH213" s="25"/>
      <c r="AI213" s="25"/>
    </row>
    <row r="214" spans="1:35" x14ac:dyDescent="0.25">
      <c r="A214" s="25"/>
      <c r="B214" s="147"/>
      <c r="C214" s="147"/>
      <c r="D214" s="147"/>
      <c r="E214" s="147"/>
      <c r="F214" s="147"/>
      <c r="G214" s="147"/>
      <c r="H214" s="147"/>
      <c r="I214" s="147"/>
      <c r="J214" s="147"/>
      <c r="K214" s="147"/>
      <c r="L214" s="147"/>
      <c r="M214" s="147"/>
      <c r="N214" s="147"/>
      <c r="O214" s="25"/>
      <c r="P214" s="147"/>
      <c r="Q214" s="147"/>
      <c r="R214" s="147"/>
      <c r="S214" s="147"/>
      <c r="T214" s="147"/>
      <c r="U214" s="147"/>
      <c r="V214" s="147"/>
      <c r="W214" s="147"/>
      <c r="X214" s="147"/>
      <c r="Y214" s="147"/>
      <c r="Z214" s="147"/>
      <c r="AA214" s="147"/>
      <c r="AB214" s="147"/>
      <c r="AC214" s="25"/>
      <c r="AD214" s="25"/>
      <c r="AE214" s="25"/>
      <c r="AF214" s="25"/>
      <c r="AG214" s="25"/>
      <c r="AH214" s="25"/>
      <c r="AI214" s="25"/>
    </row>
    <row r="215" spans="1:35" x14ac:dyDescent="0.25">
      <c r="A215" s="25"/>
      <c r="B215" s="147"/>
      <c r="C215" s="147"/>
      <c r="D215" s="147"/>
      <c r="E215" s="147"/>
      <c r="F215" s="147"/>
      <c r="G215" s="147"/>
      <c r="H215" s="147"/>
      <c r="I215" s="147"/>
      <c r="J215" s="147"/>
      <c r="K215" s="147"/>
      <c r="L215" s="147"/>
      <c r="M215" s="147"/>
      <c r="N215" s="147"/>
      <c r="O215" s="25"/>
      <c r="P215" s="147"/>
      <c r="Q215" s="147"/>
      <c r="R215" s="147"/>
      <c r="S215" s="147"/>
      <c r="T215" s="147"/>
      <c r="U215" s="147"/>
      <c r="V215" s="147"/>
      <c r="W215" s="147"/>
      <c r="X215" s="147"/>
      <c r="Y215" s="147"/>
      <c r="Z215" s="147"/>
      <c r="AA215" s="147"/>
      <c r="AB215" s="147"/>
      <c r="AC215" s="25"/>
      <c r="AD215" s="25"/>
      <c r="AE215" s="25"/>
      <c r="AF215" s="25"/>
      <c r="AG215" s="25"/>
      <c r="AH215" s="25"/>
      <c r="AI215" s="25"/>
    </row>
    <row r="216" spans="1:35" x14ac:dyDescent="0.25">
      <c r="A216" s="25"/>
      <c r="B216" s="147"/>
      <c r="C216" s="147"/>
      <c r="D216" s="147"/>
      <c r="E216" s="147"/>
      <c r="F216" s="147"/>
      <c r="G216" s="147"/>
      <c r="H216" s="147"/>
      <c r="I216" s="147"/>
      <c r="J216" s="147"/>
      <c r="K216" s="147"/>
      <c r="L216" s="147"/>
      <c r="M216" s="147"/>
      <c r="N216" s="147"/>
      <c r="O216" s="25"/>
      <c r="P216" s="147"/>
      <c r="Q216" s="147"/>
      <c r="R216" s="147"/>
      <c r="S216" s="147"/>
      <c r="T216" s="147"/>
      <c r="U216" s="147"/>
      <c r="V216" s="147"/>
      <c r="W216" s="147"/>
      <c r="X216" s="147"/>
      <c r="Y216" s="147"/>
      <c r="Z216" s="147"/>
      <c r="AA216" s="147"/>
      <c r="AB216" s="147"/>
      <c r="AC216" s="25"/>
      <c r="AD216" s="25"/>
      <c r="AE216" s="25"/>
      <c r="AF216" s="25"/>
      <c r="AG216" s="25"/>
      <c r="AH216" s="25"/>
      <c r="AI216" s="25"/>
    </row>
  </sheetData>
  <sheetProtection formatCells="0" formatColumns="0" formatRows="0" insertRows="0" sort="0" autoFilter="0"/>
  <autoFilter ref="B23:AF23" xr:uid="{3342FB2C-9B02-41C9-96C7-BAC15FC838AE}"/>
  <mergeCells count="8">
    <mergeCell ref="F11:F15"/>
    <mergeCell ref="J22:M22"/>
    <mergeCell ref="AC22:AF22"/>
    <mergeCell ref="C22:I22"/>
    <mergeCell ref="S22:U22"/>
    <mergeCell ref="W22:AB22"/>
    <mergeCell ref="P22:R22"/>
    <mergeCell ref="D11:E11"/>
  </mergeCells>
  <dataValidations xWindow="858" yWindow="406" count="18">
    <dataValidation type="list" allowBlank="1" showInputMessage="1" showErrorMessage="1" sqref="G24:I201 AC24:AC201 P24:R201" xr:uid="{345A4B18-8254-49AC-B94C-CB61A9B0FE43}">
      <formula1>selyn</formula1>
    </dataValidation>
    <dataValidation allowBlank="1" showInputMessage="1" showErrorMessage="1" errorTitle="Numerals Only" error="Numerals Only.  Cell is already formatted.  " promptTitle="Data Validated for Phone Number" prompt="Enter numerals only" sqref="V23" xr:uid="{201EE6F9-0BC2-4EF1-A0C1-B43AC1DE3B77}"/>
    <dataValidation type="whole" allowBlank="1" showInputMessage="1" showErrorMessage="1" errorTitle="Numerals Only" error="Numerals Only.  Cell is already formatted.  If you do not have a phone number for this person or entity, leave blank" promptTitle="Data Validated for Phone Number" prompt="Enter numerals only" sqref="V24:V201" xr:uid="{F408CF90-B095-4E17-92AA-64E498444F66}">
      <formula1>0</formula1>
      <formula2>999999999999</formula2>
    </dataValidation>
    <dataValidation allowBlank="1" showInputMessage="1" showErrorMessage="1" prompt="Please enter EIN in the following formats only:  xx-xxxxxxx or xxx-xx-xxxx" sqref="C24:C201" xr:uid="{F7AF8523-2D56-4247-AD8D-FCA048ABADE5}"/>
    <dataValidation allowBlank="1" showInputMessage="1" showErrorMessage="1" prompt="Enter full legal name of Licensee" sqref="C8" xr:uid="{954A605A-E679-4037-8F9A-2F7F59788D4F}"/>
    <dataValidation type="decimal" allowBlank="1" showInputMessage="1" showErrorMessage="1" error="Numerals only.  No letters or special characters" sqref="J24:N201" xr:uid="{D4A21A8D-B953-46B8-AC41-55B900AA0951}">
      <formula1>0</formula1>
      <formula2>999999999999</formula2>
    </dataValidation>
    <dataValidation allowBlank="1" showInputMessage="1" showErrorMessage="1" prompt="See 13 C.F.R. § 107.50 for definition" sqref="B13:C13" xr:uid="{7368752F-7788-429E-A555-7A64477A9977}"/>
    <dataValidation allowBlank="1" showInputMessage="1" showErrorMessage="1" prompt="Per 13 C.F.R. § 107.230" sqref="C15" xr:uid="{BAC55B0C-59A5-4D39-B0D9-4FF586B39E7E}"/>
    <dataValidation allowBlank="1" showInputMessage="1" showErrorMessage="1" prompt="13 C.F.R. § 107.585(b) allows Regulatory Capital reductions up to 2% yearly, or more with SBA approval, and such reductions can remain in &quot;unreduced&quot; Regulatory Capital if aligned with the Limited Partnership Agreement._x000a__x000a_" sqref="B16:C16" xr:uid="{C4D95541-8853-45B0-BF47-70DA791A3345}"/>
    <dataValidation allowBlank="1" showInputMessage="1" showErrorMessage="1" prompt="13 C.F.R. § 107.230(f) lets SBICs accept capital from Government entities, even when excluded from Private Capital per 107.230. If from Inst. Investors, it can count in management compensation base if LPA allows._x000a__x000a__x000a__x000a_" sqref="B17:C17" xr:uid="{0D14E81B-C6CE-44DF-9F7A-A3FE2106D0CA}"/>
    <dataValidation allowBlank="1" showInputMessage="1" showErrorMessage="1" prompt="Assumed Leverage is the max SBA-guaranteed Leverage an SBIC can request per its SBA-approved plan, capped at the lesser of (a) the approved multiple of its Regulatory Capital, or (b) the limit under section 303(b)(2)(A)(ii) of the Act_x000a__x000a_" sqref="B18:C18 C19" xr:uid="{B5A2DB51-0B88-45A7-9110-8DBA7E15D3ED}"/>
    <dataValidation allowBlank="1" showInputMessage="1" showErrorMessage="1" error="No special characters.  Numbers and letters only" prompt="Enter full names, not abbreviations (e.g., use &quot;Suite&quot; instead of &quot;Ste.,&quot; &quot;Floor&quot; instead of &quot;flr.&quot;)  No Special Characters.  Numbers and Letters only_x000a__x000a_" sqref="X24:X201" xr:uid="{442E28B9-BC35-4AEE-9F03-5CDE7BA0160E}"/>
    <dataValidation allowBlank="1" showInputMessage="1" showErrorMessage="1" prompt="Per 13 C.F.R. § 107.230_x000a_" sqref="B15" xr:uid="{D6D2C1F9-F35B-43B5-8316-0768AFCAF56A}"/>
    <dataValidation allowBlank="1" showInputMessage="1" showErrorMessage="1" prompt="Per 13 C.F.R. § 107.50" sqref="B14" xr:uid="{D01E3FE0-D2AA-4674-9CC1-E4553C207310}"/>
    <dataValidation allowBlank="1" showInputMessage="1" showErrorMessage="1" prompt="Per 13 C.F.R. § 107.50_x000a_" sqref="C14" xr:uid="{F8AAF53B-3EB7-4035-B786-EF1B7E2DA7E0}"/>
    <dataValidation type="date" allowBlank="1" showInputMessage="1" showErrorMessage="1" sqref="C6 G11" xr:uid="{71949B43-8814-4D10-A109-DD0C93B68C91}">
      <formula1>1</formula1>
      <formula2>63920</formula2>
    </dataValidation>
    <dataValidation allowBlank="1" showInputMessage="1" showErrorMessage="1" error="No Special characters.  Numbers and letters only" prompt="Enter full names, not abbreviations (e.g., use &quot;Suite&quot; instead of &quot;Ste.,&quot; &quot;Floor&quot; instead of &quot;flr.&quot;).  No Special Characters.  Numbers and Letters only_x000a__x000a_" sqref="W1:W12 W22:W201 W211:W1048576" xr:uid="{19358400-45F8-406B-98CD-F985BD72A846}"/>
    <dataValidation allowBlank="1" showInputMessage="1" showErrorMessage="1" error="No Special characters.  Numbers and letters only" prompt="_x000a__x000a_" sqref="W13:W21" xr:uid="{9EC83AD4-E05C-4BE7-9747-C8640A440C88}"/>
  </dataValidations>
  <hyperlinks>
    <hyperlink ref="AA23" r:id="rId1" display="Zip" xr:uid="{2367A2BC-5019-4863-AD2D-BB4469F66749}"/>
    <hyperlink ref="E23:F23" r:id="rId2" display="Qualifying Subsection per 107.50" xr:uid="{743FBE9E-B746-4ACF-B0E5-8FB73E074933}"/>
    <hyperlink ref="U24" r:id="rId3" xr:uid="{361A2938-945C-4877-A6C0-BEFA29529CE5}"/>
  </hyperlinks>
  <pageMargins left="0.7" right="0.7" top="0.75" bottom="0.75" header="0.3" footer="0.3"/>
  <pageSetup scale="94" orientation="landscape" r:id="rId4"/>
  <colBreaks count="1" manualBreakCount="1">
    <brk id="14" max="34" man="1"/>
  </colBreaks>
  <drawing r:id="rId5"/>
  <extLst>
    <ext xmlns:x14="http://schemas.microsoft.com/office/spreadsheetml/2009/9/main" uri="{CCE6A557-97BC-4b89-ADB6-D9C93CAAB3DF}">
      <x14:dataValidations xmlns:xm="http://schemas.microsoft.com/office/excel/2006/main" xWindow="858" yWindow="406" count="6">
        <x14:dataValidation type="list" allowBlank="1" showInputMessage="1" showErrorMessage="1" xr:uid="{9D2D7C33-73F3-4053-AED8-E72AEB7735BD}">
          <x14:formula1>
            <xm:f>selections!$X$4:$X$63</xm:f>
          </x14:formula1>
          <xm:sqref>Z24:Z201</xm:sqref>
        </x14:dataValidation>
        <x14:dataValidation type="list" allowBlank="1" showInputMessage="1" showErrorMessage="1" xr:uid="{91C22ECC-6B6A-4C5C-81A6-88BD4F7A58D5}">
          <x14:formula1>
            <xm:f>selections!$R$28:$R$29</xm:f>
          </x14:formula1>
          <xm:sqref>D24:D201</xm:sqref>
        </x14:dataValidation>
        <x14:dataValidation type="list" allowBlank="1" showInputMessage="1" showErrorMessage="1" xr:uid="{007E0CCC-6BD0-41B7-BEE3-71040A6D3397}">
          <x14:formula1>
            <xm:f>selections!$T$4:$T$22</xm:f>
          </x14:formula1>
          <xm:sqref>E211:F231</xm:sqref>
        </x14:dataValidation>
        <x14:dataValidation type="list" allowBlank="1" showInputMessage="1" showErrorMessage="1" xr:uid="{597D1A76-D7D0-43D2-A954-CF610A8B7797}">
          <x14:formula1>
            <xm:f>selections!$R$4:$R$7</xm:f>
          </x14:formula1>
          <xm:sqref>F24:F201</xm:sqref>
        </x14:dataValidation>
        <x14:dataValidation type="list" allowBlank="1" showInputMessage="1" showErrorMessage="1" xr:uid="{95853D8A-A127-4BE6-935B-AC9A41E60606}">
          <x14:formula1>
            <xm:f>selections!$N$28:$N$92</xm:f>
          </x14:formula1>
          <xm:sqref>AB24:AB201 AB211:AB282</xm:sqref>
        </x14:dataValidation>
        <x14:dataValidation type="list" allowBlank="1" showInputMessage="1" showErrorMessage="1" xr:uid="{B6281A63-B544-42BC-9785-DB4AB1A8C242}">
          <x14:formula1>
            <xm:f>selections!$G$4:$G$18</xm:f>
          </x14:formula1>
          <xm:sqref>E24:E201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EADF6-51EA-49F9-B2A2-E372B9059776}">
  <dimension ref="A1:J166"/>
  <sheetViews>
    <sheetView showGridLines="0" zoomScaleNormal="100" workbookViewId="0">
      <pane xSplit="4" ySplit="15" topLeftCell="E16" activePane="bottomRight" state="frozen"/>
      <selection pane="topRight"/>
      <selection pane="bottomLeft"/>
      <selection pane="bottomRight" activeCell="H6" sqref="H6"/>
    </sheetView>
  </sheetViews>
  <sheetFormatPr defaultRowHeight="15" zeroHeight="1" x14ac:dyDescent="0.25"/>
  <cols>
    <col min="1" max="1" width="2" customWidth="1"/>
    <col min="2" max="2" width="30" customWidth="1"/>
    <col min="3" max="3" width="13.140625" customWidth="1"/>
    <col min="4" max="4" width="24.28515625" customWidth="1"/>
    <col min="5" max="5" width="25.5703125" customWidth="1"/>
    <col min="6" max="7" width="15.140625" customWidth="1"/>
    <col min="8" max="8" width="10.85546875" customWidth="1"/>
    <col min="9" max="10" width="12.5703125" customWidth="1"/>
  </cols>
  <sheetData>
    <row r="1" spans="1:10" s="33" customFormat="1" ht="10.5" x14ac:dyDescent="0.15">
      <c r="A1" s="54"/>
      <c r="B1" s="56"/>
      <c r="C1" s="56"/>
      <c r="D1" s="57"/>
    </row>
    <row r="2" spans="1:10" s="33" customFormat="1" ht="35.25" customHeight="1" x14ac:dyDescent="0.15">
      <c r="A2" s="54"/>
      <c r="B2" s="71" t="s">
        <v>146</v>
      </c>
      <c r="C2" s="71" t="s">
        <v>77</v>
      </c>
      <c r="D2" s="33" t="str">
        <f>Instructions!B3</f>
        <v>OMB Approval No. 3245-0062</v>
      </c>
      <c r="E2" s="318" t="s">
        <v>147</v>
      </c>
      <c r="F2" s="318"/>
      <c r="G2" s="318"/>
      <c r="H2" s="318"/>
      <c r="I2" s="318"/>
      <c r="J2" s="318"/>
    </row>
    <row r="3" spans="1:10" s="33" customFormat="1" ht="14.45" customHeight="1" x14ac:dyDescent="0.15">
      <c r="A3" s="54"/>
      <c r="B3" s="102" t="str">
        <f>'All Investors'!B11</f>
        <v>ABC SBIC, L.P.</v>
      </c>
      <c r="C3" s="170">
        <f>'All Investors'!C11</f>
        <v>12345678</v>
      </c>
      <c r="D3" s="33" t="str">
        <f>Instructions!B4</f>
        <v>Expiration Date 02/28/2026</v>
      </c>
      <c r="E3" s="63"/>
      <c r="F3" s="63"/>
      <c r="G3" s="54"/>
      <c r="H3" s="54"/>
      <c r="I3" s="54"/>
      <c r="J3" s="54"/>
    </row>
    <row r="4" spans="1:10" s="33" customFormat="1" ht="14.45" customHeight="1" x14ac:dyDescent="0.15">
      <c r="A4" s="54"/>
      <c r="C4" s="205"/>
      <c r="E4" s="63"/>
      <c r="F4" s="63"/>
      <c r="G4" s="54"/>
      <c r="H4" s="54"/>
      <c r="I4" s="54"/>
      <c r="J4" s="54"/>
    </row>
    <row r="5" spans="1:10" s="33" customFormat="1" ht="10.5" x14ac:dyDescent="0.15">
      <c r="A5" s="54"/>
      <c r="B5" s="319" t="s">
        <v>148</v>
      </c>
      <c r="C5" s="56"/>
      <c r="D5" s="64"/>
      <c r="E5" s="65"/>
      <c r="F5" s="65"/>
      <c r="G5" s="54"/>
      <c r="H5" s="54"/>
      <c r="I5" s="54"/>
      <c r="J5" s="54"/>
    </row>
    <row r="6" spans="1:10" s="33" customFormat="1" ht="10.5" x14ac:dyDescent="0.15">
      <c r="A6" s="54"/>
      <c r="B6" s="319" t="s">
        <v>149</v>
      </c>
      <c r="D6" s="70"/>
      <c r="E6" s="84" t="s">
        <v>79</v>
      </c>
      <c r="F6" s="160" t="s">
        <v>73</v>
      </c>
      <c r="G6" s="54"/>
      <c r="H6" s="54"/>
      <c r="I6" s="54"/>
      <c r="J6" s="54"/>
    </row>
    <row r="7" spans="1:10" s="33" customFormat="1" ht="11.25" x14ac:dyDescent="0.15">
      <c r="A7" s="54"/>
      <c r="B7" s="319" t="s">
        <v>150</v>
      </c>
      <c r="D7" s="54"/>
      <c r="E7" s="71" t="s">
        <v>151</v>
      </c>
      <c r="F7" s="121">
        <f>SUM(F16:F151)-ABS(SUM(J16:J151))</f>
        <v>7000000</v>
      </c>
      <c r="G7" s="54"/>
      <c r="H7" s="54"/>
      <c r="I7" s="54"/>
      <c r="J7" s="54"/>
    </row>
    <row r="8" spans="1:10" s="33" customFormat="1" ht="11.25" x14ac:dyDescent="0.15">
      <c r="A8" s="54"/>
      <c r="B8" s="319" t="s">
        <v>152</v>
      </c>
      <c r="D8" s="54"/>
      <c r="E8" s="71" t="s">
        <v>153</v>
      </c>
      <c r="F8" s="121">
        <f>F9-ABS(SUM(J16:J151))</f>
        <v>9000000</v>
      </c>
      <c r="G8" s="54"/>
      <c r="H8" s="54"/>
      <c r="I8" s="54"/>
      <c r="J8" s="54"/>
    </row>
    <row r="9" spans="1:10" s="33" customFormat="1" ht="11.25" x14ac:dyDescent="0.15">
      <c r="A9" s="54"/>
      <c r="B9" s="319" t="s">
        <v>154</v>
      </c>
      <c r="D9" s="54"/>
      <c r="E9" s="71" t="s">
        <v>155</v>
      </c>
      <c r="F9" s="121">
        <f>SUM(F16:F151) + SUMIFS(G16:G151, D16:D151, "Entity Institutional") + SUMIFS(G16:G151, D16:D151, "Individual Institutional") + SUMIFS(G16:G151, D16:D151, "Dual Commitment - Primary")</f>
        <v>10000000</v>
      </c>
      <c r="G9" s="54"/>
      <c r="H9" s="54"/>
      <c r="I9" s="54"/>
      <c r="J9" s="54"/>
    </row>
    <row r="10" spans="1:10" s="33" customFormat="1" ht="32.25" x14ac:dyDescent="0.15">
      <c r="A10" s="54"/>
      <c r="D10" s="54"/>
      <c r="E10" s="71" t="s">
        <v>156</v>
      </c>
      <c r="F10" s="121">
        <f>F9</f>
        <v>10000000</v>
      </c>
      <c r="G10" s="54"/>
      <c r="H10" s="54"/>
      <c r="I10" s="54"/>
      <c r="J10" s="54"/>
    </row>
    <row r="11" spans="1:10" s="33" customFormat="1" ht="42.75" x14ac:dyDescent="0.15">
      <c r="A11" s="54"/>
      <c r="D11" s="54"/>
      <c r="E11" s="71" t="s">
        <v>157</v>
      </c>
      <c r="F11" s="120"/>
      <c r="G11" s="54"/>
      <c r="H11" s="54"/>
      <c r="I11" s="54"/>
      <c r="J11" s="54"/>
    </row>
    <row r="12" spans="1:10" s="33" customFormat="1" ht="11.25" x14ac:dyDescent="0.15">
      <c r="A12" s="54"/>
      <c r="D12" s="54"/>
      <c r="E12" s="71" t="s">
        <v>158</v>
      </c>
      <c r="F12" s="120"/>
      <c r="G12" s="54"/>
      <c r="H12" s="54"/>
      <c r="I12" s="54"/>
      <c r="J12" s="54"/>
    </row>
    <row r="13" spans="1:10" s="33" customFormat="1" ht="10.5" hidden="1" x14ac:dyDescent="0.15">
      <c r="A13" s="54"/>
      <c r="D13" s="54"/>
      <c r="E13" s="71" t="s">
        <v>88</v>
      </c>
      <c r="F13" s="121">
        <f>SUM(E16:E151)</f>
        <v>10000000</v>
      </c>
      <c r="G13" s="54"/>
      <c r="H13" s="54"/>
      <c r="I13" s="54"/>
      <c r="J13" s="54"/>
    </row>
    <row r="14" spans="1:10" s="33" customFormat="1" ht="10.5" x14ac:dyDescent="0.15">
      <c r="A14" s="54"/>
      <c r="B14" s="54"/>
      <c r="C14" s="83"/>
      <c r="D14" s="54"/>
      <c r="E14" s="54"/>
      <c r="F14" s="54"/>
      <c r="G14" s="54"/>
      <c r="H14" s="54"/>
      <c r="I14" s="54"/>
      <c r="J14" s="54"/>
    </row>
    <row r="15" spans="1:10" s="33" customFormat="1" ht="77.25" customHeight="1" x14ac:dyDescent="0.15">
      <c r="A15" s="54"/>
      <c r="B15" s="61" t="s">
        <v>95</v>
      </c>
      <c r="C15" s="90" t="s">
        <v>96</v>
      </c>
      <c r="D15" s="61" t="s">
        <v>99</v>
      </c>
      <c r="E15" s="61" t="s">
        <v>103</v>
      </c>
      <c r="F15" s="61" t="s">
        <v>104</v>
      </c>
      <c r="G15" s="61" t="s">
        <v>105</v>
      </c>
      <c r="H15" s="61" t="s">
        <v>159</v>
      </c>
      <c r="I15" s="91" t="s">
        <v>160</v>
      </c>
      <c r="J15" s="61" t="s">
        <v>107</v>
      </c>
    </row>
    <row r="16" spans="1:10" s="33" customFormat="1" ht="10.5" x14ac:dyDescent="0.15">
      <c r="A16" s="54"/>
      <c r="B16" s="209" t="str">
        <f>IF('All Investors'!B24= "","",'All Investors'!B24)</f>
        <v>Example for Dual Commitment</v>
      </c>
      <c r="C16" s="204">
        <f>_xlfn.XLOOKUP(B16,'All Investors'!B24:B201,'All Investors'!C24:C201,"")</f>
        <v>123456789</v>
      </c>
      <c r="D16" s="207" t="str">
        <f>_xlfn.XLOOKUP(B16,'All Investors'!B24:B201,'All Investors'!F24:F201,"")</f>
        <v>Dual Commitment - Primary</v>
      </c>
      <c r="E16" s="206">
        <f>_xlfn.XLOOKUP(B16,'All Investors'!B24:B201,'All Investors'!J24:J201,"")</f>
        <v>10000000</v>
      </c>
      <c r="F16" s="206">
        <f>_xlfn.XLOOKUP(B16,'All Investors'!B24:B201,'All Investors'!K24:K201,"")</f>
        <v>8000000</v>
      </c>
      <c r="G16" s="105">
        <f>E16-F16</f>
        <v>2000000</v>
      </c>
      <c r="H16" s="100">
        <f>F16/E16</f>
        <v>0.8</v>
      </c>
      <c r="I16" s="101">
        <f>E16/F$13</f>
        <v>1</v>
      </c>
      <c r="J16" s="208">
        <f>_xlfn.XLOOKUP(B16,'All Investors'!B24:B201,'All Investors'!N24:N201,"")</f>
        <v>1000000</v>
      </c>
    </row>
    <row r="17" spans="1:10" s="33" customFormat="1" ht="10.5" x14ac:dyDescent="0.15">
      <c r="A17" s="54"/>
      <c r="B17" s="209" t="str">
        <f>IF('All Investors'!B25= "","",'All Investors'!B25)</f>
        <v/>
      </c>
      <c r="C17" s="204" t="str">
        <f>_xlfn.XLOOKUP(B17,'All Investors'!B25:B202,'All Investors'!C25:C202,"")</f>
        <v/>
      </c>
      <c r="D17" s="207" t="str">
        <f>_xlfn.XLOOKUP(B17,'All Investors'!B25:B202,'All Investors'!F25:F202,"")</f>
        <v/>
      </c>
      <c r="E17" s="206" t="str">
        <f>_xlfn.XLOOKUP(B17,'All Investors'!B25:B202,'All Investors'!J25:J202,"")</f>
        <v/>
      </c>
      <c r="F17" s="206" t="str">
        <f>_xlfn.XLOOKUP(B17,'All Investors'!B25:B202,'All Investors'!K25:K202,"")</f>
        <v/>
      </c>
      <c r="G17" s="105" t="e">
        <f t="shared" ref="G17:G81" si="0">E17-F17</f>
        <v>#VALUE!</v>
      </c>
      <c r="H17" s="100" t="e">
        <f t="shared" ref="H17:H46" si="1">F17/E17</f>
        <v>#VALUE!</v>
      </c>
      <c r="I17" s="101" t="e">
        <f t="shared" ref="I17:I46" si="2">E17/F$13</f>
        <v>#VALUE!</v>
      </c>
      <c r="J17" s="208" t="str">
        <f>_xlfn.XLOOKUP(B17,'All Investors'!B25:B202,'All Investors'!N25:N202,"")</f>
        <v/>
      </c>
    </row>
    <row r="18" spans="1:10" s="33" customFormat="1" ht="10.5" x14ac:dyDescent="0.15">
      <c r="A18" s="54"/>
      <c r="B18" s="209" t="str">
        <f>IF('All Investors'!B26= "","",'All Investors'!B26)</f>
        <v/>
      </c>
      <c r="C18" s="204" t="str">
        <f>_xlfn.XLOOKUP(B18,'All Investors'!B26:B203,'All Investors'!C26:C203,"")</f>
        <v/>
      </c>
      <c r="D18" s="207" t="str">
        <f>_xlfn.XLOOKUP(B18,'All Investors'!B26:B203,'All Investors'!F26:F203,"")</f>
        <v/>
      </c>
      <c r="E18" s="206" t="str">
        <f>_xlfn.XLOOKUP(B18,'All Investors'!B26:B203,'All Investors'!J26:J203,"")</f>
        <v/>
      </c>
      <c r="F18" s="206" t="str">
        <f>_xlfn.XLOOKUP(B18,'All Investors'!B26:B203,'All Investors'!K26:K203,"")</f>
        <v/>
      </c>
      <c r="G18" s="105" t="e">
        <f t="shared" si="0"/>
        <v>#VALUE!</v>
      </c>
      <c r="H18" s="100" t="e">
        <f t="shared" si="1"/>
        <v>#VALUE!</v>
      </c>
      <c r="I18" s="101" t="e">
        <f t="shared" si="2"/>
        <v>#VALUE!</v>
      </c>
      <c r="J18" s="208" t="str">
        <f>_xlfn.XLOOKUP(B18,'All Investors'!B26:B203,'All Investors'!N26:N203,"")</f>
        <v/>
      </c>
    </row>
    <row r="19" spans="1:10" s="33" customFormat="1" ht="10.5" x14ac:dyDescent="0.15">
      <c r="A19" s="54"/>
      <c r="B19" s="209" t="str">
        <f>IF('All Investors'!B27= "","",'All Investors'!B27)</f>
        <v/>
      </c>
      <c r="C19" s="204" t="str">
        <f>_xlfn.XLOOKUP(B19,'All Investors'!B27:B204,'All Investors'!C27:C204,"")</f>
        <v/>
      </c>
      <c r="D19" s="207" t="str">
        <f>_xlfn.XLOOKUP(B19,'All Investors'!B27:B204,'All Investors'!F27:F204,"")</f>
        <v/>
      </c>
      <c r="E19" s="206" t="str">
        <f>_xlfn.XLOOKUP(B19,'All Investors'!B27:B204,'All Investors'!J27:J204,"")</f>
        <v/>
      </c>
      <c r="F19" s="206" t="str">
        <f>_xlfn.XLOOKUP(B19,'All Investors'!B27:B204,'All Investors'!K27:K204,"")</f>
        <v/>
      </c>
      <c r="G19" s="105" t="e">
        <f t="shared" si="0"/>
        <v>#VALUE!</v>
      </c>
      <c r="H19" s="100" t="e">
        <f t="shared" si="1"/>
        <v>#VALUE!</v>
      </c>
      <c r="I19" s="101" t="e">
        <f t="shared" si="2"/>
        <v>#VALUE!</v>
      </c>
      <c r="J19" s="208" t="str">
        <f>_xlfn.XLOOKUP(B19,'All Investors'!B27:B204,'All Investors'!N27:N204,"")</f>
        <v/>
      </c>
    </row>
    <row r="20" spans="1:10" s="33" customFormat="1" ht="10.5" x14ac:dyDescent="0.15">
      <c r="A20" s="54"/>
      <c r="B20" s="209" t="str">
        <f>IF('All Investors'!B28= "","",'All Investors'!B28)</f>
        <v/>
      </c>
      <c r="C20" s="204" t="str">
        <f>_xlfn.XLOOKUP(B20,'All Investors'!B28:B205,'All Investors'!C28:C205,"")</f>
        <v/>
      </c>
      <c r="D20" s="207" t="str">
        <f>_xlfn.XLOOKUP(B20,'All Investors'!B28:B205,'All Investors'!F28:F205,"")</f>
        <v/>
      </c>
      <c r="E20" s="206" t="str">
        <f>_xlfn.XLOOKUP(B20,'All Investors'!B28:B205,'All Investors'!J28:J205,"")</f>
        <v/>
      </c>
      <c r="F20" s="206" t="str">
        <f>_xlfn.XLOOKUP(B20,'All Investors'!B28:B205,'All Investors'!K28:K205,"")</f>
        <v/>
      </c>
      <c r="G20" s="105" t="e">
        <f t="shared" si="0"/>
        <v>#VALUE!</v>
      </c>
      <c r="H20" s="100" t="e">
        <f t="shared" si="1"/>
        <v>#VALUE!</v>
      </c>
      <c r="I20" s="101" t="e">
        <f t="shared" si="2"/>
        <v>#VALUE!</v>
      </c>
      <c r="J20" s="208" t="str">
        <f>_xlfn.XLOOKUP(B20,'All Investors'!B28:B205,'All Investors'!N28:N205,"")</f>
        <v/>
      </c>
    </row>
    <row r="21" spans="1:10" s="33" customFormat="1" ht="10.5" x14ac:dyDescent="0.15">
      <c r="A21" s="54"/>
      <c r="B21" s="209" t="str">
        <f>IF('All Investors'!B29= "","",'All Investors'!B29)</f>
        <v/>
      </c>
      <c r="C21" s="204" t="str">
        <f>_xlfn.XLOOKUP(B21,'All Investors'!B29:B206,'All Investors'!C29:C206,"")</f>
        <v/>
      </c>
      <c r="D21" s="207" t="str">
        <f>_xlfn.XLOOKUP(B21,'All Investors'!B29:B206,'All Investors'!F29:F206,"")</f>
        <v/>
      </c>
      <c r="E21" s="206" t="str">
        <f>_xlfn.XLOOKUP(B21,'All Investors'!B29:B206,'All Investors'!J29:J206,"")</f>
        <v/>
      </c>
      <c r="F21" s="206" t="str">
        <f>_xlfn.XLOOKUP(B21,'All Investors'!B29:B206,'All Investors'!K29:K206,"")</f>
        <v/>
      </c>
      <c r="G21" s="105" t="e">
        <f t="shared" si="0"/>
        <v>#VALUE!</v>
      </c>
      <c r="H21" s="100" t="e">
        <f t="shared" si="1"/>
        <v>#VALUE!</v>
      </c>
      <c r="I21" s="101" t="e">
        <f t="shared" si="2"/>
        <v>#VALUE!</v>
      </c>
      <c r="J21" s="208" t="str">
        <f>_xlfn.XLOOKUP(B21,'All Investors'!B29:B206,'All Investors'!N29:N206,"")</f>
        <v/>
      </c>
    </row>
    <row r="22" spans="1:10" s="33" customFormat="1" ht="10.5" x14ac:dyDescent="0.15">
      <c r="A22" s="54"/>
      <c r="B22" s="209" t="str">
        <f>IF('All Investors'!B30= "","",'All Investors'!B30)</f>
        <v/>
      </c>
      <c r="C22" s="204" t="str">
        <f>_xlfn.XLOOKUP(B22,'All Investors'!B30:B207,'All Investors'!C30:C207,"")</f>
        <v/>
      </c>
      <c r="D22" s="207" t="str">
        <f>_xlfn.XLOOKUP(B22,'All Investors'!B30:B207,'All Investors'!F30:F207,"")</f>
        <v/>
      </c>
      <c r="E22" s="206" t="str">
        <f>_xlfn.XLOOKUP(B22,'All Investors'!B30:B207,'All Investors'!J30:J207,"")</f>
        <v/>
      </c>
      <c r="F22" s="206" t="str">
        <f>_xlfn.XLOOKUP(B22,'All Investors'!B30:B207,'All Investors'!K30:K207,"")</f>
        <v/>
      </c>
      <c r="G22" s="105" t="e">
        <f t="shared" si="0"/>
        <v>#VALUE!</v>
      </c>
      <c r="H22" s="100" t="e">
        <f t="shared" si="1"/>
        <v>#VALUE!</v>
      </c>
      <c r="I22" s="101" t="e">
        <f t="shared" si="2"/>
        <v>#VALUE!</v>
      </c>
      <c r="J22" s="208" t="str">
        <f>_xlfn.XLOOKUP(B22,'All Investors'!B30:B207,'All Investors'!N30:N207,"")</f>
        <v/>
      </c>
    </row>
    <row r="23" spans="1:10" s="33" customFormat="1" ht="10.5" x14ac:dyDescent="0.15">
      <c r="A23" s="54"/>
      <c r="B23" s="209" t="str">
        <f>IF('All Investors'!B31= "","",'All Investors'!B31)</f>
        <v/>
      </c>
      <c r="C23" s="204" t="str">
        <f>_xlfn.XLOOKUP(B23,'All Investors'!B31:B209,'All Investors'!C31:C209,"")</f>
        <v/>
      </c>
      <c r="D23" s="207" t="str">
        <f>_xlfn.XLOOKUP(B23,'All Investors'!B31:B209,'All Investors'!F31:F209,"")</f>
        <v/>
      </c>
      <c r="E23" s="206" t="str">
        <f>_xlfn.XLOOKUP(B23,'All Investors'!B31:B209,'All Investors'!J31:J209,"")</f>
        <v/>
      </c>
      <c r="F23" s="206" t="str">
        <f>_xlfn.XLOOKUP(B23,'All Investors'!B31:B209,'All Investors'!K31:K209,"")</f>
        <v/>
      </c>
      <c r="G23" s="105" t="e">
        <f t="shared" si="0"/>
        <v>#VALUE!</v>
      </c>
      <c r="H23" s="100" t="e">
        <f t="shared" si="1"/>
        <v>#VALUE!</v>
      </c>
      <c r="I23" s="101" t="e">
        <f t="shared" si="2"/>
        <v>#VALUE!</v>
      </c>
      <c r="J23" s="208" t="str">
        <f>_xlfn.XLOOKUP(B23,'All Investors'!B31:B209,'All Investors'!N31:N209,"")</f>
        <v/>
      </c>
    </row>
    <row r="24" spans="1:10" s="33" customFormat="1" ht="10.5" x14ac:dyDescent="0.15">
      <c r="A24" s="54"/>
      <c r="B24" s="209" t="str">
        <f>IF('All Investors'!B32= "","",'All Investors'!B32)</f>
        <v/>
      </c>
      <c r="C24" s="204" t="str">
        <f>_xlfn.XLOOKUP(B24,'All Investors'!B32:B210,'All Investors'!C32:C210,"")</f>
        <v/>
      </c>
      <c r="D24" s="207" t="str">
        <f>_xlfn.XLOOKUP(B24,'All Investors'!B32:B210,'All Investors'!F32:F210,"")</f>
        <v/>
      </c>
      <c r="E24" s="206" t="str">
        <f>_xlfn.XLOOKUP(B24,'All Investors'!B32:B210,'All Investors'!J32:J210,"")</f>
        <v/>
      </c>
      <c r="F24" s="206" t="str">
        <f>_xlfn.XLOOKUP(B24,'All Investors'!B32:B210,'All Investors'!K32:K210,"")</f>
        <v/>
      </c>
      <c r="G24" s="105" t="e">
        <f t="shared" si="0"/>
        <v>#VALUE!</v>
      </c>
      <c r="H24" s="100" t="e">
        <f t="shared" si="1"/>
        <v>#VALUE!</v>
      </c>
      <c r="I24" s="101" t="e">
        <f t="shared" si="2"/>
        <v>#VALUE!</v>
      </c>
      <c r="J24" s="208" t="str">
        <f>_xlfn.XLOOKUP(B24,'All Investors'!B32:B210,'All Investors'!N32:N210,"")</f>
        <v/>
      </c>
    </row>
    <row r="25" spans="1:10" s="33" customFormat="1" ht="10.5" x14ac:dyDescent="0.15">
      <c r="A25" s="54"/>
      <c r="B25" s="209" t="str">
        <f>IF('All Investors'!B33= "","",'All Investors'!B33)</f>
        <v/>
      </c>
      <c r="C25" s="204" t="str">
        <f>_xlfn.XLOOKUP(B25,'All Investors'!B33:B211,'All Investors'!C33:C211,"")</f>
        <v/>
      </c>
      <c r="D25" s="207" t="str">
        <f>_xlfn.XLOOKUP(B25,'All Investors'!B33:B211,'All Investors'!F33:F211,"")</f>
        <v/>
      </c>
      <c r="E25" s="206" t="str">
        <f>_xlfn.XLOOKUP(B25,'All Investors'!B33:B211,'All Investors'!J33:J211,"")</f>
        <v/>
      </c>
      <c r="F25" s="206" t="str">
        <f>_xlfn.XLOOKUP(B25,'All Investors'!B33:B211,'All Investors'!K33:K211,"")</f>
        <v/>
      </c>
      <c r="G25" s="105" t="e">
        <f t="shared" si="0"/>
        <v>#VALUE!</v>
      </c>
      <c r="H25" s="100" t="e">
        <f t="shared" si="1"/>
        <v>#VALUE!</v>
      </c>
      <c r="I25" s="101" t="e">
        <f t="shared" si="2"/>
        <v>#VALUE!</v>
      </c>
      <c r="J25" s="208" t="str">
        <f>_xlfn.XLOOKUP(B25,'All Investors'!B33:B211,'All Investors'!N33:N211,"")</f>
        <v/>
      </c>
    </row>
    <row r="26" spans="1:10" s="33" customFormat="1" ht="10.5" x14ac:dyDescent="0.15">
      <c r="A26" s="54"/>
      <c r="B26" s="209" t="str">
        <f>IF('All Investors'!B34= "","",'All Investors'!B34)</f>
        <v/>
      </c>
      <c r="C26" s="204" t="str">
        <f>_xlfn.XLOOKUP(B26,'All Investors'!B34:B212,'All Investors'!C34:C212,"")</f>
        <v/>
      </c>
      <c r="D26" s="207" t="str">
        <f>_xlfn.XLOOKUP(B26,'All Investors'!B34:B212,'All Investors'!F34:F212,"")</f>
        <v/>
      </c>
      <c r="E26" s="206" t="str">
        <f>_xlfn.XLOOKUP(B26,'All Investors'!B34:B212,'All Investors'!J34:J212,"")</f>
        <v/>
      </c>
      <c r="F26" s="206" t="str">
        <f>_xlfn.XLOOKUP(B26,'All Investors'!B34:B212,'All Investors'!K34:K212,"")</f>
        <v/>
      </c>
      <c r="G26" s="105" t="e">
        <f t="shared" si="0"/>
        <v>#VALUE!</v>
      </c>
      <c r="H26" s="100" t="e">
        <f t="shared" si="1"/>
        <v>#VALUE!</v>
      </c>
      <c r="I26" s="101" t="e">
        <f t="shared" si="2"/>
        <v>#VALUE!</v>
      </c>
      <c r="J26" s="208" t="str">
        <f>_xlfn.XLOOKUP(B26,'All Investors'!B34:B212,'All Investors'!N34:N212,"")</f>
        <v/>
      </c>
    </row>
    <row r="27" spans="1:10" s="33" customFormat="1" ht="10.5" x14ac:dyDescent="0.15">
      <c r="A27" s="54"/>
      <c r="B27" s="209" t="str">
        <f>IF('All Investors'!B35= "","",'All Investors'!B35)</f>
        <v/>
      </c>
      <c r="C27" s="204" t="str">
        <f>_xlfn.XLOOKUP(B27,'All Investors'!B35:B213,'All Investors'!C35:C213,"")</f>
        <v/>
      </c>
      <c r="D27" s="207" t="str">
        <f>_xlfn.XLOOKUP(B27,'All Investors'!B35:B213,'All Investors'!F35:F213,"")</f>
        <v/>
      </c>
      <c r="E27" s="206" t="str">
        <f>_xlfn.XLOOKUP(B27,'All Investors'!B35:B213,'All Investors'!J35:J213,"")</f>
        <v/>
      </c>
      <c r="F27" s="206" t="str">
        <f>_xlfn.XLOOKUP(B27,'All Investors'!B35:B213,'All Investors'!K35:K213,"")</f>
        <v/>
      </c>
      <c r="G27" s="105" t="e">
        <f t="shared" si="0"/>
        <v>#VALUE!</v>
      </c>
      <c r="H27" s="100" t="e">
        <f t="shared" si="1"/>
        <v>#VALUE!</v>
      </c>
      <c r="I27" s="101" t="e">
        <f t="shared" si="2"/>
        <v>#VALUE!</v>
      </c>
      <c r="J27" s="208" t="str">
        <f>_xlfn.XLOOKUP(B27,'All Investors'!B35:B213,'All Investors'!N35:N213,"")</f>
        <v/>
      </c>
    </row>
    <row r="28" spans="1:10" s="33" customFormat="1" ht="10.5" x14ac:dyDescent="0.15">
      <c r="A28" s="54"/>
      <c r="B28" s="209" t="str">
        <f>IF('All Investors'!B36= "","",'All Investors'!B36)</f>
        <v/>
      </c>
      <c r="C28" s="204" t="str">
        <f>_xlfn.XLOOKUP(B28,'All Investors'!B36:B214,'All Investors'!C36:C214,"")</f>
        <v/>
      </c>
      <c r="D28" s="207" t="str">
        <f>_xlfn.XLOOKUP(B28,'All Investors'!B36:B214,'All Investors'!F36:F214,"")</f>
        <v/>
      </c>
      <c r="E28" s="206" t="str">
        <f>_xlfn.XLOOKUP(B28,'All Investors'!B36:B214,'All Investors'!J36:J214,"")</f>
        <v/>
      </c>
      <c r="F28" s="206" t="str">
        <f>_xlfn.XLOOKUP(B28,'All Investors'!B36:B214,'All Investors'!K36:K214,"")</f>
        <v/>
      </c>
      <c r="G28" s="105" t="e">
        <f t="shared" si="0"/>
        <v>#VALUE!</v>
      </c>
      <c r="H28" s="100" t="e">
        <f t="shared" si="1"/>
        <v>#VALUE!</v>
      </c>
      <c r="I28" s="101" t="e">
        <f t="shared" si="2"/>
        <v>#VALUE!</v>
      </c>
      <c r="J28" s="208" t="str">
        <f>_xlfn.XLOOKUP(B28,'All Investors'!B36:B214,'All Investors'!N36:N214,"")</f>
        <v/>
      </c>
    </row>
    <row r="29" spans="1:10" s="33" customFormat="1" ht="10.5" x14ac:dyDescent="0.15">
      <c r="A29" s="54"/>
      <c r="B29" s="209" t="str">
        <f>IF('All Investors'!B37= "","",'All Investors'!B37)</f>
        <v/>
      </c>
      <c r="C29" s="204" t="str">
        <f>_xlfn.XLOOKUP(B29,'All Investors'!B37:B215,'All Investors'!C37:C215,"")</f>
        <v/>
      </c>
      <c r="D29" s="207" t="str">
        <f>_xlfn.XLOOKUP(B29,'All Investors'!B37:B215,'All Investors'!F37:F215,"")</f>
        <v/>
      </c>
      <c r="E29" s="206" t="str">
        <f>_xlfn.XLOOKUP(B29,'All Investors'!B37:B215,'All Investors'!J37:J215,"")</f>
        <v/>
      </c>
      <c r="F29" s="206" t="str">
        <f>_xlfn.XLOOKUP(B29,'All Investors'!B37:B215,'All Investors'!K37:K215,"")</f>
        <v/>
      </c>
      <c r="G29" s="105" t="e">
        <f t="shared" si="0"/>
        <v>#VALUE!</v>
      </c>
      <c r="H29" s="100" t="e">
        <f t="shared" si="1"/>
        <v>#VALUE!</v>
      </c>
      <c r="I29" s="101" t="e">
        <f t="shared" si="2"/>
        <v>#VALUE!</v>
      </c>
      <c r="J29" s="208" t="str">
        <f>_xlfn.XLOOKUP(B29,'All Investors'!B37:B215,'All Investors'!N37:N215,"")</f>
        <v/>
      </c>
    </row>
    <row r="30" spans="1:10" s="33" customFormat="1" ht="10.5" x14ac:dyDescent="0.15">
      <c r="A30" s="54"/>
      <c r="B30" s="209" t="str">
        <f>IF('All Investors'!B38= "","",'All Investors'!B38)</f>
        <v/>
      </c>
      <c r="C30" s="204" t="str">
        <f>_xlfn.XLOOKUP(B30,'All Investors'!B38:B216,'All Investors'!C38:C216,"")</f>
        <v/>
      </c>
      <c r="D30" s="207" t="str">
        <f>_xlfn.XLOOKUP(B30,'All Investors'!B38:B216,'All Investors'!F38:F216,"")</f>
        <v/>
      </c>
      <c r="E30" s="206" t="str">
        <f>_xlfn.XLOOKUP(B30,'All Investors'!B38:B216,'All Investors'!J38:J216,"")</f>
        <v/>
      </c>
      <c r="F30" s="206" t="str">
        <f>_xlfn.XLOOKUP(B30,'All Investors'!B38:B216,'All Investors'!K38:K216,"")</f>
        <v/>
      </c>
      <c r="G30" s="105" t="e">
        <f t="shared" si="0"/>
        <v>#VALUE!</v>
      </c>
      <c r="H30" s="100" t="e">
        <f t="shared" si="1"/>
        <v>#VALUE!</v>
      </c>
      <c r="I30" s="101" t="e">
        <f t="shared" si="2"/>
        <v>#VALUE!</v>
      </c>
      <c r="J30" s="208" t="str">
        <f>_xlfn.XLOOKUP(B30,'All Investors'!B38:B216,'All Investors'!N38:N216,"")</f>
        <v/>
      </c>
    </row>
    <row r="31" spans="1:10" s="33" customFormat="1" ht="10.5" x14ac:dyDescent="0.15">
      <c r="A31" s="54"/>
      <c r="B31" s="209" t="str">
        <f>IF('All Investors'!B39= "","",'All Investors'!B39)</f>
        <v/>
      </c>
      <c r="C31" s="204" t="str">
        <f>_xlfn.XLOOKUP(B31,'All Investors'!B39:B217,'All Investors'!C39:C217,"")</f>
        <v/>
      </c>
      <c r="D31" s="207" t="str">
        <f>_xlfn.XLOOKUP(B31,'All Investors'!B39:B217,'All Investors'!F39:F217,"")</f>
        <v/>
      </c>
      <c r="E31" s="206" t="str">
        <f>_xlfn.XLOOKUP(B31,'All Investors'!B39:B217,'All Investors'!J39:J217,"")</f>
        <v/>
      </c>
      <c r="F31" s="206" t="str">
        <f>_xlfn.XLOOKUP(B31,'All Investors'!B39:B217,'All Investors'!K39:K217,"")</f>
        <v/>
      </c>
      <c r="G31" s="105" t="e">
        <f t="shared" si="0"/>
        <v>#VALUE!</v>
      </c>
      <c r="H31" s="100" t="e">
        <f t="shared" si="1"/>
        <v>#VALUE!</v>
      </c>
      <c r="I31" s="101" t="e">
        <f t="shared" si="2"/>
        <v>#VALUE!</v>
      </c>
      <c r="J31" s="208" t="str">
        <f>_xlfn.XLOOKUP(B31,'All Investors'!B39:B217,'All Investors'!N39:N217,"")</f>
        <v/>
      </c>
    </row>
    <row r="32" spans="1:10" s="33" customFormat="1" ht="10.5" x14ac:dyDescent="0.15">
      <c r="A32" s="54"/>
      <c r="B32" s="209" t="str">
        <f>IF('All Investors'!B40= "","",'All Investors'!B40)</f>
        <v/>
      </c>
      <c r="C32" s="204" t="str">
        <f>_xlfn.XLOOKUP(B32,'All Investors'!B40:B218,'All Investors'!C40:C218,"")</f>
        <v/>
      </c>
      <c r="D32" s="207" t="str">
        <f>_xlfn.XLOOKUP(B32,'All Investors'!B40:B218,'All Investors'!F40:F218,"")</f>
        <v/>
      </c>
      <c r="E32" s="206" t="str">
        <f>_xlfn.XLOOKUP(B32,'All Investors'!B40:B218,'All Investors'!J40:J218,"")</f>
        <v/>
      </c>
      <c r="F32" s="206" t="str">
        <f>_xlfn.XLOOKUP(B32,'All Investors'!B40:B218,'All Investors'!K40:K218,"")</f>
        <v/>
      </c>
      <c r="G32" s="105" t="e">
        <f t="shared" si="0"/>
        <v>#VALUE!</v>
      </c>
      <c r="H32" s="100" t="e">
        <f t="shared" si="1"/>
        <v>#VALUE!</v>
      </c>
      <c r="I32" s="101" t="e">
        <f t="shared" si="2"/>
        <v>#VALUE!</v>
      </c>
      <c r="J32" s="208" t="str">
        <f>_xlfn.XLOOKUP(B32,'All Investors'!B40:B218,'All Investors'!N40:N218,"")</f>
        <v/>
      </c>
    </row>
    <row r="33" spans="1:10" s="33" customFormat="1" ht="10.5" x14ac:dyDescent="0.15">
      <c r="A33" s="54"/>
      <c r="B33" s="209" t="str">
        <f>IF('All Investors'!B41= "","",'All Investors'!B41)</f>
        <v/>
      </c>
      <c r="C33" s="204" t="str">
        <f>_xlfn.XLOOKUP(B33,'All Investors'!B41:B219,'All Investors'!C41:C219,"")</f>
        <v/>
      </c>
      <c r="D33" s="207" t="str">
        <f>_xlfn.XLOOKUP(B33,'All Investors'!B41:B219,'All Investors'!F41:F219,"")</f>
        <v/>
      </c>
      <c r="E33" s="206" t="str">
        <f>_xlfn.XLOOKUP(B33,'All Investors'!B41:B219,'All Investors'!J41:J219,"")</f>
        <v/>
      </c>
      <c r="F33" s="206" t="str">
        <f>_xlfn.XLOOKUP(B33,'All Investors'!B41:B219,'All Investors'!K41:K219,"")</f>
        <v/>
      </c>
      <c r="G33" s="105" t="e">
        <f t="shared" si="0"/>
        <v>#VALUE!</v>
      </c>
      <c r="H33" s="100" t="e">
        <f t="shared" si="1"/>
        <v>#VALUE!</v>
      </c>
      <c r="I33" s="101" t="e">
        <f t="shared" si="2"/>
        <v>#VALUE!</v>
      </c>
      <c r="J33" s="208" t="str">
        <f>_xlfn.XLOOKUP(B33,'All Investors'!B41:B219,'All Investors'!N41:N219,"")</f>
        <v/>
      </c>
    </row>
    <row r="34" spans="1:10" s="33" customFormat="1" ht="10.5" x14ac:dyDescent="0.15">
      <c r="A34" s="54"/>
      <c r="B34" s="209" t="str">
        <f>IF('All Investors'!B42= "","",'All Investors'!B42)</f>
        <v/>
      </c>
      <c r="C34" s="204" t="str">
        <f>_xlfn.XLOOKUP(B34,'All Investors'!B42:B220,'All Investors'!C42:C220,"")</f>
        <v/>
      </c>
      <c r="D34" s="207" t="str">
        <f>_xlfn.XLOOKUP(B34,'All Investors'!B42:B220,'All Investors'!F42:F220,"")</f>
        <v/>
      </c>
      <c r="E34" s="206" t="str">
        <f>_xlfn.XLOOKUP(B34,'All Investors'!B42:B220,'All Investors'!J42:J220,"")</f>
        <v/>
      </c>
      <c r="F34" s="206" t="str">
        <f>_xlfn.XLOOKUP(B34,'All Investors'!B42:B220,'All Investors'!K42:K220,"")</f>
        <v/>
      </c>
      <c r="G34" s="105" t="e">
        <f t="shared" si="0"/>
        <v>#VALUE!</v>
      </c>
      <c r="H34" s="100" t="e">
        <f t="shared" si="1"/>
        <v>#VALUE!</v>
      </c>
      <c r="I34" s="101" t="e">
        <f t="shared" si="2"/>
        <v>#VALUE!</v>
      </c>
      <c r="J34" s="208" t="str">
        <f>_xlfn.XLOOKUP(B34,'All Investors'!B42:B220,'All Investors'!N42:N220,"")</f>
        <v/>
      </c>
    </row>
    <row r="35" spans="1:10" s="33" customFormat="1" ht="10.5" x14ac:dyDescent="0.15">
      <c r="A35" s="54"/>
      <c r="B35" s="209" t="str">
        <f>IF('All Investors'!B43= "","",'All Investors'!B43)</f>
        <v/>
      </c>
      <c r="C35" s="204" t="str">
        <f>_xlfn.XLOOKUP(B35,'All Investors'!B43:B221,'All Investors'!C43:C221,"")</f>
        <v/>
      </c>
      <c r="D35" s="207" t="str">
        <f>_xlfn.XLOOKUP(B35,'All Investors'!B43:B221,'All Investors'!F43:F221,"")</f>
        <v/>
      </c>
      <c r="E35" s="206" t="str">
        <f>_xlfn.XLOOKUP(B35,'All Investors'!B43:B221,'All Investors'!J43:J221,"")</f>
        <v/>
      </c>
      <c r="F35" s="206" t="str">
        <f>_xlfn.XLOOKUP(B35,'All Investors'!B43:B221,'All Investors'!K43:K221,"")</f>
        <v/>
      </c>
      <c r="G35" s="105" t="e">
        <f t="shared" si="0"/>
        <v>#VALUE!</v>
      </c>
      <c r="H35" s="100" t="e">
        <f t="shared" si="1"/>
        <v>#VALUE!</v>
      </c>
      <c r="I35" s="101" t="e">
        <f t="shared" si="2"/>
        <v>#VALUE!</v>
      </c>
      <c r="J35" s="208" t="str">
        <f>_xlfn.XLOOKUP(B35,'All Investors'!B43:B221,'All Investors'!N43:N221,"")</f>
        <v/>
      </c>
    </row>
    <row r="36" spans="1:10" s="33" customFormat="1" ht="10.5" x14ac:dyDescent="0.15">
      <c r="A36" s="54"/>
      <c r="B36" s="209" t="str">
        <f>IF('All Investors'!B44= "","",'All Investors'!B44)</f>
        <v/>
      </c>
      <c r="C36" s="204" t="str">
        <f>_xlfn.XLOOKUP(B36,'All Investors'!B44:B222,'All Investors'!C44:C222,"")</f>
        <v/>
      </c>
      <c r="D36" s="207" t="str">
        <f>_xlfn.XLOOKUP(B36,'All Investors'!B44:B222,'All Investors'!F44:F222,"")</f>
        <v/>
      </c>
      <c r="E36" s="206" t="str">
        <f>_xlfn.XLOOKUP(B36,'All Investors'!B44:B222,'All Investors'!J44:J222,"")</f>
        <v/>
      </c>
      <c r="F36" s="206" t="str">
        <f>_xlfn.XLOOKUP(B36,'All Investors'!B44:B222,'All Investors'!K44:K222,"")</f>
        <v/>
      </c>
      <c r="G36" s="105" t="e">
        <f t="shared" si="0"/>
        <v>#VALUE!</v>
      </c>
      <c r="H36" s="100" t="e">
        <f t="shared" si="1"/>
        <v>#VALUE!</v>
      </c>
      <c r="I36" s="101" t="e">
        <f t="shared" si="2"/>
        <v>#VALUE!</v>
      </c>
      <c r="J36" s="208" t="str">
        <f>_xlfn.XLOOKUP(B36,'All Investors'!B44:B222,'All Investors'!N44:N222,"")</f>
        <v/>
      </c>
    </row>
    <row r="37" spans="1:10" s="33" customFormat="1" ht="10.5" x14ac:dyDescent="0.15">
      <c r="A37" s="54"/>
      <c r="B37" s="209" t="str">
        <f>IF('All Investors'!B45= "","",'All Investors'!B45)</f>
        <v/>
      </c>
      <c r="C37" s="204" t="str">
        <f>_xlfn.XLOOKUP(B37,'All Investors'!B45:B223,'All Investors'!C45:C223,"")</f>
        <v/>
      </c>
      <c r="D37" s="207" t="str">
        <f>_xlfn.XLOOKUP(B37,'All Investors'!B45:B223,'All Investors'!F45:F223,"")</f>
        <v/>
      </c>
      <c r="E37" s="206" t="str">
        <f>_xlfn.XLOOKUP(B37,'All Investors'!B45:B223,'All Investors'!J45:J223,"")</f>
        <v/>
      </c>
      <c r="F37" s="206" t="str">
        <f>_xlfn.XLOOKUP(B37,'All Investors'!B45:B223,'All Investors'!K45:K223,"")</f>
        <v/>
      </c>
      <c r="G37" s="105" t="e">
        <f t="shared" si="0"/>
        <v>#VALUE!</v>
      </c>
      <c r="H37" s="100" t="e">
        <f t="shared" si="1"/>
        <v>#VALUE!</v>
      </c>
      <c r="I37" s="101" t="e">
        <f t="shared" si="2"/>
        <v>#VALUE!</v>
      </c>
      <c r="J37" s="208" t="str">
        <f>_xlfn.XLOOKUP(B37,'All Investors'!B45:B223,'All Investors'!N45:N223,"")</f>
        <v/>
      </c>
    </row>
    <row r="38" spans="1:10" s="33" customFormat="1" ht="10.5" x14ac:dyDescent="0.15">
      <c r="A38" s="54"/>
      <c r="B38" s="209" t="str">
        <f>IF('All Investors'!B46= "","",'All Investors'!B46)</f>
        <v/>
      </c>
      <c r="C38" s="204" t="str">
        <f>_xlfn.XLOOKUP(B38,'All Investors'!B46:B224,'All Investors'!C46:C224,"")</f>
        <v/>
      </c>
      <c r="D38" s="207" t="str">
        <f>_xlfn.XLOOKUP(B38,'All Investors'!B46:B224,'All Investors'!F46:F224,"")</f>
        <v/>
      </c>
      <c r="E38" s="206" t="str">
        <f>_xlfn.XLOOKUP(B38,'All Investors'!B46:B224,'All Investors'!J46:J224,"")</f>
        <v/>
      </c>
      <c r="F38" s="206" t="str">
        <f>_xlfn.XLOOKUP(B38,'All Investors'!B46:B224,'All Investors'!K46:K224,"")</f>
        <v/>
      </c>
      <c r="G38" s="105" t="e">
        <f t="shared" si="0"/>
        <v>#VALUE!</v>
      </c>
      <c r="H38" s="100" t="e">
        <f t="shared" si="1"/>
        <v>#VALUE!</v>
      </c>
      <c r="I38" s="101" t="e">
        <f t="shared" si="2"/>
        <v>#VALUE!</v>
      </c>
      <c r="J38" s="208" t="str">
        <f>_xlfn.XLOOKUP(B38,'All Investors'!B46:B224,'All Investors'!N46:N224,"")</f>
        <v/>
      </c>
    </row>
    <row r="39" spans="1:10" s="33" customFormat="1" ht="10.5" x14ac:dyDescent="0.15">
      <c r="A39" s="54"/>
      <c r="B39" s="209" t="str">
        <f>IF('All Investors'!B47= "","",'All Investors'!B47)</f>
        <v/>
      </c>
      <c r="C39" s="204" t="str">
        <f>_xlfn.XLOOKUP(B39,'All Investors'!B47:B225,'All Investors'!C47:C225,"")</f>
        <v/>
      </c>
      <c r="D39" s="207" t="str">
        <f>_xlfn.XLOOKUP(B39,'All Investors'!B47:B225,'All Investors'!F47:F225,"")</f>
        <v/>
      </c>
      <c r="E39" s="206" t="str">
        <f>_xlfn.XLOOKUP(B39,'All Investors'!B47:B225,'All Investors'!J47:J225,"")</f>
        <v/>
      </c>
      <c r="F39" s="206" t="str">
        <f>_xlfn.XLOOKUP(B39,'All Investors'!B47:B225,'All Investors'!K47:K225,"")</f>
        <v/>
      </c>
      <c r="G39" s="105" t="e">
        <f t="shared" si="0"/>
        <v>#VALUE!</v>
      </c>
      <c r="H39" s="100" t="e">
        <f t="shared" si="1"/>
        <v>#VALUE!</v>
      </c>
      <c r="I39" s="101" t="e">
        <f t="shared" si="2"/>
        <v>#VALUE!</v>
      </c>
      <c r="J39" s="208" t="str">
        <f>_xlfn.XLOOKUP(B39,'All Investors'!B47:B225,'All Investors'!N47:N225,"")</f>
        <v/>
      </c>
    </row>
    <row r="40" spans="1:10" s="33" customFormat="1" ht="10.5" x14ac:dyDescent="0.15">
      <c r="A40" s="54"/>
      <c r="B40" s="209" t="str">
        <f>IF('All Investors'!B48= "","",'All Investors'!B48)</f>
        <v/>
      </c>
      <c r="C40" s="204" t="str">
        <f>_xlfn.XLOOKUP(B40,'All Investors'!B48:B226,'All Investors'!C48:C226,"")</f>
        <v/>
      </c>
      <c r="D40" s="207" t="str">
        <f>_xlfn.XLOOKUP(B40,'All Investors'!B48:B226,'All Investors'!F48:F226,"")</f>
        <v/>
      </c>
      <c r="E40" s="206" t="str">
        <f>_xlfn.XLOOKUP(B40,'All Investors'!B48:B226,'All Investors'!J48:J226,"")</f>
        <v/>
      </c>
      <c r="F40" s="206" t="str">
        <f>_xlfn.XLOOKUP(B40,'All Investors'!B48:B226,'All Investors'!K48:K226,"")</f>
        <v/>
      </c>
      <c r="G40" s="105" t="e">
        <f t="shared" si="0"/>
        <v>#VALUE!</v>
      </c>
      <c r="H40" s="100" t="e">
        <f t="shared" si="1"/>
        <v>#VALUE!</v>
      </c>
      <c r="I40" s="101" t="e">
        <f t="shared" si="2"/>
        <v>#VALUE!</v>
      </c>
      <c r="J40" s="208" t="str">
        <f>_xlfn.XLOOKUP(B40,'All Investors'!B48:B226,'All Investors'!N48:N226,"")</f>
        <v/>
      </c>
    </row>
    <row r="41" spans="1:10" s="33" customFormat="1" ht="10.5" x14ac:dyDescent="0.15">
      <c r="A41" s="54"/>
      <c r="B41" s="209" t="str">
        <f>IF('All Investors'!B49= "","",'All Investors'!B49)</f>
        <v/>
      </c>
      <c r="C41" s="204" t="str">
        <f>_xlfn.XLOOKUP(B41,'All Investors'!B49:B227,'All Investors'!C49:C227,"")</f>
        <v/>
      </c>
      <c r="D41" s="207" t="str">
        <f>_xlfn.XLOOKUP(B41,'All Investors'!B49:B227,'All Investors'!F49:F227,"")</f>
        <v/>
      </c>
      <c r="E41" s="206" t="str">
        <f>_xlfn.XLOOKUP(B41,'All Investors'!B49:B227,'All Investors'!J49:J227,"")</f>
        <v/>
      </c>
      <c r="F41" s="206" t="str">
        <f>_xlfn.XLOOKUP(B41,'All Investors'!B49:B227,'All Investors'!K49:K227,"")</f>
        <v/>
      </c>
      <c r="G41" s="105" t="e">
        <f t="shared" si="0"/>
        <v>#VALUE!</v>
      </c>
      <c r="H41" s="100" t="e">
        <f t="shared" si="1"/>
        <v>#VALUE!</v>
      </c>
      <c r="I41" s="101" t="e">
        <f t="shared" si="2"/>
        <v>#VALUE!</v>
      </c>
      <c r="J41" s="208" t="str">
        <f>_xlfn.XLOOKUP(B41,'All Investors'!B49:B227,'All Investors'!N49:N227,"")</f>
        <v/>
      </c>
    </row>
    <row r="42" spans="1:10" s="33" customFormat="1" ht="10.5" x14ac:dyDescent="0.15">
      <c r="A42" s="54"/>
      <c r="B42" s="209" t="str">
        <f>IF('All Investors'!B50= "","",'All Investors'!B50)</f>
        <v/>
      </c>
      <c r="C42" s="204" t="str">
        <f>_xlfn.XLOOKUP(B42,'All Investors'!B50:B228,'All Investors'!C50:C228,"")</f>
        <v/>
      </c>
      <c r="D42" s="207" t="str">
        <f>_xlfn.XLOOKUP(B42,'All Investors'!B50:B228,'All Investors'!F50:F228,"")</f>
        <v/>
      </c>
      <c r="E42" s="206" t="str">
        <f>_xlfn.XLOOKUP(B42,'All Investors'!B50:B228,'All Investors'!J50:J228,"")</f>
        <v/>
      </c>
      <c r="F42" s="206" t="str">
        <f>_xlfn.XLOOKUP(B42,'All Investors'!B50:B228,'All Investors'!K50:K228,"")</f>
        <v/>
      </c>
      <c r="G42" s="105" t="e">
        <f t="shared" si="0"/>
        <v>#VALUE!</v>
      </c>
      <c r="H42" s="100" t="e">
        <f t="shared" si="1"/>
        <v>#VALUE!</v>
      </c>
      <c r="I42" s="101" t="e">
        <f t="shared" si="2"/>
        <v>#VALUE!</v>
      </c>
      <c r="J42" s="208" t="str">
        <f>_xlfn.XLOOKUP(B42,'All Investors'!B50:B228,'All Investors'!N50:N228,"")</f>
        <v/>
      </c>
    </row>
    <row r="43" spans="1:10" s="33" customFormat="1" ht="10.5" x14ac:dyDescent="0.15">
      <c r="A43" s="54"/>
      <c r="B43" s="209" t="str">
        <f>IF('All Investors'!B51= "","",'All Investors'!B51)</f>
        <v/>
      </c>
      <c r="C43" s="204" t="str">
        <f>_xlfn.XLOOKUP(B43,'All Investors'!B51:B229,'All Investors'!C51:C229,"")</f>
        <v/>
      </c>
      <c r="D43" s="207" t="str">
        <f>_xlfn.XLOOKUP(B43,'All Investors'!B51:B229,'All Investors'!F51:F229,"")</f>
        <v/>
      </c>
      <c r="E43" s="206" t="str">
        <f>_xlfn.XLOOKUP(B43,'All Investors'!B51:B229,'All Investors'!J51:J229,"")</f>
        <v/>
      </c>
      <c r="F43" s="206" t="str">
        <f>_xlfn.XLOOKUP(B43,'All Investors'!B51:B229,'All Investors'!K51:K229,"")</f>
        <v/>
      </c>
      <c r="G43" s="105" t="e">
        <f t="shared" si="0"/>
        <v>#VALUE!</v>
      </c>
      <c r="H43" s="100" t="e">
        <f t="shared" si="1"/>
        <v>#VALUE!</v>
      </c>
      <c r="I43" s="101" t="e">
        <f t="shared" si="2"/>
        <v>#VALUE!</v>
      </c>
      <c r="J43" s="208" t="str">
        <f>_xlfn.XLOOKUP(B43,'All Investors'!B51:B229,'All Investors'!N51:N229,"")</f>
        <v/>
      </c>
    </row>
    <row r="44" spans="1:10" s="33" customFormat="1" ht="10.5" x14ac:dyDescent="0.15">
      <c r="A44" s="54"/>
      <c r="B44" s="209" t="str">
        <f>IF('All Investors'!B52= "","",'All Investors'!B52)</f>
        <v/>
      </c>
      <c r="C44" s="204" t="str">
        <f>_xlfn.XLOOKUP(B44,'All Investors'!B52:B230,'All Investors'!C52:C230,"")</f>
        <v/>
      </c>
      <c r="D44" s="207" t="str">
        <f>_xlfn.XLOOKUP(B44,'All Investors'!B52:B230,'All Investors'!F52:F230,"")</f>
        <v/>
      </c>
      <c r="E44" s="206" t="str">
        <f>_xlfn.XLOOKUP(B44,'All Investors'!B52:B230,'All Investors'!J52:J230,"")</f>
        <v/>
      </c>
      <c r="F44" s="206" t="str">
        <f>_xlfn.XLOOKUP(B44,'All Investors'!B52:B230,'All Investors'!K52:K230,"")</f>
        <v/>
      </c>
      <c r="G44" s="105" t="e">
        <f t="shared" si="0"/>
        <v>#VALUE!</v>
      </c>
      <c r="H44" s="100" t="e">
        <f t="shared" si="1"/>
        <v>#VALUE!</v>
      </c>
      <c r="I44" s="101" t="e">
        <f t="shared" si="2"/>
        <v>#VALUE!</v>
      </c>
      <c r="J44" s="208" t="str">
        <f>_xlfn.XLOOKUP(B44,'All Investors'!B52:B230,'All Investors'!N52:N230,"")</f>
        <v/>
      </c>
    </row>
    <row r="45" spans="1:10" s="33" customFormat="1" ht="10.5" x14ac:dyDescent="0.15">
      <c r="A45" s="54"/>
      <c r="B45" s="209" t="str">
        <f>IF('All Investors'!B53= "","",'All Investors'!B53)</f>
        <v/>
      </c>
      <c r="C45" s="204" t="str">
        <f>_xlfn.XLOOKUP(B45,'All Investors'!B53:B231,'All Investors'!C53:C231,"")</f>
        <v/>
      </c>
      <c r="D45" s="207" t="str">
        <f>_xlfn.XLOOKUP(B45,'All Investors'!B53:B231,'All Investors'!F53:F231,"")</f>
        <v/>
      </c>
      <c r="E45" s="206" t="str">
        <f>_xlfn.XLOOKUP(B45,'All Investors'!B53:B231,'All Investors'!J53:J231,"")</f>
        <v/>
      </c>
      <c r="F45" s="206" t="str">
        <f>_xlfn.XLOOKUP(B45,'All Investors'!B53:B231,'All Investors'!K53:K231,"")</f>
        <v/>
      </c>
      <c r="G45" s="105" t="e">
        <f t="shared" si="0"/>
        <v>#VALUE!</v>
      </c>
      <c r="H45" s="100" t="e">
        <f t="shared" si="1"/>
        <v>#VALUE!</v>
      </c>
      <c r="I45" s="101" t="e">
        <f t="shared" si="2"/>
        <v>#VALUE!</v>
      </c>
      <c r="J45" s="208" t="str">
        <f>_xlfn.XLOOKUP(B45,'All Investors'!B53:B231,'All Investors'!N53:N231,"")</f>
        <v/>
      </c>
    </row>
    <row r="46" spans="1:10" s="33" customFormat="1" ht="10.5" x14ac:dyDescent="0.15">
      <c r="A46" s="54"/>
      <c r="B46" s="209" t="str">
        <f>IF('All Investors'!B54= "","",'All Investors'!B54)</f>
        <v/>
      </c>
      <c r="C46" s="204" t="str">
        <f>_xlfn.XLOOKUP(B46,'All Investors'!B54:B232,'All Investors'!C54:C232,"")</f>
        <v/>
      </c>
      <c r="D46" s="207" t="str">
        <f>_xlfn.XLOOKUP(B46,'All Investors'!B54:B232,'All Investors'!F54:F232,"")</f>
        <v/>
      </c>
      <c r="E46" s="206" t="str">
        <f>_xlfn.XLOOKUP(B46,'All Investors'!B54:B232,'All Investors'!J54:J232,"")</f>
        <v/>
      </c>
      <c r="F46" s="206" t="str">
        <f>_xlfn.XLOOKUP(B46,'All Investors'!B54:B232,'All Investors'!K54:K232,"")</f>
        <v/>
      </c>
      <c r="G46" s="105" t="e">
        <f t="shared" si="0"/>
        <v>#VALUE!</v>
      </c>
      <c r="H46" s="100" t="e">
        <f t="shared" si="1"/>
        <v>#VALUE!</v>
      </c>
      <c r="I46" s="101" t="e">
        <f t="shared" si="2"/>
        <v>#VALUE!</v>
      </c>
      <c r="J46" s="208" t="str">
        <f>_xlfn.XLOOKUP(B46,'All Investors'!B54:B232,'All Investors'!N54:N232,"")</f>
        <v/>
      </c>
    </row>
    <row r="47" spans="1:10" s="33" customFormat="1" ht="10.5" x14ac:dyDescent="0.15">
      <c r="A47" s="54"/>
      <c r="B47" s="209" t="str">
        <f>IF('All Investors'!B55= "","",'All Investors'!B55)</f>
        <v/>
      </c>
      <c r="C47" s="204" t="str">
        <f>_xlfn.XLOOKUP(B47,'All Investors'!B55:B233,'All Investors'!C55:C233,"")</f>
        <v/>
      </c>
      <c r="D47" s="207" t="str">
        <f>_xlfn.XLOOKUP(B47,'All Investors'!B55:B233,'All Investors'!F55:F233,"")</f>
        <v/>
      </c>
      <c r="E47" s="206" t="str">
        <f>_xlfn.XLOOKUP(B47,'All Investors'!B55:B233,'All Investors'!J55:J233,"")</f>
        <v/>
      </c>
      <c r="F47" s="206" t="str">
        <f>_xlfn.XLOOKUP(B47,'All Investors'!B55:B233,'All Investors'!K55:K233,"")</f>
        <v/>
      </c>
      <c r="G47" s="105" t="e">
        <f t="shared" si="0"/>
        <v>#VALUE!</v>
      </c>
      <c r="H47" s="100" t="e">
        <f t="shared" ref="H47:H81" si="3">F47/E47</f>
        <v>#VALUE!</v>
      </c>
      <c r="I47" s="101" t="e">
        <f t="shared" ref="I47:I81" si="4">E47/F$13</f>
        <v>#VALUE!</v>
      </c>
      <c r="J47" s="208" t="str">
        <f>_xlfn.XLOOKUP(B47,'All Investors'!B55:B233,'All Investors'!N55:N233,"")</f>
        <v/>
      </c>
    </row>
    <row r="48" spans="1:10" s="33" customFormat="1" ht="10.5" x14ac:dyDescent="0.15">
      <c r="A48" s="54"/>
      <c r="B48" s="209" t="str">
        <f>IF('All Investors'!B56= "","",'All Investors'!B56)</f>
        <v/>
      </c>
      <c r="C48" s="204" t="str">
        <f>_xlfn.XLOOKUP(B48,'All Investors'!B56:B234,'All Investors'!C56:C234,"")</f>
        <v/>
      </c>
      <c r="D48" s="207" t="str">
        <f>_xlfn.XLOOKUP(B48,'All Investors'!B56:B234,'All Investors'!F56:F234,"")</f>
        <v/>
      </c>
      <c r="E48" s="206" t="str">
        <f>_xlfn.XLOOKUP(B48,'All Investors'!B56:B234,'All Investors'!J56:J234,"")</f>
        <v/>
      </c>
      <c r="F48" s="206" t="str">
        <f>_xlfn.XLOOKUP(B48,'All Investors'!B56:B234,'All Investors'!K56:K234,"")</f>
        <v/>
      </c>
      <c r="G48" s="105" t="e">
        <f t="shared" si="0"/>
        <v>#VALUE!</v>
      </c>
      <c r="H48" s="100" t="e">
        <f t="shared" si="3"/>
        <v>#VALUE!</v>
      </c>
      <c r="I48" s="101" t="e">
        <f t="shared" si="4"/>
        <v>#VALUE!</v>
      </c>
      <c r="J48" s="208" t="str">
        <f>_xlfn.XLOOKUP(B48,'All Investors'!B56:B234,'All Investors'!N56:N234,"")</f>
        <v/>
      </c>
    </row>
    <row r="49" spans="1:10" s="33" customFormat="1" ht="10.5" x14ac:dyDescent="0.15">
      <c r="A49" s="54"/>
      <c r="B49" s="209" t="str">
        <f>IF('All Investors'!B57= "","",'All Investors'!B57)</f>
        <v/>
      </c>
      <c r="C49" s="204" t="str">
        <f>_xlfn.XLOOKUP(B49,'All Investors'!B57:B235,'All Investors'!C57:C235,"")</f>
        <v/>
      </c>
      <c r="D49" s="207" t="str">
        <f>_xlfn.XLOOKUP(B49,'All Investors'!B57:B235,'All Investors'!F57:F235,"")</f>
        <v/>
      </c>
      <c r="E49" s="206" t="str">
        <f>_xlfn.XLOOKUP(B49,'All Investors'!B57:B235,'All Investors'!J57:J235,"")</f>
        <v/>
      </c>
      <c r="F49" s="206" t="str">
        <f>_xlfn.XLOOKUP(B49,'All Investors'!B57:B235,'All Investors'!K57:K235,"")</f>
        <v/>
      </c>
      <c r="G49" s="105" t="e">
        <f t="shared" si="0"/>
        <v>#VALUE!</v>
      </c>
      <c r="H49" s="100" t="e">
        <f t="shared" si="3"/>
        <v>#VALUE!</v>
      </c>
      <c r="I49" s="101" t="e">
        <f t="shared" si="4"/>
        <v>#VALUE!</v>
      </c>
      <c r="J49" s="208" t="str">
        <f>_xlfn.XLOOKUP(B49,'All Investors'!B57:B235,'All Investors'!N57:N235,"")</f>
        <v/>
      </c>
    </row>
    <row r="50" spans="1:10" s="33" customFormat="1" ht="10.5" x14ac:dyDescent="0.15">
      <c r="A50" s="54"/>
      <c r="B50" s="209" t="str">
        <f>IF('All Investors'!B58= "","",'All Investors'!B58)</f>
        <v/>
      </c>
      <c r="C50" s="204" t="str">
        <f>_xlfn.XLOOKUP(B50,'All Investors'!B58:B236,'All Investors'!C58:C236,"")</f>
        <v/>
      </c>
      <c r="D50" s="207" t="str">
        <f>_xlfn.XLOOKUP(B50,'All Investors'!B58:B236,'All Investors'!F58:F236,"")</f>
        <v/>
      </c>
      <c r="E50" s="206" t="str">
        <f>_xlfn.XLOOKUP(B50,'All Investors'!B58:B236,'All Investors'!J58:J236,"")</f>
        <v/>
      </c>
      <c r="F50" s="206" t="str">
        <f>_xlfn.XLOOKUP(B50,'All Investors'!B58:B236,'All Investors'!K58:K236,"")</f>
        <v/>
      </c>
      <c r="G50" s="105" t="e">
        <f t="shared" si="0"/>
        <v>#VALUE!</v>
      </c>
      <c r="H50" s="100" t="e">
        <f t="shared" si="3"/>
        <v>#VALUE!</v>
      </c>
      <c r="I50" s="101" t="e">
        <f t="shared" si="4"/>
        <v>#VALUE!</v>
      </c>
      <c r="J50" s="208" t="str">
        <f>_xlfn.XLOOKUP(B50,'All Investors'!B58:B236,'All Investors'!N58:N236,"")</f>
        <v/>
      </c>
    </row>
    <row r="51" spans="1:10" s="33" customFormat="1" ht="10.5" x14ac:dyDescent="0.15">
      <c r="A51" s="54"/>
      <c r="B51" s="209" t="str">
        <f>IF('All Investors'!B59= "","",'All Investors'!B59)</f>
        <v/>
      </c>
      <c r="C51" s="204" t="str">
        <f>_xlfn.XLOOKUP(B51,'All Investors'!B59:B237,'All Investors'!C59:C237,"")</f>
        <v/>
      </c>
      <c r="D51" s="207" t="str">
        <f>_xlfn.XLOOKUP(B51,'All Investors'!B59:B237,'All Investors'!F59:F237,"")</f>
        <v/>
      </c>
      <c r="E51" s="206" t="str">
        <f>_xlfn.XLOOKUP(B51,'All Investors'!B59:B237,'All Investors'!J59:J237,"")</f>
        <v/>
      </c>
      <c r="F51" s="206" t="str">
        <f>_xlfn.XLOOKUP(B51,'All Investors'!B59:B237,'All Investors'!K59:K237,"")</f>
        <v/>
      </c>
      <c r="G51" s="105" t="e">
        <f t="shared" si="0"/>
        <v>#VALUE!</v>
      </c>
      <c r="H51" s="100" t="e">
        <f t="shared" si="3"/>
        <v>#VALUE!</v>
      </c>
      <c r="I51" s="101" t="e">
        <f t="shared" si="4"/>
        <v>#VALUE!</v>
      </c>
      <c r="J51" s="208" t="str">
        <f>_xlfn.XLOOKUP(B51,'All Investors'!B59:B237,'All Investors'!N59:N237,"")</f>
        <v/>
      </c>
    </row>
    <row r="52" spans="1:10" s="33" customFormat="1" ht="10.5" x14ac:dyDescent="0.15">
      <c r="A52" s="54"/>
      <c r="B52" s="209" t="str">
        <f>IF('All Investors'!B60= "","",'All Investors'!B60)</f>
        <v/>
      </c>
      <c r="C52" s="204" t="str">
        <f>_xlfn.XLOOKUP(B52,'All Investors'!B60:B238,'All Investors'!C60:C238,"")</f>
        <v/>
      </c>
      <c r="D52" s="207" t="str">
        <f>_xlfn.XLOOKUP(B52,'All Investors'!B60:B238,'All Investors'!F60:F238,"")</f>
        <v/>
      </c>
      <c r="E52" s="206" t="str">
        <f>_xlfn.XLOOKUP(B52,'All Investors'!B60:B238,'All Investors'!J60:J238,"")</f>
        <v/>
      </c>
      <c r="F52" s="206" t="str">
        <f>_xlfn.XLOOKUP(B52,'All Investors'!B60:B238,'All Investors'!K60:K238,"")</f>
        <v/>
      </c>
      <c r="G52" s="105" t="e">
        <f t="shared" si="0"/>
        <v>#VALUE!</v>
      </c>
      <c r="H52" s="100" t="e">
        <f t="shared" si="3"/>
        <v>#VALUE!</v>
      </c>
      <c r="I52" s="101" t="e">
        <f t="shared" si="4"/>
        <v>#VALUE!</v>
      </c>
      <c r="J52" s="208" t="str">
        <f>_xlfn.XLOOKUP(B52,'All Investors'!B60:B238,'All Investors'!N60:N238,"")</f>
        <v/>
      </c>
    </row>
    <row r="53" spans="1:10" s="33" customFormat="1" ht="10.5" x14ac:dyDescent="0.15">
      <c r="A53" s="54"/>
      <c r="B53" s="209" t="str">
        <f>IF('All Investors'!B61= "","",'All Investors'!B61)</f>
        <v/>
      </c>
      <c r="C53" s="204" t="str">
        <f>_xlfn.XLOOKUP(B53,'All Investors'!B61:B239,'All Investors'!C61:C239,"")</f>
        <v/>
      </c>
      <c r="D53" s="207" t="str">
        <f>_xlfn.XLOOKUP(B53,'All Investors'!B61:B239,'All Investors'!F61:F239,"")</f>
        <v/>
      </c>
      <c r="E53" s="206" t="str">
        <f>_xlfn.XLOOKUP(B53,'All Investors'!B61:B239,'All Investors'!J61:J239,"")</f>
        <v/>
      </c>
      <c r="F53" s="206" t="str">
        <f>_xlfn.XLOOKUP(B53,'All Investors'!B61:B239,'All Investors'!K61:K239,"")</f>
        <v/>
      </c>
      <c r="G53" s="105" t="e">
        <f t="shared" si="0"/>
        <v>#VALUE!</v>
      </c>
      <c r="H53" s="100" t="e">
        <f t="shared" si="3"/>
        <v>#VALUE!</v>
      </c>
      <c r="I53" s="101" t="e">
        <f t="shared" si="4"/>
        <v>#VALUE!</v>
      </c>
      <c r="J53" s="208" t="str">
        <f>_xlfn.XLOOKUP(B53,'All Investors'!B61:B239,'All Investors'!N61:N239,"")</f>
        <v/>
      </c>
    </row>
    <row r="54" spans="1:10" s="33" customFormat="1" ht="10.5" x14ac:dyDescent="0.15">
      <c r="A54" s="54"/>
      <c r="B54" s="209" t="str">
        <f>IF('All Investors'!B62= "","",'All Investors'!B62)</f>
        <v/>
      </c>
      <c r="C54" s="204" t="str">
        <f>_xlfn.XLOOKUP(B54,'All Investors'!B62:B240,'All Investors'!C62:C240,"")</f>
        <v/>
      </c>
      <c r="D54" s="207" t="str">
        <f>_xlfn.XLOOKUP(B54,'All Investors'!B62:B240,'All Investors'!F62:F240,"")</f>
        <v/>
      </c>
      <c r="E54" s="206" t="str">
        <f>_xlfn.XLOOKUP(B54,'All Investors'!B62:B240,'All Investors'!J62:J240,"")</f>
        <v/>
      </c>
      <c r="F54" s="206" t="str">
        <f>_xlfn.XLOOKUP(B54,'All Investors'!B62:B240,'All Investors'!K62:K240,"")</f>
        <v/>
      </c>
      <c r="G54" s="105" t="e">
        <f t="shared" si="0"/>
        <v>#VALUE!</v>
      </c>
      <c r="H54" s="100" t="e">
        <f t="shared" si="3"/>
        <v>#VALUE!</v>
      </c>
      <c r="I54" s="101" t="e">
        <f t="shared" si="4"/>
        <v>#VALUE!</v>
      </c>
      <c r="J54" s="208" t="str">
        <f>_xlfn.XLOOKUP(B54,'All Investors'!B62:B240,'All Investors'!N62:N240,"")</f>
        <v/>
      </c>
    </row>
    <row r="55" spans="1:10" s="33" customFormat="1" ht="10.5" x14ac:dyDescent="0.15">
      <c r="A55" s="54"/>
      <c r="B55" s="209" t="str">
        <f>IF('All Investors'!B63= "","",'All Investors'!B63)</f>
        <v/>
      </c>
      <c r="C55" s="204" t="str">
        <f>_xlfn.XLOOKUP(B55,'All Investors'!B63:B241,'All Investors'!C63:C241,"")</f>
        <v/>
      </c>
      <c r="D55" s="207" t="str">
        <f>_xlfn.XLOOKUP(B55,'All Investors'!B63:B241,'All Investors'!F63:F241,"")</f>
        <v/>
      </c>
      <c r="E55" s="206" t="str">
        <f>_xlfn.XLOOKUP(B55,'All Investors'!B63:B241,'All Investors'!J63:J241,"")</f>
        <v/>
      </c>
      <c r="F55" s="206" t="str">
        <f>_xlfn.XLOOKUP(B55,'All Investors'!B63:B241,'All Investors'!K63:K241,"")</f>
        <v/>
      </c>
      <c r="G55" s="105" t="e">
        <f t="shared" si="0"/>
        <v>#VALUE!</v>
      </c>
      <c r="H55" s="100" t="e">
        <f t="shared" si="3"/>
        <v>#VALUE!</v>
      </c>
      <c r="I55" s="101" t="e">
        <f t="shared" si="4"/>
        <v>#VALUE!</v>
      </c>
      <c r="J55" s="208" t="str">
        <f>_xlfn.XLOOKUP(B55,'All Investors'!B63:B241,'All Investors'!N63:N241,"")</f>
        <v/>
      </c>
    </row>
    <row r="56" spans="1:10" s="33" customFormat="1" ht="10.5" x14ac:dyDescent="0.15">
      <c r="A56" s="54"/>
      <c r="B56" s="209" t="str">
        <f>IF('All Investors'!B64= "","",'All Investors'!B64)</f>
        <v/>
      </c>
      <c r="C56" s="204" t="str">
        <f>_xlfn.XLOOKUP(B56,'All Investors'!B64:B242,'All Investors'!C64:C242,"")</f>
        <v/>
      </c>
      <c r="D56" s="207" t="str">
        <f>_xlfn.XLOOKUP(B56,'All Investors'!B64:B242,'All Investors'!F64:F242,"")</f>
        <v/>
      </c>
      <c r="E56" s="206" t="str">
        <f>_xlfn.XLOOKUP(B56,'All Investors'!B64:B242,'All Investors'!J64:J242,"")</f>
        <v/>
      </c>
      <c r="F56" s="206" t="str">
        <f>_xlfn.XLOOKUP(B56,'All Investors'!B64:B242,'All Investors'!K64:K242,"")</f>
        <v/>
      </c>
      <c r="G56" s="105" t="e">
        <f t="shared" si="0"/>
        <v>#VALUE!</v>
      </c>
      <c r="H56" s="100" t="e">
        <f t="shared" si="3"/>
        <v>#VALUE!</v>
      </c>
      <c r="I56" s="101" t="e">
        <f t="shared" si="4"/>
        <v>#VALUE!</v>
      </c>
      <c r="J56" s="208" t="str">
        <f>_xlfn.XLOOKUP(B56,'All Investors'!B64:B242,'All Investors'!N64:N242,"")</f>
        <v/>
      </c>
    </row>
    <row r="57" spans="1:10" s="33" customFormat="1" ht="10.5" x14ac:dyDescent="0.15">
      <c r="A57" s="54"/>
      <c r="B57" s="209" t="str">
        <f>IF('All Investors'!B65= "","",'All Investors'!B65)</f>
        <v/>
      </c>
      <c r="C57" s="204" t="str">
        <f>_xlfn.XLOOKUP(B57,'All Investors'!B65:B243,'All Investors'!C65:C243,"")</f>
        <v/>
      </c>
      <c r="D57" s="207" t="str">
        <f>_xlfn.XLOOKUP(B57,'All Investors'!B65:B243,'All Investors'!F65:F243,"")</f>
        <v/>
      </c>
      <c r="E57" s="206" t="str">
        <f>_xlfn.XLOOKUP(B57,'All Investors'!B65:B243,'All Investors'!J65:J243,"")</f>
        <v/>
      </c>
      <c r="F57" s="206" t="str">
        <f>_xlfn.XLOOKUP(B57,'All Investors'!B65:B243,'All Investors'!K65:K243,"")</f>
        <v/>
      </c>
      <c r="G57" s="105" t="e">
        <f t="shared" si="0"/>
        <v>#VALUE!</v>
      </c>
      <c r="H57" s="100" t="e">
        <f t="shared" si="3"/>
        <v>#VALUE!</v>
      </c>
      <c r="I57" s="101" t="e">
        <f t="shared" si="4"/>
        <v>#VALUE!</v>
      </c>
      <c r="J57" s="208" t="str">
        <f>_xlfn.XLOOKUP(B57,'All Investors'!B65:B243,'All Investors'!N65:N243,"")</f>
        <v/>
      </c>
    </row>
    <row r="58" spans="1:10" s="33" customFormat="1" ht="10.5" x14ac:dyDescent="0.15">
      <c r="A58" s="54"/>
      <c r="B58" s="209" t="str">
        <f>IF('All Investors'!B66= "","",'All Investors'!B66)</f>
        <v/>
      </c>
      <c r="C58" s="204" t="str">
        <f>_xlfn.XLOOKUP(B58,'All Investors'!B66:B244,'All Investors'!C66:C244,"")</f>
        <v/>
      </c>
      <c r="D58" s="207" t="str">
        <f>_xlfn.XLOOKUP(B58,'All Investors'!B66:B244,'All Investors'!F66:F244,"")</f>
        <v/>
      </c>
      <c r="E58" s="206" t="str">
        <f>_xlfn.XLOOKUP(B58,'All Investors'!B66:B244,'All Investors'!J66:J244,"")</f>
        <v/>
      </c>
      <c r="F58" s="206" t="str">
        <f>_xlfn.XLOOKUP(B58,'All Investors'!B66:B244,'All Investors'!K66:K244,"")</f>
        <v/>
      </c>
      <c r="G58" s="105" t="e">
        <f t="shared" si="0"/>
        <v>#VALUE!</v>
      </c>
      <c r="H58" s="100" t="e">
        <f t="shared" si="3"/>
        <v>#VALUE!</v>
      </c>
      <c r="I58" s="101" t="e">
        <f t="shared" si="4"/>
        <v>#VALUE!</v>
      </c>
      <c r="J58" s="208" t="str">
        <f>_xlfn.XLOOKUP(B58,'All Investors'!B66:B244,'All Investors'!N66:N244,"")</f>
        <v/>
      </c>
    </row>
    <row r="59" spans="1:10" s="33" customFormat="1" ht="10.5" x14ac:dyDescent="0.15">
      <c r="A59" s="54"/>
      <c r="B59" s="209" t="str">
        <f>IF('All Investors'!B67= "","",'All Investors'!B67)</f>
        <v/>
      </c>
      <c r="C59" s="204" t="str">
        <f>_xlfn.XLOOKUP(B59,'All Investors'!B67:B245,'All Investors'!C67:C245,"")</f>
        <v/>
      </c>
      <c r="D59" s="207" t="str">
        <f>_xlfn.XLOOKUP(B59,'All Investors'!B67:B245,'All Investors'!F67:F245,"")</f>
        <v/>
      </c>
      <c r="E59" s="206" t="str">
        <f>_xlfn.XLOOKUP(B59,'All Investors'!B67:B245,'All Investors'!J67:J245,"")</f>
        <v/>
      </c>
      <c r="F59" s="206" t="str">
        <f>_xlfn.XLOOKUP(B59,'All Investors'!B67:B245,'All Investors'!K67:K245,"")</f>
        <v/>
      </c>
      <c r="G59" s="105" t="e">
        <f t="shared" si="0"/>
        <v>#VALUE!</v>
      </c>
      <c r="H59" s="100" t="e">
        <f t="shared" si="3"/>
        <v>#VALUE!</v>
      </c>
      <c r="I59" s="101" t="e">
        <f t="shared" si="4"/>
        <v>#VALUE!</v>
      </c>
      <c r="J59" s="208" t="str">
        <f>_xlfn.XLOOKUP(B59,'All Investors'!B67:B245,'All Investors'!N67:N245,"")</f>
        <v/>
      </c>
    </row>
    <row r="60" spans="1:10" s="33" customFormat="1" ht="10.5" x14ac:dyDescent="0.15">
      <c r="A60" s="54"/>
      <c r="B60" s="209" t="str">
        <f>IF('All Investors'!B68= "","",'All Investors'!B68)</f>
        <v/>
      </c>
      <c r="C60" s="204" t="str">
        <f>_xlfn.XLOOKUP(B60,'All Investors'!B68:B246,'All Investors'!C68:C246,"")</f>
        <v/>
      </c>
      <c r="D60" s="207" t="str">
        <f>_xlfn.XLOOKUP(B60,'All Investors'!B68:B246,'All Investors'!F68:F246,"")</f>
        <v/>
      </c>
      <c r="E60" s="206" t="str">
        <f>_xlfn.XLOOKUP(B60,'All Investors'!B68:B246,'All Investors'!J68:J246,"")</f>
        <v/>
      </c>
      <c r="F60" s="206" t="str">
        <f>_xlfn.XLOOKUP(B60,'All Investors'!B68:B246,'All Investors'!K68:K246,"")</f>
        <v/>
      </c>
      <c r="G60" s="105" t="e">
        <f t="shared" si="0"/>
        <v>#VALUE!</v>
      </c>
      <c r="H60" s="100" t="e">
        <f t="shared" si="3"/>
        <v>#VALUE!</v>
      </c>
      <c r="I60" s="101" t="e">
        <f t="shared" si="4"/>
        <v>#VALUE!</v>
      </c>
      <c r="J60" s="208" t="str">
        <f>_xlfn.XLOOKUP(B60,'All Investors'!B68:B246,'All Investors'!N68:N246,"")</f>
        <v/>
      </c>
    </row>
    <row r="61" spans="1:10" s="33" customFormat="1" ht="10.5" x14ac:dyDescent="0.15">
      <c r="A61" s="54"/>
      <c r="B61" s="209" t="str">
        <f>IF('All Investors'!B69= "","",'All Investors'!B69)</f>
        <v/>
      </c>
      <c r="C61" s="204" t="str">
        <f>_xlfn.XLOOKUP(B61,'All Investors'!B69:B247,'All Investors'!C69:C247,"")</f>
        <v/>
      </c>
      <c r="D61" s="207" t="str">
        <f>_xlfn.XLOOKUP(B61,'All Investors'!B69:B247,'All Investors'!F69:F247,"")</f>
        <v/>
      </c>
      <c r="E61" s="206" t="str">
        <f>_xlfn.XLOOKUP(B61,'All Investors'!B69:B247,'All Investors'!J69:J247,"")</f>
        <v/>
      </c>
      <c r="F61" s="206" t="str">
        <f>_xlfn.XLOOKUP(B61,'All Investors'!B69:B247,'All Investors'!K69:K247,"")</f>
        <v/>
      </c>
      <c r="G61" s="105" t="e">
        <f t="shared" si="0"/>
        <v>#VALUE!</v>
      </c>
      <c r="H61" s="100" t="e">
        <f t="shared" si="3"/>
        <v>#VALUE!</v>
      </c>
      <c r="I61" s="101" t="e">
        <f t="shared" si="4"/>
        <v>#VALUE!</v>
      </c>
      <c r="J61" s="208" t="str">
        <f>_xlfn.XLOOKUP(B61,'All Investors'!B69:B247,'All Investors'!N69:N247,"")</f>
        <v/>
      </c>
    </row>
    <row r="62" spans="1:10" s="33" customFormat="1" ht="10.5" x14ac:dyDescent="0.15">
      <c r="A62" s="54"/>
      <c r="B62" s="209" t="str">
        <f>IF('All Investors'!B70= "","",'All Investors'!B70)</f>
        <v/>
      </c>
      <c r="C62" s="204" t="str">
        <f>_xlfn.XLOOKUP(B62,'All Investors'!B70:B248,'All Investors'!C70:C248,"")</f>
        <v/>
      </c>
      <c r="D62" s="207" t="str">
        <f>_xlfn.XLOOKUP(B62,'All Investors'!B70:B248,'All Investors'!F70:F248,"")</f>
        <v/>
      </c>
      <c r="E62" s="206" t="str">
        <f>_xlfn.XLOOKUP(B62,'All Investors'!B70:B248,'All Investors'!J70:J248,"")</f>
        <v/>
      </c>
      <c r="F62" s="206" t="str">
        <f>_xlfn.XLOOKUP(B62,'All Investors'!B70:B248,'All Investors'!K70:K248,"")</f>
        <v/>
      </c>
      <c r="G62" s="105" t="e">
        <f t="shared" si="0"/>
        <v>#VALUE!</v>
      </c>
      <c r="H62" s="100" t="e">
        <f t="shared" si="3"/>
        <v>#VALUE!</v>
      </c>
      <c r="I62" s="101" t="e">
        <f t="shared" si="4"/>
        <v>#VALUE!</v>
      </c>
      <c r="J62" s="208" t="str">
        <f>_xlfn.XLOOKUP(B62,'All Investors'!B70:B248,'All Investors'!N70:N248,"")</f>
        <v/>
      </c>
    </row>
    <row r="63" spans="1:10" s="33" customFormat="1" ht="10.5" x14ac:dyDescent="0.15">
      <c r="A63" s="54"/>
      <c r="B63" s="209" t="str">
        <f>IF('All Investors'!B71= "","",'All Investors'!B71)</f>
        <v/>
      </c>
      <c r="C63" s="204" t="str">
        <f>_xlfn.XLOOKUP(B63,'All Investors'!B71:B249,'All Investors'!C71:C249,"")</f>
        <v/>
      </c>
      <c r="D63" s="207" t="str">
        <f>_xlfn.XLOOKUP(B63,'All Investors'!B71:B249,'All Investors'!F71:F249,"")</f>
        <v/>
      </c>
      <c r="E63" s="206" t="str">
        <f>_xlfn.XLOOKUP(B63,'All Investors'!B71:B249,'All Investors'!J71:J249,"")</f>
        <v/>
      </c>
      <c r="F63" s="206" t="str">
        <f>_xlfn.XLOOKUP(B63,'All Investors'!B71:B249,'All Investors'!K71:K249,"")</f>
        <v/>
      </c>
      <c r="G63" s="105" t="e">
        <f t="shared" si="0"/>
        <v>#VALUE!</v>
      </c>
      <c r="H63" s="100" t="e">
        <f t="shared" si="3"/>
        <v>#VALUE!</v>
      </c>
      <c r="I63" s="101" t="e">
        <f t="shared" si="4"/>
        <v>#VALUE!</v>
      </c>
      <c r="J63" s="208" t="str">
        <f>_xlfn.XLOOKUP(B63,'All Investors'!B71:B249,'All Investors'!N71:N249,"")</f>
        <v/>
      </c>
    </row>
    <row r="64" spans="1:10" s="33" customFormat="1" ht="10.5" x14ac:dyDescent="0.15">
      <c r="A64" s="54"/>
      <c r="B64" s="209" t="str">
        <f>IF('All Investors'!B72= "","",'All Investors'!B72)</f>
        <v/>
      </c>
      <c r="C64" s="204" t="str">
        <f>_xlfn.XLOOKUP(B64,'All Investors'!B72:B250,'All Investors'!C72:C250,"")</f>
        <v/>
      </c>
      <c r="D64" s="207" t="str">
        <f>_xlfn.XLOOKUP(B64,'All Investors'!B72:B250,'All Investors'!F72:F250,"")</f>
        <v/>
      </c>
      <c r="E64" s="206" t="str">
        <f>_xlfn.XLOOKUP(B64,'All Investors'!B72:B250,'All Investors'!J72:J250,"")</f>
        <v/>
      </c>
      <c r="F64" s="206" t="str">
        <f>_xlfn.XLOOKUP(B64,'All Investors'!B72:B250,'All Investors'!K72:K250,"")</f>
        <v/>
      </c>
      <c r="G64" s="105" t="e">
        <f t="shared" si="0"/>
        <v>#VALUE!</v>
      </c>
      <c r="H64" s="100" t="e">
        <f t="shared" si="3"/>
        <v>#VALUE!</v>
      </c>
      <c r="I64" s="101" t="e">
        <f t="shared" si="4"/>
        <v>#VALUE!</v>
      </c>
      <c r="J64" s="208" t="str">
        <f>_xlfn.XLOOKUP(B64,'All Investors'!B72:B250,'All Investors'!N72:N250,"")</f>
        <v/>
      </c>
    </row>
    <row r="65" spans="1:10" s="33" customFormat="1" ht="10.5" x14ac:dyDescent="0.15">
      <c r="A65" s="54"/>
      <c r="B65" s="209" t="str">
        <f>IF('All Investors'!B73= "","",'All Investors'!B73)</f>
        <v/>
      </c>
      <c r="C65" s="204" t="str">
        <f>_xlfn.XLOOKUP(B65,'All Investors'!B73:B251,'All Investors'!C73:C251,"")</f>
        <v/>
      </c>
      <c r="D65" s="207" t="str">
        <f>_xlfn.XLOOKUP(B65,'All Investors'!B73:B251,'All Investors'!F73:F251,"")</f>
        <v/>
      </c>
      <c r="E65" s="206" t="str">
        <f>_xlfn.XLOOKUP(B65,'All Investors'!B73:B251,'All Investors'!J73:J251,"")</f>
        <v/>
      </c>
      <c r="F65" s="206" t="str">
        <f>_xlfn.XLOOKUP(B65,'All Investors'!B73:B251,'All Investors'!K73:K251,"")</f>
        <v/>
      </c>
      <c r="G65" s="105" t="e">
        <f t="shared" si="0"/>
        <v>#VALUE!</v>
      </c>
      <c r="H65" s="100" t="e">
        <f t="shared" si="3"/>
        <v>#VALUE!</v>
      </c>
      <c r="I65" s="101" t="e">
        <f t="shared" si="4"/>
        <v>#VALUE!</v>
      </c>
      <c r="J65" s="208" t="str">
        <f>_xlfn.XLOOKUP(B65,'All Investors'!B73:B251,'All Investors'!N73:N251,"")</f>
        <v/>
      </c>
    </row>
    <row r="66" spans="1:10" s="33" customFormat="1" ht="10.5" x14ac:dyDescent="0.15">
      <c r="A66" s="54"/>
      <c r="B66" s="209" t="str">
        <f>IF('All Investors'!B74= "","",'All Investors'!B74)</f>
        <v/>
      </c>
      <c r="C66" s="204" t="str">
        <f>_xlfn.XLOOKUP(B66,'All Investors'!B74:B252,'All Investors'!C74:C252,"")</f>
        <v/>
      </c>
      <c r="D66" s="207" t="str">
        <f>_xlfn.XLOOKUP(B66,'All Investors'!B74:B252,'All Investors'!F74:F252,"")</f>
        <v/>
      </c>
      <c r="E66" s="206" t="str">
        <f>_xlfn.XLOOKUP(B66,'All Investors'!B74:B252,'All Investors'!J74:J252,"")</f>
        <v/>
      </c>
      <c r="F66" s="206" t="str">
        <f>_xlfn.XLOOKUP(B66,'All Investors'!B74:B252,'All Investors'!K74:K252,"")</f>
        <v/>
      </c>
      <c r="G66" s="105" t="e">
        <f t="shared" si="0"/>
        <v>#VALUE!</v>
      </c>
      <c r="H66" s="100" t="e">
        <f t="shared" si="3"/>
        <v>#VALUE!</v>
      </c>
      <c r="I66" s="101" t="e">
        <f t="shared" si="4"/>
        <v>#VALUE!</v>
      </c>
      <c r="J66" s="208" t="str">
        <f>_xlfn.XLOOKUP(B66,'All Investors'!B74:B252,'All Investors'!N74:N252,"")</f>
        <v/>
      </c>
    </row>
    <row r="67" spans="1:10" s="33" customFormat="1" ht="10.5" x14ac:dyDescent="0.15">
      <c r="A67" s="54"/>
      <c r="B67" s="209" t="str">
        <f>IF('All Investors'!B75= "","",'All Investors'!B75)</f>
        <v/>
      </c>
      <c r="C67" s="204" t="str">
        <f>_xlfn.XLOOKUP(B67,'All Investors'!B75:B253,'All Investors'!C75:C253,"")</f>
        <v/>
      </c>
      <c r="D67" s="207" t="str">
        <f>_xlfn.XLOOKUP(B67,'All Investors'!B75:B253,'All Investors'!F75:F253,"")</f>
        <v/>
      </c>
      <c r="E67" s="206" t="str">
        <f>_xlfn.XLOOKUP(B67,'All Investors'!B75:B253,'All Investors'!J75:J253,"")</f>
        <v/>
      </c>
      <c r="F67" s="206" t="str">
        <f>_xlfn.XLOOKUP(B67,'All Investors'!B75:B253,'All Investors'!K75:K253,"")</f>
        <v/>
      </c>
      <c r="G67" s="105" t="e">
        <f t="shared" si="0"/>
        <v>#VALUE!</v>
      </c>
      <c r="H67" s="100" t="e">
        <f t="shared" si="3"/>
        <v>#VALUE!</v>
      </c>
      <c r="I67" s="101" t="e">
        <f t="shared" si="4"/>
        <v>#VALUE!</v>
      </c>
      <c r="J67" s="208" t="str">
        <f>_xlfn.XLOOKUP(B67,'All Investors'!B75:B253,'All Investors'!N75:N253,"")</f>
        <v/>
      </c>
    </row>
    <row r="68" spans="1:10" s="33" customFormat="1" ht="10.5" x14ac:dyDescent="0.15">
      <c r="A68" s="54"/>
      <c r="B68" s="209" t="str">
        <f>IF('All Investors'!B76= "","",'All Investors'!B76)</f>
        <v/>
      </c>
      <c r="C68" s="204" t="str">
        <f>_xlfn.XLOOKUP(B68,'All Investors'!B76:B254,'All Investors'!C76:C254,"")</f>
        <v/>
      </c>
      <c r="D68" s="207" t="str">
        <f>_xlfn.XLOOKUP(B68,'All Investors'!B76:B254,'All Investors'!F76:F254,"")</f>
        <v/>
      </c>
      <c r="E68" s="206" t="str">
        <f>_xlfn.XLOOKUP(B68,'All Investors'!B76:B254,'All Investors'!J76:J254,"")</f>
        <v/>
      </c>
      <c r="F68" s="206" t="str">
        <f>_xlfn.XLOOKUP(B68,'All Investors'!B76:B254,'All Investors'!K76:K254,"")</f>
        <v/>
      </c>
      <c r="G68" s="105" t="e">
        <f t="shared" si="0"/>
        <v>#VALUE!</v>
      </c>
      <c r="H68" s="100" t="e">
        <f t="shared" si="3"/>
        <v>#VALUE!</v>
      </c>
      <c r="I68" s="101" t="e">
        <f t="shared" si="4"/>
        <v>#VALUE!</v>
      </c>
      <c r="J68" s="208" t="str">
        <f>_xlfn.XLOOKUP(B68,'All Investors'!B76:B254,'All Investors'!N76:N254,"")</f>
        <v/>
      </c>
    </row>
    <row r="69" spans="1:10" s="33" customFormat="1" ht="10.5" x14ac:dyDescent="0.15">
      <c r="A69" s="54"/>
      <c r="B69" s="209" t="str">
        <f>IF('All Investors'!B77= "","",'All Investors'!B77)</f>
        <v/>
      </c>
      <c r="C69" s="204" t="str">
        <f>_xlfn.XLOOKUP(B69,'All Investors'!B77:B255,'All Investors'!C77:C255,"")</f>
        <v/>
      </c>
      <c r="D69" s="207" t="str">
        <f>_xlfn.XLOOKUP(B69,'All Investors'!B77:B255,'All Investors'!F77:F255,"")</f>
        <v/>
      </c>
      <c r="E69" s="206" t="str">
        <f>_xlfn.XLOOKUP(B69,'All Investors'!B77:B255,'All Investors'!J77:J255,"")</f>
        <v/>
      </c>
      <c r="F69" s="206" t="str">
        <f>_xlfn.XLOOKUP(B69,'All Investors'!B77:B255,'All Investors'!K77:K255,"")</f>
        <v/>
      </c>
      <c r="G69" s="105" t="e">
        <f t="shared" si="0"/>
        <v>#VALUE!</v>
      </c>
      <c r="H69" s="100" t="e">
        <f t="shared" si="3"/>
        <v>#VALUE!</v>
      </c>
      <c r="I69" s="101" t="e">
        <f t="shared" si="4"/>
        <v>#VALUE!</v>
      </c>
      <c r="J69" s="208" t="str">
        <f>_xlfn.XLOOKUP(B69,'All Investors'!B77:B255,'All Investors'!N77:N255,"")</f>
        <v/>
      </c>
    </row>
    <row r="70" spans="1:10" s="33" customFormat="1" ht="10.5" x14ac:dyDescent="0.15">
      <c r="A70" s="54"/>
      <c r="B70" s="209" t="str">
        <f>IF('All Investors'!B78= "","",'All Investors'!B78)</f>
        <v/>
      </c>
      <c r="C70" s="204" t="str">
        <f>_xlfn.XLOOKUP(B70,'All Investors'!B78:B256,'All Investors'!C78:C256,"")</f>
        <v/>
      </c>
      <c r="D70" s="207" t="str">
        <f>_xlfn.XLOOKUP(B70,'All Investors'!B78:B256,'All Investors'!F78:F256,"")</f>
        <v/>
      </c>
      <c r="E70" s="206" t="str">
        <f>_xlfn.XLOOKUP(B70,'All Investors'!B78:B256,'All Investors'!J78:J256,"")</f>
        <v/>
      </c>
      <c r="F70" s="206" t="str">
        <f>_xlfn.XLOOKUP(B70,'All Investors'!B78:B256,'All Investors'!K78:K256,"")</f>
        <v/>
      </c>
      <c r="G70" s="105" t="e">
        <f t="shared" si="0"/>
        <v>#VALUE!</v>
      </c>
      <c r="H70" s="100" t="e">
        <f t="shared" si="3"/>
        <v>#VALUE!</v>
      </c>
      <c r="I70" s="101" t="e">
        <f t="shared" si="4"/>
        <v>#VALUE!</v>
      </c>
      <c r="J70" s="208" t="str">
        <f>_xlfn.XLOOKUP(B70,'All Investors'!B78:B256,'All Investors'!N78:N256,"")</f>
        <v/>
      </c>
    </row>
    <row r="71" spans="1:10" s="33" customFormat="1" ht="10.5" x14ac:dyDescent="0.15">
      <c r="A71" s="54"/>
      <c r="B71" s="209" t="str">
        <f>IF('All Investors'!B79= "","",'All Investors'!B79)</f>
        <v/>
      </c>
      <c r="C71" s="204" t="str">
        <f>_xlfn.XLOOKUP(B71,'All Investors'!B79:B257,'All Investors'!C79:C257,"")</f>
        <v/>
      </c>
      <c r="D71" s="207" t="str">
        <f>_xlfn.XLOOKUP(B71,'All Investors'!B79:B257,'All Investors'!F79:F257,"")</f>
        <v/>
      </c>
      <c r="E71" s="206" t="str">
        <f>_xlfn.XLOOKUP(B71,'All Investors'!B79:B257,'All Investors'!J79:J257,"")</f>
        <v/>
      </c>
      <c r="F71" s="206" t="str">
        <f>_xlfn.XLOOKUP(B71,'All Investors'!B79:B257,'All Investors'!K79:K257,"")</f>
        <v/>
      </c>
      <c r="G71" s="105" t="e">
        <f t="shared" si="0"/>
        <v>#VALUE!</v>
      </c>
      <c r="H71" s="100" t="e">
        <f t="shared" si="3"/>
        <v>#VALUE!</v>
      </c>
      <c r="I71" s="101" t="e">
        <f t="shared" si="4"/>
        <v>#VALUE!</v>
      </c>
      <c r="J71" s="208" t="str">
        <f>_xlfn.XLOOKUP(B71,'All Investors'!B79:B257,'All Investors'!N79:N257,"")</f>
        <v/>
      </c>
    </row>
    <row r="72" spans="1:10" s="33" customFormat="1" ht="10.5" x14ac:dyDescent="0.15">
      <c r="A72" s="54"/>
      <c r="B72" s="209" t="str">
        <f>IF('All Investors'!B80= "","",'All Investors'!B80)</f>
        <v/>
      </c>
      <c r="C72" s="204" t="str">
        <f>_xlfn.XLOOKUP(B72,'All Investors'!B80:B258,'All Investors'!C80:C258,"")</f>
        <v/>
      </c>
      <c r="D72" s="207" t="str">
        <f>_xlfn.XLOOKUP(B72,'All Investors'!B80:B258,'All Investors'!F80:F258,"")</f>
        <v/>
      </c>
      <c r="E72" s="206" t="str">
        <f>_xlfn.XLOOKUP(B72,'All Investors'!B80:B258,'All Investors'!J80:J258,"")</f>
        <v/>
      </c>
      <c r="F72" s="206" t="str">
        <f>_xlfn.XLOOKUP(B72,'All Investors'!B80:B258,'All Investors'!K80:K258,"")</f>
        <v/>
      </c>
      <c r="G72" s="105" t="e">
        <f t="shared" si="0"/>
        <v>#VALUE!</v>
      </c>
      <c r="H72" s="100" t="e">
        <f t="shared" si="3"/>
        <v>#VALUE!</v>
      </c>
      <c r="I72" s="101" t="e">
        <f t="shared" si="4"/>
        <v>#VALUE!</v>
      </c>
      <c r="J72" s="208" t="str">
        <f>_xlfn.XLOOKUP(B72,'All Investors'!B80:B258,'All Investors'!N80:N258,"")</f>
        <v/>
      </c>
    </row>
    <row r="73" spans="1:10" s="33" customFormat="1" ht="10.5" x14ac:dyDescent="0.15">
      <c r="A73" s="54"/>
      <c r="B73" s="209" t="str">
        <f>IF('All Investors'!B81= "","",'All Investors'!B81)</f>
        <v/>
      </c>
      <c r="C73" s="204" t="str">
        <f>_xlfn.XLOOKUP(B73,'All Investors'!B81:B259,'All Investors'!C81:C259,"")</f>
        <v/>
      </c>
      <c r="D73" s="207" t="str">
        <f>_xlfn.XLOOKUP(B73,'All Investors'!B81:B259,'All Investors'!F81:F259,"")</f>
        <v/>
      </c>
      <c r="E73" s="206" t="str">
        <f>_xlfn.XLOOKUP(B73,'All Investors'!B81:B259,'All Investors'!J81:J259,"")</f>
        <v/>
      </c>
      <c r="F73" s="206" t="str">
        <f>_xlfn.XLOOKUP(B73,'All Investors'!B81:B259,'All Investors'!K81:K259,"")</f>
        <v/>
      </c>
      <c r="G73" s="105" t="e">
        <f t="shared" si="0"/>
        <v>#VALUE!</v>
      </c>
      <c r="H73" s="100" t="e">
        <f t="shared" si="3"/>
        <v>#VALUE!</v>
      </c>
      <c r="I73" s="101" t="e">
        <f t="shared" si="4"/>
        <v>#VALUE!</v>
      </c>
      <c r="J73" s="208" t="str">
        <f>_xlfn.XLOOKUP(B73,'All Investors'!B81:B259,'All Investors'!N81:N259,"")</f>
        <v/>
      </c>
    </row>
    <row r="74" spans="1:10" s="33" customFormat="1" ht="10.5" x14ac:dyDescent="0.15">
      <c r="A74" s="54"/>
      <c r="B74" s="209" t="str">
        <f>IF('All Investors'!B82= "","",'All Investors'!B82)</f>
        <v/>
      </c>
      <c r="C74" s="204" t="str">
        <f>_xlfn.XLOOKUP(B74,'All Investors'!B82:B260,'All Investors'!C82:C260,"")</f>
        <v/>
      </c>
      <c r="D74" s="207" t="str">
        <f>_xlfn.XLOOKUP(B74,'All Investors'!B82:B260,'All Investors'!F82:F260,"")</f>
        <v/>
      </c>
      <c r="E74" s="206" t="str">
        <f>_xlfn.XLOOKUP(B74,'All Investors'!B82:B260,'All Investors'!J82:J260,"")</f>
        <v/>
      </c>
      <c r="F74" s="206" t="str">
        <f>_xlfn.XLOOKUP(B74,'All Investors'!B82:B260,'All Investors'!K82:K260,"")</f>
        <v/>
      </c>
      <c r="G74" s="105" t="e">
        <f t="shared" si="0"/>
        <v>#VALUE!</v>
      </c>
      <c r="H74" s="100" t="e">
        <f t="shared" si="3"/>
        <v>#VALUE!</v>
      </c>
      <c r="I74" s="101" t="e">
        <f t="shared" si="4"/>
        <v>#VALUE!</v>
      </c>
      <c r="J74" s="208" t="str">
        <f>_xlfn.XLOOKUP(B74,'All Investors'!B82:B260,'All Investors'!N82:N260,"")</f>
        <v/>
      </c>
    </row>
    <row r="75" spans="1:10" s="33" customFormat="1" ht="10.5" x14ac:dyDescent="0.15">
      <c r="A75" s="54"/>
      <c r="B75" s="209" t="str">
        <f>IF('All Investors'!B83= "","",'All Investors'!B83)</f>
        <v/>
      </c>
      <c r="C75" s="204" t="str">
        <f>_xlfn.XLOOKUP(B75,'All Investors'!B83:B261,'All Investors'!C83:C261,"")</f>
        <v/>
      </c>
      <c r="D75" s="207" t="str">
        <f>_xlfn.XLOOKUP(B75,'All Investors'!B83:B261,'All Investors'!F83:F261,"")</f>
        <v/>
      </c>
      <c r="E75" s="206" t="str">
        <f>_xlfn.XLOOKUP(B75,'All Investors'!B83:B261,'All Investors'!J83:J261,"")</f>
        <v/>
      </c>
      <c r="F75" s="206" t="str">
        <f>_xlfn.XLOOKUP(B75,'All Investors'!B83:B261,'All Investors'!K83:K261,"")</f>
        <v/>
      </c>
      <c r="G75" s="105" t="e">
        <f t="shared" si="0"/>
        <v>#VALUE!</v>
      </c>
      <c r="H75" s="100" t="e">
        <f t="shared" si="3"/>
        <v>#VALUE!</v>
      </c>
      <c r="I75" s="101" t="e">
        <f t="shared" si="4"/>
        <v>#VALUE!</v>
      </c>
      <c r="J75" s="208" t="str">
        <f>_xlfn.XLOOKUP(B75,'All Investors'!B83:B261,'All Investors'!N83:N261,"")</f>
        <v/>
      </c>
    </row>
    <row r="76" spans="1:10" s="33" customFormat="1" ht="10.5" x14ac:dyDescent="0.15">
      <c r="A76" s="54"/>
      <c r="B76" s="209" t="str">
        <f>IF('All Investors'!B84= "","",'All Investors'!B84)</f>
        <v/>
      </c>
      <c r="C76" s="204" t="str">
        <f>_xlfn.XLOOKUP(B76,'All Investors'!B84:B262,'All Investors'!C84:C262,"")</f>
        <v/>
      </c>
      <c r="D76" s="207" t="str">
        <f>_xlfn.XLOOKUP(B76,'All Investors'!B84:B262,'All Investors'!F84:F262,"")</f>
        <v/>
      </c>
      <c r="E76" s="206" t="str">
        <f>_xlfn.XLOOKUP(B76,'All Investors'!B84:B262,'All Investors'!J84:J262,"")</f>
        <v/>
      </c>
      <c r="F76" s="206" t="str">
        <f>_xlfn.XLOOKUP(B76,'All Investors'!B84:B262,'All Investors'!K84:K262,"")</f>
        <v/>
      </c>
      <c r="G76" s="105" t="e">
        <f t="shared" si="0"/>
        <v>#VALUE!</v>
      </c>
      <c r="H76" s="100" t="e">
        <f t="shared" si="3"/>
        <v>#VALUE!</v>
      </c>
      <c r="I76" s="101" t="e">
        <f t="shared" si="4"/>
        <v>#VALUE!</v>
      </c>
      <c r="J76" s="208" t="str">
        <f>_xlfn.XLOOKUP(B76,'All Investors'!B84:B262,'All Investors'!N84:N262,"")</f>
        <v/>
      </c>
    </row>
    <row r="77" spans="1:10" s="33" customFormat="1" ht="10.5" x14ac:dyDescent="0.15">
      <c r="A77" s="54"/>
      <c r="B77" s="209" t="str">
        <f>IF('All Investors'!B85= "","",'All Investors'!B85)</f>
        <v/>
      </c>
      <c r="C77" s="204" t="str">
        <f>_xlfn.XLOOKUP(B77,'All Investors'!B85:B263,'All Investors'!C85:C263,"")</f>
        <v/>
      </c>
      <c r="D77" s="207" t="str">
        <f>_xlfn.XLOOKUP(B77,'All Investors'!B85:B263,'All Investors'!F85:F263,"")</f>
        <v/>
      </c>
      <c r="E77" s="206" t="str">
        <f>_xlfn.XLOOKUP(B77,'All Investors'!B85:B263,'All Investors'!J85:J263,"")</f>
        <v/>
      </c>
      <c r="F77" s="206" t="str">
        <f>_xlfn.XLOOKUP(B77,'All Investors'!B85:B263,'All Investors'!K85:K263,"")</f>
        <v/>
      </c>
      <c r="G77" s="105" t="e">
        <f t="shared" si="0"/>
        <v>#VALUE!</v>
      </c>
      <c r="H77" s="100" t="e">
        <f t="shared" si="3"/>
        <v>#VALUE!</v>
      </c>
      <c r="I77" s="101" t="e">
        <f t="shared" si="4"/>
        <v>#VALUE!</v>
      </c>
      <c r="J77" s="208" t="str">
        <f>_xlfn.XLOOKUP(B77,'All Investors'!B85:B263,'All Investors'!N85:N263,"")</f>
        <v/>
      </c>
    </row>
    <row r="78" spans="1:10" s="33" customFormat="1" ht="10.5" x14ac:dyDescent="0.15">
      <c r="A78" s="54"/>
      <c r="B78" s="209" t="str">
        <f>IF('All Investors'!B86= "","",'All Investors'!B86)</f>
        <v/>
      </c>
      <c r="C78" s="204" t="str">
        <f>_xlfn.XLOOKUP(B78,'All Investors'!B86:B264,'All Investors'!C86:C264,"")</f>
        <v/>
      </c>
      <c r="D78" s="207" t="str">
        <f>_xlfn.XLOOKUP(B78,'All Investors'!B86:B264,'All Investors'!F86:F264,"")</f>
        <v/>
      </c>
      <c r="E78" s="206" t="str">
        <f>_xlfn.XLOOKUP(B78,'All Investors'!B86:B264,'All Investors'!J86:J264,"")</f>
        <v/>
      </c>
      <c r="F78" s="206" t="str">
        <f>_xlfn.XLOOKUP(B78,'All Investors'!B86:B264,'All Investors'!K86:K264,"")</f>
        <v/>
      </c>
      <c r="G78" s="105" t="e">
        <f t="shared" si="0"/>
        <v>#VALUE!</v>
      </c>
      <c r="H78" s="100" t="e">
        <f t="shared" si="3"/>
        <v>#VALUE!</v>
      </c>
      <c r="I78" s="101" t="e">
        <f t="shared" si="4"/>
        <v>#VALUE!</v>
      </c>
      <c r="J78" s="208" t="str">
        <f>_xlfn.XLOOKUP(B78,'All Investors'!B86:B264,'All Investors'!N86:N264,"")</f>
        <v/>
      </c>
    </row>
    <row r="79" spans="1:10" s="33" customFormat="1" ht="10.5" x14ac:dyDescent="0.15">
      <c r="A79" s="54"/>
      <c r="B79" s="209" t="str">
        <f>IF('All Investors'!B87= "","",'All Investors'!B87)</f>
        <v/>
      </c>
      <c r="C79" s="204" t="str">
        <f>_xlfn.XLOOKUP(B79,'All Investors'!B87:B265,'All Investors'!C87:C265,"")</f>
        <v/>
      </c>
      <c r="D79" s="207" t="str">
        <f>_xlfn.XLOOKUP(B79,'All Investors'!B87:B265,'All Investors'!F87:F265,"")</f>
        <v/>
      </c>
      <c r="E79" s="206" t="str">
        <f>_xlfn.XLOOKUP(B79,'All Investors'!B87:B265,'All Investors'!J87:J265,"")</f>
        <v/>
      </c>
      <c r="F79" s="206" t="str">
        <f>_xlfn.XLOOKUP(B79,'All Investors'!B87:B265,'All Investors'!K87:K265,"")</f>
        <v/>
      </c>
      <c r="G79" s="105" t="e">
        <f t="shared" si="0"/>
        <v>#VALUE!</v>
      </c>
      <c r="H79" s="100" t="e">
        <f t="shared" si="3"/>
        <v>#VALUE!</v>
      </c>
      <c r="I79" s="101" t="e">
        <f t="shared" si="4"/>
        <v>#VALUE!</v>
      </c>
      <c r="J79" s="208" t="str">
        <f>_xlfn.XLOOKUP(B79,'All Investors'!B87:B265,'All Investors'!N87:N265,"")</f>
        <v/>
      </c>
    </row>
    <row r="80" spans="1:10" s="33" customFormat="1" ht="10.5" x14ac:dyDescent="0.15">
      <c r="A80" s="54"/>
      <c r="B80" s="209" t="str">
        <f>IF('All Investors'!B88= "","",'All Investors'!B88)</f>
        <v/>
      </c>
      <c r="C80" s="204" t="str">
        <f>_xlfn.XLOOKUP(B80,'All Investors'!B88:B266,'All Investors'!C88:C266,"")</f>
        <v/>
      </c>
      <c r="D80" s="207" t="str">
        <f>_xlfn.XLOOKUP(B80,'All Investors'!B88:B266,'All Investors'!F88:F266,"")</f>
        <v/>
      </c>
      <c r="E80" s="206" t="str">
        <f>_xlfn.XLOOKUP(B80,'All Investors'!B88:B266,'All Investors'!J88:J266,"")</f>
        <v/>
      </c>
      <c r="F80" s="206" t="str">
        <f>_xlfn.XLOOKUP(B80,'All Investors'!B88:B266,'All Investors'!K88:K266,"")</f>
        <v/>
      </c>
      <c r="G80" s="105" t="e">
        <f t="shared" si="0"/>
        <v>#VALUE!</v>
      </c>
      <c r="H80" s="100" t="e">
        <f t="shared" si="3"/>
        <v>#VALUE!</v>
      </c>
      <c r="I80" s="101" t="e">
        <f t="shared" si="4"/>
        <v>#VALUE!</v>
      </c>
      <c r="J80" s="208" t="str">
        <f>_xlfn.XLOOKUP(B80,'All Investors'!B88:B266,'All Investors'!N88:N266,"")</f>
        <v/>
      </c>
    </row>
    <row r="81" spans="1:10" s="33" customFormat="1" ht="10.5" x14ac:dyDescent="0.15">
      <c r="A81" s="54"/>
      <c r="B81" s="209" t="str">
        <f>IF('All Investors'!B89= "","",'All Investors'!B89)</f>
        <v/>
      </c>
      <c r="C81" s="204" t="str">
        <f>_xlfn.XLOOKUP(B81,'All Investors'!B89:B267,'All Investors'!C89:C267,"")</f>
        <v/>
      </c>
      <c r="D81" s="207" t="str">
        <f>_xlfn.XLOOKUP(B81,'All Investors'!B89:B267,'All Investors'!F89:F267,"")</f>
        <v/>
      </c>
      <c r="E81" s="206" t="str">
        <f>_xlfn.XLOOKUP(B81,'All Investors'!B89:B267,'All Investors'!J89:J267,"")</f>
        <v/>
      </c>
      <c r="F81" s="206" t="str">
        <f>_xlfn.XLOOKUP(B81,'All Investors'!B89:B267,'All Investors'!K89:K267,"")</f>
        <v/>
      </c>
      <c r="G81" s="105" t="e">
        <f t="shared" si="0"/>
        <v>#VALUE!</v>
      </c>
      <c r="H81" s="100" t="e">
        <f t="shared" si="3"/>
        <v>#VALUE!</v>
      </c>
      <c r="I81" s="101" t="e">
        <f t="shared" si="4"/>
        <v>#VALUE!</v>
      </c>
      <c r="J81" s="208" t="str">
        <f>_xlfn.XLOOKUP(B81,'All Investors'!B89:B267,'All Investors'!N89:N267,"")</f>
        <v/>
      </c>
    </row>
    <row r="82" spans="1:10" s="33" customFormat="1" ht="10.5" x14ac:dyDescent="0.15">
      <c r="A82" s="54"/>
      <c r="B82" s="209" t="str">
        <f>IF('All Investors'!B90= "","",'All Investors'!B90)</f>
        <v/>
      </c>
      <c r="C82" s="204" t="str">
        <f>_xlfn.XLOOKUP(B82,'All Investors'!B90:B268,'All Investors'!C90:C268,"")</f>
        <v/>
      </c>
      <c r="D82" s="207" t="str">
        <f>_xlfn.XLOOKUP(B82,'All Investors'!B90:B268,'All Investors'!F90:F268,"")</f>
        <v/>
      </c>
      <c r="E82" s="206" t="str">
        <f>_xlfn.XLOOKUP(B82,'All Investors'!B90:B268,'All Investors'!J90:J268,"")</f>
        <v/>
      </c>
      <c r="F82" s="206" t="str">
        <f>_xlfn.XLOOKUP(B82,'All Investors'!B90:B268,'All Investors'!K90:K268,"")</f>
        <v/>
      </c>
      <c r="G82" s="105" t="e">
        <f t="shared" ref="G82:G145" si="5">E82-F82</f>
        <v>#VALUE!</v>
      </c>
      <c r="H82" s="100" t="e">
        <f t="shared" ref="H82:H145" si="6">F82/E82</f>
        <v>#VALUE!</v>
      </c>
      <c r="I82" s="101" t="e">
        <f t="shared" ref="I82:I145" si="7">E82/F$13</f>
        <v>#VALUE!</v>
      </c>
      <c r="J82" s="208" t="str">
        <f>_xlfn.XLOOKUP(B82,'All Investors'!B90:B268,'All Investors'!N90:N268,"")</f>
        <v/>
      </c>
    </row>
    <row r="83" spans="1:10" s="33" customFormat="1" ht="10.5" x14ac:dyDescent="0.15">
      <c r="A83" s="54"/>
      <c r="B83" s="209" t="str">
        <f>IF('All Investors'!B91= "","",'All Investors'!B91)</f>
        <v/>
      </c>
      <c r="C83" s="204" t="str">
        <f>_xlfn.XLOOKUP(B83,'All Investors'!B91:B269,'All Investors'!C91:C269,"")</f>
        <v/>
      </c>
      <c r="D83" s="207" t="str">
        <f>_xlfn.XLOOKUP(B83,'All Investors'!B91:B269,'All Investors'!F91:F269,"")</f>
        <v/>
      </c>
      <c r="E83" s="206" t="str">
        <f>_xlfn.XLOOKUP(B83,'All Investors'!B91:B269,'All Investors'!J91:J269,"")</f>
        <v/>
      </c>
      <c r="F83" s="206" t="str">
        <f>_xlfn.XLOOKUP(B83,'All Investors'!B91:B269,'All Investors'!K91:K269,"")</f>
        <v/>
      </c>
      <c r="G83" s="105" t="e">
        <f t="shared" si="5"/>
        <v>#VALUE!</v>
      </c>
      <c r="H83" s="100" t="e">
        <f t="shared" si="6"/>
        <v>#VALUE!</v>
      </c>
      <c r="I83" s="101" t="e">
        <f t="shared" si="7"/>
        <v>#VALUE!</v>
      </c>
      <c r="J83" s="208" t="str">
        <f>_xlfn.XLOOKUP(B83,'All Investors'!B91:B269,'All Investors'!N91:N269,"")</f>
        <v/>
      </c>
    </row>
    <row r="84" spans="1:10" s="33" customFormat="1" ht="10.5" x14ac:dyDescent="0.15">
      <c r="A84" s="54"/>
      <c r="B84" s="209" t="str">
        <f>IF('All Investors'!B92= "","",'All Investors'!B92)</f>
        <v/>
      </c>
      <c r="C84" s="204" t="str">
        <f>_xlfn.XLOOKUP(B84,'All Investors'!B92:B270,'All Investors'!C92:C270,"")</f>
        <v/>
      </c>
      <c r="D84" s="207" t="str">
        <f>_xlfn.XLOOKUP(B84,'All Investors'!B92:B270,'All Investors'!F92:F270,"")</f>
        <v/>
      </c>
      <c r="E84" s="206" t="str">
        <f>_xlfn.XLOOKUP(B84,'All Investors'!B92:B270,'All Investors'!J92:J270,"")</f>
        <v/>
      </c>
      <c r="F84" s="206" t="str">
        <f>_xlfn.XLOOKUP(B84,'All Investors'!B92:B270,'All Investors'!K92:K270,"")</f>
        <v/>
      </c>
      <c r="G84" s="105" t="e">
        <f t="shared" si="5"/>
        <v>#VALUE!</v>
      </c>
      <c r="H84" s="100" t="e">
        <f t="shared" si="6"/>
        <v>#VALUE!</v>
      </c>
      <c r="I84" s="101" t="e">
        <f t="shared" si="7"/>
        <v>#VALUE!</v>
      </c>
      <c r="J84" s="208" t="str">
        <f>_xlfn.XLOOKUP(B84,'All Investors'!B92:B270,'All Investors'!N92:N270,"")</f>
        <v/>
      </c>
    </row>
    <row r="85" spans="1:10" s="33" customFormat="1" ht="10.5" x14ac:dyDescent="0.15">
      <c r="A85" s="54"/>
      <c r="B85" s="209" t="str">
        <f>IF('All Investors'!B93= "","",'All Investors'!B93)</f>
        <v/>
      </c>
      <c r="C85" s="204" t="str">
        <f>_xlfn.XLOOKUP(B85,'All Investors'!B93:B271,'All Investors'!C93:C271,"")</f>
        <v/>
      </c>
      <c r="D85" s="207" t="str">
        <f>_xlfn.XLOOKUP(B85,'All Investors'!B93:B271,'All Investors'!F93:F271,"")</f>
        <v/>
      </c>
      <c r="E85" s="206" t="str">
        <f>_xlfn.XLOOKUP(B85,'All Investors'!B93:B271,'All Investors'!J93:J271,"")</f>
        <v/>
      </c>
      <c r="F85" s="206" t="str">
        <f>_xlfn.XLOOKUP(B85,'All Investors'!B93:B271,'All Investors'!K93:K271,"")</f>
        <v/>
      </c>
      <c r="G85" s="105" t="e">
        <f t="shared" si="5"/>
        <v>#VALUE!</v>
      </c>
      <c r="H85" s="100" t="e">
        <f t="shared" si="6"/>
        <v>#VALUE!</v>
      </c>
      <c r="I85" s="101" t="e">
        <f t="shared" si="7"/>
        <v>#VALUE!</v>
      </c>
      <c r="J85" s="208" t="str">
        <f>_xlfn.XLOOKUP(B85,'All Investors'!B93:B271,'All Investors'!N93:N271,"")</f>
        <v/>
      </c>
    </row>
    <row r="86" spans="1:10" s="33" customFormat="1" ht="10.5" x14ac:dyDescent="0.15">
      <c r="A86" s="54"/>
      <c r="B86" s="209" t="str">
        <f>IF('All Investors'!B94= "","",'All Investors'!B94)</f>
        <v/>
      </c>
      <c r="C86" s="204" t="str">
        <f>_xlfn.XLOOKUP(B86,'All Investors'!B94:B272,'All Investors'!C94:C272,"")</f>
        <v/>
      </c>
      <c r="D86" s="207" t="str">
        <f>_xlfn.XLOOKUP(B86,'All Investors'!B94:B272,'All Investors'!F94:F272,"")</f>
        <v/>
      </c>
      <c r="E86" s="206" t="str">
        <f>_xlfn.XLOOKUP(B86,'All Investors'!B94:B272,'All Investors'!J94:J272,"")</f>
        <v/>
      </c>
      <c r="F86" s="206" t="str">
        <f>_xlfn.XLOOKUP(B86,'All Investors'!B94:B272,'All Investors'!K94:K272,"")</f>
        <v/>
      </c>
      <c r="G86" s="105" t="e">
        <f t="shared" si="5"/>
        <v>#VALUE!</v>
      </c>
      <c r="H86" s="100" t="e">
        <f t="shared" si="6"/>
        <v>#VALUE!</v>
      </c>
      <c r="I86" s="101" t="e">
        <f t="shared" si="7"/>
        <v>#VALUE!</v>
      </c>
      <c r="J86" s="208" t="str">
        <f>_xlfn.XLOOKUP(B86,'All Investors'!B94:B272,'All Investors'!N94:N272,"")</f>
        <v/>
      </c>
    </row>
    <row r="87" spans="1:10" s="33" customFormat="1" ht="10.5" x14ac:dyDescent="0.15">
      <c r="A87" s="54"/>
      <c r="B87" s="209" t="str">
        <f>IF('All Investors'!B95= "","",'All Investors'!B95)</f>
        <v/>
      </c>
      <c r="C87" s="204" t="str">
        <f>_xlfn.XLOOKUP(B87,'All Investors'!B95:B273,'All Investors'!C95:C273,"")</f>
        <v/>
      </c>
      <c r="D87" s="207" t="str">
        <f>_xlfn.XLOOKUP(B87,'All Investors'!B95:B273,'All Investors'!F95:F273,"")</f>
        <v/>
      </c>
      <c r="E87" s="206" t="str">
        <f>_xlfn.XLOOKUP(B87,'All Investors'!B95:B273,'All Investors'!J95:J273,"")</f>
        <v/>
      </c>
      <c r="F87" s="206" t="str">
        <f>_xlfn.XLOOKUP(B87,'All Investors'!B95:B273,'All Investors'!K95:K273,"")</f>
        <v/>
      </c>
      <c r="G87" s="105" t="e">
        <f t="shared" si="5"/>
        <v>#VALUE!</v>
      </c>
      <c r="H87" s="100" t="e">
        <f t="shared" si="6"/>
        <v>#VALUE!</v>
      </c>
      <c r="I87" s="101" t="e">
        <f t="shared" si="7"/>
        <v>#VALUE!</v>
      </c>
      <c r="J87" s="208" t="str">
        <f>_xlfn.XLOOKUP(B87,'All Investors'!B95:B273,'All Investors'!N95:N273,"")</f>
        <v/>
      </c>
    </row>
    <row r="88" spans="1:10" s="33" customFormat="1" ht="10.5" x14ac:dyDescent="0.15">
      <c r="A88" s="54"/>
      <c r="B88" s="209" t="str">
        <f>IF('All Investors'!B96= "","",'All Investors'!B96)</f>
        <v/>
      </c>
      <c r="C88" s="204" t="str">
        <f>_xlfn.XLOOKUP(B88,'All Investors'!B96:B274,'All Investors'!C96:C274,"")</f>
        <v/>
      </c>
      <c r="D88" s="207" t="str">
        <f>_xlfn.XLOOKUP(B88,'All Investors'!B96:B274,'All Investors'!F96:F274,"")</f>
        <v/>
      </c>
      <c r="E88" s="206" t="str">
        <f>_xlfn.XLOOKUP(B88,'All Investors'!B96:B274,'All Investors'!J96:J274,"")</f>
        <v/>
      </c>
      <c r="F88" s="206" t="str">
        <f>_xlfn.XLOOKUP(B88,'All Investors'!B96:B274,'All Investors'!K96:K274,"")</f>
        <v/>
      </c>
      <c r="G88" s="105" t="e">
        <f t="shared" si="5"/>
        <v>#VALUE!</v>
      </c>
      <c r="H88" s="100" t="e">
        <f t="shared" si="6"/>
        <v>#VALUE!</v>
      </c>
      <c r="I88" s="101" t="e">
        <f t="shared" si="7"/>
        <v>#VALUE!</v>
      </c>
      <c r="J88" s="208" t="str">
        <f>_xlfn.XLOOKUP(B88,'All Investors'!B96:B274,'All Investors'!N96:N274,"")</f>
        <v/>
      </c>
    </row>
    <row r="89" spans="1:10" s="33" customFormat="1" ht="10.5" x14ac:dyDescent="0.15">
      <c r="A89" s="54"/>
      <c r="B89" s="209" t="str">
        <f>IF('All Investors'!B97= "","",'All Investors'!B97)</f>
        <v/>
      </c>
      <c r="C89" s="204" t="str">
        <f>_xlfn.XLOOKUP(B89,'All Investors'!B97:B275,'All Investors'!C97:C275,"")</f>
        <v/>
      </c>
      <c r="D89" s="207" t="str">
        <f>_xlfn.XLOOKUP(B89,'All Investors'!B97:B275,'All Investors'!F97:F275,"")</f>
        <v/>
      </c>
      <c r="E89" s="206" t="str">
        <f>_xlfn.XLOOKUP(B89,'All Investors'!B97:B275,'All Investors'!J97:J275,"")</f>
        <v/>
      </c>
      <c r="F89" s="206" t="str">
        <f>_xlfn.XLOOKUP(B89,'All Investors'!B97:B275,'All Investors'!K97:K275,"")</f>
        <v/>
      </c>
      <c r="G89" s="105" t="e">
        <f t="shared" si="5"/>
        <v>#VALUE!</v>
      </c>
      <c r="H89" s="100" t="e">
        <f t="shared" si="6"/>
        <v>#VALUE!</v>
      </c>
      <c r="I89" s="101" t="e">
        <f t="shared" si="7"/>
        <v>#VALUE!</v>
      </c>
      <c r="J89" s="208" t="str">
        <f>_xlfn.XLOOKUP(B89,'All Investors'!B97:B275,'All Investors'!N97:N275,"")</f>
        <v/>
      </c>
    </row>
    <row r="90" spans="1:10" s="33" customFormat="1" ht="10.5" x14ac:dyDescent="0.15">
      <c r="A90" s="54"/>
      <c r="B90" s="209" t="str">
        <f>IF('All Investors'!B98= "","",'All Investors'!B98)</f>
        <v/>
      </c>
      <c r="C90" s="204" t="str">
        <f>_xlfn.XLOOKUP(B90,'All Investors'!B98:B276,'All Investors'!C98:C276,"")</f>
        <v/>
      </c>
      <c r="D90" s="207" t="str">
        <f>_xlfn.XLOOKUP(B90,'All Investors'!B98:B276,'All Investors'!F98:F276,"")</f>
        <v/>
      </c>
      <c r="E90" s="206" t="str">
        <f>_xlfn.XLOOKUP(B90,'All Investors'!B98:B276,'All Investors'!J98:J276,"")</f>
        <v/>
      </c>
      <c r="F90" s="206" t="str">
        <f>_xlfn.XLOOKUP(B90,'All Investors'!B98:B276,'All Investors'!K98:K276,"")</f>
        <v/>
      </c>
      <c r="G90" s="105" t="e">
        <f t="shared" si="5"/>
        <v>#VALUE!</v>
      </c>
      <c r="H90" s="100" t="e">
        <f t="shared" si="6"/>
        <v>#VALUE!</v>
      </c>
      <c r="I90" s="101" t="e">
        <f t="shared" si="7"/>
        <v>#VALUE!</v>
      </c>
      <c r="J90" s="208" t="str">
        <f>_xlfn.XLOOKUP(B90,'All Investors'!B98:B276,'All Investors'!N98:N276,"")</f>
        <v/>
      </c>
    </row>
    <row r="91" spans="1:10" s="33" customFormat="1" ht="10.5" x14ac:dyDescent="0.15">
      <c r="A91" s="54"/>
      <c r="B91" s="209" t="str">
        <f>IF('All Investors'!B99= "","",'All Investors'!B99)</f>
        <v/>
      </c>
      <c r="C91" s="204" t="str">
        <f>_xlfn.XLOOKUP(B91,'All Investors'!B99:B277,'All Investors'!C99:C277,"")</f>
        <v/>
      </c>
      <c r="D91" s="207" t="str">
        <f>_xlfn.XLOOKUP(B91,'All Investors'!B99:B277,'All Investors'!F99:F277,"")</f>
        <v/>
      </c>
      <c r="E91" s="206" t="str">
        <f>_xlfn.XLOOKUP(B91,'All Investors'!B99:B277,'All Investors'!J99:J277,"")</f>
        <v/>
      </c>
      <c r="F91" s="206" t="str">
        <f>_xlfn.XLOOKUP(B91,'All Investors'!B99:B277,'All Investors'!K99:K277,"")</f>
        <v/>
      </c>
      <c r="G91" s="105" t="e">
        <f t="shared" si="5"/>
        <v>#VALUE!</v>
      </c>
      <c r="H91" s="100" t="e">
        <f t="shared" si="6"/>
        <v>#VALUE!</v>
      </c>
      <c r="I91" s="101" t="e">
        <f t="shared" si="7"/>
        <v>#VALUE!</v>
      </c>
      <c r="J91" s="208" t="str">
        <f>_xlfn.XLOOKUP(B91,'All Investors'!B99:B277,'All Investors'!N99:N277,"")</f>
        <v/>
      </c>
    </row>
    <row r="92" spans="1:10" s="33" customFormat="1" ht="10.5" x14ac:dyDescent="0.15">
      <c r="A92" s="54"/>
      <c r="B92" s="209" t="str">
        <f>IF('All Investors'!B100= "","",'All Investors'!B100)</f>
        <v/>
      </c>
      <c r="C92" s="204" t="str">
        <f>_xlfn.XLOOKUP(B92,'All Investors'!B100:B278,'All Investors'!C100:C278,"")</f>
        <v/>
      </c>
      <c r="D92" s="207" t="str">
        <f>_xlfn.XLOOKUP(B92,'All Investors'!B100:B278,'All Investors'!F100:F278,"")</f>
        <v/>
      </c>
      <c r="E92" s="206" t="str">
        <f>_xlfn.XLOOKUP(B92,'All Investors'!B100:B278,'All Investors'!J100:J278,"")</f>
        <v/>
      </c>
      <c r="F92" s="206" t="str">
        <f>_xlfn.XLOOKUP(B92,'All Investors'!B100:B278,'All Investors'!K100:K278,"")</f>
        <v/>
      </c>
      <c r="G92" s="105" t="e">
        <f t="shared" si="5"/>
        <v>#VALUE!</v>
      </c>
      <c r="H92" s="100" t="e">
        <f t="shared" si="6"/>
        <v>#VALUE!</v>
      </c>
      <c r="I92" s="101" t="e">
        <f t="shared" si="7"/>
        <v>#VALUE!</v>
      </c>
      <c r="J92" s="208" t="str">
        <f>_xlfn.XLOOKUP(B92,'All Investors'!B100:B278,'All Investors'!N100:N278,"")</f>
        <v/>
      </c>
    </row>
    <row r="93" spans="1:10" s="33" customFormat="1" ht="10.5" x14ac:dyDescent="0.15">
      <c r="A93" s="54"/>
      <c r="B93" s="209" t="str">
        <f>IF('All Investors'!B101= "","",'All Investors'!B101)</f>
        <v/>
      </c>
      <c r="C93" s="204" t="str">
        <f>_xlfn.XLOOKUP(B93,'All Investors'!B101:B279,'All Investors'!C101:C279,"")</f>
        <v/>
      </c>
      <c r="D93" s="207" t="str">
        <f>_xlfn.XLOOKUP(B93,'All Investors'!B101:B279,'All Investors'!F101:F279,"")</f>
        <v/>
      </c>
      <c r="E93" s="206" t="str">
        <f>_xlfn.XLOOKUP(B93,'All Investors'!B101:B279,'All Investors'!J101:J279,"")</f>
        <v/>
      </c>
      <c r="F93" s="206" t="str">
        <f>_xlfn.XLOOKUP(B93,'All Investors'!B101:B279,'All Investors'!K101:K279,"")</f>
        <v/>
      </c>
      <c r="G93" s="105" t="e">
        <f t="shared" si="5"/>
        <v>#VALUE!</v>
      </c>
      <c r="H93" s="100" t="e">
        <f t="shared" si="6"/>
        <v>#VALUE!</v>
      </c>
      <c r="I93" s="101" t="e">
        <f t="shared" si="7"/>
        <v>#VALUE!</v>
      </c>
      <c r="J93" s="208" t="str">
        <f>_xlfn.XLOOKUP(B93,'All Investors'!B101:B279,'All Investors'!N101:N279,"")</f>
        <v/>
      </c>
    </row>
    <row r="94" spans="1:10" s="33" customFormat="1" ht="10.5" x14ac:dyDescent="0.15">
      <c r="A94" s="54"/>
      <c r="B94" s="209" t="str">
        <f>IF('All Investors'!B102= "","",'All Investors'!B102)</f>
        <v/>
      </c>
      <c r="C94" s="204" t="str">
        <f>_xlfn.XLOOKUP(B94,'All Investors'!B102:B280,'All Investors'!C102:C280,"")</f>
        <v/>
      </c>
      <c r="D94" s="207" t="str">
        <f>_xlfn.XLOOKUP(B94,'All Investors'!B102:B280,'All Investors'!F102:F280,"")</f>
        <v/>
      </c>
      <c r="E94" s="206" t="str">
        <f>_xlfn.XLOOKUP(B94,'All Investors'!B102:B280,'All Investors'!J102:J280,"")</f>
        <v/>
      </c>
      <c r="F94" s="206" t="str">
        <f>_xlfn.XLOOKUP(B94,'All Investors'!B102:B280,'All Investors'!K102:K280,"")</f>
        <v/>
      </c>
      <c r="G94" s="105" t="e">
        <f t="shared" si="5"/>
        <v>#VALUE!</v>
      </c>
      <c r="H94" s="100" t="e">
        <f t="shared" si="6"/>
        <v>#VALUE!</v>
      </c>
      <c r="I94" s="101" t="e">
        <f t="shared" si="7"/>
        <v>#VALUE!</v>
      </c>
      <c r="J94" s="208" t="str">
        <f>_xlfn.XLOOKUP(B94,'All Investors'!B102:B280,'All Investors'!N102:N280,"")</f>
        <v/>
      </c>
    </row>
    <row r="95" spans="1:10" s="33" customFormat="1" ht="10.5" x14ac:dyDescent="0.15">
      <c r="A95" s="54"/>
      <c r="B95" s="209" t="str">
        <f>IF('All Investors'!B103= "","",'All Investors'!B103)</f>
        <v/>
      </c>
      <c r="C95" s="204" t="str">
        <f>_xlfn.XLOOKUP(B95,'All Investors'!B103:B281,'All Investors'!C103:C281,"")</f>
        <v/>
      </c>
      <c r="D95" s="207" t="str">
        <f>_xlfn.XLOOKUP(B95,'All Investors'!B103:B281,'All Investors'!F103:F281,"")</f>
        <v/>
      </c>
      <c r="E95" s="206" t="str">
        <f>_xlfn.XLOOKUP(B95,'All Investors'!B103:B281,'All Investors'!J103:J281,"")</f>
        <v/>
      </c>
      <c r="F95" s="206" t="str">
        <f>_xlfn.XLOOKUP(B95,'All Investors'!B103:B281,'All Investors'!K103:K281,"")</f>
        <v/>
      </c>
      <c r="G95" s="105" t="e">
        <f t="shared" si="5"/>
        <v>#VALUE!</v>
      </c>
      <c r="H95" s="100" t="e">
        <f t="shared" si="6"/>
        <v>#VALUE!</v>
      </c>
      <c r="I95" s="101" t="e">
        <f t="shared" si="7"/>
        <v>#VALUE!</v>
      </c>
      <c r="J95" s="208" t="str">
        <f>_xlfn.XLOOKUP(B95,'All Investors'!B103:B281,'All Investors'!N103:N281,"")</f>
        <v/>
      </c>
    </row>
    <row r="96" spans="1:10" s="33" customFormat="1" ht="10.5" x14ac:dyDescent="0.15">
      <c r="A96" s="54"/>
      <c r="B96" s="209" t="str">
        <f>IF('All Investors'!B104= "","",'All Investors'!B104)</f>
        <v/>
      </c>
      <c r="C96" s="204" t="str">
        <f>_xlfn.XLOOKUP(B96,'All Investors'!B104:B282,'All Investors'!C104:C282,"")</f>
        <v/>
      </c>
      <c r="D96" s="207" t="str">
        <f>_xlfn.XLOOKUP(B96,'All Investors'!B104:B282,'All Investors'!F104:F282,"")</f>
        <v/>
      </c>
      <c r="E96" s="206" t="str">
        <f>_xlfn.XLOOKUP(B96,'All Investors'!B104:B282,'All Investors'!J104:J282,"")</f>
        <v/>
      </c>
      <c r="F96" s="206" t="str">
        <f>_xlfn.XLOOKUP(B96,'All Investors'!B104:B282,'All Investors'!K104:K282,"")</f>
        <v/>
      </c>
      <c r="G96" s="105" t="e">
        <f t="shared" si="5"/>
        <v>#VALUE!</v>
      </c>
      <c r="H96" s="100" t="e">
        <f t="shared" si="6"/>
        <v>#VALUE!</v>
      </c>
      <c r="I96" s="101" t="e">
        <f t="shared" si="7"/>
        <v>#VALUE!</v>
      </c>
      <c r="J96" s="208" t="str">
        <f>_xlfn.XLOOKUP(B96,'All Investors'!B104:B282,'All Investors'!N104:N282,"")</f>
        <v/>
      </c>
    </row>
    <row r="97" spans="1:10" s="33" customFormat="1" ht="10.5" x14ac:dyDescent="0.15">
      <c r="A97" s="54"/>
      <c r="B97" s="209" t="str">
        <f>IF('All Investors'!B105= "","",'All Investors'!B105)</f>
        <v/>
      </c>
      <c r="C97" s="204" t="str">
        <f>_xlfn.XLOOKUP(B97,'All Investors'!B105:B283,'All Investors'!C105:C283,"")</f>
        <v/>
      </c>
      <c r="D97" s="207" t="str">
        <f>_xlfn.XLOOKUP(B97,'All Investors'!B105:B283,'All Investors'!F105:F283,"")</f>
        <v/>
      </c>
      <c r="E97" s="206" t="str">
        <f>_xlfn.XLOOKUP(B97,'All Investors'!B105:B283,'All Investors'!J105:J283,"")</f>
        <v/>
      </c>
      <c r="F97" s="206" t="str">
        <f>_xlfn.XLOOKUP(B97,'All Investors'!B105:B283,'All Investors'!K105:K283,"")</f>
        <v/>
      </c>
      <c r="G97" s="105" t="e">
        <f t="shared" si="5"/>
        <v>#VALUE!</v>
      </c>
      <c r="H97" s="100" t="e">
        <f t="shared" si="6"/>
        <v>#VALUE!</v>
      </c>
      <c r="I97" s="101" t="e">
        <f t="shared" si="7"/>
        <v>#VALUE!</v>
      </c>
      <c r="J97" s="208" t="str">
        <f>_xlfn.XLOOKUP(B97,'All Investors'!B105:B283,'All Investors'!N105:N283,"")</f>
        <v/>
      </c>
    </row>
    <row r="98" spans="1:10" s="33" customFormat="1" ht="10.5" x14ac:dyDescent="0.15">
      <c r="A98" s="54"/>
      <c r="B98" s="209" t="str">
        <f>IF('All Investors'!B106= "","",'All Investors'!B106)</f>
        <v/>
      </c>
      <c r="C98" s="204" t="str">
        <f>_xlfn.XLOOKUP(B98,'All Investors'!B106:B284,'All Investors'!C106:C284,"")</f>
        <v/>
      </c>
      <c r="D98" s="207" t="str">
        <f>_xlfn.XLOOKUP(B98,'All Investors'!B106:B284,'All Investors'!F106:F284,"")</f>
        <v/>
      </c>
      <c r="E98" s="206" t="str">
        <f>_xlfn.XLOOKUP(B98,'All Investors'!B106:B284,'All Investors'!J106:J284,"")</f>
        <v/>
      </c>
      <c r="F98" s="206" t="str">
        <f>_xlfn.XLOOKUP(B98,'All Investors'!B106:B284,'All Investors'!K106:K284,"")</f>
        <v/>
      </c>
      <c r="G98" s="105" t="e">
        <f t="shared" si="5"/>
        <v>#VALUE!</v>
      </c>
      <c r="H98" s="100" t="e">
        <f t="shared" si="6"/>
        <v>#VALUE!</v>
      </c>
      <c r="I98" s="101" t="e">
        <f t="shared" si="7"/>
        <v>#VALUE!</v>
      </c>
      <c r="J98" s="208" t="str">
        <f>_xlfn.XLOOKUP(B98,'All Investors'!B106:B284,'All Investors'!N106:N284,"")</f>
        <v/>
      </c>
    </row>
    <row r="99" spans="1:10" s="33" customFormat="1" ht="10.5" x14ac:dyDescent="0.15">
      <c r="A99" s="54"/>
      <c r="B99" s="209" t="str">
        <f>IF('All Investors'!B107= "","",'All Investors'!B107)</f>
        <v/>
      </c>
      <c r="C99" s="204" t="str">
        <f>_xlfn.XLOOKUP(B99,'All Investors'!B107:B285,'All Investors'!C107:C285,"")</f>
        <v/>
      </c>
      <c r="D99" s="207" t="str">
        <f>_xlfn.XLOOKUP(B99,'All Investors'!B107:B285,'All Investors'!F107:F285,"")</f>
        <v/>
      </c>
      <c r="E99" s="206" t="str">
        <f>_xlfn.XLOOKUP(B99,'All Investors'!B107:B285,'All Investors'!J107:J285,"")</f>
        <v/>
      </c>
      <c r="F99" s="206" t="str">
        <f>_xlfn.XLOOKUP(B99,'All Investors'!B107:B285,'All Investors'!K107:K285,"")</f>
        <v/>
      </c>
      <c r="G99" s="105" t="e">
        <f t="shared" si="5"/>
        <v>#VALUE!</v>
      </c>
      <c r="H99" s="100" t="e">
        <f t="shared" si="6"/>
        <v>#VALUE!</v>
      </c>
      <c r="I99" s="101" t="e">
        <f t="shared" si="7"/>
        <v>#VALUE!</v>
      </c>
      <c r="J99" s="208" t="str">
        <f>_xlfn.XLOOKUP(B99,'All Investors'!B107:B285,'All Investors'!N107:N285,"")</f>
        <v/>
      </c>
    </row>
    <row r="100" spans="1:10" s="33" customFormat="1" ht="10.5" x14ac:dyDescent="0.15">
      <c r="A100" s="54"/>
      <c r="B100" s="209" t="str">
        <f>IF('All Investors'!B108= "","",'All Investors'!B108)</f>
        <v/>
      </c>
      <c r="C100" s="204" t="str">
        <f>_xlfn.XLOOKUP(B100,'All Investors'!B108:B286,'All Investors'!C108:C286,"")</f>
        <v/>
      </c>
      <c r="D100" s="207" t="str">
        <f>_xlfn.XLOOKUP(B100,'All Investors'!B108:B286,'All Investors'!F108:F286,"")</f>
        <v/>
      </c>
      <c r="E100" s="206" t="str">
        <f>_xlfn.XLOOKUP(B100,'All Investors'!B108:B286,'All Investors'!J108:J286,"")</f>
        <v/>
      </c>
      <c r="F100" s="206" t="str">
        <f>_xlfn.XLOOKUP(B100,'All Investors'!B108:B286,'All Investors'!K108:K286,"")</f>
        <v/>
      </c>
      <c r="G100" s="105" t="e">
        <f t="shared" si="5"/>
        <v>#VALUE!</v>
      </c>
      <c r="H100" s="100" t="e">
        <f t="shared" si="6"/>
        <v>#VALUE!</v>
      </c>
      <c r="I100" s="101" t="e">
        <f t="shared" si="7"/>
        <v>#VALUE!</v>
      </c>
      <c r="J100" s="208" t="str">
        <f>_xlfn.XLOOKUP(B100,'All Investors'!B108:B286,'All Investors'!N108:N286,"")</f>
        <v/>
      </c>
    </row>
    <row r="101" spans="1:10" s="33" customFormat="1" ht="10.5" x14ac:dyDescent="0.15">
      <c r="A101" s="54"/>
      <c r="B101" s="209" t="str">
        <f>IF('All Investors'!B109= "","",'All Investors'!B109)</f>
        <v/>
      </c>
      <c r="C101" s="204" t="str">
        <f>_xlfn.XLOOKUP(B101,'All Investors'!B109:B287,'All Investors'!C109:C287,"")</f>
        <v/>
      </c>
      <c r="D101" s="207" t="str">
        <f>_xlfn.XLOOKUP(B101,'All Investors'!B109:B287,'All Investors'!F109:F287,"")</f>
        <v/>
      </c>
      <c r="E101" s="206" t="str">
        <f>_xlfn.XLOOKUP(B101,'All Investors'!B109:B287,'All Investors'!J109:J287,"")</f>
        <v/>
      </c>
      <c r="F101" s="206" t="str">
        <f>_xlfn.XLOOKUP(B101,'All Investors'!B109:B287,'All Investors'!K109:K287,"")</f>
        <v/>
      </c>
      <c r="G101" s="105" t="e">
        <f t="shared" si="5"/>
        <v>#VALUE!</v>
      </c>
      <c r="H101" s="100" t="e">
        <f t="shared" si="6"/>
        <v>#VALUE!</v>
      </c>
      <c r="I101" s="101" t="e">
        <f t="shared" si="7"/>
        <v>#VALUE!</v>
      </c>
      <c r="J101" s="208" t="str">
        <f>_xlfn.XLOOKUP(B101,'All Investors'!B109:B287,'All Investors'!N109:N287,"")</f>
        <v/>
      </c>
    </row>
    <row r="102" spans="1:10" s="33" customFormat="1" ht="10.5" x14ac:dyDescent="0.15">
      <c r="A102" s="54"/>
      <c r="B102" s="209" t="str">
        <f>IF('All Investors'!B110= "","",'All Investors'!B110)</f>
        <v/>
      </c>
      <c r="C102" s="204" t="str">
        <f>_xlfn.XLOOKUP(B102,'All Investors'!B110:B288,'All Investors'!C110:C288,"")</f>
        <v/>
      </c>
      <c r="D102" s="207" t="str">
        <f>_xlfn.XLOOKUP(B102,'All Investors'!B110:B288,'All Investors'!F110:F288,"")</f>
        <v/>
      </c>
      <c r="E102" s="206" t="str">
        <f>_xlfn.XLOOKUP(B102,'All Investors'!B110:B288,'All Investors'!J110:J288,"")</f>
        <v/>
      </c>
      <c r="F102" s="206" t="str">
        <f>_xlfn.XLOOKUP(B102,'All Investors'!B110:B288,'All Investors'!K110:K288,"")</f>
        <v/>
      </c>
      <c r="G102" s="105" t="e">
        <f t="shared" si="5"/>
        <v>#VALUE!</v>
      </c>
      <c r="H102" s="100" t="e">
        <f t="shared" si="6"/>
        <v>#VALUE!</v>
      </c>
      <c r="I102" s="101" t="e">
        <f t="shared" si="7"/>
        <v>#VALUE!</v>
      </c>
      <c r="J102" s="208" t="str">
        <f>_xlfn.XLOOKUP(B102,'All Investors'!B110:B288,'All Investors'!N110:N288,"")</f>
        <v/>
      </c>
    </row>
    <row r="103" spans="1:10" s="33" customFormat="1" ht="10.5" x14ac:dyDescent="0.15">
      <c r="A103" s="54"/>
      <c r="B103" s="209" t="str">
        <f>IF('All Investors'!B111= "","",'All Investors'!B111)</f>
        <v/>
      </c>
      <c r="C103" s="204" t="str">
        <f>_xlfn.XLOOKUP(B103,'All Investors'!B111:B289,'All Investors'!C111:C289,"")</f>
        <v/>
      </c>
      <c r="D103" s="207" t="str">
        <f>_xlfn.XLOOKUP(B103,'All Investors'!B111:B289,'All Investors'!F111:F289,"")</f>
        <v/>
      </c>
      <c r="E103" s="206" t="str">
        <f>_xlfn.XLOOKUP(B103,'All Investors'!B111:B289,'All Investors'!J111:J289,"")</f>
        <v/>
      </c>
      <c r="F103" s="206" t="str">
        <f>_xlfn.XLOOKUP(B103,'All Investors'!B111:B289,'All Investors'!K111:K289,"")</f>
        <v/>
      </c>
      <c r="G103" s="105" t="e">
        <f t="shared" si="5"/>
        <v>#VALUE!</v>
      </c>
      <c r="H103" s="100" t="e">
        <f t="shared" si="6"/>
        <v>#VALUE!</v>
      </c>
      <c r="I103" s="101" t="e">
        <f t="shared" si="7"/>
        <v>#VALUE!</v>
      </c>
      <c r="J103" s="208" t="str">
        <f>_xlfn.XLOOKUP(B103,'All Investors'!B111:B289,'All Investors'!N111:N289,"")</f>
        <v/>
      </c>
    </row>
    <row r="104" spans="1:10" s="33" customFormat="1" ht="10.5" x14ac:dyDescent="0.15">
      <c r="A104" s="54"/>
      <c r="B104" s="209" t="str">
        <f>IF('All Investors'!B112= "","",'All Investors'!B112)</f>
        <v/>
      </c>
      <c r="C104" s="204" t="str">
        <f>_xlfn.XLOOKUP(B104,'All Investors'!B112:B290,'All Investors'!C112:C290,"")</f>
        <v/>
      </c>
      <c r="D104" s="207" t="str">
        <f>_xlfn.XLOOKUP(B104,'All Investors'!B112:B290,'All Investors'!F112:F290,"")</f>
        <v/>
      </c>
      <c r="E104" s="206" t="str">
        <f>_xlfn.XLOOKUP(B104,'All Investors'!B112:B290,'All Investors'!J112:J290,"")</f>
        <v/>
      </c>
      <c r="F104" s="206" t="str">
        <f>_xlfn.XLOOKUP(B104,'All Investors'!B112:B290,'All Investors'!K112:K290,"")</f>
        <v/>
      </c>
      <c r="G104" s="105" t="e">
        <f t="shared" si="5"/>
        <v>#VALUE!</v>
      </c>
      <c r="H104" s="100" t="e">
        <f t="shared" si="6"/>
        <v>#VALUE!</v>
      </c>
      <c r="I104" s="101" t="e">
        <f t="shared" si="7"/>
        <v>#VALUE!</v>
      </c>
      <c r="J104" s="208" t="str">
        <f>_xlfn.XLOOKUP(B104,'All Investors'!B112:B290,'All Investors'!N112:N290,"")</f>
        <v/>
      </c>
    </row>
    <row r="105" spans="1:10" s="33" customFormat="1" ht="10.5" x14ac:dyDescent="0.15">
      <c r="A105" s="54"/>
      <c r="B105" s="209" t="str">
        <f>IF('All Investors'!B113= "","",'All Investors'!B113)</f>
        <v/>
      </c>
      <c r="C105" s="204" t="str">
        <f>_xlfn.XLOOKUP(B105,'All Investors'!B113:B291,'All Investors'!C113:C291,"")</f>
        <v/>
      </c>
      <c r="D105" s="207" t="str">
        <f>_xlfn.XLOOKUP(B105,'All Investors'!B113:B291,'All Investors'!F113:F291,"")</f>
        <v/>
      </c>
      <c r="E105" s="206" t="str">
        <f>_xlfn.XLOOKUP(B105,'All Investors'!B113:B291,'All Investors'!J113:J291,"")</f>
        <v/>
      </c>
      <c r="F105" s="206" t="str">
        <f>_xlfn.XLOOKUP(B105,'All Investors'!B113:B291,'All Investors'!K113:K291,"")</f>
        <v/>
      </c>
      <c r="G105" s="105" t="e">
        <f t="shared" si="5"/>
        <v>#VALUE!</v>
      </c>
      <c r="H105" s="100" t="e">
        <f t="shared" si="6"/>
        <v>#VALUE!</v>
      </c>
      <c r="I105" s="101" t="e">
        <f t="shared" si="7"/>
        <v>#VALUE!</v>
      </c>
      <c r="J105" s="208" t="str">
        <f>_xlfn.XLOOKUP(B105,'All Investors'!B113:B291,'All Investors'!N113:N291,"")</f>
        <v/>
      </c>
    </row>
    <row r="106" spans="1:10" s="33" customFormat="1" ht="10.5" x14ac:dyDescent="0.15">
      <c r="A106" s="54"/>
      <c r="B106" s="209" t="str">
        <f>IF('All Investors'!B114= "","",'All Investors'!B114)</f>
        <v/>
      </c>
      <c r="C106" s="204" t="str">
        <f>_xlfn.XLOOKUP(B106,'All Investors'!B114:B292,'All Investors'!C114:C292,"")</f>
        <v/>
      </c>
      <c r="D106" s="207" t="str">
        <f>_xlfn.XLOOKUP(B106,'All Investors'!B114:B292,'All Investors'!F114:F292,"")</f>
        <v/>
      </c>
      <c r="E106" s="206" t="str">
        <f>_xlfn.XLOOKUP(B106,'All Investors'!B114:B292,'All Investors'!J114:J292,"")</f>
        <v/>
      </c>
      <c r="F106" s="206" t="str">
        <f>_xlfn.XLOOKUP(B106,'All Investors'!B114:B292,'All Investors'!K114:K292,"")</f>
        <v/>
      </c>
      <c r="G106" s="105" t="e">
        <f t="shared" si="5"/>
        <v>#VALUE!</v>
      </c>
      <c r="H106" s="100" t="e">
        <f t="shared" si="6"/>
        <v>#VALUE!</v>
      </c>
      <c r="I106" s="101" t="e">
        <f t="shared" si="7"/>
        <v>#VALUE!</v>
      </c>
      <c r="J106" s="208" t="str">
        <f>_xlfn.XLOOKUP(B106,'All Investors'!B114:B292,'All Investors'!N114:N292,"")</f>
        <v/>
      </c>
    </row>
    <row r="107" spans="1:10" s="33" customFormat="1" ht="10.5" x14ac:dyDescent="0.15">
      <c r="A107" s="54"/>
      <c r="B107" s="209" t="str">
        <f>IF('All Investors'!B115= "","",'All Investors'!B115)</f>
        <v/>
      </c>
      <c r="C107" s="204" t="str">
        <f>_xlfn.XLOOKUP(B107,'All Investors'!B115:B293,'All Investors'!C115:C293,"")</f>
        <v/>
      </c>
      <c r="D107" s="207" t="str">
        <f>_xlfn.XLOOKUP(B107,'All Investors'!B115:B293,'All Investors'!F115:F293,"")</f>
        <v/>
      </c>
      <c r="E107" s="206" t="str">
        <f>_xlfn.XLOOKUP(B107,'All Investors'!B115:B293,'All Investors'!J115:J293,"")</f>
        <v/>
      </c>
      <c r="F107" s="206" t="str">
        <f>_xlfn.XLOOKUP(B107,'All Investors'!B115:B293,'All Investors'!K115:K293,"")</f>
        <v/>
      </c>
      <c r="G107" s="105" t="e">
        <f t="shared" si="5"/>
        <v>#VALUE!</v>
      </c>
      <c r="H107" s="100" t="e">
        <f t="shared" si="6"/>
        <v>#VALUE!</v>
      </c>
      <c r="I107" s="101" t="e">
        <f t="shared" si="7"/>
        <v>#VALUE!</v>
      </c>
      <c r="J107" s="208" t="str">
        <f>_xlfn.XLOOKUP(B107,'All Investors'!B115:B293,'All Investors'!N115:N293,"")</f>
        <v/>
      </c>
    </row>
    <row r="108" spans="1:10" s="33" customFormat="1" ht="10.5" x14ac:dyDescent="0.15">
      <c r="A108" s="54"/>
      <c r="B108" s="209" t="str">
        <f>IF('All Investors'!B116= "","",'All Investors'!B116)</f>
        <v/>
      </c>
      <c r="C108" s="204" t="str">
        <f>_xlfn.XLOOKUP(B108,'All Investors'!B116:B294,'All Investors'!C116:C294,"")</f>
        <v/>
      </c>
      <c r="D108" s="207" t="str">
        <f>_xlfn.XLOOKUP(B108,'All Investors'!B116:B294,'All Investors'!F116:F294,"")</f>
        <v/>
      </c>
      <c r="E108" s="206" t="str">
        <f>_xlfn.XLOOKUP(B108,'All Investors'!B116:B294,'All Investors'!J116:J294,"")</f>
        <v/>
      </c>
      <c r="F108" s="206" t="str">
        <f>_xlfn.XLOOKUP(B108,'All Investors'!B116:B294,'All Investors'!K116:K294,"")</f>
        <v/>
      </c>
      <c r="G108" s="105" t="e">
        <f t="shared" si="5"/>
        <v>#VALUE!</v>
      </c>
      <c r="H108" s="100" t="e">
        <f t="shared" si="6"/>
        <v>#VALUE!</v>
      </c>
      <c r="I108" s="101" t="e">
        <f t="shared" si="7"/>
        <v>#VALUE!</v>
      </c>
      <c r="J108" s="208" t="str">
        <f>_xlfn.XLOOKUP(B108,'All Investors'!B116:B294,'All Investors'!N116:N294,"")</f>
        <v/>
      </c>
    </row>
    <row r="109" spans="1:10" s="33" customFormat="1" ht="10.5" x14ac:dyDescent="0.15">
      <c r="A109" s="54"/>
      <c r="B109" s="209" t="str">
        <f>IF('All Investors'!B117= "","",'All Investors'!B117)</f>
        <v/>
      </c>
      <c r="C109" s="204" t="str">
        <f>_xlfn.XLOOKUP(B109,'All Investors'!B117:B295,'All Investors'!C117:C295,"")</f>
        <v/>
      </c>
      <c r="D109" s="207" t="str">
        <f>_xlfn.XLOOKUP(B109,'All Investors'!B117:B295,'All Investors'!F117:F295,"")</f>
        <v/>
      </c>
      <c r="E109" s="206" t="str">
        <f>_xlfn.XLOOKUP(B109,'All Investors'!B117:B295,'All Investors'!J117:J295,"")</f>
        <v/>
      </c>
      <c r="F109" s="206" t="str">
        <f>_xlfn.XLOOKUP(B109,'All Investors'!B117:B295,'All Investors'!K117:K295,"")</f>
        <v/>
      </c>
      <c r="G109" s="105" t="e">
        <f t="shared" si="5"/>
        <v>#VALUE!</v>
      </c>
      <c r="H109" s="100" t="e">
        <f t="shared" si="6"/>
        <v>#VALUE!</v>
      </c>
      <c r="I109" s="101" t="e">
        <f t="shared" si="7"/>
        <v>#VALUE!</v>
      </c>
      <c r="J109" s="208" t="str">
        <f>_xlfn.XLOOKUP(B109,'All Investors'!B117:B295,'All Investors'!N117:N295,"")</f>
        <v/>
      </c>
    </row>
    <row r="110" spans="1:10" s="33" customFormat="1" ht="10.5" x14ac:dyDescent="0.15">
      <c r="A110" s="54"/>
      <c r="B110" s="209" t="str">
        <f>IF('All Investors'!B118= "","",'All Investors'!B118)</f>
        <v/>
      </c>
      <c r="C110" s="204" t="str">
        <f>_xlfn.XLOOKUP(B110,'All Investors'!B118:B296,'All Investors'!C118:C296,"")</f>
        <v/>
      </c>
      <c r="D110" s="207" t="str">
        <f>_xlfn.XLOOKUP(B110,'All Investors'!B118:B296,'All Investors'!F118:F296,"")</f>
        <v/>
      </c>
      <c r="E110" s="206" t="str">
        <f>_xlfn.XLOOKUP(B110,'All Investors'!B118:B296,'All Investors'!J118:J296,"")</f>
        <v/>
      </c>
      <c r="F110" s="206" t="str">
        <f>_xlfn.XLOOKUP(B110,'All Investors'!B118:B296,'All Investors'!K118:K296,"")</f>
        <v/>
      </c>
      <c r="G110" s="105" t="e">
        <f t="shared" si="5"/>
        <v>#VALUE!</v>
      </c>
      <c r="H110" s="100" t="e">
        <f t="shared" si="6"/>
        <v>#VALUE!</v>
      </c>
      <c r="I110" s="101" t="e">
        <f t="shared" si="7"/>
        <v>#VALUE!</v>
      </c>
      <c r="J110" s="208" t="str">
        <f>_xlfn.XLOOKUP(B110,'All Investors'!B118:B296,'All Investors'!N118:N296,"")</f>
        <v/>
      </c>
    </row>
    <row r="111" spans="1:10" s="33" customFormat="1" ht="10.5" x14ac:dyDescent="0.15">
      <c r="A111" s="54"/>
      <c r="B111" s="209" t="str">
        <f>IF('All Investors'!B119= "","",'All Investors'!B119)</f>
        <v/>
      </c>
      <c r="C111" s="204" t="str">
        <f>_xlfn.XLOOKUP(B111,'All Investors'!B119:B297,'All Investors'!C119:C297,"")</f>
        <v/>
      </c>
      <c r="D111" s="207" t="str">
        <f>_xlfn.XLOOKUP(B111,'All Investors'!B119:B297,'All Investors'!F119:F297,"")</f>
        <v/>
      </c>
      <c r="E111" s="206" t="str">
        <f>_xlfn.XLOOKUP(B111,'All Investors'!B119:B297,'All Investors'!J119:J297,"")</f>
        <v/>
      </c>
      <c r="F111" s="206" t="str">
        <f>_xlfn.XLOOKUP(B111,'All Investors'!B119:B297,'All Investors'!K119:K297,"")</f>
        <v/>
      </c>
      <c r="G111" s="105" t="e">
        <f t="shared" si="5"/>
        <v>#VALUE!</v>
      </c>
      <c r="H111" s="100" t="e">
        <f t="shared" si="6"/>
        <v>#VALUE!</v>
      </c>
      <c r="I111" s="101" t="e">
        <f t="shared" si="7"/>
        <v>#VALUE!</v>
      </c>
      <c r="J111" s="208" t="str">
        <f>_xlfn.XLOOKUP(B111,'All Investors'!B119:B297,'All Investors'!N119:N297,"")</f>
        <v/>
      </c>
    </row>
    <row r="112" spans="1:10" s="33" customFormat="1" ht="10.5" x14ac:dyDescent="0.15">
      <c r="A112" s="54"/>
      <c r="B112" s="209" t="str">
        <f>IF('All Investors'!B120= "","",'All Investors'!B120)</f>
        <v/>
      </c>
      <c r="C112" s="204" t="str">
        <f>_xlfn.XLOOKUP(B112,'All Investors'!B120:B298,'All Investors'!C120:C298,"")</f>
        <v/>
      </c>
      <c r="D112" s="207" t="str">
        <f>_xlfn.XLOOKUP(B112,'All Investors'!B120:B298,'All Investors'!F120:F298,"")</f>
        <v/>
      </c>
      <c r="E112" s="206" t="str">
        <f>_xlfn.XLOOKUP(B112,'All Investors'!B120:B298,'All Investors'!J120:J298,"")</f>
        <v/>
      </c>
      <c r="F112" s="206" t="str">
        <f>_xlfn.XLOOKUP(B112,'All Investors'!B120:B298,'All Investors'!K120:K298,"")</f>
        <v/>
      </c>
      <c r="G112" s="105" t="e">
        <f t="shared" si="5"/>
        <v>#VALUE!</v>
      </c>
      <c r="H112" s="100" t="e">
        <f t="shared" si="6"/>
        <v>#VALUE!</v>
      </c>
      <c r="I112" s="101" t="e">
        <f t="shared" si="7"/>
        <v>#VALUE!</v>
      </c>
      <c r="J112" s="208" t="str">
        <f>_xlfn.XLOOKUP(B112,'All Investors'!B120:B298,'All Investors'!N120:N298,"")</f>
        <v/>
      </c>
    </row>
    <row r="113" spans="1:10" s="33" customFormat="1" ht="10.5" x14ac:dyDescent="0.15">
      <c r="A113" s="54"/>
      <c r="B113" s="209" t="str">
        <f>IF('All Investors'!B121= "","",'All Investors'!B121)</f>
        <v/>
      </c>
      <c r="C113" s="204" t="str">
        <f>_xlfn.XLOOKUP(B113,'All Investors'!B121:B299,'All Investors'!C121:C299,"")</f>
        <v/>
      </c>
      <c r="D113" s="207" t="str">
        <f>_xlfn.XLOOKUP(B113,'All Investors'!B121:B299,'All Investors'!F121:F299,"")</f>
        <v/>
      </c>
      <c r="E113" s="206" t="str">
        <f>_xlfn.XLOOKUP(B113,'All Investors'!B121:B299,'All Investors'!J121:J299,"")</f>
        <v/>
      </c>
      <c r="F113" s="206" t="str">
        <f>_xlfn.XLOOKUP(B113,'All Investors'!B121:B299,'All Investors'!K121:K299,"")</f>
        <v/>
      </c>
      <c r="G113" s="105" t="e">
        <f t="shared" si="5"/>
        <v>#VALUE!</v>
      </c>
      <c r="H113" s="100" t="e">
        <f t="shared" si="6"/>
        <v>#VALUE!</v>
      </c>
      <c r="I113" s="101" t="e">
        <f t="shared" si="7"/>
        <v>#VALUE!</v>
      </c>
      <c r="J113" s="208" t="str">
        <f>_xlfn.XLOOKUP(B113,'All Investors'!B121:B299,'All Investors'!N121:N299,"")</f>
        <v/>
      </c>
    </row>
    <row r="114" spans="1:10" s="33" customFormat="1" ht="10.5" x14ac:dyDescent="0.15">
      <c r="A114" s="54"/>
      <c r="B114" s="209" t="str">
        <f>IF('All Investors'!B122= "","",'All Investors'!B122)</f>
        <v/>
      </c>
      <c r="C114" s="204" t="str">
        <f>_xlfn.XLOOKUP(B114,'All Investors'!B122:B300,'All Investors'!C122:C300,"")</f>
        <v/>
      </c>
      <c r="D114" s="207" t="str">
        <f>_xlfn.XLOOKUP(B114,'All Investors'!B122:B300,'All Investors'!F122:F300,"")</f>
        <v/>
      </c>
      <c r="E114" s="206" t="str">
        <f>_xlfn.XLOOKUP(B114,'All Investors'!B122:B300,'All Investors'!J122:J300,"")</f>
        <v/>
      </c>
      <c r="F114" s="206" t="str">
        <f>_xlfn.XLOOKUP(B114,'All Investors'!B122:B300,'All Investors'!K122:K300,"")</f>
        <v/>
      </c>
      <c r="G114" s="105" t="e">
        <f t="shared" si="5"/>
        <v>#VALUE!</v>
      </c>
      <c r="H114" s="100" t="e">
        <f t="shared" si="6"/>
        <v>#VALUE!</v>
      </c>
      <c r="I114" s="101" t="e">
        <f t="shared" si="7"/>
        <v>#VALUE!</v>
      </c>
      <c r="J114" s="208" t="str">
        <f>_xlfn.XLOOKUP(B114,'All Investors'!B122:B300,'All Investors'!N122:N300,"")</f>
        <v/>
      </c>
    </row>
    <row r="115" spans="1:10" s="33" customFormat="1" ht="10.5" x14ac:dyDescent="0.15">
      <c r="A115" s="54"/>
      <c r="B115" s="209" t="str">
        <f>IF('All Investors'!B123= "","",'All Investors'!B123)</f>
        <v/>
      </c>
      <c r="C115" s="204" t="str">
        <f>_xlfn.XLOOKUP(B115,'All Investors'!B123:B301,'All Investors'!C123:C301,"")</f>
        <v/>
      </c>
      <c r="D115" s="207" t="str">
        <f>_xlfn.XLOOKUP(B115,'All Investors'!B123:B301,'All Investors'!F123:F301,"")</f>
        <v/>
      </c>
      <c r="E115" s="206" t="str">
        <f>_xlfn.XLOOKUP(B115,'All Investors'!B123:B301,'All Investors'!J123:J301,"")</f>
        <v/>
      </c>
      <c r="F115" s="206" t="str">
        <f>_xlfn.XLOOKUP(B115,'All Investors'!B123:B301,'All Investors'!K123:K301,"")</f>
        <v/>
      </c>
      <c r="G115" s="105" t="e">
        <f t="shared" si="5"/>
        <v>#VALUE!</v>
      </c>
      <c r="H115" s="100" t="e">
        <f t="shared" si="6"/>
        <v>#VALUE!</v>
      </c>
      <c r="I115" s="101" t="e">
        <f t="shared" si="7"/>
        <v>#VALUE!</v>
      </c>
      <c r="J115" s="208" t="str">
        <f>_xlfn.XLOOKUP(B115,'All Investors'!B123:B301,'All Investors'!N123:N301,"")</f>
        <v/>
      </c>
    </row>
    <row r="116" spans="1:10" s="33" customFormat="1" ht="10.5" x14ac:dyDescent="0.15">
      <c r="A116" s="54"/>
      <c r="B116" s="209" t="str">
        <f>IF('All Investors'!B124= "","",'All Investors'!B124)</f>
        <v/>
      </c>
      <c r="C116" s="204" t="str">
        <f>_xlfn.XLOOKUP(B116,'All Investors'!B124:B302,'All Investors'!C124:C302,"")</f>
        <v/>
      </c>
      <c r="D116" s="207" t="str">
        <f>_xlfn.XLOOKUP(B116,'All Investors'!B124:B302,'All Investors'!F124:F302,"")</f>
        <v/>
      </c>
      <c r="E116" s="206" t="str">
        <f>_xlfn.XLOOKUP(B116,'All Investors'!B124:B302,'All Investors'!J124:J302,"")</f>
        <v/>
      </c>
      <c r="F116" s="206" t="str">
        <f>_xlfn.XLOOKUP(B116,'All Investors'!B124:B302,'All Investors'!K124:K302,"")</f>
        <v/>
      </c>
      <c r="G116" s="105" t="e">
        <f t="shared" si="5"/>
        <v>#VALUE!</v>
      </c>
      <c r="H116" s="100" t="e">
        <f t="shared" si="6"/>
        <v>#VALUE!</v>
      </c>
      <c r="I116" s="101" t="e">
        <f t="shared" si="7"/>
        <v>#VALUE!</v>
      </c>
      <c r="J116" s="208" t="str">
        <f>_xlfn.XLOOKUP(B116,'All Investors'!B124:B302,'All Investors'!N124:N302,"")</f>
        <v/>
      </c>
    </row>
    <row r="117" spans="1:10" s="33" customFormat="1" ht="10.5" x14ac:dyDescent="0.15">
      <c r="A117" s="54"/>
      <c r="B117" s="209" t="str">
        <f>IF('All Investors'!B125= "","",'All Investors'!B125)</f>
        <v/>
      </c>
      <c r="C117" s="204" t="str">
        <f>_xlfn.XLOOKUP(B117,'All Investors'!B125:B303,'All Investors'!C125:C303,"")</f>
        <v/>
      </c>
      <c r="D117" s="207" t="str">
        <f>_xlfn.XLOOKUP(B117,'All Investors'!B125:B303,'All Investors'!F125:F303,"")</f>
        <v/>
      </c>
      <c r="E117" s="206" t="str">
        <f>_xlfn.XLOOKUP(B117,'All Investors'!B125:B303,'All Investors'!J125:J303,"")</f>
        <v/>
      </c>
      <c r="F117" s="206" t="str">
        <f>_xlfn.XLOOKUP(B117,'All Investors'!B125:B303,'All Investors'!K125:K303,"")</f>
        <v/>
      </c>
      <c r="G117" s="105" t="e">
        <f t="shared" si="5"/>
        <v>#VALUE!</v>
      </c>
      <c r="H117" s="100" t="e">
        <f t="shared" si="6"/>
        <v>#VALUE!</v>
      </c>
      <c r="I117" s="101" t="e">
        <f t="shared" si="7"/>
        <v>#VALUE!</v>
      </c>
      <c r="J117" s="208" t="str">
        <f>_xlfn.XLOOKUP(B117,'All Investors'!B125:B303,'All Investors'!N125:N303,"")</f>
        <v/>
      </c>
    </row>
    <row r="118" spans="1:10" s="33" customFormat="1" ht="10.5" x14ac:dyDescent="0.15">
      <c r="A118" s="54"/>
      <c r="B118" s="209" t="str">
        <f>IF('All Investors'!B126= "","",'All Investors'!B126)</f>
        <v/>
      </c>
      <c r="C118" s="204" t="str">
        <f>_xlfn.XLOOKUP(B118,'All Investors'!B126:B304,'All Investors'!C126:C304,"")</f>
        <v/>
      </c>
      <c r="D118" s="207" t="str">
        <f>_xlfn.XLOOKUP(B118,'All Investors'!B126:B304,'All Investors'!F126:F304,"")</f>
        <v/>
      </c>
      <c r="E118" s="206" t="str">
        <f>_xlfn.XLOOKUP(B118,'All Investors'!B126:B304,'All Investors'!J126:J304,"")</f>
        <v/>
      </c>
      <c r="F118" s="206" t="str">
        <f>_xlfn.XLOOKUP(B118,'All Investors'!B126:B304,'All Investors'!K126:K304,"")</f>
        <v/>
      </c>
      <c r="G118" s="105" t="e">
        <f t="shared" si="5"/>
        <v>#VALUE!</v>
      </c>
      <c r="H118" s="100" t="e">
        <f t="shared" si="6"/>
        <v>#VALUE!</v>
      </c>
      <c r="I118" s="101" t="e">
        <f t="shared" si="7"/>
        <v>#VALUE!</v>
      </c>
      <c r="J118" s="208" t="str">
        <f>_xlfn.XLOOKUP(B118,'All Investors'!B126:B304,'All Investors'!N126:N304,"")</f>
        <v/>
      </c>
    </row>
    <row r="119" spans="1:10" s="33" customFormat="1" ht="10.5" x14ac:dyDescent="0.15">
      <c r="A119" s="54"/>
      <c r="B119" s="209" t="str">
        <f>IF('All Investors'!B127= "","",'All Investors'!B127)</f>
        <v/>
      </c>
      <c r="C119" s="204" t="str">
        <f>_xlfn.XLOOKUP(B119,'All Investors'!B127:B305,'All Investors'!C127:C305,"")</f>
        <v/>
      </c>
      <c r="D119" s="207" t="str">
        <f>_xlfn.XLOOKUP(B119,'All Investors'!B127:B305,'All Investors'!F127:F305,"")</f>
        <v/>
      </c>
      <c r="E119" s="206" t="str">
        <f>_xlfn.XLOOKUP(B119,'All Investors'!B127:B305,'All Investors'!J127:J305,"")</f>
        <v/>
      </c>
      <c r="F119" s="206" t="str">
        <f>_xlfn.XLOOKUP(B119,'All Investors'!B127:B305,'All Investors'!K127:K305,"")</f>
        <v/>
      </c>
      <c r="G119" s="105" t="e">
        <f t="shared" si="5"/>
        <v>#VALUE!</v>
      </c>
      <c r="H119" s="100" t="e">
        <f t="shared" si="6"/>
        <v>#VALUE!</v>
      </c>
      <c r="I119" s="101" t="e">
        <f t="shared" si="7"/>
        <v>#VALUE!</v>
      </c>
      <c r="J119" s="208" t="str">
        <f>_xlfn.XLOOKUP(B119,'All Investors'!B127:B305,'All Investors'!N127:N305,"")</f>
        <v/>
      </c>
    </row>
    <row r="120" spans="1:10" s="33" customFormat="1" ht="10.5" x14ac:dyDescent="0.15">
      <c r="A120" s="54"/>
      <c r="B120" s="209" t="str">
        <f>IF('All Investors'!B128= "","",'All Investors'!B128)</f>
        <v/>
      </c>
      <c r="C120" s="204" t="str">
        <f>_xlfn.XLOOKUP(B120,'All Investors'!B128:B306,'All Investors'!C128:C306,"")</f>
        <v/>
      </c>
      <c r="D120" s="207" t="str">
        <f>_xlfn.XLOOKUP(B120,'All Investors'!B128:B306,'All Investors'!F128:F306,"")</f>
        <v/>
      </c>
      <c r="E120" s="206" t="str">
        <f>_xlfn.XLOOKUP(B120,'All Investors'!B128:B306,'All Investors'!J128:J306,"")</f>
        <v/>
      </c>
      <c r="F120" s="206" t="str">
        <f>_xlfn.XLOOKUP(B120,'All Investors'!B128:B306,'All Investors'!K128:K306,"")</f>
        <v/>
      </c>
      <c r="G120" s="105" t="e">
        <f t="shared" si="5"/>
        <v>#VALUE!</v>
      </c>
      <c r="H120" s="100" t="e">
        <f t="shared" si="6"/>
        <v>#VALUE!</v>
      </c>
      <c r="I120" s="101" t="e">
        <f t="shared" si="7"/>
        <v>#VALUE!</v>
      </c>
      <c r="J120" s="208" t="str">
        <f>_xlfn.XLOOKUP(B120,'All Investors'!B128:B306,'All Investors'!N128:N306,"")</f>
        <v/>
      </c>
    </row>
    <row r="121" spans="1:10" s="33" customFormat="1" ht="10.5" x14ac:dyDescent="0.15">
      <c r="A121" s="54"/>
      <c r="B121" s="209" t="str">
        <f>IF('All Investors'!B129= "","",'All Investors'!B129)</f>
        <v/>
      </c>
      <c r="C121" s="204" t="str">
        <f>_xlfn.XLOOKUP(B121,'All Investors'!B129:B307,'All Investors'!C129:C307,"")</f>
        <v/>
      </c>
      <c r="D121" s="207" t="str">
        <f>_xlfn.XLOOKUP(B121,'All Investors'!B129:B307,'All Investors'!F129:F307,"")</f>
        <v/>
      </c>
      <c r="E121" s="206" t="str">
        <f>_xlfn.XLOOKUP(B121,'All Investors'!B129:B307,'All Investors'!J129:J307,"")</f>
        <v/>
      </c>
      <c r="F121" s="206" t="str">
        <f>_xlfn.XLOOKUP(B121,'All Investors'!B129:B307,'All Investors'!K129:K307,"")</f>
        <v/>
      </c>
      <c r="G121" s="105" t="e">
        <f t="shared" si="5"/>
        <v>#VALUE!</v>
      </c>
      <c r="H121" s="100" t="e">
        <f t="shared" si="6"/>
        <v>#VALUE!</v>
      </c>
      <c r="I121" s="101" t="e">
        <f t="shared" si="7"/>
        <v>#VALUE!</v>
      </c>
      <c r="J121" s="208" t="str">
        <f>_xlfn.XLOOKUP(B121,'All Investors'!B129:B307,'All Investors'!N129:N307,"")</f>
        <v/>
      </c>
    </row>
    <row r="122" spans="1:10" s="33" customFormat="1" ht="10.5" x14ac:dyDescent="0.15">
      <c r="A122" s="54"/>
      <c r="B122" s="209" t="str">
        <f>IF('All Investors'!B130= "","",'All Investors'!B130)</f>
        <v/>
      </c>
      <c r="C122" s="204" t="str">
        <f>_xlfn.XLOOKUP(B122,'All Investors'!B130:B308,'All Investors'!C130:C308,"")</f>
        <v/>
      </c>
      <c r="D122" s="207" t="str">
        <f>_xlfn.XLOOKUP(B122,'All Investors'!B130:B308,'All Investors'!F130:F308,"")</f>
        <v/>
      </c>
      <c r="E122" s="206" t="str">
        <f>_xlfn.XLOOKUP(B122,'All Investors'!B130:B308,'All Investors'!J130:J308,"")</f>
        <v/>
      </c>
      <c r="F122" s="206" t="str">
        <f>_xlfn.XLOOKUP(B122,'All Investors'!B130:B308,'All Investors'!K130:K308,"")</f>
        <v/>
      </c>
      <c r="G122" s="105" t="e">
        <f t="shared" si="5"/>
        <v>#VALUE!</v>
      </c>
      <c r="H122" s="100" t="e">
        <f t="shared" si="6"/>
        <v>#VALUE!</v>
      </c>
      <c r="I122" s="101" t="e">
        <f t="shared" si="7"/>
        <v>#VALUE!</v>
      </c>
      <c r="J122" s="208" t="str">
        <f>_xlfn.XLOOKUP(B122,'All Investors'!B130:B308,'All Investors'!N130:N308,"")</f>
        <v/>
      </c>
    </row>
    <row r="123" spans="1:10" s="33" customFormat="1" ht="10.5" x14ac:dyDescent="0.15">
      <c r="A123" s="54"/>
      <c r="B123" s="209" t="str">
        <f>IF('All Investors'!B131= "","",'All Investors'!B131)</f>
        <v/>
      </c>
      <c r="C123" s="204" t="str">
        <f>_xlfn.XLOOKUP(B123,'All Investors'!B131:B309,'All Investors'!C131:C309,"")</f>
        <v/>
      </c>
      <c r="D123" s="207" t="str">
        <f>_xlfn.XLOOKUP(B123,'All Investors'!B131:B309,'All Investors'!F131:F309,"")</f>
        <v/>
      </c>
      <c r="E123" s="206" t="str">
        <f>_xlfn.XLOOKUP(B123,'All Investors'!B131:B309,'All Investors'!J131:J309,"")</f>
        <v/>
      </c>
      <c r="F123" s="206" t="str">
        <f>_xlfn.XLOOKUP(B123,'All Investors'!B131:B309,'All Investors'!K131:K309,"")</f>
        <v/>
      </c>
      <c r="G123" s="105" t="e">
        <f t="shared" si="5"/>
        <v>#VALUE!</v>
      </c>
      <c r="H123" s="100" t="e">
        <f t="shared" si="6"/>
        <v>#VALUE!</v>
      </c>
      <c r="I123" s="101" t="e">
        <f t="shared" si="7"/>
        <v>#VALUE!</v>
      </c>
      <c r="J123" s="208" t="str">
        <f>_xlfn.XLOOKUP(B123,'All Investors'!B131:B309,'All Investors'!N131:N309,"")</f>
        <v/>
      </c>
    </row>
    <row r="124" spans="1:10" s="33" customFormat="1" ht="10.5" x14ac:dyDescent="0.15">
      <c r="A124" s="54"/>
      <c r="B124" s="209" t="str">
        <f>IF('All Investors'!B132= "","",'All Investors'!B132)</f>
        <v/>
      </c>
      <c r="C124" s="204" t="str">
        <f>_xlfn.XLOOKUP(B124,'All Investors'!B132:B310,'All Investors'!C132:C310,"")</f>
        <v/>
      </c>
      <c r="D124" s="207" t="str">
        <f>_xlfn.XLOOKUP(B124,'All Investors'!B132:B310,'All Investors'!F132:F310,"")</f>
        <v/>
      </c>
      <c r="E124" s="206" t="str">
        <f>_xlfn.XLOOKUP(B124,'All Investors'!B132:B310,'All Investors'!J132:J310,"")</f>
        <v/>
      </c>
      <c r="F124" s="206" t="str">
        <f>_xlfn.XLOOKUP(B124,'All Investors'!B132:B310,'All Investors'!K132:K310,"")</f>
        <v/>
      </c>
      <c r="G124" s="105" t="e">
        <f t="shared" si="5"/>
        <v>#VALUE!</v>
      </c>
      <c r="H124" s="100" t="e">
        <f t="shared" si="6"/>
        <v>#VALUE!</v>
      </c>
      <c r="I124" s="101" t="e">
        <f t="shared" si="7"/>
        <v>#VALUE!</v>
      </c>
      <c r="J124" s="208" t="str">
        <f>_xlfn.XLOOKUP(B124,'All Investors'!B132:B310,'All Investors'!N132:N310,"")</f>
        <v/>
      </c>
    </row>
    <row r="125" spans="1:10" s="33" customFormat="1" ht="10.5" x14ac:dyDescent="0.15">
      <c r="A125" s="54"/>
      <c r="B125" s="209" t="str">
        <f>IF('All Investors'!B133= "","",'All Investors'!B133)</f>
        <v/>
      </c>
      <c r="C125" s="204" t="str">
        <f>_xlfn.XLOOKUP(B125,'All Investors'!B133:B311,'All Investors'!C133:C311,"")</f>
        <v/>
      </c>
      <c r="D125" s="207" t="str">
        <f>_xlfn.XLOOKUP(B125,'All Investors'!B133:B311,'All Investors'!F133:F311,"")</f>
        <v/>
      </c>
      <c r="E125" s="206" t="str">
        <f>_xlfn.XLOOKUP(B125,'All Investors'!B133:B311,'All Investors'!J133:J311,"")</f>
        <v/>
      </c>
      <c r="F125" s="206" t="str">
        <f>_xlfn.XLOOKUP(B125,'All Investors'!B133:B311,'All Investors'!K133:K311,"")</f>
        <v/>
      </c>
      <c r="G125" s="105" t="e">
        <f t="shared" si="5"/>
        <v>#VALUE!</v>
      </c>
      <c r="H125" s="100" t="e">
        <f t="shared" si="6"/>
        <v>#VALUE!</v>
      </c>
      <c r="I125" s="101" t="e">
        <f t="shared" si="7"/>
        <v>#VALUE!</v>
      </c>
      <c r="J125" s="208" t="str">
        <f>_xlfn.XLOOKUP(B125,'All Investors'!B133:B311,'All Investors'!N133:N311,"")</f>
        <v/>
      </c>
    </row>
    <row r="126" spans="1:10" s="33" customFormat="1" ht="10.5" x14ac:dyDescent="0.15">
      <c r="A126" s="54"/>
      <c r="B126" s="209" t="str">
        <f>IF('All Investors'!B134= "","",'All Investors'!B134)</f>
        <v/>
      </c>
      <c r="C126" s="204" t="str">
        <f>_xlfn.XLOOKUP(B126,'All Investors'!B134:B312,'All Investors'!C134:C312,"")</f>
        <v/>
      </c>
      <c r="D126" s="207" t="str">
        <f>_xlfn.XLOOKUP(B126,'All Investors'!B134:B312,'All Investors'!F134:F312,"")</f>
        <v/>
      </c>
      <c r="E126" s="206" t="str">
        <f>_xlfn.XLOOKUP(B126,'All Investors'!B134:B312,'All Investors'!J134:J312,"")</f>
        <v/>
      </c>
      <c r="F126" s="206" t="str">
        <f>_xlfn.XLOOKUP(B126,'All Investors'!B134:B312,'All Investors'!K134:K312,"")</f>
        <v/>
      </c>
      <c r="G126" s="105" t="e">
        <f t="shared" si="5"/>
        <v>#VALUE!</v>
      </c>
      <c r="H126" s="100" t="e">
        <f t="shared" si="6"/>
        <v>#VALUE!</v>
      </c>
      <c r="I126" s="101" t="e">
        <f t="shared" si="7"/>
        <v>#VALUE!</v>
      </c>
      <c r="J126" s="208" t="str">
        <f>_xlfn.XLOOKUP(B126,'All Investors'!B134:B312,'All Investors'!N134:N312,"")</f>
        <v/>
      </c>
    </row>
    <row r="127" spans="1:10" s="33" customFormat="1" ht="10.5" x14ac:dyDescent="0.15">
      <c r="A127" s="54"/>
      <c r="B127" s="209" t="str">
        <f>IF('All Investors'!B135= "","",'All Investors'!B135)</f>
        <v/>
      </c>
      <c r="C127" s="204" t="str">
        <f>_xlfn.XLOOKUP(B127,'All Investors'!B135:B313,'All Investors'!C135:C313,"")</f>
        <v/>
      </c>
      <c r="D127" s="207" t="str">
        <f>_xlfn.XLOOKUP(B127,'All Investors'!B135:B313,'All Investors'!F135:F313,"")</f>
        <v/>
      </c>
      <c r="E127" s="206" t="str">
        <f>_xlfn.XLOOKUP(B127,'All Investors'!B135:B313,'All Investors'!J135:J313,"")</f>
        <v/>
      </c>
      <c r="F127" s="206" t="str">
        <f>_xlfn.XLOOKUP(B127,'All Investors'!B135:B313,'All Investors'!K135:K313,"")</f>
        <v/>
      </c>
      <c r="G127" s="105" t="e">
        <f t="shared" si="5"/>
        <v>#VALUE!</v>
      </c>
      <c r="H127" s="100" t="e">
        <f t="shared" si="6"/>
        <v>#VALUE!</v>
      </c>
      <c r="I127" s="101" t="e">
        <f t="shared" si="7"/>
        <v>#VALUE!</v>
      </c>
      <c r="J127" s="208" t="str">
        <f>_xlfn.XLOOKUP(B127,'All Investors'!B135:B313,'All Investors'!N135:N313,"")</f>
        <v/>
      </c>
    </row>
    <row r="128" spans="1:10" s="33" customFormat="1" ht="10.5" x14ac:dyDescent="0.15">
      <c r="A128" s="54"/>
      <c r="B128" s="209" t="str">
        <f>IF('All Investors'!B136= "","",'All Investors'!B136)</f>
        <v/>
      </c>
      <c r="C128" s="204" t="str">
        <f>_xlfn.XLOOKUP(B128,'All Investors'!B136:B314,'All Investors'!C136:C314,"")</f>
        <v/>
      </c>
      <c r="D128" s="207" t="str">
        <f>_xlfn.XLOOKUP(B128,'All Investors'!B136:B314,'All Investors'!F136:F314,"")</f>
        <v/>
      </c>
      <c r="E128" s="206" t="str">
        <f>_xlfn.XLOOKUP(B128,'All Investors'!B136:B314,'All Investors'!J136:J314,"")</f>
        <v/>
      </c>
      <c r="F128" s="206" t="str">
        <f>_xlfn.XLOOKUP(B128,'All Investors'!B136:B314,'All Investors'!K136:K314,"")</f>
        <v/>
      </c>
      <c r="G128" s="105" t="e">
        <f t="shared" si="5"/>
        <v>#VALUE!</v>
      </c>
      <c r="H128" s="100" t="e">
        <f t="shared" si="6"/>
        <v>#VALUE!</v>
      </c>
      <c r="I128" s="101" t="e">
        <f t="shared" si="7"/>
        <v>#VALUE!</v>
      </c>
      <c r="J128" s="208" t="str">
        <f>_xlfn.XLOOKUP(B128,'All Investors'!B136:B314,'All Investors'!N136:N314,"")</f>
        <v/>
      </c>
    </row>
    <row r="129" spans="1:10" s="33" customFormat="1" ht="10.5" x14ac:dyDescent="0.15">
      <c r="A129" s="54"/>
      <c r="B129" s="209" t="str">
        <f>IF('All Investors'!B137= "","",'All Investors'!B137)</f>
        <v/>
      </c>
      <c r="C129" s="204" t="str">
        <f>_xlfn.XLOOKUP(B129,'All Investors'!B137:B315,'All Investors'!C137:C315,"")</f>
        <v/>
      </c>
      <c r="D129" s="207" t="str">
        <f>_xlfn.XLOOKUP(B129,'All Investors'!B137:B315,'All Investors'!F137:F315,"")</f>
        <v/>
      </c>
      <c r="E129" s="206" t="str">
        <f>_xlfn.XLOOKUP(B129,'All Investors'!B137:B315,'All Investors'!J137:J315,"")</f>
        <v/>
      </c>
      <c r="F129" s="206" t="str">
        <f>_xlfn.XLOOKUP(B129,'All Investors'!B137:B315,'All Investors'!K137:K315,"")</f>
        <v/>
      </c>
      <c r="G129" s="105" t="e">
        <f t="shared" si="5"/>
        <v>#VALUE!</v>
      </c>
      <c r="H129" s="100" t="e">
        <f t="shared" si="6"/>
        <v>#VALUE!</v>
      </c>
      <c r="I129" s="101" t="e">
        <f t="shared" si="7"/>
        <v>#VALUE!</v>
      </c>
      <c r="J129" s="208" t="str">
        <f>_xlfn.XLOOKUP(B129,'All Investors'!B137:B315,'All Investors'!N137:N315,"")</f>
        <v/>
      </c>
    </row>
    <row r="130" spans="1:10" s="33" customFormat="1" ht="10.5" x14ac:dyDescent="0.15">
      <c r="A130" s="54"/>
      <c r="B130" s="209" t="str">
        <f>IF('All Investors'!B138= "","",'All Investors'!B138)</f>
        <v/>
      </c>
      <c r="C130" s="204" t="str">
        <f>_xlfn.XLOOKUP(B130,'All Investors'!B138:B316,'All Investors'!C138:C316,"")</f>
        <v/>
      </c>
      <c r="D130" s="207" t="str">
        <f>_xlfn.XLOOKUP(B130,'All Investors'!B138:B316,'All Investors'!F138:F316,"")</f>
        <v/>
      </c>
      <c r="E130" s="206" t="str">
        <f>_xlfn.XLOOKUP(B130,'All Investors'!B138:B316,'All Investors'!J138:J316,"")</f>
        <v/>
      </c>
      <c r="F130" s="206" t="str">
        <f>_xlfn.XLOOKUP(B130,'All Investors'!B138:B316,'All Investors'!K138:K316,"")</f>
        <v/>
      </c>
      <c r="G130" s="105" t="e">
        <f t="shared" si="5"/>
        <v>#VALUE!</v>
      </c>
      <c r="H130" s="100" t="e">
        <f t="shared" si="6"/>
        <v>#VALUE!</v>
      </c>
      <c r="I130" s="101" t="e">
        <f t="shared" si="7"/>
        <v>#VALUE!</v>
      </c>
      <c r="J130" s="208" t="str">
        <f>_xlfn.XLOOKUP(B130,'All Investors'!B138:B316,'All Investors'!N138:N316,"")</f>
        <v/>
      </c>
    </row>
    <row r="131" spans="1:10" s="33" customFormat="1" ht="10.5" x14ac:dyDescent="0.15">
      <c r="A131" s="54"/>
      <c r="B131" s="209" t="str">
        <f>IF('All Investors'!B139= "","",'All Investors'!B139)</f>
        <v/>
      </c>
      <c r="C131" s="204" t="str">
        <f>_xlfn.XLOOKUP(B131,'All Investors'!B139:B317,'All Investors'!C139:C317,"")</f>
        <v/>
      </c>
      <c r="D131" s="207" t="str">
        <f>_xlfn.XLOOKUP(B131,'All Investors'!B139:B317,'All Investors'!F139:F317,"")</f>
        <v/>
      </c>
      <c r="E131" s="206" t="str">
        <f>_xlfn.XLOOKUP(B131,'All Investors'!B139:B317,'All Investors'!J139:J317,"")</f>
        <v/>
      </c>
      <c r="F131" s="206" t="str">
        <f>_xlfn.XLOOKUP(B131,'All Investors'!B139:B317,'All Investors'!K139:K317,"")</f>
        <v/>
      </c>
      <c r="G131" s="105" t="e">
        <f t="shared" si="5"/>
        <v>#VALUE!</v>
      </c>
      <c r="H131" s="100" t="e">
        <f t="shared" si="6"/>
        <v>#VALUE!</v>
      </c>
      <c r="I131" s="101" t="e">
        <f t="shared" si="7"/>
        <v>#VALUE!</v>
      </c>
      <c r="J131" s="208" t="str">
        <f>_xlfn.XLOOKUP(B131,'All Investors'!B139:B317,'All Investors'!N139:N317,"")</f>
        <v/>
      </c>
    </row>
    <row r="132" spans="1:10" s="33" customFormat="1" ht="10.5" x14ac:dyDescent="0.15">
      <c r="A132" s="54"/>
      <c r="B132" s="209" t="str">
        <f>IF('All Investors'!B140= "","",'All Investors'!B140)</f>
        <v/>
      </c>
      <c r="C132" s="204" t="str">
        <f>_xlfn.XLOOKUP(B132,'All Investors'!B140:B318,'All Investors'!C140:C318,"")</f>
        <v/>
      </c>
      <c r="D132" s="207" t="str">
        <f>_xlfn.XLOOKUP(B132,'All Investors'!B140:B318,'All Investors'!F140:F318,"")</f>
        <v/>
      </c>
      <c r="E132" s="206" t="str">
        <f>_xlfn.XLOOKUP(B132,'All Investors'!B140:B318,'All Investors'!J140:J318,"")</f>
        <v/>
      </c>
      <c r="F132" s="206" t="str">
        <f>_xlfn.XLOOKUP(B132,'All Investors'!B140:B318,'All Investors'!K140:K318,"")</f>
        <v/>
      </c>
      <c r="G132" s="105" t="e">
        <f t="shared" si="5"/>
        <v>#VALUE!</v>
      </c>
      <c r="H132" s="100" t="e">
        <f t="shared" si="6"/>
        <v>#VALUE!</v>
      </c>
      <c r="I132" s="101" t="e">
        <f t="shared" si="7"/>
        <v>#VALUE!</v>
      </c>
      <c r="J132" s="208" t="str">
        <f>_xlfn.XLOOKUP(B132,'All Investors'!B140:B318,'All Investors'!N140:N318,"")</f>
        <v/>
      </c>
    </row>
    <row r="133" spans="1:10" s="33" customFormat="1" ht="10.5" x14ac:dyDescent="0.15">
      <c r="A133" s="54"/>
      <c r="B133" s="209" t="str">
        <f>IF('All Investors'!B141= "","",'All Investors'!B141)</f>
        <v/>
      </c>
      <c r="C133" s="204" t="str">
        <f>_xlfn.XLOOKUP(B133,'All Investors'!B141:B319,'All Investors'!C141:C319,"")</f>
        <v/>
      </c>
      <c r="D133" s="207" t="str">
        <f>_xlfn.XLOOKUP(B133,'All Investors'!B141:B319,'All Investors'!F141:F319,"")</f>
        <v/>
      </c>
      <c r="E133" s="206" t="str">
        <f>_xlfn.XLOOKUP(B133,'All Investors'!B141:B319,'All Investors'!J141:J319,"")</f>
        <v/>
      </c>
      <c r="F133" s="206" t="str">
        <f>_xlfn.XLOOKUP(B133,'All Investors'!B141:B319,'All Investors'!K141:K319,"")</f>
        <v/>
      </c>
      <c r="G133" s="105" t="e">
        <f t="shared" si="5"/>
        <v>#VALUE!</v>
      </c>
      <c r="H133" s="100" t="e">
        <f t="shared" si="6"/>
        <v>#VALUE!</v>
      </c>
      <c r="I133" s="101" t="e">
        <f t="shared" si="7"/>
        <v>#VALUE!</v>
      </c>
      <c r="J133" s="208" t="str">
        <f>_xlfn.XLOOKUP(B133,'All Investors'!B141:B319,'All Investors'!N141:N319,"")</f>
        <v/>
      </c>
    </row>
    <row r="134" spans="1:10" s="33" customFormat="1" ht="10.5" x14ac:dyDescent="0.15">
      <c r="A134" s="54"/>
      <c r="B134" s="209" t="str">
        <f>IF('All Investors'!B142= "","",'All Investors'!B142)</f>
        <v/>
      </c>
      <c r="C134" s="204" t="str">
        <f>_xlfn.XLOOKUP(B134,'All Investors'!B142:B320,'All Investors'!C142:C320,"")</f>
        <v/>
      </c>
      <c r="D134" s="207" t="str">
        <f>_xlfn.XLOOKUP(B134,'All Investors'!B142:B320,'All Investors'!F142:F320,"")</f>
        <v/>
      </c>
      <c r="E134" s="206" t="str">
        <f>_xlfn.XLOOKUP(B134,'All Investors'!B142:B320,'All Investors'!J142:J320,"")</f>
        <v/>
      </c>
      <c r="F134" s="206" t="str">
        <f>_xlfn.XLOOKUP(B134,'All Investors'!B142:B320,'All Investors'!K142:K320,"")</f>
        <v/>
      </c>
      <c r="G134" s="105" t="e">
        <f t="shared" si="5"/>
        <v>#VALUE!</v>
      </c>
      <c r="H134" s="100" t="e">
        <f t="shared" si="6"/>
        <v>#VALUE!</v>
      </c>
      <c r="I134" s="101" t="e">
        <f t="shared" si="7"/>
        <v>#VALUE!</v>
      </c>
      <c r="J134" s="208" t="str">
        <f>_xlfn.XLOOKUP(B134,'All Investors'!B142:B320,'All Investors'!N142:N320,"")</f>
        <v/>
      </c>
    </row>
    <row r="135" spans="1:10" s="33" customFormat="1" ht="10.5" x14ac:dyDescent="0.15">
      <c r="A135" s="54"/>
      <c r="B135" s="209" t="str">
        <f>IF('All Investors'!B143= "","",'All Investors'!B143)</f>
        <v/>
      </c>
      <c r="C135" s="204" t="str">
        <f>_xlfn.XLOOKUP(B135,'All Investors'!B143:B321,'All Investors'!C143:C321,"")</f>
        <v/>
      </c>
      <c r="D135" s="207" t="str">
        <f>_xlfn.XLOOKUP(B135,'All Investors'!B143:B321,'All Investors'!F143:F321,"")</f>
        <v/>
      </c>
      <c r="E135" s="206" t="str">
        <f>_xlfn.XLOOKUP(B135,'All Investors'!B143:B321,'All Investors'!J143:J321,"")</f>
        <v/>
      </c>
      <c r="F135" s="206" t="str">
        <f>_xlfn.XLOOKUP(B135,'All Investors'!B143:B321,'All Investors'!K143:K321,"")</f>
        <v/>
      </c>
      <c r="G135" s="105" t="e">
        <f t="shared" si="5"/>
        <v>#VALUE!</v>
      </c>
      <c r="H135" s="100" t="e">
        <f t="shared" si="6"/>
        <v>#VALUE!</v>
      </c>
      <c r="I135" s="101" t="e">
        <f t="shared" si="7"/>
        <v>#VALUE!</v>
      </c>
      <c r="J135" s="208" t="str">
        <f>_xlfn.XLOOKUP(B135,'All Investors'!B143:B321,'All Investors'!N143:N321,"")</f>
        <v/>
      </c>
    </row>
    <row r="136" spans="1:10" s="33" customFormat="1" ht="10.5" x14ac:dyDescent="0.15">
      <c r="A136" s="54"/>
      <c r="B136" s="209" t="str">
        <f>IF('All Investors'!B144= "","",'All Investors'!B144)</f>
        <v/>
      </c>
      <c r="C136" s="204" t="str">
        <f>_xlfn.XLOOKUP(B136,'All Investors'!B144:B322,'All Investors'!C144:C322,"")</f>
        <v/>
      </c>
      <c r="D136" s="207" t="str">
        <f>_xlfn.XLOOKUP(B136,'All Investors'!B144:B322,'All Investors'!F144:F322,"")</f>
        <v/>
      </c>
      <c r="E136" s="206" t="str">
        <f>_xlfn.XLOOKUP(B136,'All Investors'!B144:B322,'All Investors'!J144:J322,"")</f>
        <v/>
      </c>
      <c r="F136" s="206" t="str">
        <f>_xlfn.XLOOKUP(B136,'All Investors'!B144:B322,'All Investors'!K144:K322,"")</f>
        <v/>
      </c>
      <c r="G136" s="105" t="e">
        <f t="shared" si="5"/>
        <v>#VALUE!</v>
      </c>
      <c r="H136" s="100" t="e">
        <f t="shared" si="6"/>
        <v>#VALUE!</v>
      </c>
      <c r="I136" s="101" t="e">
        <f t="shared" si="7"/>
        <v>#VALUE!</v>
      </c>
      <c r="J136" s="208" t="str">
        <f>_xlfn.XLOOKUP(B136,'All Investors'!B144:B322,'All Investors'!N144:N322,"")</f>
        <v/>
      </c>
    </row>
    <row r="137" spans="1:10" s="33" customFormat="1" ht="10.5" x14ac:dyDescent="0.15">
      <c r="A137" s="54"/>
      <c r="B137" s="209" t="str">
        <f>IF('All Investors'!B145= "","",'All Investors'!B145)</f>
        <v/>
      </c>
      <c r="C137" s="204" t="str">
        <f>_xlfn.XLOOKUP(B137,'All Investors'!B145:B323,'All Investors'!C145:C323,"")</f>
        <v/>
      </c>
      <c r="D137" s="207" t="str">
        <f>_xlfn.XLOOKUP(B137,'All Investors'!B145:B323,'All Investors'!F145:F323,"")</f>
        <v/>
      </c>
      <c r="E137" s="206" t="str">
        <f>_xlfn.XLOOKUP(B137,'All Investors'!B145:B323,'All Investors'!J145:J323,"")</f>
        <v/>
      </c>
      <c r="F137" s="206" t="str">
        <f>_xlfn.XLOOKUP(B137,'All Investors'!B145:B323,'All Investors'!K145:K323,"")</f>
        <v/>
      </c>
      <c r="G137" s="105" t="e">
        <f t="shared" si="5"/>
        <v>#VALUE!</v>
      </c>
      <c r="H137" s="100" t="e">
        <f t="shared" si="6"/>
        <v>#VALUE!</v>
      </c>
      <c r="I137" s="101" t="e">
        <f t="shared" si="7"/>
        <v>#VALUE!</v>
      </c>
      <c r="J137" s="208" t="str">
        <f>_xlfn.XLOOKUP(B137,'All Investors'!B145:B323,'All Investors'!N145:N323,"")</f>
        <v/>
      </c>
    </row>
    <row r="138" spans="1:10" s="33" customFormat="1" ht="10.5" x14ac:dyDescent="0.15">
      <c r="A138" s="54"/>
      <c r="B138" s="209" t="str">
        <f>IF('All Investors'!B146= "","",'All Investors'!B146)</f>
        <v/>
      </c>
      <c r="C138" s="204" t="str">
        <f>_xlfn.XLOOKUP(B138,'All Investors'!B146:B324,'All Investors'!C146:C324,"")</f>
        <v/>
      </c>
      <c r="D138" s="207" t="str">
        <f>_xlfn.XLOOKUP(B138,'All Investors'!B146:B324,'All Investors'!F146:F324,"")</f>
        <v/>
      </c>
      <c r="E138" s="206" t="str">
        <f>_xlfn.XLOOKUP(B138,'All Investors'!B146:B324,'All Investors'!J146:J324,"")</f>
        <v/>
      </c>
      <c r="F138" s="206" t="str">
        <f>_xlfn.XLOOKUP(B138,'All Investors'!B146:B324,'All Investors'!K146:K324,"")</f>
        <v/>
      </c>
      <c r="G138" s="105" t="e">
        <f t="shared" si="5"/>
        <v>#VALUE!</v>
      </c>
      <c r="H138" s="100" t="e">
        <f t="shared" si="6"/>
        <v>#VALUE!</v>
      </c>
      <c r="I138" s="101" t="e">
        <f t="shared" si="7"/>
        <v>#VALUE!</v>
      </c>
      <c r="J138" s="208" t="str">
        <f>_xlfn.XLOOKUP(B138,'All Investors'!B146:B324,'All Investors'!N146:N324,"")</f>
        <v/>
      </c>
    </row>
    <row r="139" spans="1:10" s="33" customFormat="1" ht="10.5" x14ac:dyDescent="0.15">
      <c r="A139" s="54"/>
      <c r="B139" s="209" t="str">
        <f>IF('All Investors'!B147= "","",'All Investors'!B147)</f>
        <v/>
      </c>
      <c r="C139" s="204" t="str">
        <f>_xlfn.XLOOKUP(B139,'All Investors'!B147:B325,'All Investors'!C147:C325,"")</f>
        <v/>
      </c>
      <c r="D139" s="207" t="str">
        <f>_xlfn.XLOOKUP(B139,'All Investors'!B147:B325,'All Investors'!F147:F325,"")</f>
        <v/>
      </c>
      <c r="E139" s="206" t="str">
        <f>_xlfn.XLOOKUP(B139,'All Investors'!B147:B325,'All Investors'!J147:J325,"")</f>
        <v/>
      </c>
      <c r="F139" s="206" t="str">
        <f>_xlfn.XLOOKUP(B139,'All Investors'!B147:B325,'All Investors'!K147:K325,"")</f>
        <v/>
      </c>
      <c r="G139" s="105" t="e">
        <f t="shared" si="5"/>
        <v>#VALUE!</v>
      </c>
      <c r="H139" s="100" t="e">
        <f t="shared" si="6"/>
        <v>#VALUE!</v>
      </c>
      <c r="I139" s="101" t="e">
        <f t="shared" si="7"/>
        <v>#VALUE!</v>
      </c>
      <c r="J139" s="208" t="str">
        <f>_xlfn.XLOOKUP(B139,'All Investors'!B147:B325,'All Investors'!N147:N325,"")</f>
        <v/>
      </c>
    </row>
    <row r="140" spans="1:10" s="33" customFormat="1" ht="10.5" x14ac:dyDescent="0.15">
      <c r="A140" s="54"/>
      <c r="B140" s="209" t="str">
        <f>IF('All Investors'!B148= "","",'All Investors'!B148)</f>
        <v/>
      </c>
      <c r="C140" s="204" t="str">
        <f>_xlfn.XLOOKUP(B140,'All Investors'!B148:B326,'All Investors'!C148:C326,"")</f>
        <v/>
      </c>
      <c r="D140" s="207" t="str">
        <f>_xlfn.XLOOKUP(B140,'All Investors'!B148:B326,'All Investors'!F148:F326,"")</f>
        <v/>
      </c>
      <c r="E140" s="206" t="str">
        <f>_xlfn.XLOOKUP(B140,'All Investors'!B148:B326,'All Investors'!J148:J326,"")</f>
        <v/>
      </c>
      <c r="F140" s="206" t="str">
        <f>_xlfn.XLOOKUP(B140,'All Investors'!B148:B326,'All Investors'!K148:K326,"")</f>
        <v/>
      </c>
      <c r="G140" s="105" t="e">
        <f t="shared" si="5"/>
        <v>#VALUE!</v>
      </c>
      <c r="H140" s="100" t="e">
        <f t="shared" si="6"/>
        <v>#VALUE!</v>
      </c>
      <c r="I140" s="101" t="e">
        <f t="shared" si="7"/>
        <v>#VALUE!</v>
      </c>
      <c r="J140" s="208" t="str">
        <f>_xlfn.XLOOKUP(B140,'All Investors'!B148:B326,'All Investors'!N148:N326,"")</f>
        <v/>
      </c>
    </row>
    <row r="141" spans="1:10" s="33" customFormat="1" ht="10.5" x14ac:dyDescent="0.15">
      <c r="A141" s="54"/>
      <c r="B141" s="209" t="str">
        <f>IF('All Investors'!B149= "","",'All Investors'!B149)</f>
        <v/>
      </c>
      <c r="C141" s="204" t="str">
        <f>_xlfn.XLOOKUP(B141,'All Investors'!B149:B327,'All Investors'!C149:C327,"")</f>
        <v/>
      </c>
      <c r="D141" s="207" t="str">
        <f>_xlfn.XLOOKUP(B141,'All Investors'!B149:B327,'All Investors'!F149:F327,"")</f>
        <v/>
      </c>
      <c r="E141" s="206" t="str">
        <f>_xlfn.XLOOKUP(B141,'All Investors'!B149:B327,'All Investors'!J149:J327,"")</f>
        <v/>
      </c>
      <c r="F141" s="206" t="str">
        <f>_xlfn.XLOOKUP(B141,'All Investors'!B149:B327,'All Investors'!K149:K327,"")</f>
        <v/>
      </c>
      <c r="G141" s="105" t="e">
        <f t="shared" si="5"/>
        <v>#VALUE!</v>
      </c>
      <c r="H141" s="100" t="e">
        <f t="shared" si="6"/>
        <v>#VALUE!</v>
      </c>
      <c r="I141" s="101" t="e">
        <f t="shared" si="7"/>
        <v>#VALUE!</v>
      </c>
      <c r="J141" s="208" t="str">
        <f>_xlfn.XLOOKUP(B141,'All Investors'!B149:B327,'All Investors'!N149:N327,"")</f>
        <v/>
      </c>
    </row>
    <row r="142" spans="1:10" s="33" customFormat="1" ht="10.5" x14ac:dyDescent="0.15">
      <c r="A142" s="54"/>
      <c r="B142" s="209" t="str">
        <f>IF('All Investors'!B150= "","",'All Investors'!B150)</f>
        <v/>
      </c>
      <c r="C142" s="204" t="str">
        <f>_xlfn.XLOOKUP(B142,'All Investors'!B150:B328,'All Investors'!C150:C328,"")</f>
        <v/>
      </c>
      <c r="D142" s="207" t="str">
        <f>_xlfn.XLOOKUP(B142,'All Investors'!B150:B328,'All Investors'!F150:F328,"")</f>
        <v/>
      </c>
      <c r="E142" s="206" t="str">
        <f>_xlfn.XLOOKUP(B142,'All Investors'!B150:B328,'All Investors'!J150:J328,"")</f>
        <v/>
      </c>
      <c r="F142" s="206" t="str">
        <f>_xlfn.XLOOKUP(B142,'All Investors'!B150:B328,'All Investors'!K150:K328,"")</f>
        <v/>
      </c>
      <c r="G142" s="105" t="e">
        <f t="shared" si="5"/>
        <v>#VALUE!</v>
      </c>
      <c r="H142" s="100" t="e">
        <f t="shared" si="6"/>
        <v>#VALUE!</v>
      </c>
      <c r="I142" s="101" t="e">
        <f t="shared" si="7"/>
        <v>#VALUE!</v>
      </c>
      <c r="J142" s="208" t="str">
        <f>_xlfn.XLOOKUP(B142,'All Investors'!B150:B328,'All Investors'!N150:N328,"")</f>
        <v/>
      </c>
    </row>
    <row r="143" spans="1:10" s="33" customFormat="1" ht="10.5" x14ac:dyDescent="0.15">
      <c r="A143" s="54"/>
      <c r="B143" s="209" t="str">
        <f>IF('All Investors'!B151= "","",'All Investors'!B151)</f>
        <v/>
      </c>
      <c r="C143" s="204" t="str">
        <f>_xlfn.XLOOKUP(B143,'All Investors'!B151:B329,'All Investors'!C151:C329,"")</f>
        <v/>
      </c>
      <c r="D143" s="207" t="str">
        <f>_xlfn.XLOOKUP(B143,'All Investors'!B151:B329,'All Investors'!F151:F329,"")</f>
        <v/>
      </c>
      <c r="E143" s="206" t="str">
        <f>_xlfn.XLOOKUP(B143,'All Investors'!B151:B329,'All Investors'!J151:J329,"")</f>
        <v/>
      </c>
      <c r="F143" s="206" t="str">
        <f>_xlfn.XLOOKUP(B143,'All Investors'!B151:B329,'All Investors'!K151:K329,"")</f>
        <v/>
      </c>
      <c r="G143" s="105" t="e">
        <f t="shared" si="5"/>
        <v>#VALUE!</v>
      </c>
      <c r="H143" s="100" t="e">
        <f t="shared" si="6"/>
        <v>#VALUE!</v>
      </c>
      <c r="I143" s="101" t="e">
        <f t="shared" si="7"/>
        <v>#VALUE!</v>
      </c>
      <c r="J143" s="208" t="str">
        <f>_xlfn.XLOOKUP(B143,'All Investors'!B151:B329,'All Investors'!N151:N329,"")</f>
        <v/>
      </c>
    </row>
    <row r="144" spans="1:10" s="33" customFormat="1" ht="10.5" x14ac:dyDescent="0.15">
      <c r="A144" s="54"/>
      <c r="B144" s="209" t="str">
        <f>IF('All Investors'!B152= "","",'All Investors'!B152)</f>
        <v/>
      </c>
      <c r="C144" s="204" t="str">
        <f>_xlfn.XLOOKUP(B144,'All Investors'!B152:B330,'All Investors'!C152:C330,"")</f>
        <v/>
      </c>
      <c r="D144" s="207" t="str">
        <f>_xlfn.XLOOKUP(B144,'All Investors'!B152:B330,'All Investors'!F152:F330,"")</f>
        <v/>
      </c>
      <c r="E144" s="206" t="str">
        <f>_xlfn.XLOOKUP(B144,'All Investors'!B152:B330,'All Investors'!J152:J330,"")</f>
        <v/>
      </c>
      <c r="F144" s="206" t="str">
        <f>_xlfn.XLOOKUP(B144,'All Investors'!B152:B330,'All Investors'!K152:K330,"")</f>
        <v/>
      </c>
      <c r="G144" s="105" t="e">
        <f t="shared" si="5"/>
        <v>#VALUE!</v>
      </c>
      <c r="H144" s="100" t="e">
        <f t="shared" si="6"/>
        <v>#VALUE!</v>
      </c>
      <c r="I144" s="101" t="e">
        <f t="shared" si="7"/>
        <v>#VALUE!</v>
      </c>
      <c r="J144" s="208" t="str">
        <f>_xlfn.XLOOKUP(B144,'All Investors'!B152:B330,'All Investors'!N152:N330,"")</f>
        <v/>
      </c>
    </row>
    <row r="145" spans="1:10" s="33" customFormat="1" ht="10.5" x14ac:dyDescent="0.15">
      <c r="A145" s="54"/>
      <c r="B145" s="209" t="str">
        <f>IF('All Investors'!B153= "","",'All Investors'!B153)</f>
        <v/>
      </c>
      <c r="C145" s="204" t="str">
        <f>_xlfn.XLOOKUP(B145,'All Investors'!B153:B331,'All Investors'!C153:C331,"")</f>
        <v/>
      </c>
      <c r="D145" s="207" t="str">
        <f>_xlfn.XLOOKUP(B145,'All Investors'!B153:B331,'All Investors'!F153:F331,"")</f>
        <v/>
      </c>
      <c r="E145" s="206" t="str">
        <f>_xlfn.XLOOKUP(B145,'All Investors'!B153:B331,'All Investors'!J153:J331,"")</f>
        <v/>
      </c>
      <c r="F145" s="206" t="str">
        <f>_xlfn.XLOOKUP(B145,'All Investors'!B153:B331,'All Investors'!K153:K331,"")</f>
        <v/>
      </c>
      <c r="G145" s="105" t="e">
        <f t="shared" si="5"/>
        <v>#VALUE!</v>
      </c>
      <c r="H145" s="100" t="e">
        <f t="shared" si="6"/>
        <v>#VALUE!</v>
      </c>
      <c r="I145" s="101" t="e">
        <f t="shared" si="7"/>
        <v>#VALUE!</v>
      </c>
      <c r="J145" s="208" t="str">
        <f>_xlfn.XLOOKUP(B145,'All Investors'!B153:B331,'All Investors'!N153:N331,"")</f>
        <v/>
      </c>
    </row>
    <row r="146" spans="1:10" s="33" customFormat="1" ht="10.5" x14ac:dyDescent="0.15">
      <c r="A146" s="54"/>
      <c r="B146" s="209" t="str">
        <f>IF('All Investors'!B154= "","",'All Investors'!B154)</f>
        <v/>
      </c>
      <c r="C146" s="204" t="str">
        <f>_xlfn.XLOOKUP(B146,'All Investors'!B154:B332,'All Investors'!C154:C332,"")</f>
        <v/>
      </c>
      <c r="D146" s="207" t="str">
        <f>_xlfn.XLOOKUP(B146,'All Investors'!B154:B332,'All Investors'!F154:F332,"")</f>
        <v/>
      </c>
      <c r="E146" s="206" t="str">
        <f>_xlfn.XLOOKUP(B146,'All Investors'!B154:B332,'All Investors'!J154:J332,"")</f>
        <v/>
      </c>
      <c r="F146" s="206" t="str">
        <f>_xlfn.XLOOKUP(B146,'All Investors'!B154:B332,'All Investors'!K154:K332,"")</f>
        <v/>
      </c>
      <c r="G146" s="105" t="e">
        <f t="shared" ref="G146:G151" si="8">E146-F146</f>
        <v>#VALUE!</v>
      </c>
      <c r="H146" s="100" t="e">
        <f t="shared" ref="H146:H151" si="9">F146/E146</f>
        <v>#VALUE!</v>
      </c>
      <c r="I146" s="101" t="e">
        <f t="shared" ref="I146:I151" si="10">E146/F$13</f>
        <v>#VALUE!</v>
      </c>
      <c r="J146" s="208" t="str">
        <f>_xlfn.XLOOKUP(B146,'All Investors'!B154:B332,'All Investors'!N154:N332,"")</f>
        <v/>
      </c>
    </row>
    <row r="147" spans="1:10" s="33" customFormat="1" ht="10.5" x14ac:dyDescent="0.15">
      <c r="A147" s="54"/>
      <c r="B147" s="209" t="str">
        <f>IF('All Investors'!B155= "","",'All Investors'!B155)</f>
        <v/>
      </c>
      <c r="C147" s="204" t="str">
        <f>_xlfn.XLOOKUP(B147,'All Investors'!B155:B333,'All Investors'!C155:C333,"")</f>
        <v/>
      </c>
      <c r="D147" s="207" t="str">
        <f>_xlfn.XLOOKUP(B147,'All Investors'!B155:B333,'All Investors'!F155:F333,"")</f>
        <v/>
      </c>
      <c r="E147" s="206" t="str">
        <f>_xlfn.XLOOKUP(B147,'All Investors'!B155:B333,'All Investors'!J155:J333,"")</f>
        <v/>
      </c>
      <c r="F147" s="206" t="str">
        <f>_xlfn.XLOOKUP(B147,'All Investors'!B155:B333,'All Investors'!K155:K333,"")</f>
        <v/>
      </c>
      <c r="G147" s="105" t="e">
        <f t="shared" si="8"/>
        <v>#VALUE!</v>
      </c>
      <c r="H147" s="100" t="e">
        <f t="shared" si="9"/>
        <v>#VALUE!</v>
      </c>
      <c r="I147" s="101" t="e">
        <f t="shared" si="10"/>
        <v>#VALUE!</v>
      </c>
      <c r="J147" s="208" t="str">
        <f>_xlfn.XLOOKUP(B147,'All Investors'!B155:B333,'All Investors'!N155:N333,"")</f>
        <v/>
      </c>
    </row>
    <row r="148" spans="1:10" s="33" customFormat="1" ht="10.5" x14ac:dyDescent="0.15">
      <c r="A148" s="54"/>
      <c r="B148" s="209" t="str">
        <f>IF('All Investors'!B156= "","",'All Investors'!B156)</f>
        <v/>
      </c>
      <c r="C148" s="204" t="str">
        <f>_xlfn.XLOOKUP(B148,'All Investors'!B156:B334,'All Investors'!C156:C334,"")</f>
        <v/>
      </c>
      <c r="D148" s="207" t="str">
        <f>_xlfn.XLOOKUP(B148,'All Investors'!B156:B334,'All Investors'!F156:F334,"")</f>
        <v/>
      </c>
      <c r="E148" s="206" t="str">
        <f>_xlfn.XLOOKUP(B148,'All Investors'!B156:B334,'All Investors'!J156:J334,"")</f>
        <v/>
      </c>
      <c r="F148" s="206" t="str">
        <f>_xlfn.XLOOKUP(B148,'All Investors'!B156:B334,'All Investors'!K156:K334,"")</f>
        <v/>
      </c>
      <c r="G148" s="105" t="e">
        <f t="shared" si="8"/>
        <v>#VALUE!</v>
      </c>
      <c r="H148" s="100" t="e">
        <f t="shared" si="9"/>
        <v>#VALUE!</v>
      </c>
      <c r="I148" s="101" t="e">
        <f t="shared" si="10"/>
        <v>#VALUE!</v>
      </c>
      <c r="J148" s="208" t="str">
        <f>_xlfn.XLOOKUP(B148,'All Investors'!B156:B334,'All Investors'!N156:N334,"")</f>
        <v/>
      </c>
    </row>
    <row r="149" spans="1:10" s="33" customFormat="1" ht="10.5" x14ac:dyDescent="0.15">
      <c r="A149" s="54"/>
      <c r="B149" s="209" t="str">
        <f>IF('All Investors'!B157= "","",'All Investors'!B157)</f>
        <v/>
      </c>
      <c r="C149" s="204" t="str">
        <f>_xlfn.XLOOKUP(B149,'All Investors'!B157:B335,'All Investors'!C157:C335,"")</f>
        <v/>
      </c>
      <c r="D149" s="207" t="str">
        <f>_xlfn.XLOOKUP(B149,'All Investors'!B157:B335,'All Investors'!F157:F335,"")</f>
        <v/>
      </c>
      <c r="E149" s="206" t="str">
        <f>_xlfn.XLOOKUP(B149,'All Investors'!B157:B335,'All Investors'!J157:J335,"")</f>
        <v/>
      </c>
      <c r="F149" s="206" t="str">
        <f>_xlfn.XLOOKUP(B149,'All Investors'!B157:B335,'All Investors'!K157:K335,"")</f>
        <v/>
      </c>
      <c r="G149" s="105" t="e">
        <f t="shared" si="8"/>
        <v>#VALUE!</v>
      </c>
      <c r="H149" s="100" t="e">
        <f t="shared" si="9"/>
        <v>#VALUE!</v>
      </c>
      <c r="I149" s="101" t="e">
        <f t="shared" si="10"/>
        <v>#VALUE!</v>
      </c>
      <c r="J149" s="208" t="str">
        <f>_xlfn.XLOOKUP(B149,'All Investors'!B157:B335,'All Investors'!N157:N335,"")</f>
        <v/>
      </c>
    </row>
    <row r="150" spans="1:10" s="33" customFormat="1" ht="10.5" x14ac:dyDescent="0.15">
      <c r="A150" s="54"/>
      <c r="B150" s="209" t="str">
        <f>IF('All Investors'!B158= "","",'All Investors'!B158)</f>
        <v/>
      </c>
      <c r="C150" s="204" t="str">
        <f>_xlfn.XLOOKUP(B150,'All Investors'!B158:B336,'All Investors'!C158:C336,"")</f>
        <v/>
      </c>
      <c r="D150" s="207" t="str">
        <f>_xlfn.XLOOKUP(B150,'All Investors'!B158:B336,'All Investors'!F158:F336,"")</f>
        <v/>
      </c>
      <c r="E150" s="206" t="str">
        <f>_xlfn.XLOOKUP(B150,'All Investors'!B158:B336,'All Investors'!J158:J336,"")</f>
        <v/>
      </c>
      <c r="F150" s="206" t="str">
        <f>_xlfn.XLOOKUP(B150,'All Investors'!B158:B336,'All Investors'!K158:K336,"")</f>
        <v/>
      </c>
      <c r="G150" s="105" t="e">
        <f t="shared" si="8"/>
        <v>#VALUE!</v>
      </c>
      <c r="H150" s="100" t="e">
        <f t="shared" si="9"/>
        <v>#VALUE!</v>
      </c>
      <c r="I150" s="101" t="e">
        <f t="shared" si="10"/>
        <v>#VALUE!</v>
      </c>
      <c r="J150" s="208" t="str">
        <f>_xlfn.XLOOKUP(B150,'All Investors'!B158:B336,'All Investors'!N158:N336,"")</f>
        <v/>
      </c>
    </row>
    <row r="151" spans="1:10" s="33" customFormat="1" ht="10.5" x14ac:dyDescent="0.15">
      <c r="A151" s="54"/>
      <c r="B151" s="209" t="str">
        <f>IF('All Investors'!B159= "","",'All Investors'!B159)</f>
        <v/>
      </c>
      <c r="C151" s="204" t="str">
        <f>_xlfn.XLOOKUP(B151,'All Investors'!B159:B337,'All Investors'!C159:C337,"")</f>
        <v/>
      </c>
      <c r="D151" s="207" t="str">
        <f>_xlfn.XLOOKUP(B151,'All Investors'!B159:B337,'All Investors'!F159:F337,"")</f>
        <v/>
      </c>
      <c r="E151" s="206" t="str">
        <f>_xlfn.XLOOKUP(B151,'All Investors'!B159:B337,'All Investors'!J159:J337,"")</f>
        <v/>
      </c>
      <c r="F151" s="206" t="str">
        <f>_xlfn.XLOOKUP(B151,'All Investors'!B159:B337,'All Investors'!K159:K337,"")</f>
        <v/>
      </c>
      <c r="G151" s="105" t="e">
        <f t="shared" si="8"/>
        <v>#VALUE!</v>
      </c>
      <c r="H151" s="100" t="e">
        <f t="shared" si="9"/>
        <v>#VALUE!</v>
      </c>
      <c r="I151" s="101" t="e">
        <f t="shared" si="10"/>
        <v>#VALUE!</v>
      </c>
      <c r="J151" s="208" t="str">
        <f>_xlfn.XLOOKUP(B151,'All Investors'!B159:B337,'All Investors'!N159:N337,"")</f>
        <v/>
      </c>
    </row>
    <row r="152" spans="1:10" s="33" customFormat="1" ht="10.5" x14ac:dyDescent="0.15">
      <c r="A152" s="68"/>
      <c r="B152" s="168" t="s">
        <v>161</v>
      </c>
      <c r="C152" s="135"/>
      <c r="D152" s="136"/>
      <c r="E152" s="96"/>
      <c r="F152" s="96"/>
      <c r="G152" s="97"/>
      <c r="H152" s="54"/>
      <c r="I152" s="54"/>
      <c r="J152" s="141"/>
    </row>
    <row r="153" spans="1:10" s="33" customFormat="1" ht="10.5" x14ac:dyDescent="0.15">
      <c r="A153" s="54"/>
      <c r="B153" s="168" t="s">
        <v>162</v>
      </c>
      <c r="C153" s="141"/>
      <c r="D153" s="141"/>
      <c r="E153" s="98"/>
      <c r="F153" s="98"/>
      <c r="G153" s="98"/>
      <c r="H153" s="54"/>
      <c r="I153" s="54"/>
      <c r="J153" s="54"/>
    </row>
    <row r="154" spans="1:10" s="33" customFormat="1" ht="10.5" x14ac:dyDescent="0.15">
      <c r="A154" s="54"/>
      <c r="B154" s="168" t="s">
        <v>163</v>
      </c>
      <c r="C154" s="141"/>
      <c r="D154" s="141"/>
      <c r="E154" s="54"/>
      <c r="F154" s="54"/>
      <c r="G154" s="54"/>
      <c r="H154" s="54"/>
      <c r="I154" s="54"/>
      <c r="J154" s="54"/>
    </row>
    <row r="155" spans="1:10" s="33" customFormat="1" ht="10.5" x14ac:dyDescent="0.15">
      <c r="A155" s="54"/>
      <c r="B155" s="168" t="s">
        <v>143</v>
      </c>
      <c r="C155" s="54"/>
      <c r="D155" s="54"/>
      <c r="E155" s="54"/>
      <c r="F155" s="54"/>
      <c r="G155" s="54"/>
      <c r="H155" s="54"/>
      <c r="I155" s="54"/>
      <c r="J155" s="54"/>
    </row>
    <row r="156" spans="1:10" s="33" customFormat="1" ht="10.5" x14ac:dyDescent="0.15">
      <c r="A156" s="54"/>
      <c r="B156" s="168" t="s">
        <v>144</v>
      </c>
      <c r="C156" s="54"/>
      <c r="D156" s="62"/>
      <c r="E156" s="54"/>
      <c r="F156" s="54"/>
      <c r="G156" s="54"/>
      <c r="H156" s="54"/>
      <c r="I156" s="54"/>
      <c r="J156" s="54"/>
    </row>
    <row r="157" spans="1:10" s="33" customFormat="1" ht="10.5" x14ac:dyDescent="0.15">
      <c r="A157" s="54"/>
      <c r="B157" s="168" t="s">
        <v>164</v>
      </c>
      <c r="C157" s="54"/>
      <c r="D157" s="62"/>
      <c r="E157" s="54"/>
      <c r="F157" s="54"/>
      <c r="G157" s="54"/>
      <c r="H157" s="54"/>
      <c r="I157" s="54"/>
      <c r="J157" s="54"/>
    </row>
    <row r="158" spans="1:10" x14ac:dyDescent="0.25">
      <c r="A158" s="25"/>
      <c r="B158" s="168"/>
      <c r="C158" s="25"/>
      <c r="D158" s="26"/>
      <c r="E158" s="25"/>
      <c r="F158" s="25"/>
      <c r="G158" s="25"/>
      <c r="H158" s="25"/>
      <c r="I158" s="25"/>
      <c r="J158" s="25"/>
    </row>
    <row r="159" spans="1:10" hidden="1" x14ac:dyDescent="0.25">
      <c r="A159" s="25"/>
      <c r="B159" s="27"/>
      <c r="C159" s="25"/>
      <c r="D159" s="25"/>
      <c r="E159" s="25"/>
      <c r="F159" s="25"/>
      <c r="G159" s="25"/>
      <c r="H159" s="25"/>
      <c r="I159" s="25"/>
      <c r="J159" s="25"/>
    </row>
    <row r="160" spans="1:10" hidden="1" x14ac:dyDescent="0.25">
      <c r="A160" s="25"/>
      <c r="B160" s="25"/>
      <c r="C160" s="25"/>
      <c r="D160" s="25"/>
      <c r="E160" s="25"/>
      <c r="F160" s="25"/>
      <c r="G160" s="25"/>
      <c r="H160" s="25"/>
      <c r="I160" s="25"/>
      <c r="J160" s="25"/>
    </row>
    <row r="161" spans="1:10" hidden="1" x14ac:dyDescent="0.25">
      <c r="A161" s="25"/>
      <c r="B161" s="25"/>
      <c r="C161" s="25"/>
      <c r="D161" s="25"/>
      <c r="E161" s="25"/>
      <c r="F161" s="25"/>
      <c r="G161" s="25"/>
      <c r="H161" s="25"/>
      <c r="I161" s="25"/>
      <c r="J161" s="25"/>
    </row>
    <row r="162" spans="1:10" hidden="1" x14ac:dyDescent="0.25">
      <c r="A162" s="25"/>
      <c r="B162" s="25"/>
      <c r="C162" s="25"/>
      <c r="D162" s="25"/>
      <c r="E162" s="25"/>
      <c r="F162" s="25"/>
      <c r="G162" s="25"/>
      <c r="H162" s="25"/>
      <c r="I162" s="25"/>
      <c r="J162" s="25"/>
    </row>
    <row r="163" spans="1:10" hidden="1" x14ac:dyDescent="0.25">
      <c r="A163" s="25"/>
      <c r="B163" s="25"/>
      <c r="C163" s="25"/>
      <c r="D163" s="25"/>
      <c r="E163" s="25"/>
      <c r="F163" s="25"/>
      <c r="G163" s="25"/>
      <c r="H163" s="25"/>
      <c r="I163" s="25"/>
      <c r="J163" s="25"/>
    </row>
    <row r="164" spans="1:10" hidden="1" x14ac:dyDescent="0.25">
      <c r="A164" s="25"/>
      <c r="B164" s="25"/>
      <c r="C164" s="25"/>
      <c r="D164" s="25"/>
      <c r="E164" s="25"/>
      <c r="F164" s="25"/>
      <c r="G164" s="25"/>
      <c r="H164" s="25"/>
      <c r="I164" s="25"/>
      <c r="J164" s="25"/>
    </row>
    <row r="165" spans="1:10" s="25" customFormat="1" hidden="1" x14ac:dyDescent="0.25"/>
    <row r="166" spans="1:10" x14ac:dyDescent="0.25"/>
  </sheetData>
  <autoFilter ref="B15:G15" xr:uid="{3342FB2C-9B02-41C9-96C7-BAC15FC838AE}"/>
  <mergeCells count="1">
    <mergeCell ref="E2:J2"/>
  </mergeCells>
  <dataValidations count="8">
    <dataValidation type="date" allowBlank="1" showInputMessage="1" showErrorMessage="1" sqref="F6" xr:uid="{9C5F0B2C-E7E7-44EE-8504-9F2D272F788F}">
      <formula1>29221</formula1>
      <formula2>72686</formula2>
    </dataValidation>
    <dataValidation type="decimal" allowBlank="1" showInputMessage="1" showErrorMessage="1" error="Enter dollar amount with or without decimals" promptTitle="Leverageable Capital " prompt="See 13 C.F.R. § 107.50 for definition" sqref="F7:F8" xr:uid="{ACBFF41F-5F13-45A1-B9C2-1002962BF9E9}">
      <formula1>0</formula1>
      <formula2>1000000000000</formula2>
    </dataValidation>
    <dataValidation type="decimal" allowBlank="1" showInputMessage="1" showErrorMessage="1" error="Enter dollar amounts only" promptTitle="Assumed Leverage" prompt="Assumed Leverage is the max SBA-guaranteed Leverage an SBIC can request per its SBA-approved plan, capped at the lesser of (a) the approved multiple of its Regulatory Capital, or (b) the limit under section 303(b)(2)(A)(ii) of the Act" sqref="F12" xr:uid="{6C8EF150-71D7-4CDF-978D-F44E0EF39B87}">
      <formula1>0</formula1>
      <formula2>1000000000000</formula2>
    </dataValidation>
    <dataValidation type="decimal" allowBlank="1" showInputMessage="1" showErrorMessage="1" error="Enter dollar amounts only" sqref="F13" xr:uid="{4E8BF488-6A0B-442C-AF74-DE84106FB9DB}">
      <formula1>0</formula1>
      <formula2>1000000000000</formula2>
    </dataValidation>
    <dataValidation allowBlank="1" showInputMessage="1" showErrorMessage="1" prompt="Please enter EIN in the following formats only:  xx-xxxxxxx or xxx-xx-xxxx" sqref="C16:C151" xr:uid="{B9088895-CD22-4A9F-A77F-8165F71C87AC}"/>
    <dataValidation type="decimal" allowBlank="1" showInputMessage="1" showErrorMessage="1" error="Enter dollar amounts only" prompt="13 C.F.R. § 107.230(f) lets SBICs accept capital from Government entities, even when excluded from Private Capital per 107.230. If from Inst. Investors, it can count in management compensation base if LPA allows." sqref="F11" xr:uid="{AED0166A-D129-40C2-AF2B-893673C74309}">
      <formula1>0</formula1>
      <formula2>1000000000000</formula2>
    </dataValidation>
    <dataValidation allowBlank="1" showInputMessage="1" showErrorMessage="1" prompt="13 C.F.R. § 107.585(b) allows Regulatory Capital reductions up to 2% yearly, or more with SBA approval, and such reductions can remain in &quot;unreduced&quot; Regulatory Capital if aligned with the Limited Partnership Agreement._x000a__x000a_" sqref="F10" xr:uid="{B9E0B565-1C22-4853-A559-AD5C5A7376D7}"/>
    <dataValidation allowBlank="1" showInputMessage="1" showErrorMessage="1" prompt="Per 13 C.F.R. § 107.230" sqref="F9" xr:uid="{6EBF17F4-CBCC-4E92-9A54-52F8229855B8}"/>
  </dataValidations>
  <pageMargins left="0.7" right="0.7" top="0.75" bottom="0.75" header="0.3" footer="0.3"/>
  <pageSetup scale="74" orientation="portrait" r:id="rId1"/>
  <colBreaks count="1" manualBreakCount="1">
    <brk id="4" max="51" man="1"/>
  </colBreaks>
  <extLst>
    <ext xmlns:x14="http://schemas.microsoft.com/office/spreadsheetml/2009/9/main" uri="{CCE6A557-97BC-4b89-ADB6-D9C93CAAB3DF}">
      <x14:dataValidations xmlns:xm="http://schemas.microsoft.com/office/excel/2006/main" count="1">
        <x14:dataValidation type="list" allowBlank="1" showInputMessage="1" showErrorMessage="1" xr:uid="{1972FCF7-C219-455A-8195-C55780ABC05B}">
          <x14:formula1>
            <xm:f>selections!$T$4:$T$22</xm:f>
          </x14:formula1>
          <xm:sqref>D152:D180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6879F-B104-47C0-9F04-D1D919A34C7B}">
  <dimension ref="A1:AY63"/>
  <sheetViews>
    <sheetView showGridLines="0" zoomScaleNormal="100" workbookViewId="0">
      <selection activeCell="I2" sqref="I2:I3"/>
    </sheetView>
  </sheetViews>
  <sheetFormatPr defaultColWidth="0" defaultRowHeight="15" customHeight="1" zeroHeight="1" x14ac:dyDescent="0.25"/>
  <cols>
    <col min="1" max="1" width="2.42578125" customWidth="1"/>
    <col min="2" max="2" width="41.140625" style="153" customWidth="1"/>
    <col min="3" max="3" width="48.140625" style="153" customWidth="1"/>
    <col min="4" max="4" width="26" style="153" customWidth="1"/>
    <col min="5" max="5" width="5.5703125" customWidth="1"/>
    <col min="6" max="6" width="9.140625" customWidth="1"/>
    <col min="7" max="7" width="25.28515625" style="153" customWidth="1"/>
    <col min="8" max="8" width="27.42578125" style="153" customWidth="1"/>
    <col min="9" max="9" width="42.140625" style="153" customWidth="1"/>
    <col min="10" max="10" width="9.140625" customWidth="1"/>
    <col min="11" max="51" width="9.140625" hidden="1"/>
  </cols>
  <sheetData>
    <row r="1" spans="1:51" x14ac:dyDescent="0.25">
      <c r="A1" s="14"/>
      <c r="B1" s="15" t="s">
        <v>165</v>
      </c>
      <c r="C1" s="16"/>
      <c r="D1" s="210"/>
      <c r="E1" s="210"/>
      <c r="F1" s="16"/>
      <c r="G1" s="15" t="s">
        <v>166</v>
      </c>
      <c r="H1" s="16"/>
      <c r="I1"/>
      <c r="J1" s="16"/>
      <c r="K1" s="16"/>
      <c r="L1" s="16"/>
      <c r="M1" s="16"/>
      <c r="N1" s="16"/>
      <c r="O1" s="16"/>
      <c r="P1" s="16"/>
      <c r="Q1" s="16"/>
      <c r="R1" s="16"/>
      <c r="S1" s="16"/>
      <c r="T1" s="16"/>
      <c r="U1" s="16"/>
      <c r="V1" s="16"/>
      <c r="W1" s="16"/>
      <c r="X1" s="16"/>
      <c r="Y1" s="16"/>
      <c r="Z1" s="16"/>
      <c r="AA1" s="16"/>
      <c r="AB1" s="16"/>
      <c r="AC1" s="25"/>
      <c r="AD1" s="25"/>
      <c r="AE1" s="25"/>
      <c r="AF1" s="25"/>
      <c r="AG1" s="25"/>
      <c r="AH1" s="25"/>
      <c r="AI1" s="25"/>
      <c r="AJ1" s="25"/>
      <c r="AK1" s="25"/>
      <c r="AL1" s="25"/>
      <c r="AM1" s="25"/>
    </row>
    <row r="2" spans="1:51" x14ac:dyDescent="0.25">
      <c r="A2" s="17"/>
      <c r="B2" s="15" t="s">
        <v>58</v>
      </c>
      <c r="C2" s="104" t="str">
        <f>'All Investors'!$C$6</f>
        <v>MM/DD/YYYY</v>
      </c>
      <c r="D2" s="211"/>
      <c r="E2" s="211"/>
      <c r="F2" s="15"/>
      <c r="G2" s="15" t="s">
        <v>58</v>
      </c>
      <c r="H2" s="104" t="str">
        <f>'All Investors'!$C$6</f>
        <v>MM/DD/YYYY</v>
      </c>
      <c r="I2" s="269" t="str">
        <f>Instructions!B3</f>
        <v>OMB Approval No. 3245-0062</v>
      </c>
      <c r="J2" s="15"/>
      <c r="K2" s="15"/>
      <c r="L2" s="15"/>
      <c r="M2" s="15"/>
      <c r="N2" s="15"/>
      <c r="O2" s="15"/>
      <c r="P2" s="15"/>
      <c r="Q2" s="15"/>
      <c r="R2" s="15"/>
      <c r="S2" s="15"/>
      <c r="T2" s="15"/>
      <c r="U2" s="15"/>
      <c r="V2" s="15"/>
      <c r="W2" s="15"/>
      <c r="X2" s="15"/>
      <c r="Y2" s="15"/>
      <c r="Z2" s="15"/>
      <c r="AA2" s="15"/>
      <c r="AB2" s="15"/>
      <c r="AC2" s="25"/>
      <c r="AD2" s="25"/>
      <c r="AE2" s="25"/>
      <c r="AF2" s="25"/>
      <c r="AG2" s="25"/>
      <c r="AH2" s="25"/>
      <c r="AI2" s="25"/>
      <c r="AJ2" s="25"/>
      <c r="AK2" s="25"/>
      <c r="AL2" s="25"/>
      <c r="AM2" s="25"/>
      <c r="AN2" s="18"/>
      <c r="AO2" s="18"/>
      <c r="AP2" s="18"/>
      <c r="AQ2" s="18"/>
      <c r="AR2" s="18"/>
      <c r="AS2" s="18"/>
      <c r="AT2" s="18"/>
      <c r="AU2" s="18"/>
      <c r="AV2" s="18"/>
      <c r="AW2" s="18"/>
      <c r="AX2" s="18"/>
      <c r="AY2" s="18"/>
    </row>
    <row r="3" spans="1:51" x14ac:dyDescent="0.25">
      <c r="A3" s="19"/>
      <c r="B3" s="182" t="s">
        <v>167</v>
      </c>
      <c r="C3" s="24"/>
      <c r="D3" s="212"/>
      <c r="E3" s="212"/>
      <c r="F3" s="171"/>
      <c r="G3" s="28"/>
      <c r="H3" s="24"/>
      <c r="I3" s="269" t="str">
        <f>Instructions!B4</f>
        <v>Expiration Date 02/28/2026</v>
      </c>
      <c r="J3" s="172"/>
      <c r="K3" s="172"/>
      <c r="L3" s="173"/>
      <c r="M3" s="173"/>
      <c r="N3" s="173"/>
      <c r="O3" s="173"/>
      <c r="P3" s="173"/>
      <c r="Q3" s="173"/>
      <c r="R3" s="173" t="s">
        <v>59</v>
      </c>
      <c r="S3" s="173" t="s">
        <v>59</v>
      </c>
      <c r="T3" s="173" t="s">
        <v>59</v>
      </c>
      <c r="U3" s="173" t="s">
        <v>59</v>
      </c>
      <c r="V3" s="173" t="s">
        <v>59</v>
      </c>
      <c r="W3" s="173" t="s">
        <v>59</v>
      </c>
      <c r="X3" s="173" t="s">
        <v>59</v>
      </c>
      <c r="Y3" s="173" t="s">
        <v>59</v>
      </c>
      <c r="Z3" s="173" t="s">
        <v>59</v>
      </c>
      <c r="AA3" s="173" t="s">
        <v>59</v>
      </c>
      <c r="AB3" s="173" t="s">
        <v>59</v>
      </c>
      <c r="AC3" s="25"/>
      <c r="AD3" s="25"/>
      <c r="AE3" s="25"/>
      <c r="AF3" s="25"/>
      <c r="AG3" s="25"/>
      <c r="AH3" s="25"/>
      <c r="AI3" s="25"/>
      <c r="AJ3" s="25"/>
      <c r="AK3" s="25"/>
      <c r="AL3" s="25"/>
      <c r="AM3" s="25"/>
      <c r="AN3" s="18"/>
      <c r="AO3" s="18"/>
      <c r="AP3" s="18"/>
      <c r="AQ3" s="18"/>
      <c r="AR3" s="18"/>
      <c r="AS3" s="18"/>
      <c r="AT3" s="18"/>
      <c r="AU3" s="18"/>
      <c r="AV3" s="18"/>
      <c r="AW3" s="18"/>
      <c r="AX3" s="18"/>
      <c r="AY3" s="18"/>
    </row>
    <row r="4" spans="1:51" x14ac:dyDescent="0.25">
      <c r="A4" s="22"/>
      <c r="B4" s="22" t="s">
        <v>60</v>
      </c>
      <c r="C4" s="22" t="str">
        <f>'All Investors'!$C$8</f>
        <v>ABC SBIC, L.P.</v>
      </c>
      <c r="D4" s="174"/>
      <c r="E4" s="174"/>
      <c r="F4" s="174"/>
      <c r="G4" s="180" t="s">
        <v>60</v>
      </c>
      <c r="H4" s="181" t="str">
        <f>'All Investors'!$C$8</f>
        <v>ABC SBIC, L.P.</v>
      </c>
      <c r="I4"/>
      <c r="J4" s="174"/>
      <c r="K4" s="174"/>
      <c r="L4" s="174"/>
      <c r="M4" s="173"/>
      <c r="N4" s="173"/>
      <c r="O4" s="173"/>
      <c r="P4" s="173"/>
      <c r="Q4" s="173"/>
      <c r="R4" s="173"/>
      <c r="S4" s="173" t="s">
        <v>59</v>
      </c>
      <c r="T4" s="173" t="s">
        <v>59</v>
      </c>
      <c r="U4" s="173" t="s">
        <v>59</v>
      </c>
      <c r="V4" s="173" t="s">
        <v>59</v>
      </c>
      <c r="W4" s="173" t="s">
        <v>59</v>
      </c>
      <c r="X4" s="173" t="s">
        <v>59</v>
      </c>
      <c r="Y4" s="173" t="s">
        <v>59</v>
      </c>
      <c r="Z4" s="173" t="s">
        <v>59</v>
      </c>
      <c r="AA4" s="173" t="s">
        <v>59</v>
      </c>
      <c r="AB4" s="173" t="s">
        <v>59</v>
      </c>
      <c r="AC4" s="25"/>
      <c r="AD4" s="25"/>
      <c r="AE4" s="25"/>
      <c r="AF4" s="25"/>
      <c r="AG4" s="25"/>
      <c r="AH4" s="25"/>
      <c r="AI4" s="25"/>
      <c r="AJ4" s="25"/>
      <c r="AK4" s="25"/>
      <c r="AL4" s="25"/>
      <c r="AM4" s="25"/>
      <c r="AN4" s="18"/>
      <c r="AO4" s="18"/>
      <c r="AP4" s="18"/>
      <c r="AQ4" s="18"/>
      <c r="AR4" s="18"/>
      <c r="AS4" s="18"/>
      <c r="AT4" s="18"/>
      <c r="AU4" s="18"/>
      <c r="AV4" s="18"/>
      <c r="AW4" s="18"/>
      <c r="AX4" s="18"/>
      <c r="AY4" s="18"/>
    </row>
    <row r="5" spans="1:51" s="25" customFormat="1" x14ac:dyDescent="0.25">
      <c r="D5"/>
      <c r="E5"/>
      <c r="G5" s="54"/>
      <c r="H5" s="54"/>
    </row>
    <row r="6" spans="1:51" s="32" customFormat="1" ht="11.25" x14ac:dyDescent="0.15">
      <c r="A6" s="37"/>
      <c r="B6" s="37"/>
      <c r="C6" s="37"/>
      <c r="F6" s="37"/>
      <c r="G6" s="54" t="s">
        <v>168</v>
      </c>
      <c r="H6" s="54"/>
      <c r="I6" s="37"/>
      <c r="J6" s="37"/>
      <c r="K6" s="37"/>
      <c r="L6" s="37"/>
      <c r="M6" s="37"/>
      <c r="N6" s="37"/>
      <c r="O6" s="37"/>
      <c r="P6" s="37"/>
      <c r="Q6" s="37"/>
      <c r="R6" s="37"/>
      <c r="S6" s="37"/>
    </row>
    <row r="7" spans="1:51" s="33" customFormat="1" ht="10.5" x14ac:dyDescent="0.15">
      <c r="A7" s="54"/>
      <c r="B7" s="183"/>
      <c r="C7" s="280" t="s">
        <v>169</v>
      </c>
      <c r="D7" s="213"/>
      <c r="E7" s="213"/>
      <c r="F7" s="54"/>
      <c r="G7" s="54" t="s">
        <v>170</v>
      </c>
      <c r="I7" s="54"/>
      <c r="J7" s="54"/>
      <c r="K7" s="54"/>
    </row>
    <row r="8" spans="1:51" s="33" customFormat="1" ht="11.25" thickBot="1" x14ac:dyDescent="0.2">
      <c r="A8" s="54"/>
      <c r="B8" s="103" t="s">
        <v>171</v>
      </c>
      <c r="C8" s="154">
        <v>1000000</v>
      </c>
      <c r="D8" s="176"/>
      <c r="E8" s="176"/>
      <c r="F8" s="54"/>
      <c r="G8" s="106"/>
      <c r="H8" s="176"/>
      <c r="I8" s="54"/>
      <c r="J8" s="54"/>
      <c r="K8" s="54"/>
    </row>
    <row r="9" spans="1:51" s="33" customFormat="1" ht="11.25" thickTop="1" x14ac:dyDescent="0.15">
      <c r="A9" s="54"/>
      <c r="B9" s="103" t="s">
        <v>172</v>
      </c>
      <c r="C9" s="208">
        <f>C8/2</f>
        <v>500000</v>
      </c>
      <c r="D9" s="176"/>
      <c r="E9" s="176"/>
      <c r="F9" s="54"/>
      <c r="G9" s="178"/>
      <c r="H9" s="179" t="s">
        <v>169</v>
      </c>
      <c r="I9" s="54"/>
      <c r="J9" s="54"/>
      <c r="K9" s="54"/>
    </row>
    <row r="10" spans="1:51" s="33" customFormat="1" ht="10.5" x14ac:dyDescent="0.15">
      <c r="A10" s="54"/>
      <c r="B10" s="103" t="s">
        <v>173</v>
      </c>
      <c r="C10" s="208">
        <f>SUM(C19:C63)</f>
        <v>500000</v>
      </c>
      <c r="D10" s="176"/>
      <c r="E10" s="176"/>
      <c r="F10" s="54"/>
      <c r="G10" s="103" t="s">
        <v>174</v>
      </c>
      <c r="H10" s="208">
        <f>SUM(H19:H63)</f>
        <v>50000</v>
      </c>
      <c r="I10" s="54"/>
      <c r="J10" s="54"/>
      <c r="K10" s="54"/>
    </row>
    <row r="11" spans="1:51" s="33" customFormat="1" ht="10.5" x14ac:dyDescent="0.15">
      <c r="A11" s="54"/>
      <c r="B11" s="103" t="s">
        <v>175</v>
      </c>
      <c r="C11" s="208">
        <f>C9-C10</f>
        <v>0</v>
      </c>
      <c r="D11" s="176"/>
      <c r="E11" s="176"/>
      <c r="F11" s="54"/>
      <c r="G11" s="106"/>
      <c r="H11" s="177"/>
      <c r="I11" s="54"/>
      <c r="J11" s="54"/>
      <c r="K11" s="54"/>
    </row>
    <row r="12" spans="1:51" s="33" customFormat="1" ht="10.5" x14ac:dyDescent="0.15">
      <c r="A12" s="54"/>
      <c r="B12" s="103" t="s">
        <v>176</v>
      </c>
      <c r="C12" s="208">
        <f>C13+C14</f>
        <v>1000000</v>
      </c>
      <c r="D12" s="177"/>
      <c r="E12" s="177"/>
      <c r="F12" s="54"/>
      <c r="G12" s="106"/>
      <c r="H12" s="177"/>
      <c r="I12" s="54"/>
      <c r="J12" s="54"/>
      <c r="K12" s="54"/>
    </row>
    <row r="13" spans="1:51" s="33" customFormat="1" ht="10.5" x14ac:dyDescent="0.15">
      <c r="A13" s="54"/>
      <c r="B13" s="103" t="s">
        <v>177</v>
      </c>
      <c r="C13" s="154">
        <v>500000</v>
      </c>
      <c r="D13" s="176"/>
      <c r="E13" s="176"/>
      <c r="F13" s="54"/>
      <c r="I13" s="54"/>
      <c r="J13" s="54"/>
      <c r="K13" s="54"/>
    </row>
    <row r="14" spans="1:51" s="33" customFormat="1" ht="10.5" x14ac:dyDescent="0.15">
      <c r="A14" s="54"/>
      <c r="B14" s="103" t="s">
        <v>178</v>
      </c>
      <c r="C14" s="208">
        <f>SUM(D19:D63)</f>
        <v>500000</v>
      </c>
      <c r="D14" s="214">
        <f>C14/C12</f>
        <v>0.5</v>
      </c>
      <c r="E14" s="215" t="s">
        <v>179</v>
      </c>
      <c r="F14" s="54"/>
      <c r="I14" s="54"/>
      <c r="J14" s="54"/>
      <c r="K14" s="54"/>
    </row>
    <row r="15" spans="1:51" s="33" customFormat="1" ht="10.5" x14ac:dyDescent="0.15">
      <c r="A15" s="54"/>
      <c r="B15" s="103" t="s">
        <v>180</v>
      </c>
      <c r="C15" s="208">
        <f>C10-C14</f>
        <v>0</v>
      </c>
      <c r="D15" s="177"/>
      <c r="E15" s="177"/>
      <c r="F15" s="54"/>
      <c r="I15" s="54"/>
      <c r="J15" s="54"/>
      <c r="K15" s="54"/>
    </row>
    <row r="16" spans="1:51" s="33" customFormat="1" ht="10.5" x14ac:dyDescent="0.15">
      <c r="A16" s="54"/>
      <c r="B16" s="106"/>
      <c r="C16" s="177"/>
      <c r="D16" s="177"/>
      <c r="E16" s="177"/>
      <c r="F16" s="54"/>
      <c r="G16" s="106"/>
      <c r="H16" s="177"/>
      <c r="I16" s="54"/>
      <c r="J16" s="54"/>
      <c r="K16" s="54"/>
    </row>
    <row r="17" spans="1:11" s="33" customFormat="1" ht="10.5" x14ac:dyDescent="0.15">
      <c r="B17" s="106"/>
      <c r="G17" s="106"/>
    </row>
    <row r="18" spans="1:11" s="33" customFormat="1" ht="16.5" customHeight="1" x14ac:dyDescent="0.15">
      <c r="A18" s="54"/>
      <c r="B18" s="183" t="s">
        <v>181</v>
      </c>
      <c r="C18" s="280" t="s">
        <v>182</v>
      </c>
      <c r="D18" s="280" t="s">
        <v>183</v>
      </c>
      <c r="E18" s="213"/>
      <c r="F18" s="54"/>
      <c r="G18" s="183" t="s">
        <v>184</v>
      </c>
      <c r="H18" s="280" t="s">
        <v>185</v>
      </c>
      <c r="I18" s="280" t="s">
        <v>186</v>
      </c>
      <c r="J18" s="54"/>
      <c r="K18" s="54"/>
    </row>
    <row r="19" spans="1:11" s="33" customFormat="1" ht="16.5" customHeight="1" x14ac:dyDescent="0.15">
      <c r="A19" s="54"/>
      <c r="B19" s="162">
        <v>45748</v>
      </c>
      <c r="C19" s="154">
        <v>500000</v>
      </c>
      <c r="D19" s="154"/>
      <c r="E19" s="176"/>
      <c r="F19" s="54"/>
      <c r="G19" s="162">
        <v>45747</v>
      </c>
      <c r="H19" s="154">
        <v>50000</v>
      </c>
      <c r="I19" s="109" t="s">
        <v>187</v>
      </c>
      <c r="J19" s="54"/>
      <c r="K19" s="54"/>
    </row>
    <row r="20" spans="1:11" s="33" customFormat="1" ht="10.5" x14ac:dyDescent="0.15">
      <c r="A20" s="54"/>
      <c r="B20" s="163">
        <v>45769</v>
      </c>
      <c r="C20" s="161"/>
      <c r="D20" s="161">
        <v>250000</v>
      </c>
      <c r="E20" s="176"/>
      <c r="F20" s="54"/>
      <c r="G20" s="163"/>
      <c r="H20" s="161"/>
      <c r="I20" s="175"/>
      <c r="J20" s="54"/>
      <c r="K20" s="54"/>
    </row>
    <row r="21" spans="1:11" s="33" customFormat="1" ht="10.5" customHeight="1" x14ac:dyDescent="0.15">
      <c r="A21" s="54"/>
      <c r="B21" s="162">
        <v>45807</v>
      </c>
      <c r="C21" s="154"/>
      <c r="D21" s="154">
        <v>250000</v>
      </c>
      <c r="E21" s="176"/>
      <c r="F21" s="54"/>
      <c r="G21" s="162"/>
      <c r="H21" s="154"/>
      <c r="I21" s="109"/>
      <c r="J21" s="54"/>
      <c r="K21" s="54"/>
    </row>
    <row r="22" spans="1:11" s="33" customFormat="1" ht="10.5" customHeight="1" x14ac:dyDescent="0.15">
      <c r="A22" s="54"/>
      <c r="B22" s="162"/>
      <c r="C22" s="154"/>
      <c r="D22" s="154"/>
      <c r="E22" s="176"/>
      <c r="F22" s="54"/>
      <c r="G22" s="162"/>
      <c r="H22" s="154"/>
      <c r="I22" s="109"/>
      <c r="J22" s="54"/>
      <c r="K22" s="54"/>
    </row>
    <row r="23" spans="1:11" s="33" customFormat="1" ht="10.5" customHeight="1" x14ac:dyDescent="0.15">
      <c r="A23" s="54"/>
      <c r="B23" s="162"/>
      <c r="C23" s="154"/>
      <c r="D23" s="154"/>
      <c r="E23" s="176"/>
      <c r="F23" s="54"/>
      <c r="G23" s="162"/>
      <c r="H23" s="154"/>
      <c r="I23" s="109"/>
      <c r="J23" s="54"/>
      <c r="K23" s="54"/>
    </row>
    <row r="24" spans="1:11" s="33" customFormat="1" ht="10.5" customHeight="1" x14ac:dyDescent="0.15">
      <c r="A24" s="54"/>
      <c r="B24" s="162"/>
      <c r="C24" s="154"/>
      <c r="D24" s="154"/>
      <c r="E24" s="176"/>
      <c r="F24" s="54"/>
      <c r="G24" s="162"/>
      <c r="H24" s="154"/>
      <c r="I24" s="109"/>
      <c r="J24" s="54"/>
      <c r="K24" s="54"/>
    </row>
    <row r="25" spans="1:11" s="33" customFormat="1" ht="10.5" customHeight="1" x14ac:dyDescent="0.15">
      <c r="A25" s="54"/>
      <c r="B25" s="162"/>
      <c r="C25" s="154"/>
      <c r="D25" s="154"/>
      <c r="E25" s="176"/>
      <c r="F25" s="54"/>
      <c r="G25" s="162"/>
      <c r="H25" s="154"/>
      <c r="I25" s="109"/>
      <c r="J25" s="54"/>
      <c r="K25" s="54"/>
    </row>
    <row r="26" spans="1:11" s="33" customFormat="1" ht="10.5" customHeight="1" x14ac:dyDescent="0.15">
      <c r="A26" s="54"/>
      <c r="B26" s="162"/>
      <c r="C26" s="154"/>
      <c r="D26" s="154"/>
      <c r="E26" s="176"/>
      <c r="F26" s="54"/>
      <c r="G26" s="162"/>
      <c r="H26" s="154"/>
      <c r="I26" s="109"/>
      <c r="J26" s="54"/>
      <c r="K26" s="54"/>
    </row>
    <row r="27" spans="1:11" s="33" customFormat="1" ht="10.5" customHeight="1" x14ac:dyDescent="0.15">
      <c r="A27" s="54"/>
      <c r="B27" s="162"/>
      <c r="C27" s="154"/>
      <c r="D27" s="154"/>
      <c r="E27" s="176"/>
      <c r="F27" s="54"/>
      <c r="G27" s="162"/>
      <c r="H27" s="154"/>
      <c r="I27" s="109"/>
      <c r="J27" s="54"/>
      <c r="K27" s="54"/>
    </row>
    <row r="28" spans="1:11" s="33" customFormat="1" ht="10.5" customHeight="1" x14ac:dyDescent="0.15">
      <c r="A28" s="54"/>
      <c r="B28" s="162"/>
      <c r="C28" s="154"/>
      <c r="D28" s="154"/>
      <c r="E28" s="176"/>
      <c r="F28" s="54"/>
      <c r="G28" s="162"/>
      <c r="H28" s="154"/>
      <c r="I28" s="109"/>
      <c r="J28" s="54"/>
      <c r="K28" s="54"/>
    </row>
    <row r="29" spans="1:11" s="33" customFormat="1" ht="10.5" customHeight="1" x14ac:dyDescent="0.15">
      <c r="A29" s="54"/>
      <c r="B29" s="162"/>
      <c r="C29" s="154"/>
      <c r="D29" s="154"/>
      <c r="E29" s="176"/>
      <c r="F29" s="54"/>
      <c r="G29" s="162"/>
      <c r="H29" s="154"/>
      <c r="I29" s="109"/>
      <c r="J29" s="54"/>
      <c r="K29" s="54"/>
    </row>
    <row r="30" spans="1:11" s="33" customFormat="1" ht="10.5" customHeight="1" x14ac:dyDescent="0.15">
      <c r="A30" s="54"/>
      <c r="B30" s="162"/>
      <c r="C30" s="154"/>
      <c r="D30" s="154"/>
      <c r="E30" s="176"/>
      <c r="F30" s="54"/>
      <c r="G30" s="162"/>
      <c r="H30" s="154"/>
      <c r="I30" s="109"/>
    </row>
    <row r="31" spans="1:11" s="33" customFormat="1" ht="10.5" customHeight="1" x14ac:dyDescent="0.15">
      <c r="A31" s="54"/>
      <c r="B31" s="162"/>
      <c r="C31" s="154"/>
      <c r="D31" s="154"/>
      <c r="E31" s="176"/>
      <c r="F31" s="54"/>
      <c r="G31" s="162"/>
      <c r="H31" s="154"/>
      <c r="I31" s="109"/>
    </row>
    <row r="32" spans="1:11" s="32" customFormat="1" ht="10.5" customHeight="1" x14ac:dyDescent="0.15">
      <c r="A32" s="37"/>
      <c r="B32" s="162"/>
      <c r="C32" s="154"/>
      <c r="D32" s="154"/>
      <c r="E32" s="176"/>
      <c r="F32" s="37"/>
      <c r="G32" s="162"/>
      <c r="H32" s="154"/>
      <c r="I32" s="109"/>
    </row>
    <row r="33" spans="1:11" s="32" customFormat="1" ht="10.5" customHeight="1" x14ac:dyDescent="0.15">
      <c r="A33" s="37"/>
      <c r="B33" s="162"/>
      <c r="C33" s="154"/>
      <c r="D33" s="154"/>
      <c r="E33" s="176"/>
      <c r="F33" s="37"/>
      <c r="G33" s="162"/>
      <c r="H33" s="154"/>
      <c r="I33" s="109"/>
    </row>
    <row r="34" spans="1:11" ht="10.5" customHeight="1" x14ac:dyDescent="0.25">
      <c r="A34" s="25"/>
      <c r="B34" s="162"/>
      <c r="C34" s="154"/>
      <c r="D34" s="154"/>
      <c r="E34" s="176"/>
      <c r="F34" s="25"/>
      <c r="G34" s="162"/>
      <c r="H34" s="154"/>
      <c r="I34" s="109"/>
    </row>
    <row r="35" spans="1:11" ht="10.5" customHeight="1" x14ac:dyDescent="0.25">
      <c r="A35" s="25"/>
      <c r="B35" s="162"/>
      <c r="C35" s="154"/>
      <c r="D35" s="154"/>
      <c r="E35" s="176"/>
      <c r="F35" s="25"/>
      <c r="G35" s="162"/>
      <c r="H35" s="154"/>
      <c r="I35" s="109"/>
    </row>
    <row r="36" spans="1:11" ht="10.5" customHeight="1" x14ac:dyDescent="0.25">
      <c r="A36" s="25"/>
      <c r="B36" s="162"/>
      <c r="C36" s="154"/>
      <c r="D36" s="154"/>
      <c r="E36" s="176"/>
      <c r="F36" s="25"/>
      <c r="G36" s="162"/>
      <c r="H36" s="154"/>
      <c r="I36" s="109"/>
    </row>
    <row r="37" spans="1:11" ht="10.5" customHeight="1" x14ac:dyDescent="0.25">
      <c r="A37" s="25"/>
      <c r="B37" s="162"/>
      <c r="C37" s="154"/>
      <c r="D37" s="154"/>
      <c r="E37" s="176"/>
      <c r="F37" s="25"/>
      <c r="G37" s="162"/>
      <c r="H37" s="154"/>
      <c r="I37" s="109"/>
    </row>
    <row r="38" spans="1:11" s="33" customFormat="1" ht="10.5" customHeight="1" x14ac:dyDescent="0.15">
      <c r="A38" s="54"/>
      <c r="B38" s="162"/>
      <c r="C38" s="154"/>
      <c r="D38" s="154"/>
      <c r="E38" s="176"/>
      <c r="F38" s="54"/>
      <c r="G38" s="162"/>
      <c r="H38" s="154"/>
      <c r="I38" s="109"/>
      <c r="J38" s="54"/>
      <c r="K38" s="54"/>
    </row>
    <row r="39" spans="1:11" s="33" customFormat="1" ht="10.5" customHeight="1" x14ac:dyDescent="0.15">
      <c r="A39" s="54"/>
      <c r="B39" s="162"/>
      <c r="C39" s="154"/>
      <c r="D39" s="154"/>
      <c r="E39" s="176"/>
      <c r="F39" s="54"/>
      <c r="G39" s="162"/>
      <c r="H39" s="154"/>
      <c r="I39" s="109"/>
      <c r="J39" s="54"/>
      <c r="K39" s="54"/>
    </row>
    <row r="40" spans="1:11" s="33" customFormat="1" ht="10.5" customHeight="1" x14ac:dyDescent="0.15">
      <c r="A40" s="54"/>
      <c r="B40" s="162"/>
      <c r="C40" s="154"/>
      <c r="D40" s="154"/>
      <c r="E40" s="176"/>
      <c r="F40" s="54"/>
      <c r="G40" s="162"/>
      <c r="H40" s="154"/>
      <c r="I40" s="109"/>
      <c r="J40" s="54"/>
      <c r="K40" s="54"/>
    </row>
    <row r="41" spans="1:11" s="33" customFormat="1" ht="10.5" customHeight="1" x14ac:dyDescent="0.15">
      <c r="A41" s="54"/>
      <c r="B41" s="162"/>
      <c r="C41" s="154"/>
      <c r="D41" s="154"/>
      <c r="E41" s="176"/>
      <c r="F41" s="54"/>
      <c r="G41" s="162"/>
      <c r="H41" s="154"/>
      <c r="I41" s="109"/>
      <c r="J41" s="54"/>
      <c r="K41" s="54"/>
    </row>
    <row r="42" spans="1:11" s="33" customFormat="1" ht="10.5" customHeight="1" x14ac:dyDescent="0.15">
      <c r="A42" s="54"/>
      <c r="B42" s="162"/>
      <c r="C42" s="154"/>
      <c r="D42" s="154"/>
      <c r="E42" s="176"/>
      <c r="F42" s="54"/>
      <c r="G42" s="162"/>
      <c r="H42" s="154"/>
      <c r="I42" s="109"/>
      <c r="J42" s="54"/>
      <c r="K42" s="54"/>
    </row>
    <row r="43" spans="1:11" s="33" customFormat="1" ht="10.5" customHeight="1" x14ac:dyDescent="0.15">
      <c r="A43" s="54"/>
      <c r="B43" s="162"/>
      <c r="C43" s="154"/>
      <c r="D43" s="154"/>
      <c r="E43" s="176"/>
      <c r="F43" s="54"/>
      <c r="G43" s="162"/>
      <c r="H43" s="154"/>
      <c r="I43" s="109"/>
      <c r="J43" s="54"/>
      <c r="K43" s="54"/>
    </row>
    <row r="44" spans="1:11" s="33" customFormat="1" ht="10.5" customHeight="1" x14ac:dyDescent="0.15">
      <c r="A44" s="54"/>
      <c r="B44" s="162"/>
      <c r="C44" s="154"/>
      <c r="D44" s="154"/>
      <c r="E44" s="176"/>
      <c r="F44" s="54"/>
      <c r="G44" s="162"/>
      <c r="H44" s="154"/>
      <c r="I44" s="109"/>
      <c r="J44" s="54"/>
      <c r="K44" s="54"/>
    </row>
    <row r="45" spans="1:11" s="33" customFormat="1" ht="10.5" customHeight="1" x14ac:dyDescent="0.15">
      <c r="A45" s="54"/>
      <c r="B45" s="162"/>
      <c r="C45" s="154"/>
      <c r="D45" s="154"/>
      <c r="E45" s="176"/>
      <c r="F45" s="54"/>
      <c r="G45" s="162"/>
      <c r="H45" s="154"/>
      <c r="I45" s="109"/>
      <c r="J45" s="54"/>
      <c r="K45" s="54"/>
    </row>
    <row r="46" spans="1:11" s="33" customFormat="1" ht="10.5" customHeight="1" x14ac:dyDescent="0.15">
      <c r="A46" s="54"/>
      <c r="B46" s="162"/>
      <c r="C46" s="154"/>
      <c r="D46" s="154"/>
      <c r="E46" s="176"/>
      <c r="F46" s="54"/>
      <c r="G46" s="162"/>
      <c r="H46" s="154"/>
      <c r="I46" s="109"/>
    </row>
    <row r="47" spans="1:11" s="33" customFormat="1" ht="10.5" customHeight="1" x14ac:dyDescent="0.15">
      <c r="A47" s="54"/>
      <c r="B47" s="162"/>
      <c r="C47" s="154"/>
      <c r="D47" s="154"/>
      <c r="E47" s="176"/>
      <c r="F47" s="54"/>
      <c r="G47" s="162"/>
      <c r="H47" s="154"/>
      <c r="I47" s="109"/>
    </row>
    <row r="48" spans="1:11" s="32" customFormat="1" ht="10.5" customHeight="1" x14ac:dyDescent="0.15">
      <c r="A48" s="37"/>
      <c r="B48" s="162"/>
      <c r="C48" s="154"/>
      <c r="D48" s="154"/>
      <c r="E48" s="176"/>
      <c r="F48" s="37"/>
      <c r="G48" s="162"/>
      <c r="H48" s="154"/>
      <c r="I48" s="109"/>
    </row>
    <row r="49" spans="1:9" s="32" customFormat="1" ht="10.5" customHeight="1" x14ac:dyDescent="0.15">
      <c r="A49" s="37"/>
      <c r="B49" s="162"/>
      <c r="C49" s="154"/>
      <c r="D49" s="154"/>
      <c r="E49" s="176"/>
      <c r="F49" s="37"/>
      <c r="G49" s="162"/>
      <c r="H49" s="154"/>
      <c r="I49" s="109"/>
    </row>
    <row r="50" spans="1:9" ht="10.5" customHeight="1" x14ac:dyDescent="0.25">
      <c r="A50" s="25"/>
      <c r="B50" s="162"/>
      <c r="C50" s="154"/>
      <c r="D50" s="154"/>
      <c r="E50" s="176"/>
      <c r="F50" s="25"/>
      <c r="G50" s="162"/>
      <c r="H50" s="154"/>
      <c r="I50" s="109"/>
    </row>
    <row r="51" spans="1:9" ht="10.5" customHeight="1" x14ac:dyDescent="0.25">
      <c r="A51" s="25"/>
      <c r="B51" s="162"/>
      <c r="C51" s="154"/>
      <c r="D51" s="154"/>
      <c r="E51" s="176"/>
      <c r="F51" s="25"/>
      <c r="G51" s="162"/>
      <c r="H51" s="154"/>
      <c r="I51" s="109"/>
    </row>
    <row r="52" spans="1:9" ht="10.5" customHeight="1" x14ac:dyDescent="0.25">
      <c r="A52" s="25"/>
      <c r="B52" s="162"/>
      <c r="C52" s="154"/>
      <c r="D52" s="154"/>
      <c r="E52" s="176"/>
      <c r="F52" s="25"/>
      <c r="G52" s="162"/>
      <c r="H52" s="154"/>
      <c r="I52" s="109"/>
    </row>
    <row r="53" spans="1:9" ht="10.5" customHeight="1" x14ac:dyDescent="0.25">
      <c r="A53" s="25"/>
      <c r="B53" s="162"/>
      <c r="C53" s="154"/>
      <c r="D53" s="154"/>
      <c r="E53" s="176"/>
      <c r="F53" s="25"/>
      <c r="G53" s="162"/>
      <c r="H53" s="154"/>
      <c r="I53" s="109"/>
    </row>
    <row r="54" spans="1:9" ht="10.5" customHeight="1" x14ac:dyDescent="0.25">
      <c r="B54" s="162"/>
      <c r="C54" s="154"/>
      <c r="D54" s="154"/>
      <c r="E54" s="176"/>
      <c r="G54" s="162"/>
      <c r="H54" s="154"/>
      <c r="I54" s="109"/>
    </row>
    <row r="55" spans="1:9" ht="10.5" customHeight="1" x14ac:dyDescent="0.25">
      <c r="B55" s="162"/>
      <c r="C55" s="154"/>
      <c r="D55" s="154"/>
      <c r="E55" s="176"/>
      <c r="G55" s="162"/>
      <c r="H55" s="154"/>
      <c r="I55" s="109"/>
    </row>
    <row r="56" spans="1:9" ht="10.5" customHeight="1" x14ac:dyDescent="0.25">
      <c r="B56" s="162"/>
      <c r="C56" s="154"/>
      <c r="D56" s="154"/>
      <c r="E56" s="176"/>
      <c r="G56" s="162"/>
      <c r="H56" s="154"/>
      <c r="I56" s="109"/>
    </row>
    <row r="57" spans="1:9" ht="10.5" customHeight="1" x14ac:dyDescent="0.25">
      <c r="B57" s="162"/>
      <c r="C57" s="154"/>
      <c r="D57" s="154"/>
      <c r="E57" s="176"/>
      <c r="G57" s="162"/>
      <c r="H57" s="154"/>
      <c r="I57" s="109"/>
    </row>
    <row r="58" spans="1:9" ht="10.5" customHeight="1" x14ac:dyDescent="0.25">
      <c r="B58" s="162"/>
      <c r="C58" s="154"/>
      <c r="D58" s="154"/>
      <c r="E58" s="176"/>
      <c r="G58" s="162"/>
      <c r="H58" s="154"/>
      <c r="I58" s="109"/>
    </row>
    <row r="59" spans="1:9" ht="10.5" customHeight="1" x14ac:dyDescent="0.25">
      <c r="B59" s="162"/>
      <c r="C59" s="154"/>
      <c r="D59" s="154"/>
      <c r="E59" s="176"/>
      <c r="G59" s="162"/>
      <c r="H59" s="154"/>
      <c r="I59" s="109"/>
    </row>
    <row r="60" spans="1:9" ht="10.5" customHeight="1" x14ac:dyDescent="0.25">
      <c r="B60" s="162"/>
      <c r="C60" s="154"/>
      <c r="D60" s="154"/>
      <c r="E60" s="176"/>
      <c r="G60" s="162"/>
      <c r="H60" s="154"/>
      <c r="I60" s="109"/>
    </row>
    <row r="61" spans="1:9" ht="10.5" customHeight="1" x14ac:dyDescent="0.25">
      <c r="B61" s="162"/>
      <c r="C61" s="154"/>
      <c r="D61" s="154"/>
      <c r="E61" s="176"/>
      <c r="G61" s="162"/>
      <c r="H61" s="154"/>
      <c r="I61" s="109"/>
    </row>
    <row r="62" spans="1:9" ht="10.5" customHeight="1" x14ac:dyDescent="0.25">
      <c r="B62" s="162"/>
      <c r="C62" s="154"/>
      <c r="D62" s="154"/>
      <c r="E62" s="176"/>
      <c r="G62" s="162"/>
      <c r="H62" s="154"/>
      <c r="I62" s="109"/>
    </row>
    <row r="63" spans="1:9" ht="10.5" customHeight="1" x14ac:dyDescent="0.25">
      <c r="B63" s="162"/>
      <c r="C63" s="154"/>
      <c r="D63" s="154"/>
      <c r="E63" s="176"/>
      <c r="G63" s="162"/>
      <c r="H63" s="154"/>
      <c r="I63" s="109"/>
    </row>
  </sheetData>
  <sheetProtection formatCells="0" formatColumns="0" formatRows="0"/>
  <conditionalFormatting sqref="D14">
    <cfRule type="cellIs" dxfId="3" priority="1" operator="lessThan">
      <formula>0.5</formula>
    </cfRule>
    <cfRule type="cellIs" dxfId="2" priority="2" operator="greaterThan">
      <formula>0.5</formula>
    </cfRule>
    <cfRule type="cellIs" dxfId="1" priority="3" operator="greaterThan">
      <formula>50</formula>
    </cfRule>
    <cfRule type="cellIs" dxfId="0" priority="4" operator="lessThan">
      <formula>50</formula>
    </cfRule>
  </conditionalFormatting>
  <pageMargins left="0.7" right="0.7" top="0.75" bottom="0.75" header="0.3" footer="0.3"/>
  <pageSetup scale="87" orientation="landscape" r:id="rId1"/>
  <colBreaks count="1" manualBreakCount="1">
    <brk id="5" max="42"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53600-279B-4ECF-9A4D-8282020DB9BE}">
  <dimension ref="A1:BH53"/>
  <sheetViews>
    <sheetView showGridLines="0" zoomScaleNormal="100" workbookViewId="0">
      <selection activeCell="A54" sqref="A54:XFD74"/>
    </sheetView>
  </sheetViews>
  <sheetFormatPr defaultColWidth="0" defaultRowHeight="12" zeroHeight="1" x14ac:dyDescent="0.2"/>
  <cols>
    <col min="1" max="1" width="3.5703125" style="1" customWidth="1"/>
    <col min="2" max="2" width="28.140625" style="164" customWidth="1"/>
    <col min="3" max="10" width="23.5703125" style="164" customWidth="1"/>
    <col min="11" max="11" width="13.7109375" style="164" customWidth="1"/>
    <col min="12" max="12" width="15.28515625" style="164" customWidth="1"/>
    <col min="13" max="13" width="19.7109375" style="164" customWidth="1"/>
    <col min="14" max="14" width="3.7109375" style="1" customWidth="1"/>
    <col min="15" max="16384" width="9.140625" style="1" hidden="1"/>
  </cols>
  <sheetData>
    <row r="1" spans="2:60" customFormat="1" ht="15" x14ac:dyDescent="0.25">
      <c r="B1" s="15" t="s">
        <v>188</v>
      </c>
      <c r="C1" s="16"/>
      <c r="D1" s="164"/>
      <c r="E1" s="15"/>
      <c r="F1" s="15"/>
      <c r="G1" s="15"/>
      <c r="H1" s="15"/>
      <c r="I1" s="15"/>
      <c r="J1" s="15"/>
      <c r="K1" s="1"/>
      <c r="L1" s="16"/>
      <c r="M1" s="270" t="str">
        <f>Instructions!B3</f>
        <v>OMB Approval No. 3245-0062</v>
      </c>
      <c r="N1" s="16"/>
      <c r="O1" s="16"/>
      <c r="P1" s="16"/>
      <c r="Q1" s="16"/>
      <c r="R1" s="16"/>
      <c r="S1" s="16"/>
      <c r="T1" s="16"/>
      <c r="U1" s="16"/>
      <c r="V1" s="16"/>
      <c r="W1" s="16"/>
      <c r="X1" s="16"/>
      <c r="Y1" s="16"/>
      <c r="Z1" s="16"/>
      <c r="AA1" s="16"/>
      <c r="AB1" s="16"/>
      <c r="AC1" s="16"/>
      <c r="AD1" s="16"/>
      <c r="AE1" s="16"/>
      <c r="AF1" s="16"/>
      <c r="AG1" s="16"/>
      <c r="AH1" s="16"/>
      <c r="AI1" s="16"/>
      <c r="AJ1" s="16"/>
      <c r="AK1" s="16"/>
      <c r="AL1" s="25"/>
      <c r="AM1" s="25"/>
      <c r="AN1" s="25"/>
      <c r="AO1" s="25"/>
      <c r="AP1" s="25"/>
      <c r="AQ1" s="25"/>
      <c r="AR1" s="25"/>
      <c r="AS1" s="25"/>
      <c r="AT1" s="25"/>
      <c r="AU1" s="25"/>
      <c r="AV1" s="25"/>
    </row>
    <row r="2" spans="2:60" customFormat="1" ht="15" x14ac:dyDescent="0.25">
      <c r="B2" s="15" t="s">
        <v>58</v>
      </c>
      <c r="C2" s="104" t="str">
        <f>'All Investors'!C6</f>
        <v>MM/DD/YYYY</v>
      </c>
      <c r="D2" s="211"/>
      <c r="E2" s="211"/>
      <c r="F2" s="211"/>
      <c r="G2" s="211"/>
      <c r="H2" s="211"/>
      <c r="I2" s="211"/>
      <c r="J2" s="211"/>
      <c r="K2" s="1"/>
      <c r="L2" s="15"/>
      <c r="M2" s="270" t="str">
        <f>Instructions!B4</f>
        <v>Expiration Date 02/28/2026</v>
      </c>
      <c r="N2" s="15"/>
      <c r="O2" s="15"/>
      <c r="P2" s="15"/>
      <c r="Q2" s="15"/>
      <c r="R2" s="15"/>
      <c r="S2" s="15"/>
      <c r="T2" s="15"/>
      <c r="U2" s="15"/>
      <c r="V2" s="15"/>
      <c r="W2" s="15"/>
      <c r="X2" s="15"/>
      <c r="Y2" s="15"/>
      <c r="Z2" s="15"/>
      <c r="AA2" s="15"/>
      <c r="AB2" s="15"/>
      <c r="AC2" s="15"/>
      <c r="AD2" s="15"/>
      <c r="AE2" s="15"/>
      <c r="AF2" s="15"/>
      <c r="AG2" s="15"/>
      <c r="AH2" s="15"/>
      <c r="AI2" s="15"/>
      <c r="AJ2" s="15"/>
      <c r="AK2" s="15"/>
      <c r="AL2" s="25"/>
      <c r="AM2" s="25"/>
      <c r="AN2" s="25"/>
      <c r="AO2" s="25"/>
      <c r="AP2" s="25"/>
      <c r="AQ2" s="25"/>
      <c r="AR2" s="25"/>
      <c r="AS2" s="25"/>
      <c r="AT2" s="25"/>
      <c r="AU2" s="25"/>
      <c r="AV2" s="25"/>
      <c r="AW2" s="18"/>
      <c r="AX2" s="18"/>
      <c r="AY2" s="18"/>
      <c r="AZ2" s="18"/>
      <c r="BA2" s="18"/>
      <c r="BB2" s="18"/>
      <c r="BC2" s="18"/>
      <c r="BD2" s="18"/>
      <c r="BE2" s="18"/>
      <c r="BF2" s="18"/>
      <c r="BG2" s="18"/>
      <c r="BH2" s="18"/>
    </row>
    <row r="3" spans="2:60" customFormat="1" ht="6" customHeight="1" x14ac:dyDescent="0.25">
      <c r="B3" s="28"/>
      <c r="C3" s="24"/>
      <c r="D3" s="216"/>
      <c r="E3" s="171"/>
      <c r="F3" s="171"/>
      <c r="G3" s="171"/>
      <c r="H3" s="171"/>
      <c r="I3" s="171"/>
      <c r="J3" s="171"/>
      <c r="K3" s="1"/>
      <c r="L3" s="24"/>
      <c r="M3" s="24"/>
      <c r="N3" s="24"/>
      <c r="O3" s="24"/>
      <c r="P3" s="20"/>
      <c r="Q3" s="20"/>
      <c r="R3" s="20"/>
      <c r="S3" s="20"/>
      <c r="T3" s="20"/>
      <c r="U3" s="21"/>
      <c r="V3" s="21"/>
      <c r="W3" s="21"/>
      <c r="X3" s="21"/>
      <c r="Y3" s="21"/>
      <c r="Z3" s="21"/>
      <c r="AA3" s="21" t="s">
        <v>59</v>
      </c>
      <c r="AB3" s="21" t="s">
        <v>59</v>
      </c>
      <c r="AC3" s="21" t="s">
        <v>59</v>
      </c>
      <c r="AD3" s="21" t="s">
        <v>59</v>
      </c>
      <c r="AE3" s="21" t="s">
        <v>59</v>
      </c>
      <c r="AF3" s="21" t="s">
        <v>59</v>
      </c>
      <c r="AG3" s="21" t="s">
        <v>59</v>
      </c>
      <c r="AH3" s="21" t="s">
        <v>59</v>
      </c>
      <c r="AI3" s="21" t="s">
        <v>59</v>
      </c>
      <c r="AJ3" s="21" t="s">
        <v>59</v>
      </c>
      <c r="AK3" s="21" t="s">
        <v>59</v>
      </c>
      <c r="AL3" s="25"/>
      <c r="AM3" s="25"/>
      <c r="AN3" s="25"/>
      <c r="AO3" s="25"/>
      <c r="AP3" s="25"/>
      <c r="AQ3" s="25"/>
      <c r="AR3" s="25"/>
      <c r="AS3" s="25"/>
      <c r="AT3" s="25"/>
      <c r="AU3" s="25"/>
      <c r="AV3" s="25"/>
      <c r="AW3" s="18"/>
      <c r="AX3" s="18"/>
      <c r="AY3" s="18"/>
      <c r="AZ3" s="18"/>
      <c r="BA3" s="18"/>
      <c r="BB3" s="18"/>
      <c r="BC3" s="18"/>
      <c r="BD3" s="18"/>
      <c r="BE3" s="18"/>
      <c r="BF3" s="18"/>
      <c r="BG3" s="18"/>
      <c r="BH3" s="18"/>
    </row>
    <row r="4" spans="2:60" customFormat="1" ht="15" x14ac:dyDescent="0.25">
      <c r="B4" s="22" t="s">
        <v>60</v>
      </c>
      <c r="C4" s="22" t="str">
        <f>'All Investors'!C8</f>
        <v>ABC SBIC, L.P.</v>
      </c>
      <c r="D4" s="22"/>
      <c r="E4" s="95"/>
      <c r="F4" s="95"/>
      <c r="G4" s="95"/>
      <c r="H4" s="95"/>
      <c r="I4" s="95"/>
      <c r="J4" s="95"/>
      <c r="K4" s="95"/>
      <c r="L4" s="22"/>
      <c r="M4" s="22"/>
      <c r="N4" s="23"/>
      <c r="O4" s="23"/>
      <c r="P4" s="23"/>
      <c r="Q4" s="23"/>
      <c r="R4" s="23"/>
      <c r="S4" s="23"/>
      <c r="T4" s="23"/>
      <c r="U4" s="21"/>
      <c r="V4" s="21"/>
      <c r="W4" s="21"/>
      <c r="X4" s="21"/>
      <c r="Y4" s="21"/>
      <c r="Z4" s="21"/>
      <c r="AA4" s="21"/>
      <c r="AB4" s="21" t="s">
        <v>59</v>
      </c>
      <c r="AC4" s="21" t="s">
        <v>59</v>
      </c>
      <c r="AD4" s="21" t="s">
        <v>59</v>
      </c>
      <c r="AE4" s="21" t="s">
        <v>59</v>
      </c>
      <c r="AF4" s="21" t="s">
        <v>59</v>
      </c>
      <c r="AG4" s="21" t="s">
        <v>59</v>
      </c>
      <c r="AH4" s="21" t="s">
        <v>59</v>
      </c>
      <c r="AI4" s="21" t="s">
        <v>59</v>
      </c>
      <c r="AJ4" s="21" t="s">
        <v>59</v>
      </c>
      <c r="AK4" s="21" t="s">
        <v>59</v>
      </c>
      <c r="AL4" s="25"/>
      <c r="AM4" s="25"/>
      <c r="AN4" s="25"/>
      <c r="AO4" s="25"/>
      <c r="AP4" s="25"/>
      <c r="AQ4" s="25"/>
      <c r="AR4" s="25"/>
      <c r="AS4" s="25"/>
      <c r="AT4" s="25"/>
      <c r="AU4" s="25"/>
      <c r="AV4" s="25"/>
      <c r="AW4" s="18"/>
      <c r="AX4" s="18"/>
      <c r="AY4" s="18"/>
      <c r="AZ4" s="18"/>
      <c r="BA4" s="18"/>
      <c r="BB4" s="18"/>
      <c r="BC4" s="18"/>
      <c r="BD4" s="18"/>
      <c r="BE4" s="18"/>
      <c r="BF4" s="18"/>
      <c r="BG4" s="18"/>
      <c r="BH4" s="18"/>
    </row>
    <row r="5" spans="2:60" s="25" customFormat="1" ht="15" x14ac:dyDescent="0.25"/>
    <row r="6" spans="2:60" x14ac:dyDescent="0.2">
      <c r="B6" s="2"/>
      <c r="C6" s="2"/>
      <c r="D6" s="2"/>
      <c r="E6" s="217" t="s">
        <v>189</v>
      </c>
      <c r="F6" s="217"/>
      <c r="G6" s="217"/>
      <c r="H6" s="217"/>
      <c r="I6" s="217"/>
      <c r="J6" s="217"/>
      <c r="K6" s="2"/>
      <c r="L6" s="2"/>
      <c r="M6" s="2"/>
      <c r="N6" s="2"/>
      <c r="O6" s="2"/>
      <c r="P6" s="2"/>
      <c r="Q6" s="2"/>
      <c r="R6" s="2"/>
      <c r="S6" s="2"/>
      <c r="T6" s="2"/>
    </row>
    <row r="7" spans="2:60" s="79" customFormat="1" ht="54" x14ac:dyDescent="0.25">
      <c r="B7" s="61" t="str">
        <f>selections!R6</f>
        <v>Dual Commitment - Primary</v>
      </c>
      <c r="C7" s="61" t="s">
        <v>190</v>
      </c>
      <c r="D7" s="61" t="s">
        <v>191</v>
      </c>
      <c r="E7" s="61" t="s">
        <v>116</v>
      </c>
      <c r="F7" s="61" t="s">
        <v>117</v>
      </c>
      <c r="G7" s="61" t="s">
        <v>118</v>
      </c>
      <c r="H7" s="61" t="s">
        <v>119</v>
      </c>
      <c r="I7" s="218" t="s">
        <v>192</v>
      </c>
      <c r="J7" s="61" t="s">
        <v>193</v>
      </c>
      <c r="K7" s="61" t="s">
        <v>194</v>
      </c>
      <c r="L7" s="61" t="s">
        <v>195</v>
      </c>
      <c r="M7" s="61" t="s">
        <v>105</v>
      </c>
      <c r="N7" s="94"/>
      <c r="O7" s="94"/>
      <c r="P7" s="94"/>
      <c r="Q7" s="94"/>
      <c r="R7" s="94"/>
      <c r="S7" s="94"/>
      <c r="T7" s="94"/>
    </row>
    <row r="8" spans="2:60" s="33" customFormat="1" ht="10.5" x14ac:dyDescent="0.15">
      <c r="B8" s="257" t="str" cm="1">
        <f t="array" ref="B8">IFERROR(_xlfn._xlws.FILTER('All Investors'!B24:B285, 'All Investors'!F24:F285 = B7),"")</f>
        <v>Example for Dual Commitment</v>
      </c>
      <c r="C8" s="112"/>
      <c r="D8" s="112" t="s">
        <v>128</v>
      </c>
      <c r="E8" s="112" t="s">
        <v>135</v>
      </c>
      <c r="F8" s="112" t="s">
        <v>196</v>
      </c>
      <c r="G8" s="112" t="s">
        <v>137</v>
      </c>
      <c r="H8" s="112" t="s">
        <v>138</v>
      </c>
      <c r="I8" s="219">
        <v>204160005</v>
      </c>
      <c r="J8" s="112" t="s">
        <v>139</v>
      </c>
      <c r="K8" s="259">
        <v>-740000</v>
      </c>
      <c r="L8" s="259">
        <v>-603045</v>
      </c>
      <c r="M8" s="260">
        <f>Tab1F2[[#This Row],[Capital Commitment]]-Tab1F2[[#This Row],[Paid-in Capital]]</f>
        <v>-136955</v>
      </c>
      <c r="N8" s="54"/>
      <c r="O8" s="54"/>
      <c r="P8" s="54"/>
      <c r="Q8" s="54"/>
      <c r="R8" s="54"/>
      <c r="S8" s="54"/>
      <c r="T8" s="54"/>
    </row>
    <row r="9" spans="2:60" s="33" customFormat="1" ht="10.5" x14ac:dyDescent="0.15">
      <c r="B9" s="258"/>
      <c r="C9" s="112" t="s">
        <v>197</v>
      </c>
      <c r="D9" s="112" t="s">
        <v>198</v>
      </c>
      <c r="E9" s="112" t="s">
        <v>199</v>
      </c>
      <c r="F9" s="112"/>
      <c r="G9" s="112" t="s">
        <v>200</v>
      </c>
      <c r="H9" s="112" t="s">
        <v>201</v>
      </c>
      <c r="I9" s="219">
        <v>281466321</v>
      </c>
      <c r="J9" s="112" t="s">
        <v>139</v>
      </c>
      <c r="K9" s="259">
        <v>740000</v>
      </c>
      <c r="L9" s="259">
        <v>603045</v>
      </c>
      <c r="M9" s="260">
        <f>Tab1F2[[#This Row],[Capital Commitment]]-Tab1F2[[#This Row],[Paid-in Capital]]</f>
        <v>136955</v>
      </c>
      <c r="N9" s="54"/>
      <c r="O9" s="54"/>
      <c r="P9" s="54"/>
      <c r="Q9" s="54"/>
      <c r="R9" s="54"/>
      <c r="S9" s="54"/>
      <c r="T9" s="54"/>
    </row>
    <row r="10" spans="2:60" s="33" customFormat="1" ht="10.5" x14ac:dyDescent="0.15">
      <c r="B10" s="258"/>
      <c r="C10" s="113"/>
      <c r="D10" s="112"/>
      <c r="E10" s="112"/>
      <c r="F10" s="112"/>
      <c r="G10" s="112"/>
      <c r="H10" s="112"/>
      <c r="I10" s="219"/>
      <c r="J10" s="112"/>
      <c r="K10" s="259"/>
      <c r="L10" s="259"/>
      <c r="M10" s="260">
        <f>Tab1F2[[#This Row],[Capital Commitment]]-Tab1F2[[#This Row],[Paid-in Capital]]</f>
        <v>0</v>
      </c>
      <c r="N10" s="54"/>
      <c r="O10" s="54"/>
      <c r="P10" s="54"/>
      <c r="Q10" s="54"/>
      <c r="R10" s="54"/>
      <c r="S10" s="54"/>
      <c r="T10" s="54"/>
    </row>
    <row r="11" spans="2:60" s="33" customFormat="1" ht="10.5" x14ac:dyDescent="0.15">
      <c r="B11" s="258"/>
      <c r="C11" s="113"/>
      <c r="D11" s="112"/>
      <c r="E11" s="112"/>
      <c r="F11" s="112"/>
      <c r="G11" s="112"/>
      <c r="H11" s="112"/>
      <c r="I11" s="219"/>
      <c r="J11" s="112"/>
      <c r="K11" s="259"/>
      <c r="L11" s="259"/>
      <c r="M11" s="260">
        <f>Tab1F2[[#This Row],[Capital Commitment]]-Tab1F2[[#This Row],[Paid-in Capital]]</f>
        <v>0</v>
      </c>
      <c r="N11" s="54"/>
      <c r="O11" s="54"/>
      <c r="P11" s="54"/>
      <c r="Q11" s="54"/>
      <c r="R11" s="54"/>
      <c r="S11" s="54"/>
      <c r="T11" s="54"/>
    </row>
    <row r="12" spans="2:60" s="33" customFormat="1" ht="10.5" x14ac:dyDescent="0.15">
      <c r="B12" s="258"/>
      <c r="C12" s="113"/>
      <c r="D12" s="112"/>
      <c r="E12" s="112"/>
      <c r="F12" s="112"/>
      <c r="G12" s="112"/>
      <c r="H12" s="112"/>
      <c r="I12" s="219"/>
      <c r="J12" s="112"/>
      <c r="K12" s="259"/>
      <c r="L12" s="259"/>
      <c r="M12" s="260">
        <f>Tab1F2[[#This Row],[Capital Commitment]]-Tab1F2[[#This Row],[Paid-in Capital]]</f>
        <v>0</v>
      </c>
      <c r="N12" s="54"/>
      <c r="O12" s="54"/>
      <c r="P12" s="54"/>
      <c r="Q12" s="54"/>
      <c r="R12" s="54"/>
      <c r="S12" s="54"/>
      <c r="T12" s="54"/>
    </row>
    <row r="13" spans="2:60" s="33" customFormat="1" ht="10.5" x14ac:dyDescent="0.15">
      <c r="B13" s="258"/>
      <c r="C13" s="113"/>
      <c r="D13" s="112"/>
      <c r="E13" s="112"/>
      <c r="F13" s="112"/>
      <c r="G13" s="112"/>
      <c r="H13" s="112"/>
      <c r="I13" s="219"/>
      <c r="J13" s="112"/>
      <c r="K13" s="259"/>
      <c r="L13" s="259"/>
      <c r="M13" s="260">
        <f>Tab1F2[[#This Row],[Capital Commitment]]-Tab1F2[[#This Row],[Paid-in Capital]]</f>
        <v>0</v>
      </c>
      <c r="N13" s="54"/>
      <c r="O13" s="54"/>
      <c r="P13" s="54"/>
      <c r="Q13" s="54"/>
      <c r="R13" s="54"/>
      <c r="S13" s="54"/>
      <c r="T13" s="54"/>
    </row>
    <row r="14" spans="2:60" s="33" customFormat="1" ht="10.5" x14ac:dyDescent="0.15">
      <c r="B14" s="258"/>
      <c r="C14" s="113"/>
      <c r="D14" s="112"/>
      <c r="E14" s="112"/>
      <c r="F14" s="112"/>
      <c r="G14" s="112"/>
      <c r="H14" s="112"/>
      <c r="I14" s="219"/>
      <c r="J14" s="112"/>
      <c r="K14" s="259"/>
      <c r="L14" s="259"/>
      <c r="M14" s="260">
        <f>Tab1F2[[#This Row],[Capital Commitment]]-Tab1F2[[#This Row],[Paid-in Capital]]</f>
        <v>0</v>
      </c>
      <c r="N14" s="54"/>
      <c r="O14" s="54"/>
      <c r="P14" s="54"/>
      <c r="Q14" s="54"/>
      <c r="R14" s="54"/>
      <c r="S14" s="54"/>
      <c r="T14" s="54"/>
    </row>
    <row r="15" spans="2:60" s="33" customFormat="1" ht="10.5" x14ac:dyDescent="0.15">
      <c r="B15" s="258"/>
      <c r="C15" s="113"/>
      <c r="D15" s="112"/>
      <c r="E15" s="112"/>
      <c r="F15" s="112"/>
      <c r="G15" s="112"/>
      <c r="H15" s="112"/>
      <c r="I15" s="219"/>
      <c r="J15" s="112"/>
      <c r="K15" s="259"/>
      <c r="L15" s="259"/>
      <c r="M15" s="260">
        <f>Tab1F2[[#This Row],[Capital Commitment]]-Tab1F2[[#This Row],[Paid-in Capital]]</f>
        <v>0</v>
      </c>
      <c r="N15" s="54"/>
      <c r="O15" s="54"/>
      <c r="P15" s="54"/>
      <c r="Q15" s="54"/>
      <c r="R15" s="54"/>
      <c r="S15" s="54"/>
      <c r="T15" s="54"/>
    </row>
    <row r="16" spans="2:60" s="33" customFormat="1" ht="10.5" x14ac:dyDescent="0.15">
      <c r="B16" s="258"/>
      <c r="C16" s="113"/>
      <c r="D16" s="112"/>
      <c r="E16" s="112"/>
      <c r="F16" s="112"/>
      <c r="G16" s="112"/>
      <c r="H16" s="112"/>
      <c r="I16" s="219"/>
      <c r="J16" s="112"/>
      <c r="K16" s="259"/>
      <c r="L16" s="259"/>
      <c r="M16" s="260">
        <f>Tab1F2[[#This Row],[Capital Commitment]]-Tab1F2[[#This Row],[Paid-in Capital]]</f>
        <v>0</v>
      </c>
      <c r="N16" s="54"/>
      <c r="O16" s="54"/>
      <c r="P16" s="54"/>
      <c r="Q16" s="54"/>
      <c r="R16" s="54"/>
      <c r="S16" s="54"/>
      <c r="T16" s="54"/>
    </row>
    <row r="17" spans="2:21" s="33" customFormat="1" ht="10.5" x14ac:dyDescent="0.15">
      <c r="B17" s="258"/>
      <c r="C17" s="113"/>
      <c r="D17" s="112"/>
      <c r="E17" s="112"/>
      <c r="F17" s="112"/>
      <c r="G17" s="112"/>
      <c r="H17" s="112"/>
      <c r="I17" s="219"/>
      <c r="J17" s="112"/>
      <c r="K17" s="259"/>
      <c r="L17" s="259"/>
      <c r="M17" s="260">
        <f>Tab1F2[[#This Row],[Capital Commitment]]-Tab1F2[[#This Row],[Paid-in Capital]]</f>
        <v>0</v>
      </c>
      <c r="N17" s="54"/>
      <c r="O17" s="54"/>
      <c r="P17" s="54"/>
      <c r="Q17" s="54"/>
      <c r="R17" s="54"/>
      <c r="S17" s="54"/>
      <c r="T17" s="54"/>
    </row>
    <row r="18" spans="2:21" s="33" customFormat="1" ht="10.5" x14ac:dyDescent="0.15">
      <c r="B18" s="258"/>
      <c r="C18" s="113"/>
      <c r="D18" s="112"/>
      <c r="E18" s="112"/>
      <c r="F18" s="112"/>
      <c r="G18" s="112"/>
      <c r="H18" s="112"/>
      <c r="I18" s="219"/>
      <c r="J18" s="112"/>
      <c r="K18" s="259"/>
      <c r="L18" s="259"/>
      <c r="M18" s="260">
        <f>Tab1F2[[#This Row],[Capital Commitment]]-Tab1F2[[#This Row],[Paid-in Capital]]</f>
        <v>0</v>
      </c>
      <c r="N18" s="54"/>
      <c r="O18" s="54"/>
      <c r="P18" s="54"/>
      <c r="Q18" s="54"/>
      <c r="R18" s="54"/>
      <c r="S18" s="54"/>
      <c r="T18" s="54"/>
    </row>
    <row r="19" spans="2:21" s="33" customFormat="1" ht="10.5" x14ac:dyDescent="0.15">
      <c r="B19" s="258"/>
      <c r="C19" s="113"/>
      <c r="D19" s="112"/>
      <c r="E19" s="112"/>
      <c r="F19" s="112"/>
      <c r="G19" s="112"/>
      <c r="H19" s="112"/>
      <c r="I19" s="219"/>
      <c r="J19" s="112"/>
      <c r="K19" s="259"/>
      <c r="L19" s="259"/>
      <c r="M19" s="260">
        <f>Tab1F2[[#This Row],[Capital Commitment]]-Tab1F2[[#This Row],[Paid-in Capital]]</f>
        <v>0</v>
      </c>
      <c r="N19" s="54"/>
      <c r="O19" s="54"/>
      <c r="P19" s="54"/>
      <c r="Q19" s="54"/>
      <c r="R19" s="54"/>
      <c r="S19" s="54"/>
      <c r="T19" s="54"/>
    </row>
    <row r="20" spans="2:21" s="33" customFormat="1" ht="10.5" x14ac:dyDescent="0.15">
      <c r="B20" s="258"/>
      <c r="C20" s="113"/>
      <c r="D20" s="112"/>
      <c r="E20" s="112"/>
      <c r="F20" s="112"/>
      <c r="G20" s="112"/>
      <c r="H20" s="112"/>
      <c r="I20" s="219"/>
      <c r="J20" s="112"/>
      <c r="K20" s="259"/>
      <c r="L20" s="259"/>
      <c r="M20" s="260">
        <f>Tab1F2[[#This Row],[Capital Commitment]]-Tab1F2[[#This Row],[Paid-in Capital]]</f>
        <v>0</v>
      </c>
      <c r="N20" s="54"/>
      <c r="O20" s="54"/>
      <c r="P20" s="54"/>
      <c r="Q20" s="54"/>
      <c r="R20" s="54"/>
      <c r="S20" s="54"/>
      <c r="T20" s="54"/>
    </row>
    <row r="21" spans="2:21" s="33" customFormat="1" ht="10.5" x14ac:dyDescent="0.15">
      <c r="B21" s="258"/>
      <c r="C21" s="113"/>
      <c r="D21" s="112"/>
      <c r="E21" s="112"/>
      <c r="F21" s="112"/>
      <c r="G21" s="112"/>
      <c r="H21" s="112"/>
      <c r="I21" s="219"/>
      <c r="J21" s="112"/>
      <c r="K21" s="259"/>
      <c r="L21" s="259"/>
      <c r="M21" s="260">
        <f>Tab1F2[[#This Row],[Capital Commitment]]-Tab1F2[[#This Row],[Paid-in Capital]]</f>
        <v>0</v>
      </c>
      <c r="N21" s="54"/>
      <c r="O21" s="54"/>
      <c r="P21" s="54"/>
      <c r="Q21" s="54"/>
      <c r="R21" s="54"/>
      <c r="S21" s="54"/>
      <c r="T21" s="54"/>
    </row>
    <row r="22" spans="2:21" s="33" customFormat="1" ht="10.5" x14ac:dyDescent="0.15">
      <c r="B22" s="258"/>
      <c r="C22" s="113"/>
      <c r="D22" s="112"/>
      <c r="E22" s="112"/>
      <c r="F22" s="112"/>
      <c r="G22" s="112"/>
      <c r="H22" s="112"/>
      <c r="I22" s="219"/>
      <c r="J22" s="112"/>
      <c r="K22" s="259"/>
      <c r="L22" s="259"/>
      <c r="M22" s="260">
        <f>Tab1F2[[#This Row],[Capital Commitment]]-Tab1F2[[#This Row],[Paid-in Capital]]</f>
        <v>0</v>
      </c>
      <c r="N22" s="54"/>
      <c r="O22" s="54"/>
      <c r="P22" s="54"/>
      <c r="Q22" s="54"/>
      <c r="R22" s="54"/>
      <c r="S22" s="54"/>
      <c r="T22" s="54"/>
    </row>
    <row r="23" spans="2:21" s="33" customFormat="1" ht="10.5" x14ac:dyDescent="0.15">
      <c r="B23" s="258"/>
      <c r="C23" s="113"/>
      <c r="D23" s="112"/>
      <c r="E23" s="112"/>
      <c r="F23" s="112"/>
      <c r="G23" s="112"/>
      <c r="H23" s="112"/>
      <c r="I23" s="219"/>
      <c r="J23" s="112"/>
      <c r="K23" s="259"/>
      <c r="L23" s="259"/>
      <c r="M23" s="260">
        <f>Tab1F2[[#This Row],[Capital Commitment]]-Tab1F2[[#This Row],[Paid-in Capital]]</f>
        <v>0</v>
      </c>
      <c r="N23" s="54"/>
      <c r="O23" s="54"/>
      <c r="P23" s="54"/>
      <c r="Q23" s="54"/>
      <c r="R23" s="54"/>
      <c r="S23" s="54"/>
      <c r="T23" s="54"/>
    </row>
    <row r="24" spans="2:21" s="33" customFormat="1" ht="10.5" x14ac:dyDescent="0.15">
      <c r="B24" s="258"/>
      <c r="C24" s="113"/>
      <c r="D24" s="112"/>
      <c r="E24" s="112"/>
      <c r="F24" s="112"/>
      <c r="G24" s="112"/>
      <c r="H24" s="112"/>
      <c r="I24" s="219"/>
      <c r="J24" s="112"/>
      <c r="K24" s="259"/>
      <c r="L24" s="259"/>
      <c r="M24" s="260">
        <f>Tab1F2[[#This Row],[Capital Commitment]]-Tab1F2[[#This Row],[Paid-in Capital]]</f>
        <v>0</v>
      </c>
      <c r="N24" s="54"/>
      <c r="O24" s="54"/>
      <c r="P24" s="54"/>
      <c r="Q24" s="54"/>
      <c r="R24" s="54"/>
      <c r="S24" s="54"/>
      <c r="T24" s="54"/>
    </row>
    <row r="25" spans="2:21" s="33" customFormat="1" ht="10.5" x14ac:dyDescent="0.15">
      <c r="B25" s="258"/>
      <c r="C25" s="113"/>
      <c r="D25" s="112"/>
      <c r="E25" s="112"/>
      <c r="F25" s="112"/>
      <c r="G25" s="112"/>
      <c r="H25" s="112"/>
      <c r="I25" s="219"/>
      <c r="J25" s="112"/>
      <c r="K25" s="259"/>
      <c r="L25" s="259"/>
      <c r="M25" s="260">
        <f>Tab1F2[[#This Row],[Capital Commitment]]-Tab1F2[[#This Row],[Paid-in Capital]]</f>
        <v>0</v>
      </c>
      <c r="N25" s="54"/>
      <c r="O25" s="54"/>
      <c r="P25" s="54"/>
      <c r="Q25" s="54"/>
      <c r="R25" s="54"/>
      <c r="S25" s="54"/>
      <c r="T25" s="54"/>
    </row>
    <row r="26" spans="2:21" s="33" customFormat="1" ht="10.5" x14ac:dyDescent="0.15">
      <c r="B26" s="258"/>
      <c r="C26" s="113"/>
      <c r="D26" s="112"/>
      <c r="E26" s="112"/>
      <c r="F26" s="112"/>
      <c r="G26" s="112"/>
      <c r="H26" s="112"/>
      <c r="I26" s="219"/>
      <c r="J26" s="112"/>
      <c r="K26" s="259"/>
      <c r="L26" s="259"/>
      <c r="M26" s="260">
        <f>Tab1F2[[#This Row],[Capital Commitment]]-Tab1F2[[#This Row],[Paid-in Capital]]</f>
        <v>0</v>
      </c>
      <c r="N26" s="54"/>
      <c r="O26" s="54"/>
      <c r="P26" s="54"/>
      <c r="Q26" s="54"/>
      <c r="R26" s="54"/>
      <c r="S26" s="54"/>
      <c r="T26" s="54"/>
    </row>
    <row r="27" spans="2:21" s="33" customFormat="1" ht="10.5" x14ac:dyDescent="0.15">
      <c r="B27" s="258"/>
      <c r="C27" s="113"/>
      <c r="D27" s="112"/>
      <c r="E27" s="112"/>
      <c r="F27" s="112"/>
      <c r="G27" s="112"/>
      <c r="H27" s="112"/>
      <c r="I27" s="219"/>
      <c r="J27" s="112"/>
      <c r="K27" s="259"/>
      <c r="L27" s="259"/>
      <c r="M27" s="260">
        <f>Tab1F2[[#This Row],[Capital Commitment]]-Tab1F2[[#This Row],[Paid-in Capital]]</f>
        <v>0</v>
      </c>
      <c r="N27" s="54"/>
      <c r="O27" s="54"/>
      <c r="P27" s="54"/>
      <c r="Q27" s="54"/>
      <c r="R27" s="54"/>
      <c r="S27" s="54"/>
      <c r="T27" s="54"/>
    </row>
    <row r="28" spans="2:21" s="33" customFormat="1" ht="10.5" x14ac:dyDescent="0.15">
      <c r="B28" s="258"/>
      <c r="C28" s="113"/>
      <c r="D28" s="112"/>
      <c r="E28" s="112"/>
      <c r="F28" s="112"/>
      <c r="G28" s="112"/>
      <c r="H28" s="112"/>
      <c r="I28" s="219"/>
      <c r="J28" s="112"/>
      <c r="K28" s="259"/>
      <c r="L28" s="259"/>
      <c r="M28" s="260">
        <f>Tab1F2[[#This Row],[Capital Commitment]]-Tab1F2[[#This Row],[Paid-in Capital]]</f>
        <v>0</v>
      </c>
      <c r="N28" s="54"/>
      <c r="O28" s="54"/>
      <c r="P28" s="54"/>
      <c r="Q28" s="54"/>
      <c r="R28" s="54"/>
      <c r="S28" s="54"/>
      <c r="T28" s="54"/>
      <c r="U28" s="54"/>
    </row>
    <row r="29" spans="2:21" s="33" customFormat="1" ht="10.5" x14ac:dyDescent="0.15">
      <c r="B29" s="258"/>
      <c r="C29" s="113"/>
      <c r="D29" s="112"/>
      <c r="E29" s="112"/>
      <c r="F29" s="112"/>
      <c r="G29" s="112"/>
      <c r="H29" s="112"/>
      <c r="I29" s="219"/>
      <c r="J29" s="112"/>
      <c r="K29" s="259"/>
      <c r="L29" s="259"/>
      <c r="M29" s="260">
        <f>Tab1F2[[#This Row],[Capital Commitment]]-Tab1F2[[#This Row],[Paid-in Capital]]</f>
        <v>0</v>
      </c>
      <c r="N29" s="54"/>
      <c r="O29" s="54"/>
      <c r="P29" s="54"/>
      <c r="Q29" s="54"/>
      <c r="R29" s="54"/>
      <c r="S29" s="54"/>
      <c r="T29" s="54"/>
      <c r="U29" s="54"/>
    </row>
    <row r="30" spans="2:21" x14ac:dyDescent="0.2">
      <c r="B30" s="258"/>
      <c r="C30" s="113"/>
      <c r="D30" s="112"/>
      <c r="E30" s="112"/>
      <c r="F30" s="112"/>
      <c r="G30" s="112"/>
      <c r="H30" s="112"/>
      <c r="I30" s="219"/>
      <c r="J30" s="112"/>
      <c r="K30" s="259"/>
      <c r="L30" s="259"/>
      <c r="M30" s="260">
        <f>Tab1F2[[#This Row],[Capital Commitment]]-Tab1F2[[#This Row],[Paid-in Capital]]</f>
        <v>0</v>
      </c>
      <c r="N30" s="2"/>
      <c r="O30" s="2"/>
      <c r="P30" s="2"/>
      <c r="Q30" s="2"/>
      <c r="R30" s="2"/>
      <c r="S30" s="2"/>
      <c r="T30" s="2"/>
      <c r="U30" s="2"/>
    </row>
    <row r="31" spans="2:21" x14ac:dyDescent="0.2">
      <c r="B31" s="258"/>
      <c r="C31" s="113"/>
      <c r="D31" s="112"/>
      <c r="E31" s="112"/>
      <c r="F31" s="112"/>
      <c r="G31" s="112"/>
      <c r="H31" s="112"/>
      <c r="I31" s="219"/>
      <c r="J31" s="112"/>
      <c r="K31" s="259"/>
      <c r="L31" s="259"/>
      <c r="M31" s="260">
        <f>Tab1F2[[#This Row],[Capital Commitment]]-Tab1F2[[#This Row],[Paid-in Capital]]</f>
        <v>0</v>
      </c>
      <c r="N31" s="2"/>
      <c r="O31" s="2"/>
      <c r="P31" s="2"/>
      <c r="Q31" s="2"/>
      <c r="R31" s="2"/>
      <c r="S31" s="2"/>
      <c r="T31" s="2"/>
      <c r="U31" s="2"/>
    </row>
    <row r="32" spans="2:21" x14ac:dyDescent="0.2">
      <c r="B32" s="258"/>
      <c r="C32" s="113"/>
      <c r="D32" s="112"/>
      <c r="E32" s="112"/>
      <c r="F32" s="112"/>
      <c r="G32" s="112"/>
      <c r="H32" s="112"/>
      <c r="I32" s="219"/>
      <c r="J32" s="112"/>
      <c r="K32" s="259"/>
      <c r="L32" s="259"/>
      <c r="M32" s="260">
        <f>Tab1F2[[#This Row],[Capital Commitment]]-Tab1F2[[#This Row],[Paid-in Capital]]</f>
        <v>0</v>
      </c>
      <c r="N32" s="2"/>
      <c r="O32" s="2"/>
      <c r="P32" s="2"/>
      <c r="Q32" s="2"/>
      <c r="R32" s="2"/>
      <c r="S32" s="2"/>
      <c r="T32" s="2"/>
      <c r="U32" s="2"/>
    </row>
    <row r="33" spans="2:21" x14ac:dyDescent="0.2">
      <c r="B33" s="258"/>
      <c r="C33" s="113"/>
      <c r="D33" s="112"/>
      <c r="E33" s="112"/>
      <c r="F33" s="112"/>
      <c r="G33" s="112"/>
      <c r="H33" s="112"/>
      <c r="I33" s="219"/>
      <c r="J33" s="112"/>
      <c r="K33" s="259"/>
      <c r="L33" s="259"/>
      <c r="M33" s="260">
        <f>Tab1F2[[#This Row],[Capital Commitment]]-Tab1F2[[#This Row],[Paid-in Capital]]</f>
        <v>0</v>
      </c>
      <c r="N33" s="2"/>
      <c r="O33" s="2"/>
      <c r="P33" s="2"/>
      <c r="Q33" s="2"/>
      <c r="R33" s="2"/>
      <c r="S33" s="2"/>
      <c r="T33" s="2"/>
      <c r="U33" s="2"/>
    </row>
    <row r="34" spans="2:21" x14ac:dyDescent="0.2">
      <c r="B34" s="258"/>
      <c r="C34" s="113"/>
      <c r="D34" s="112"/>
      <c r="E34" s="112"/>
      <c r="F34" s="112"/>
      <c r="G34" s="112"/>
      <c r="H34" s="112"/>
      <c r="I34" s="219"/>
      <c r="J34" s="112"/>
      <c r="K34" s="259"/>
      <c r="L34" s="259"/>
      <c r="M34" s="260">
        <f>Tab1F2[[#This Row],[Capital Commitment]]-Tab1F2[[#This Row],[Paid-in Capital]]</f>
        <v>0</v>
      </c>
    </row>
    <row r="35" spans="2:21" x14ac:dyDescent="0.2">
      <c r="B35" s="258"/>
      <c r="C35" s="113"/>
      <c r="D35" s="112"/>
      <c r="E35" s="112"/>
      <c r="F35" s="112"/>
      <c r="G35" s="112"/>
      <c r="H35" s="112"/>
      <c r="I35" s="219"/>
      <c r="J35" s="112"/>
      <c r="K35" s="259"/>
      <c r="L35" s="259"/>
      <c r="M35" s="260">
        <f>Tab1F2[[#This Row],[Capital Commitment]]-Tab1F2[[#This Row],[Paid-in Capital]]</f>
        <v>0</v>
      </c>
    </row>
    <row r="36" spans="2:21" x14ac:dyDescent="0.2">
      <c r="B36" s="258"/>
      <c r="C36" s="113"/>
      <c r="D36" s="112"/>
      <c r="E36" s="112"/>
      <c r="F36" s="112"/>
      <c r="G36" s="112"/>
      <c r="H36" s="112"/>
      <c r="I36" s="219"/>
      <c r="J36" s="112"/>
      <c r="K36" s="259"/>
      <c r="L36" s="259"/>
      <c r="M36" s="260">
        <f>Tab1F2[[#This Row],[Capital Commitment]]-Tab1F2[[#This Row],[Paid-in Capital]]</f>
        <v>0</v>
      </c>
    </row>
    <row r="37" spans="2:21" x14ac:dyDescent="0.2">
      <c r="B37" s="258"/>
      <c r="C37" s="113"/>
      <c r="D37" s="112"/>
      <c r="E37" s="112"/>
      <c r="F37" s="112"/>
      <c r="G37" s="112"/>
      <c r="H37" s="112"/>
      <c r="I37" s="219"/>
      <c r="J37" s="112"/>
      <c r="K37" s="259"/>
      <c r="L37" s="259"/>
      <c r="M37" s="260">
        <f>Tab1F2[[#This Row],[Capital Commitment]]-Tab1F2[[#This Row],[Paid-in Capital]]</f>
        <v>0</v>
      </c>
    </row>
    <row r="38" spans="2:21" x14ac:dyDescent="0.2">
      <c r="B38" s="258"/>
      <c r="C38" s="113"/>
      <c r="D38" s="112"/>
      <c r="E38" s="112"/>
      <c r="F38" s="112"/>
      <c r="G38" s="112"/>
      <c r="H38" s="112"/>
      <c r="I38" s="219"/>
      <c r="J38" s="112"/>
      <c r="K38" s="259"/>
      <c r="L38" s="259"/>
      <c r="M38" s="260">
        <f>Tab1F2[[#This Row],[Capital Commitment]]-Tab1F2[[#This Row],[Paid-in Capital]]</f>
        <v>0</v>
      </c>
    </row>
    <row r="39" spans="2:21" x14ac:dyDescent="0.2">
      <c r="B39" s="258"/>
      <c r="C39" s="113"/>
      <c r="D39" s="112"/>
      <c r="E39" s="112"/>
      <c r="F39" s="112"/>
      <c r="G39" s="112"/>
      <c r="H39" s="112"/>
      <c r="I39" s="219"/>
      <c r="J39" s="112"/>
      <c r="K39" s="259"/>
      <c r="L39" s="259"/>
      <c r="M39" s="260">
        <f>Tab1F2[[#This Row],[Capital Commitment]]-Tab1F2[[#This Row],[Paid-in Capital]]</f>
        <v>0</v>
      </c>
    </row>
    <row r="40" spans="2:21" x14ac:dyDescent="0.2">
      <c r="B40" s="258"/>
      <c r="C40" s="113"/>
      <c r="D40" s="112"/>
      <c r="E40" s="112"/>
      <c r="F40" s="112"/>
      <c r="G40" s="112"/>
      <c r="H40" s="112"/>
      <c r="I40" s="219"/>
      <c r="J40" s="112"/>
      <c r="K40" s="259"/>
      <c r="L40" s="259"/>
      <c r="M40" s="260">
        <f>Tab1F2[[#This Row],[Capital Commitment]]-Tab1F2[[#This Row],[Paid-in Capital]]</f>
        <v>0</v>
      </c>
    </row>
    <row r="41" spans="2:21" x14ac:dyDescent="0.2">
      <c r="B41" s="258"/>
      <c r="C41" s="113"/>
      <c r="D41" s="112"/>
      <c r="E41" s="112"/>
      <c r="F41" s="112"/>
      <c r="G41" s="112"/>
      <c r="H41" s="112"/>
      <c r="I41" s="219"/>
      <c r="J41" s="112"/>
      <c r="K41" s="259"/>
      <c r="L41" s="259"/>
      <c r="M41" s="260">
        <f>Tab1F2[[#This Row],[Capital Commitment]]-Tab1F2[[#This Row],[Paid-in Capital]]</f>
        <v>0</v>
      </c>
    </row>
    <row r="42" spans="2:21" x14ac:dyDescent="0.2">
      <c r="B42" s="258"/>
      <c r="C42" s="113"/>
      <c r="D42" s="112"/>
      <c r="E42" s="112"/>
      <c r="F42" s="112"/>
      <c r="G42" s="112"/>
      <c r="H42" s="112"/>
      <c r="I42" s="219"/>
      <c r="J42" s="112"/>
      <c r="K42" s="259"/>
      <c r="L42" s="259"/>
      <c r="M42" s="260">
        <f>Tab1F2[[#This Row],[Capital Commitment]]-Tab1F2[[#This Row],[Paid-in Capital]]</f>
        <v>0</v>
      </c>
    </row>
    <row r="43" spans="2:21" x14ac:dyDescent="0.2">
      <c r="B43" s="258"/>
      <c r="C43" s="113"/>
      <c r="D43" s="112"/>
      <c r="E43" s="112"/>
      <c r="F43" s="112"/>
      <c r="G43" s="112"/>
      <c r="H43" s="112"/>
      <c r="I43" s="219"/>
      <c r="J43" s="112"/>
      <c r="K43" s="259"/>
      <c r="L43" s="259"/>
      <c r="M43" s="260">
        <f>Tab1F2[[#This Row],[Capital Commitment]]-Tab1F2[[#This Row],[Paid-in Capital]]</f>
        <v>0</v>
      </c>
    </row>
    <row r="44" spans="2:21" x14ac:dyDescent="0.2">
      <c r="B44" s="258"/>
      <c r="C44" s="113"/>
      <c r="D44" s="112"/>
      <c r="E44" s="112"/>
      <c r="F44" s="112"/>
      <c r="G44" s="112"/>
      <c r="H44" s="112"/>
      <c r="I44" s="219"/>
      <c r="J44" s="112"/>
      <c r="K44" s="259"/>
      <c r="L44" s="259"/>
      <c r="M44" s="260">
        <f>Tab1F2[[#This Row],[Capital Commitment]]-Tab1F2[[#This Row],[Paid-in Capital]]</f>
        <v>0</v>
      </c>
    </row>
    <row r="45" spans="2:21" x14ac:dyDescent="0.2">
      <c r="B45" s="258"/>
      <c r="C45" s="113"/>
      <c r="D45" s="112"/>
      <c r="E45" s="112"/>
      <c r="F45" s="112"/>
      <c r="G45" s="112"/>
      <c r="H45" s="112"/>
      <c r="I45" s="219"/>
      <c r="J45" s="112"/>
      <c r="K45" s="259"/>
      <c r="L45" s="259"/>
      <c r="M45" s="260">
        <f>Tab1F2[[#This Row],[Capital Commitment]]-Tab1F2[[#This Row],[Paid-in Capital]]</f>
        <v>0</v>
      </c>
    </row>
    <row r="46" spans="2:21" x14ac:dyDescent="0.2">
      <c r="B46" s="258"/>
      <c r="C46" s="113"/>
      <c r="D46" s="112"/>
      <c r="E46" s="112"/>
      <c r="F46" s="112"/>
      <c r="G46" s="112"/>
      <c r="H46" s="112"/>
      <c r="I46" s="219"/>
      <c r="J46" s="112"/>
      <c r="K46" s="259"/>
      <c r="L46" s="259"/>
      <c r="M46" s="260">
        <f>Tab1F2[[#This Row],[Capital Commitment]]-Tab1F2[[#This Row],[Paid-in Capital]]</f>
        <v>0</v>
      </c>
    </row>
    <row r="47" spans="2:21" x14ac:dyDescent="0.2">
      <c r="B47" s="258"/>
      <c r="C47" s="113"/>
      <c r="D47" s="112"/>
      <c r="E47" s="112"/>
      <c r="F47" s="112"/>
      <c r="G47" s="112"/>
      <c r="H47" s="112"/>
      <c r="I47" s="219"/>
      <c r="J47" s="112"/>
      <c r="K47" s="259"/>
      <c r="L47" s="259"/>
      <c r="M47" s="260">
        <f>Tab1F2[[#This Row],[Capital Commitment]]-Tab1F2[[#This Row],[Paid-in Capital]]</f>
        <v>0</v>
      </c>
    </row>
    <row r="48" spans="2:21" x14ac:dyDescent="0.2">
      <c r="B48" s="258"/>
      <c r="C48" s="113"/>
      <c r="D48" s="112"/>
      <c r="E48" s="112"/>
      <c r="F48" s="112"/>
      <c r="G48" s="112"/>
      <c r="H48" s="112"/>
      <c r="I48" s="219"/>
      <c r="J48" s="112"/>
      <c r="K48" s="259"/>
      <c r="L48" s="259"/>
      <c r="M48" s="260">
        <f>Tab1F2[[#This Row],[Capital Commitment]]-Tab1F2[[#This Row],[Paid-in Capital]]</f>
        <v>0</v>
      </c>
    </row>
    <row r="49" spans="2:13" x14ac:dyDescent="0.2">
      <c r="B49" s="258"/>
      <c r="C49" s="113"/>
      <c r="D49" s="112"/>
      <c r="E49" s="112"/>
      <c r="F49" s="112"/>
      <c r="G49" s="112"/>
      <c r="H49" s="112"/>
      <c r="I49" s="219"/>
      <c r="J49" s="112"/>
      <c r="K49" s="259"/>
      <c r="L49" s="259"/>
      <c r="M49" s="260">
        <f>Tab1F2[[#This Row],[Capital Commitment]]-Tab1F2[[#This Row],[Paid-in Capital]]</f>
        <v>0</v>
      </c>
    </row>
    <row r="50" spans="2:13" x14ac:dyDescent="0.2">
      <c r="B50" s="258"/>
      <c r="C50" s="113"/>
      <c r="D50" s="112"/>
      <c r="E50" s="112"/>
      <c r="F50" s="112"/>
      <c r="G50" s="112"/>
      <c r="H50" s="112"/>
      <c r="I50" s="219"/>
      <c r="J50" s="112"/>
      <c r="K50" s="259"/>
      <c r="L50" s="259"/>
      <c r="M50" s="260">
        <f>Tab1F2[[#This Row],[Capital Commitment]]-Tab1F2[[#This Row],[Paid-in Capital]]</f>
        <v>0</v>
      </c>
    </row>
    <row r="51" spans="2:13" x14ac:dyDescent="0.2">
      <c r="B51" s="164" t="s">
        <v>202</v>
      </c>
    </row>
    <row r="52" spans="2:13" x14ac:dyDescent="0.2">
      <c r="B52" s="15" t="s">
        <v>203</v>
      </c>
    </row>
    <row r="53" spans="2:13" x14ac:dyDescent="0.2"/>
  </sheetData>
  <sheetProtection formatCells="0" formatColumns="0" formatRows="0"/>
  <hyperlinks>
    <hyperlink ref="I7" r:id="rId1" xr:uid="{F0407716-5923-4CB3-B5B4-D5CC8AEA4F8A}"/>
  </hyperlinks>
  <pageMargins left="0.7" right="0.7" top="0.75" bottom="0.75" header="0.3" footer="0.3"/>
  <pageSetup scale="90" orientation="landscape"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8F590DD-5FB7-4300-8E81-1534E317AD18}">
          <x14:formula1>
            <xm:f>selections!$X$4:$X$63</xm:f>
          </x14:formula1>
          <xm:sqref>H8:H50</xm:sqref>
        </x14:dataValidation>
        <x14:dataValidation type="list" allowBlank="1" showInputMessage="1" showErrorMessage="1" xr:uid="{1919A2CF-15EB-4C4B-83B9-6BC7D1B33BB3}">
          <x14:formula1>
            <xm:f>selections!$N$28:$N$90</xm:f>
          </x14:formula1>
          <xm:sqref>J8:J50</xm:sqref>
        </x14:dataValidation>
        <x14:dataValidation type="list" allowBlank="1" showInputMessage="1" showErrorMessage="1" xr:uid="{C57C70A4-DA7A-43CA-8533-D07BED8BA788}">
          <x14:formula1>
            <xm:f>selections!$G$4:$G$18</xm:f>
          </x14:formula1>
          <xm:sqref>D8:D50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F0447-4D41-4032-8596-5262BE5EEB11}">
  <dimension ref="A1:BD48"/>
  <sheetViews>
    <sheetView zoomScaleNormal="100" workbookViewId="0">
      <selection activeCell="B1" sqref="B1"/>
    </sheetView>
  </sheetViews>
  <sheetFormatPr defaultColWidth="0" defaultRowHeight="15" zeroHeight="1" x14ac:dyDescent="0.25"/>
  <cols>
    <col min="1" max="1" width="3.85546875" customWidth="1"/>
    <col min="2" max="2" width="33.85546875" style="153" customWidth="1"/>
    <col min="3" max="3" width="22.42578125" style="153" customWidth="1"/>
    <col min="4" max="4" width="22.42578125" style="255" customWidth="1"/>
    <col min="5" max="5" width="34.42578125" style="227" customWidth="1"/>
    <col min="6" max="16" width="0" hidden="1" customWidth="1"/>
    <col min="17" max="34" width="0" style="25" hidden="1" customWidth="1"/>
    <col min="35" max="56" width="0" hidden="1" customWidth="1"/>
    <col min="57" max="16384" width="9.140625" hidden="1"/>
  </cols>
  <sheetData>
    <row r="1" spans="1:56" x14ac:dyDescent="0.25">
      <c r="A1" s="14"/>
      <c r="B1" s="15" t="s">
        <v>204</v>
      </c>
      <c r="C1" s="16"/>
      <c r="D1" s="16"/>
      <c r="E1" s="271" t="str">
        <f>Instructions!B3</f>
        <v>OMB Approval No. 3245-0062</v>
      </c>
      <c r="F1" s="16"/>
      <c r="G1" s="16"/>
      <c r="H1" s="16"/>
      <c r="I1" s="16"/>
      <c r="J1" s="16"/>
      <c r="K1" s="16"/>
      <c r="L1" s="16"/>
      <c r="M1" s="16"/>
      <c r="N1" s="16"/>
      <c r="O1" s="16"/>
      <c r="P1" s="16"/>
      <c r="Q1" s="31"/>
      <c r="R1" s="31"/>
      <c r="S1" s="31"/>
      <c r="T1" s="31"/>
      <c r="U1" s="31"/>
      <c r="V1" s="31"/>
      <c r="W1" s="31"/>
      <c r="X1" s="31"/>
      <c r="Y1" s="31"/>
      <c r="Z1" s="31"/>
      <c r="AA1" s="31"/>
      <c r="AB1" s="31"/>
      <c r="AC1" s="31"/>
      <c r="AD1" s="31"/>
      <c r="AE1" s="31"/>
      <c r="AF1" s="31"/>
      <c r="AG1" s="31"/>
      <c r="AI1" s="25"/>
      <c r="AJ1" s="25"/>
      <c r="AK1" s="25"/>
      <c r="AL1" s="25"/>
      <c r="AM1" s="25"/>
      <c r="AN1" s="25"/>
      <c r="AO1" s="25"/>
      <c r="AP1" s="25"/>
      <c r="AQ1" s="25"/>
      <c r="AR1" s="25"/>
    </row>
    <row r="2" spans="1:56" x14ac:dyDescent="0.25">
      <c r="A2" s="17"/>
      <c r="B2" s="15" t="s">
        <v>58</v>
      </c>
      <c r="C2" s="104" t="str">
        <f>'All Investors'!$C$6</f>
        <v>MM/DD/YYYY</v>
      </c>
      <c r="D2" s="15"/>
      <c r="E2" s="271" t="str">
        <f>Instructions!B4</f>
        <v>Expiration Date 02/28/2026</v>
      </c>
      <c r="F2" s="15"/>
      <c r="G2" s="15"/>
      <c r="H2" s="15"/>
      <c r="I2" s="15"/>
      <c r="J2" s="15"/>
      <c r="K2" s="15"/>
      <c r="L2" s="15"/>
      <c r="M2" s="15"/>
      <c r="N2" s="15"/>
      <c r="O2" s="15"/>
      <c r="P2" s="15"/>
      <c r="Q2" s="31"/>
      <c r="R2" s="31"/>
      <c r="S2" s="31"/>
      <c r="T2" s="31"/>
      <c r="U2" s="31"/>
      <c r="V2" s="31"/>
      <c r="W2" s="31"/>
      <c r="X2" s="31"/>
      <c r="Y2" s="31"/>
      <c r="Z2" s="31"/>
      <c r="AA2" s="31"/>
      <c r="AB2" s="31"/>
      <c r="AC2" s="31"/>
      <c r="AD2" s="31"/>
      <c r="AE2" s="31"/>
      <c r="AF2" s="31"/>
      <c r="AG2" s="31"/>
      <c r="AI2" s="25"/>
      <c r="AJ2" s="25"/>
      <c r="AK2" s="25"/>
      <c r="AL2" s="25"/>
      <c r="AM2" s="25"/>
      <c r="AN2" s="25"/>
      <c r="AO2" s="25"/>
      <c r="AP2" s="25"/>
      <c r="AQ2" s="25"/>
      <c r="AR2" s="25"/>
      <c r="AS2" s="18"/>
      <c r="AT2" s="18"/>
      <c r="AU2" s="18"/>
      <c r="AV2" s="18"/>
      <c r="AW2" s="18"/>
      <c r="AX2" s="18"/>
      <c r="AY2" s="18"/>
      <c r="AZ2" s="18"/>
      <c r="BA2" s="18"/>
      <c r="BB2" s="18"/>
      <c r="BC2" s="18"/>
      <c r="BD2" s="18"/>
    </row>
    <row r="3" spans="1:56" ht="25.5" customHeight="1" x14ac:dyDescent="0.25">
      <c r="A3" s="19"/>
      <c r="B3" s="28" t="s">
        <v>205</v>
      </c>
      <c r="C3" s="24"/>
      <c r="D3" s="24"/>
      <c r="E3" s="24"/>
      <c r="F3" s="24"/>
      <c r="G3" s="24"/>
      <c r="H3" s="24"/>
      <c r="I3" s="24"/>
      <c r="J3" s="24"/>
      <c r="K3" s="24"/>
      <c r="L3" s="20"/>
      <c r="M3" s="20"/>
      <c r="N3" s="20"/>
      <c r="O3" s="20"/>
      <c r="P3" s="20"/>
      <c r="Q3" s="45"/>
      <c r="R3" s="45"/>
      <c r="S3" s="45"/>
      <c r="T3" s="45"/>
      <c r="U3" s="45"/>
      <c r="V3" s="45"/>
      <c r="W3" s="45" t="s">
        <v>59</v>
      </c>
      <c r="X3" s="45" t="s">
        <v>59</v>
      </c>
      <c r="Y3" s="45" t="s">
        <v>59</v>
      </c>
      <c r="Z3" s="45" t="s">
        <v>59</v>
      </c>
      <c r="AA3" s="45" t="s">
        <v>59</v>
      </c>
      <c r="AB3" s="45" t="s">
        <v>59</v>
      </c>
      <c r="AC3" s="45" t="s">
        <v>59</v>
      </c>
      <c r="AD3" s="45" t="s">
        <v>59</v>
      </c>
      <c r="AE3" s="45" t="s">
        <v>59</v>
      </c>
      <c r="AF3" s="45" t="s">
        <v>59</v>
      </c>
      <c r="AG3" s="45" t="s">
        <v>59</v>
      </c>
      <c r="AI3" s="25"/>
      <c r="AJ3" s="25"/>
      <c r="AK3" s="25"/>
      <c r="AL3" s="25"/>
      <c r="AM3" s="25"/>
      <c r="AN3" s="25"/>
      <c r="AO3" s="25"/>
      <c r="AP3" s="25"/>
      <c r="AQ3" s="25"/>
      <c r="AR3" s="25"/>
      <c r="AS3" s="18"/>
      <c r="AT3" s="18"/>
      <c r="AU3" s="18"/>
      <c r="AV3" s="18"/>
      <c r="AW3" s="18"/>
      <c r="AX3" s="18"/>
      <c r="AY3" s="18"/>
      <c r="AZ3" s="18"/>
      <c r="BA3" s="18"/>
      <c r="BB3" s="18"/>
      <c r="BC3" s="18"/>
      <c r="BD3" s="18"/>
    </row>
    <row r="4" spans="1:56" x14ac:dyDescent="0.25">
      <c r="A4" s="22"/>
      <c r="B4" s="22" t="s">
        <v>60</v>
      </c>
      <c r="C4" s="22" t="str">
        <f>'All Investors'!$C$8</f>
        <v>ABC SBIC, L.P.</v>
      </c>
      <c r="D4" s="22"/>
      <c r="E4" s="22"/>
      <c r="F4" s="22"/>
      <c r="G4" s="23" t="s">
        <v>59</v>
      </c>
      <c r="H4" s="23"/>
      <c r="I4" s="23"/>
      <c r="J4" s="23"/>
      <c r="K4" s="23"/>
      <c r="L4" s="23"/>
      <c r="M4" s="23"/>
      <c r="N4" s="23"/>
      <c r="O4" s="23"/>
      <c r="P4" s="23"/>
      <c r="Q4" s="45"/>
      <c r="R4" s="45"/>
      <c r="S4" s="45"/>
      <c r="T4" s="45"/>
      <c r="U4" s="45"/>
      <c r="V4" s="45"/>
      <c r="W4" s="45"/>
      <c r="X4" s="45" t="s">
        <v>59</v>
      </c>
      <c r="Y4" s="45" t="s">
        <v>59</v>
      </c>
      <c r="Z4" s="45" t="s">
        <v>59</v>
      </c>
      <c r="AA4" s="45" t="s">
        <v>59</v>
      </c>
      <c r="AB4" s="45" t="s">
        <v>59</v>
      </c>
      <c r="AC4" s="45" t="s">
        <v>59</v>
      </c>
      <c r="AD4" s="45" t="s">
        <v>59</v>
      </c>
      <c r="AE4" s="45" t="s">
        <v>59</v>
      </c>
      <c r="AF4" s="45" t="s">
        <v>59</v>
      </c>
      <c r="AG4" s="45" t="s">
        <v>59</v>
      </c>
      <c r="AI4" s="25"/>
      <c r="AJ4" s="25"/>
      <c r="AK4" s="25"/>
      <c r="AL4" s="25"/>
      <c r="AM4" s="25"/>
      <c r="AN4" s="25"/>
      <c r="AO4" s="25"/>
      <c r="AP4" s="25"/>
      <c r="AQ4" s="25"/>
      <c r="AR4" s="25"/>
      <c r="AS4" s="18"/>
      <c r="AT4" s="18"/>
      <c r="AU4" s="18"/>
      <c r="AV4" s="18"/>
      <c r="AW4" s="18"/>
      <c r="AX4" s="18"/>
      <c r="AY4" s="18"/>
      <c r="AZ4" s="18"/>
      <c r="BA4" s="18"/>
      <c r="BB4" s="18"/>
      <c r="BC4" s="18"/>
      <c r="BD4" s="18"/>
    </row>
    <row r="5" spans="1:56" s="25" customFormat="1" x14ac:dyDescent="0.25"/>
    <row r="6" spans="1:56" s="54" customFormat="1" ht="10.5" x14ac:dyDescent="0.15"/>
    <row r="7" spans="1:56" s="33" customFormat="1" ht="21" x14ac:dyDescent="0.15">
      <c r="A7" s="54"/>
      <c r="B7" s="183" t="s">
        <v>95</v>
      </c>
      <c r="C7" s="256" t="s">
        <v>206</v>
      </c>
      <c r="D7" s="256" t="s">
        <v>207</v>
      </c>
      <c r="E7" s="280" t="s">
        <v>126</v>
      </c>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row>
    <row r="8" spans="1:56" s="33" customFormat="1" ht="10.5" x14ac:dyDescent="0.15">
      <c r="A8" s="54"/>
      <c r="B8" s="235"/>
      <c r="C8" s="227"/>
      <c r="D8" s="252"/>
      <c r="E8" s="227"/>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row>
    <row r="9" spans="1:56" s="33" customFormat="1" ht="10.5" x14ac:dyDescent="0.15">
      <c r="A9" s="54"/>
      <c r="B9" s="235"/>
      <c r="C9" s="227"/>
      <c r="D9" s="252"/>
      <c r="E9" s="227"/>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row>
    <row r="10" spans="1:56" s="33" customFormat="1" ht="10.5" x14ac:dyDescent="0.15">
      <c r="A10" s="54"/>
      <c r="B10" s="235"/>
      <c r="C10" s="227"/>
      <c r="D10" s="252"/>
      <c r="E10" s="227"/>
      <c r="F10" s="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54"/>
      <c r="AF10" s="54"/>
      <c r="AG10" s="54"/>
      <c r="AH10" s="54"/>
      <c r="AI10" s="54"/>
      <c r="AJ10" s="54"/>
      <c r="AK10" s="54"/>
      <c r="AL10" s="54"/>
      <c r="AM10" s="54"/>
      <c r="AN10" s="54"/>
      <c r="AO10" s="54"/>
    </row>
    <row r="11" spans="1:56" s="33" customFormat="1" ht="10.5" x14ac:dyDescent="0.15">
      <c r="A11" s="54"/>
      <c r="B11" s="235"/>
      <c r="C11" s="227"/>
      <c r="D11" s="252"/>
      <c r="E11" s="227"/>
      <c r="F11" s="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row>
    <row r="12" spans="1:56" s="33" customFormat="1" ht="10.5" x14ac:dyDescent="0.15">
      <c r="A12" s="54"/>
      <c r="B12" s="235"/>
      <c r="C12" s="227"/>
      <c r="D12" s="252"/>
      <c r="E12" s="227"/>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54"/>
      <c r="AF12" s="54"/>
      <c r="AG12" s="54"/>
      <c r="AH12" s="54"/>
      <c r="AI12" s="54"/>
      <c r="AJ12" s="54"/>
      <c r="AK12" s="54"/>
      <c r="AL12" s="54"/>
      <c r="AM12" s="54"/>
      <c r="AN12" s="54"/>
      <c r="AO12" s="54"/>
    </row>
    <row r="13" spans="1:56" s="33" customFormat="1" ht="10.5" x14ac:dyDescent="0.15">
      <c r="A13" s="54"/>
      <c r="B13" s="235"/>
      <c r="C13" s="227"/>
      <c r="D13" s="252"/>
      <c r="E13" s="227"/>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row>
    <row r="14" spans="1:56" s="33" customFormat="1" ht="10.5" x14ac:dyDescent="0.15">
      <c r="A14" s="54"/>
      <c r="B14" s="235"/>
      <c r="C14" s="227"/>
      <c r="D14" s="252"/>
      <c r="E14" s="227"/>
      <c r="F14" s="54"/>
      <c r="G14" s="54"/>
      <c r="H14" s="54"/>
      <c r="I14" s="54"/>
      <c r="J14" s="54"/>
      <c r="K14" s="54"/>
      <c r="L14" s="54"/>
      <c r="M14" s="54"/>
      <c r="N14" s="54"/>
      <c r="O14" s="54"/>
      <c r="P14" s="54"/>
      <c r="Q14" s="54"/>
      <c r="R14" s="54"/>
      <c r="S14" s="54"/>
      <c r="T14" s="54"/>
      <c r="U14" s="54"/>
      <c r="V14" s="54"/>
      <c r="W14" s="54"/>
      <c r="X14" s="54"/>
      <c r="Y14" s="54"/>
      <c r="Z14" s="54"/>
      <c r="AA14" s="54"/>
      <c r="AB14" s="54"/>
      <c r="AC14" s="54"/>
      <c r="AD14" s="54"/>
      <c r="AE14" s="54"/>
      <c r="AF14" s="54"/>
      <c r="AG14" s="54"/>
      <c r="AH14" s="54"/>
      <c r="AI14" s="54"/>
      <c r="AJ14" s="54"/>
      <c r="AK14" s="54"/>
      <c r="AL14" s="54"/>
      <c r="AM14" s="54"/>
      <c r="AN14" s="54"/>
      <c r="AO14" s="54"/>
    </row>
    <row r="15" spans="1:56" s="33" customFormat="1" ht="10.5" x14ac:dyDescent="0.15">
      <c r="A15" s="54"/>
      <c r="B15" s="235"/>
      <c r="C15" s="227"/>
      <c r="D15" s="252"/>
      <c r="E15" s="227"/>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row>
    <row r="16" spans="1:56" s="33" customFormat="1" ht="10.5" x14ac:dyDescent="0.15">
      <c r="A16" s="54"/>
      <c r="B16" s="235"/>
      <c r="C16" s="227"/>
      <c r="D16" s="252"/>
      <c r="E16" s="227"/>
      <c r="F16" s="54"/>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row>
    <row r="17" spans="1:41" s="33" customFormat="1" ht="10.5" x14ac:dyDescent="0.15">
      <c r="A17" s="54"/>
      <c r="B17" s="235"/>
      <c r="C17" s="227"/>
      <c r="D17" s="252"/>
      <c r="E17" s="227"/>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row>
    <row r="18" spans="1:41" s="33" customFormat="1" ht="10.5" x14ac:dyDescent="0.15">
      <c r="A18" s="54"/>
      <c r="B18" s="235"/>
      <c r="C18" s="227"/>
      <c r="D18" s="252"/>
      <c r="E18" s="227"/>
      <c r="F18" s="54"/>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54"/>
      <c r="AI18" s="54"/>
      <c r="AJ18" s="54"/>
      <c r="AK18" s="54"/>
      <c r="AL18" s="54"/>
      <c r="AM18" s="54"/>
      <c r="AN18" s="54"/>
      <c r="AO18" s="54"/>
    </row>
    <row r="19" spans="1:41" s="33" customFormat="1" ht="10.5" x14ac:dyDescent="0.15">
      <c r="A19" s="54"/>
      <c r="B19" s="235"/>
      <c r="C19" s="227"/>
      <c r="D19" s="252"/>
      <c r="E19" s="227"/>
      <c r="F19" s="54"/>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c r="AM19" s="54"/>
      <c r="AN19" s="54"/>
      <c r="AO19" s="54"/>
    </row>
    <row r="20" spans="1:41" s="33" customFormat="1" ht="10.5" x14ac:dyDescent="0.15">
      <c r="A20" s="54"/>
      <c r="B20" s="235"/>
      <c r="C20" s="227"/>
      <c r="D20" s="252"/>
      <c r="E20" s="227"/>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54"/>
      <c r="AN20" s="54"/>
      <c r="AO20" s="54"/>
    </row>
    <row r="21" spans="1:41" s="33" customFormat="1" ht="10.5" x14ac:dyDescent="0.15">
      <c r="A21" s="54"/>
      <c r="B21" s="235"/>
      <c r="C21" s="227"/>
      <c r="D21" s="252"/>
      <c r="E21" s="227"/>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row>
    <row r="22" spans="1:41" s="33" customFormat="1" ht="10.5" x14ac:dyDescent="0.15">
      <c r="A22" s="54"/>
      <c r="B22" s="235"/>
      <c r="C22" s="227"/>
      <c r="D22" s="252"/>
      <c r="E22" s="227"/>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54"/>
      <c r="AI22" s="54"/>
      <c r="AJ22" s="54"/>
      <c r="AK22" s="54"/>
      <c r="AL22" s="54"/>
      <c r="AM22" s="54"/>
      <c r="AN22" s="54"/>
      <c r="AO22" s="54"/>
    </row>
    <row r="23" spans="1:41" s="33" customFormat="1" ht="10.5" x14ac:dyDescent="0.15">
      <c r="A23" s="54"/>
      <c r="B23" s="235"/>
      <c r="C23" s="227"/>
      <c r="D23" s="252"/>
      <c r="E23" s="227"/>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row>
    <row r="24" spans="1:41" s="33" customFormat="1" ht="10.5" x14ac:dyDescent="0.15">
      <c r="A24" s="54"/>
      <c r="B24" s="235"/>
      <c r="C24" s="227"/>
      <c r="D24" s="252"/>
      <c r="E24" s="227"/>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row>
    <row r="25" spans="1:41" s="33" customFormat="1" ht="10.5" x14ac:dyDescent="0.15">
      <c r="A25" s="54"/>
      <c r="B25" s="235"/>
      <c r="C25" s="227"/>
      <c r="D25" s="252"/>
      <c r="E25" s="227"/>
      <c r="F25" s="54"/>
      <c r="G25" s="54"/>
      <c r="H25" s="54"/>
      <c r="I25" s="54"/>
      <c r="J25" s="54"/>
      <c r="K25" s="54"/>
      <c r="L25" s="54"/>
      <c r="M25" s="54"/>
      <c r="N25" s="54"/>
      <c r="O25" s="54"/>
      <c r="P25" s="54"/>
      <c r="Q25" s="54"/>
      <c r="R25" s="54"/>
      <c r="S25" s="54"/>
      <c r="T25" s="54"/>
      <c r="U25" s="54"/>
      <c r="V25" s="54"/>
      <c r="W25" s="54"/>
      <c r="X25" s="54"/>
      <c r="Y25" s="54"/>
      <c r="Z25" s="54"/>
      <c r="AA25" s="54"/>
      <c r="AB25" s="54"/>
      <c r="AC25" s="54"/>
      <c r="AD25" s="54"/>
      <c r="AE25" s="54"/>
      <c r="AF25" s="54"/>
      <c r="AG25" s="54"/>
      <c r="AH25" s="54"/>
      <c r="AI25" s="54"/>
      <c r="AJ25" s="54"/>
      <c r="AK25" s="54"/>
      <c r="AL25" s="54"/>
      <c r="AM25" s="54"/>
      <c r="AN25" s="54"/>
      <c r="AO25" s="54"/>
    </row>
    <row r="26" spans="1:41" s="54" customFormat="1" ht="10.5" hidden="1" x14ac:dyDescent="0.15">
      <c r="B26" s="253"/>
      <c r="C26" s="141"/>
      <c r="D26" s="254"/>
      <c r="E26" s="227"/>
    </row>
    <row r="27" spans="1:41" s="54" customFormat="1" ht="10.5" hidden="1" x14ac:dyDescent="0.15">
      <c r="B27" s="253"/>
      <c r="C27" s="141"/>
      <c r="D27" s="254"/>
      <c r="E27" s="227"/>
    </row>
    <row r="28" spans="1:41" s="25" customFormat="1" hidden="1" x14ac:dyDescent="0.25">
      <c r="B28" s="153"/>
      <c r="C28" s="147"/>
      <c r="D28" s="255"/>
      <c r="E28" s="227"/>
    </row>
    <row r="29" spans="1:41" s="25" customFormat="1" hidden="1" x14ac:dyDescent="0.25">
      <c r="B29" s="153"/>
      <c r="C29" s="147"/>
      <c r="D29" s="255"/>
      <c r="E29" s="227"/>
    </row>
    <row r="30" spans="1:41" s="25" customFormat="1" hidden="1" x14ac:dyDescent="0.25">
      <c r="B30" s="153"/>
      <c r="C30" s="147"/>
      <c r="D30" s="255"/>
      <c r="E30" s="227"/>
    </row>
    <row r="31" spans="1:41" s="25" customFormat="1" hidden="1" x14ac:dyDescent="0.25">
      <c r="B31" s="153"/>
      <c r="C31" s="147"/>
      <c r="D31" s="255"/>
      <c r="E31" s="227"/>
    </row>
    <row r="32" spans="1:41" s="25" customFormat="1" hidden="1" x14ac:dyDescent="0.25">
      <c r="B32" s="153"/>
      <c r="C32" s="147"/>
      <c r="D32" s="255"/>
      <c r="E32" s="227"/>
    </row>
    <row r="33" spans="1:5" s="25" customFormat="1" hidden="1" x14ac:dyDescent="0.25">
      <c r="B33" s="153"/>
      <c r="C33" s="147"/>
      <c r="D33" s="255"/>
      <c r="E33" s="227"/>
    </row>
    <row r="34" spans="1:5" s="25" customFormat="1" hidden="1" x14ac:dyDescent="0.25">
      <c r="B34" s="153"/>
      <c r="C34" s="147"/>
      <c r="D34" s="255"/>
      <c r="E34" s="227"/>
    </row>
    <row r="35" spans="1:5" s="25" customFormat="1" hidden="1" x14ac:dyDescent="0.25">
      <c r="B35" s="153"/>
      <c r="C35" s="147"/>
      <c r="D35" s="255"/>
      <c r="E35" s="227"/>
    </row>
    <row r="36" spans="1:5" s="25" customFormat="1" hidden="1" x14ac:dyDescent="0.25">
      <c r="B36" s="153"/>
      <c r="C36" s="147"/>
      <c r="D36" s="255"/>
      <c r="E36" s="227"/>
    </row>
    <row r="37" spans="1:5" s="25" customFormat="1" hidden="1" x14ac:dyDescent="0.25">
      <c r="B37" s="153"/>
      <c r="C37" s="147"/>
      <c r="D37" s="255"/>
      <c r="E37" s="227"/>
    </row>
    <row r="38" spans="1:5" s="25" customFormat="1" hidden="1" x14ac:dyDescent="0.25">
      <c r="B38" s="153"/>
      <c r="C38" s="147"/>
      <c r="D38" s="255"/>
      <c r="E38" s="227"/>
    </row>
    <row r="39" spans="1:5" s="25" customFormat="1" hidden="1" x14ac:dyDescent="0.25">
      <c r="B39" s="153"/>
      <c r="C39" s="147"/>
      <c r="D39" s="255"/>
      <c r="E39" s="227"/>
    </row>
    <row r="40" spans="1:5" s="25" customFormat="1" hidden="1" x14ac:dyDescent="0.25">
      <c r="B40" s="153"/>
      <c r="C40" s="147"/>
      <c r="D40" s="255"/>
      <c r="E40" s="227"/>
    </row>
    <row r="41" spans="1:5" s="25" customFormat="1" hidden="1" x14ac:dyDescent="0.25">
      <c r="B41" s="153"/>
      <c r="C41" s="147"/>
      <c r="D41" s="255"/>
      <c r="E41" s="227"/>
    </row>
    <row r="42" spans="1:5" hidden="1" x14ac:dyDescent="0.25">
      <c r="A42" s="25"/>
    </row>
    <row r="43" spans="1:5" hidden="1" x14ac:dyDescent="0.25">
      <c r="A43" s="25"/>
    </row>
    <row r="44" spans="1:5" hidden="1" x14ac:dyDescent="0.25">
      <c r="A44" s="25"/>
    </row>
    <row r="45" spans="1:5" hidden="1" x14ac:dyDescent="0.25">
      <c r="A45" s="25"/>
    </row>
    <row r="46" spans="1:5" hidden="1" x14ac:dyDescent="0.25">
      <c r="A46" s="25"/>
    </row>
    <row r="47" spans="1:5" hidden="1" x14ac:dyDescent="0.25">
      <c r="A47" s="25"/>
    </row>
    <row r="48" spans="1:5" hidden="1" x14ac:dyDescent="0.25">
      <c r="A48" s="25"/>
    </row>
  </sheetData>
  <sheetProtection formatCells="0" formatColumns="0" formatRows="0"/>
  <pageMargins left="0.7" right="0.7" top="0.75" bottom="0.75" header="0.3" footer="0.3"/>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194E9-EE47-45AC-90B6-06B395584971}">
  <dimension ref="A1:BD1048576"/>
  <sheetViews>
    <sheetView zoomScaleNormal="100" workbookViewId="0">
      <selection activeCell="B1" sqref="B1"/>
    </sheetView>
  </sheetViews>
  <sheetFormatPr defaultColWidth="0" defaultRowHeight="15" zeroHeight="1" x14ac:dyDescent="0.25"/>
  <cols>
    <col min="1" max="1" width="2.140625" customWidth="1"/>
    <col min="2" max="3" width="21.85546875" customWidth="1"/>
    <col min="4" max="4" width="17" customWidth="1"/>
    <col min="5" max="5" width="12.140625" customWidth="1"/>
    <col min="6" max="6" width="11.42578125" customWidth="1"/>
    <col min="7" max="7" width="12.7109375" customWidth="1"/>
    <col min="8" max="8" width="13.7109375" customWidth="1"/>
    <col min="9" max="9" width="21.5703125" customWidth="1"/>
    <col min="10" max="56" width="0" hidden="1" customWidth="1"/>
    <col min="57" max="16384" width="9.140625" hidden="1"/>
  </cols>
  <sheetData>
    <row r="1" spans="1:55" x14ac:dyDescent="0.25">
      <c r="A1" s="14"/>
      <c r="B1" s="15" t="s">
        <v>208</v>
      </c>
      <c r="C1" s="16"/>
      <c r="D1" s="16"/>
      <c r="E1" s="16"/>
      <c r="F1" s="16"/>
      <c r="G1" s="16"/>
      <c r="H1" s="16"/>
      <c r="I1" s="270" t="str">
        <f>Instructions!B3</f>
        <v>OMB Approval No. 3245-0062</v>
      </c>
      <c r="J1" s="16"/>
      <c r="K1" s="16"/>
      <c r="L1" s="16"/>
      <c r="M1" s="16"/>
      <c r="N1" s="16"/>
      <c r="O1" s="16"/>
      <c r="P1" s="16"/>
      <c r="Q1" s="16"/>
      <c r="R1" s="16"/>
      <c r="S1" s="16"/>
      <c r="T1" s="16"/>
      <c r="U1" s="16"/>
      <c r="V1" s="16"/>
      <c r="W1" s="16"/>
      <c r="X1" s="16"/>
      <c r="Y1" s="16"/>
      <c r="Z1" s="16"/>
      <c r="AA1" s="16"/>
      <c r="AB1" s="16"/>
      <c r="AC1" s="16"/>
      <c r="AD1" s="16"/>
      <c r="AE1" s="16"/>
      <c r="AF1" s="16"/>
      <c r="AG1" s="25"/>
      <c r="AH1" s="25"/>
      <c r="AI1" s="25"/>
      <c r="AJ1" s="25"/>
      <c r="AK1" s="25"/>
      <c r="AL1" s="25"/>
      <c r="AM1" s="25"/>
      <c r="AN1" s="25"/>
      <c r="AO1" s="25"/>
      <c r="AP1" s="25"/>
      <c r="AQ1" s="25"/>
    </row>
    <row r="2" spans="1:55" x14ac:dyDescent="0.25">
      <c r="A2" s="17"/>
      <c r="B2" s="15" t="s">
        <v>58</v>
      </c>
      <c r="C2" s="104" t="str">
        <f>'All Investors'!C12</f>
        <v>MM/DD/YYYY</v>
      </c>
      <c r="D2" s="15"/>
      <c r="E2" s="15"/>
      <c r="F2" s="15"/>
      <c r="G2" s="15"/>
      <c r="H2" s="15"/>
      <c r="I2" s="270" t="str">
        <f>Instructions!B4</f>
        <v>Expiration Date 02/28/2026</v>
      </c>
      <c r="J2" s="15"/>
      <c r="K2" s="15"/>
      <c r="L2" s="15"/>
      <c r="M2" s="15"/>
      <c r="N2" s="15"/>
      <c r="O2" s="15"/>
      <c r="P2" s="15"/>
      <c r="Q2" s="15"/>
      <c r="R2" s="15"/>
      <c r="S2" s="15"/>
      <c r="T2" s="15"/>
      <c r="U2" s="15"/>
      <c r="V2" s="15"/>
      <c r="W2" s="15"/>
      <c r="X2" s="15"/>
      <c r="Y2" s="15"/>
      <c r="Z2" s="15"/>
      <c r="AA2" s="15"/>
      <c r="AB2" s="15"/>
      <c r="AC2" s="15"/>
      <c r="AD2" s="15"/>
      <c r="AE2" s="15"/>
      <c r="AF2" s="15"/>
      <c r="AG2" s="25"/>
      <c r="AH2" s="25"/>
      <c r="AI2" s="25"/>
      <c r="AJ2" s="25"/>
      <c r="AK2" s="25"/>
      <c r="AL2" s="25"/>
      <c r="AM2" s="25"/>
      <c r="AN2" s="25"/>
      <c r="AO2" s="25"/>
      <c r="AP2" s="25"/>
      <c r="AQ2" s="25"/>
      <c r="AR2" s="18"/>
      <c r="AS2" s="18"/>
      <c r="AT2" s="18"/>
      <c r="AU2" s="18"/>
      <c r="AV2" s="18"/>
      <c r="AW2" s="18"/>
      <c r="AX2" s="18"/>
      <c r="AY2" s="18"/>
      <c r="AZ2" s="18"/>
      <c r="BA2" s="18"/>
      <c r="BB2" s="18"/>
      <c r="BC2" s="18"/>
    </row>
    <row r="3" spans="1:55" ht="25.5" customHeight="1" x14ac:dyDescent="0.25">
      <c r="A3" s="19"/>
      <c r="B3" s="28" t="s">
        <v>209</v>
      </c>
      <c r="C3" s="24"/>
      <c r="D3" s="24"/>
      <c r="E3" s="24"/>
      <c r="F3" s="24"/>
      <c r="G3" s="24"/>
      <c r="H3" s="24"/>
      <c r="I3" s="24"/>
      <c r="J3" s="24"/>
      <c r="K3" s="20"/>
      <c r="L3" s="20"/>
      <c r="M3" s="20"/>
      <c r="N3" s="20"/>
      <c r="O3" s="20"/>
      <c r="P3" s="21"/>
      <c r="Q3" s="21"/>
      <c r="R3" s="21"/>
      <c r="S3" s="21"/>
      <c r="T3" s="21"/>
      <c r="U3" s="21"/>
      <c r="V3" s="21" t="s">
        <v>59</v>
      </c>
      <c r="W3" s="21" t="s">
        <v>59</v>
      </c>
      <c r="X3" s="21" t="s">
        <v>59</v>
      </c>
      <c r="Y3" s="21" t="s">
        <v>59</v>
      </c>
      <c r="Z3" s="21" t="s">
        <v>59</v>
      </c>
      <c r="AA3" s="21" t="s">
        <v>59</v>
      </c>
      <c r="AB3" s="21" t="s">
        <v>59</v>
      </c>
      <c r="AC3" s="21" t="s">
        <v>59</v>
      </c>
      <c r="AD3" s="21" t="s">
        <v>59</v>
      </c>
      <c r="AE3" s="21" t="s">
        <v>59</v>
      </c>
      <c r="AF3" s="21" t="s">
        <v>59</v>
      </c>
      <c r="AG3" s="25"/>
      <c r="AH3" s="25"/>
      <c r="AI3" s="25"/>
      <c r="AJ3" s="25"/>
      <c r="AK3" s="25"/>
      <c r="AL3" s="25"/>
      <c r="AM3" s="25"/>
      <c r="AN3" s="25"/>
      <c r="AO3" s="25"/>
      <c r="AP3" s="25"/>
      <c r="AQ3" s="25"/>
      <c r="AR3" s="18"/>
      <c r="AS3" s="18"/>
      <c r="AT3" s="18"/>
      <c r="AU3" s="18"/>
      <c r="AV3" s="18"/>
      <c r="AW3" s="18"/>
      <c r="AX3" s="18"/>
      <c r="AY3" s="18"/>
      <c r="AZ3" s="18"/>
      <c r="BA3" s="18"/>
      <c r="BB3" s="18"/>
      <c r="BC3" s="18"/>
    </row>
    <row r="4" spans="1:55" x14ac:dyDescent="0.25">
      <c r="A4" s="22"/>
      <c r="B4" s="22" t="s">
        <v>60</v>
      </c>
      <c r="C4" s="22" t="str">
        <f>'All Investors'!$C$8</f>
        <v>ABC SBIC, L.P.</v>
      </c>
      <c r="D4" s="22"/>
      <c r="E4" s="22"/>
      <c r="F4" s="23" t="s">
        <v>59</v>
      </c>
      <c r="G4" s="23"/>
      <c r="H4" s="23"/>
      <c r="I4" s="23"/>
      <c r="J4" s="23"/>
      <c r="K4" s="23"/>
      <c r="L4" s="23"/>
      <c r="M4" s="23"/>
      <c r="N4" s="23"/>
      <c r="O4" s="23"/>
      <c r="P4" s="21"/>
      <c r="Q4" s="21"/>
      <c r="R4" s="21"/>
      <c r="S4" s="21"/>
      <c r="T4" s="21"/>
      <c r="U4" s="21"/>
      <c r="V4" s="21"/>
      <c r="W4" s="21" t="s">
        <v>59</v>
      </c>
      <c r="X4" s="21" t="s">
        <v>59</v>
      </c>
      <c r="Y4" s="21" t="s">
        <v>59</v>
      </c>
      <c r="Z4" s="21" t="s">
        <v>59</v>
      </c>
      <c r="AA4" s="21" t="s">
        <v>59</v>
      </c>
      <c r="AB4" s="21" t="s">
        <v>59</v>
      </c>
      <c r="AC4" s="21" t="s">
        <v>59</v>
      </c>
      <c r="AD4" s="21" t="s">
        <v>59</v>
      </c>
      <c r="AE4" s="21" t="s">
        <v>59</v>
      </c>
      <c r="AF4" s="21" t="s">
        <v>59</v>
      </c>
      <c r="AG4" s="25"/>
      <c r="AH4" s="25"/>
      <c r="AI4" s="25"/>
      <c r="AJ4" s="25"/>
      <c r="AK4" s="25"/>
      <c r="AL4" s="25"/>
      <c r="AM4" s="25"/>
      <c r="AN4" s="25"/>
      <c r="AO4" s="25"/>
      <c r="AP4" s="25"/>
      <c r="AQ4" s="25"/>
      <c r="AR4" s="18"/>
      <c r="AS4" s="18"/>
      <c r="AT4" s="18"/>
      <c r="AU4" s="18"/>
      <c r="AV4" s="18"/>
      <c r="AW4" s="18"/>
      <c r="AX4" s="18"/>
      <c r="AY4" s="18"/>
      <c r="AZ4" s="18"/>
      <c r="BA4" s="18"/>
      <c r="BB4" s="18"/>
      <c r="BC4" s="18"/>
    </row>
    <row r="5" spans="1:55" s="37" customFormat="1" ht="11.25" x14ac:dyDescent="0.15"/>
    <row r="6" spans="1:55" s="54" customFormat="1" ht="10.5" customHeight="1" x14ac:dyDescent="0.15">
      <c r="D6" s="303" t="s">
        <v>210</v>
      </c>
      <c r="E6" s="304"/>
      <c r="F6" s="304"/>
      <c r="G6" s="304"/>
      <c r="H6" s="304"/>
      <c r="I6" s="305"/>
    </row>
    <row r="7" spans="1:55" s="33" customFormat="1" ht="21" x14ac:dyDescent="0.15">
      <c r="A7" s="54"/>
      <c r="B7" s="183" t="s">
        <v>95</v>
      </c>
      <c r="C7" s="279" t="s">
        <v>121</v>
      </c>
      <c r="D7" s="183" t="s">
        <v>211</v>
      </c>
      <c r="E7" s="183" t="s">
        <v>212</v>
      </c>
      <c r="F7" s="183" t="s">
        <v>118</v>
      </c>
      <c r="G7" s="183" t="s">
        <v>119</v>
      </c>
      <c r="H7" s="183" t="s">
        <v>120</v>
      </c>
      <c r="I7" s="183" t="s">
        <v>115</v>
      </c>
      <c r="J7" s="54"/>
      <c r="K7" s="54"/>
      <c r="L7" s="54"/>
      <c r="M7" s="54"/>
      <c r="N7" s="54"/>
      <c r="O7" s="54"/>
      <c r="P7" s="54"/>
      <c r="Q7" s="54"/>
      <c r="R7" s="54"/>
      <c r="S7" s="54"/>
      <c r="T7" s="54"/>
      <c r="U7" s="54"/>
      <c r="V7" s="54"/>
      <c r="W7" s="54"/>
    </row>
    <row r="8" spans="1:55" s="33" customFormat="1" ht="10.5" x14ac:dyDescent="0.15">
      <c r="A8" s="54"/>
      <c r="B8" s="262" t="e" cm="1" vm="1">
        <f t="array" ref="B8">_xlfn._xlws.FILTER('All Investors'!B$24:B$201, 'All Investors'!$R$24:$R$201 = "Y")</f>
        <v>#VALUE!</v>
      </c>
      <c r="C8" s="263" t="e" cm="1" vm="1">
        <f t="array" ref="C8">_xlfn._xlws.FILTER('All Investors'!AB$24:AB$201, 'All Investors'!$R$24:$R$201 = "Y")</f>
        <v>#VALUE!</v>
      </c>
      <c r="D8" s="109"/>
      <c r="E8" s="220"/>
      <c r="F8" s="220"/>
      <c r="G8" s="220"/>
      <c r="H8" s="221"/>
      <c r="I8" s="222"/>
      <c r="J8" s="54"/>
      <c r="K8" s="54"/>
      <c r="L8" s="54"/>
      <c r="M8" s="54"/>
      <c r="N8" s="54"/>
      <c r="O8" s="54"/>
      <c r="P8" s="54"/>
      <c r="Q8" s="54"/>
      <c r="R8" s="54"/>
      <c r="S8" s="54"/>
      <c r="T8" s="54"/>
      <c r="U8" s="54"/>
      <c r="V8" s="54"/>
      <c r="W8" s="54"/>
    </row>
    <row r="9" spans="1:55" s="33" customFormat="1" ht="10.5" x14ac:dyDescent="0.15">
      <c r="A9" s="54"/>
      <c r="B9" s="262"/>
      <c r="C9" s="263" t="str">
        <f>IF('All Investors'!R25="Y", 'All Investors'!AB25, IF('All Investors'!R25="Y", 'All Investors'!AB25,""))</f>
        <v/>
      </c>
      <c r="D9" s="109"/>
      <c r="E9" s="223"/>
      <c r="F9" s="223"/>
      <c r="G9" s="223"/>
      <c r="H9" s="224"/>
      <c r="I9" s="225"/>
      <c r="J9" s="54"/>
      <c r="K9" s="54"/>
      <c r="L9" s="54"/>
      <c r="M9" s="54"/>
      <c r="N9" s="54"/>
      <c r="O9" s="54"/>
      <c r="P9" s="54"/>
      <c r="Q9" s="54"/>
      <c r="R9" s="54"/>
      <c r="S9" s="54"/>
      <c r="T9" s="54"/>
      <c r="U9" s="54"/>
      <c r="V9" s="54"/>
      <c r="W9" s="54"/>
    </row>
    <row r="10" spans="1:55" s="33" customFormat="1" ht="10.5" x14ac:dyDescent="0.15">
      <c r="A10" s="54"/>
      <c r="B10" s="262"/>
      <c r="C10" s="263" t="str">
        <f>IF('All Investors'!R26="Y", 'All Investors'!AB26, IF('All Investors'!R26="Y", 'All Investors'!AB26,""))</f>
        <v/>
      </c>
      <c r="D10" s="109"/>
      <c r="E10" s="223"/>
      <c r="F10" s="223"/>
      <c r="G10" s="223"/>
      <c r="H10" s="224"/>
      <c r="I10" s="225"/>
      <c r="J10" s="54"/>
      <c r="K10" s="54"/>
      <c r="L10" s="54"/>
      <c r="M10" s="54"/>
      <c r="N10" s="54"/>
      <c r="O10" s="54"/>
      <c r="P10" s="54"/>
      <c r="Q10" s="54"/>
      <c r="R10" s="54"/>
      <c r="S10" s="54"/>
      <c r="T10" s="54"/>
      <c r="U10" s="54"/>
      <c r="V10" s="54"/>
      <c r="W10" s="54"/>
    </row>
    <row r="11" spans="1:55" s="33" customFormat="1" ht="10.5" x14ac:dyDescent="0.15">
      <c r="A11" s="54"/>
      <c r="B11" s="262"/>
      <c r="C11" s="263" t="str">
        <f>IF('All Investors'!R27="Y", 'All Investors'!AB27, IF('All Investors'!R27="Y", 'All Investors'!AB27,""))</f>
        <v/>
      </c>
      <c r="D11" s="109"/>
      <c r="E11" s="223"/>
      <c r="F11" s="223"/>
      <c r="G11" s="223"/>
      <c r="H11" s="224"/>
      <c r="I11" s="225"/>
      <c r="J11" s="54"/>
      <c r="K11" s="54"/>
      <c r="L11" s="54"/>
      <c r="M11" s="54"/>
      <c r="N11" s="54"/>
      <c r="O11" s="54"/>
      <c r="P11" s="54"/>
      <c r="Q11" s="54"/>
      <c r="R11" s="54"/>
      <c r="S11" s="54"/>
      <c r="T11" s="54"/>
      <c r="U11" s="54"/>
      <c r="V11" s="54"/>
      <c r="W11" s="54"/>
    </row>
    <row r="12" spans="1:55" s="33" customFormat="1" ht="10.5" x14ac:dyDescent="0.15">
      <c r="A12" s="54"/>
      <c r="B12" s="262"/>
      <c r="C12" s="263" t="str">
        <f>IF('All Investors'!R28="Y", 'All Investors'!AB28, IF('All Investors'!R28="Y", 'All Investors'!AB28,""))</f>
        <v/>
      </c>
      <c r="D12" s="109"/>
      <c r="E12" s="223"/>
      <c r="F12" s="223"/>
      <c r="G12" s="223"/>
      <c r="H12" s="224"/>
      <c r="I12" s="225"/>
      <c r="J12" s="54"/>
      <c r="K12" s="54"/>
      <c r="L12" s="54"/>
      <c r="M12" s="54"/>
      <c r="N12" s="54"/>
      <c r="O12" s="54"/>
      <c r="P12" s="54"/>
      <c r="Q12" s="54"/>
      <c r="R12" s="54"/>
      <c r="S12" s="54"/>
      <c r="T12" s="54"/>
      <c r="U12" s="54"/>
      <c r="V12" s="54"/>
      <c r="W12" s="54"/>
    </row>
    <row r="13" spans="1:55" s="33" customFormat="1" ht="10.5" x14ac:dyDescent="0.15">
      <c r="A13" s="54"/>
      <c r="B13" s="262"/>
      <c r="C13" s="263" t="str">
        <f>IF('All Investors'!R29="Y", 'All Investors'!AB29, IF('All Investors'!R29="Y", 'All Investors'!AB29,""))</f>
        <v/>
      </c>
      <c r="D13" s="109"/>
      <c r="E13" s="223"/>
      <c r="F13" s="223"/>
      <c r="G13" s="223"/>
      <c r="H13" s="224"/>
      <c r="I13" s="225"/>
      <c r="J13" s="54"/>
      <c r="K13" s="54"/>
      <c r="L13" s="54"/>
      <c r="M13" s="54"/>
      <c r="N13" s="54"/>
      <c r="O13" s="54"/>
      <c r="P13" s="54"/>
      <c r="Q13" s="54"/>
      <c r="R13" s="54"/>
      <c r="S13" s="54"/>
      <c r="T13" s="54"/>
      <c r="U13" s="54"/>
      <c r="V13" s="54"/>
      <c r="W13" s="54"/>
    </row>
    <row r="14" spans="1:55" s="33" customFormat="1" ht="10.5" x14ac:dyDescent="0.15">
      <c r="A14" s="54"/>
      <c r="B14" s="262"/>
      <c r="C14" s="263" t="str">
        <f>IF('All Investors'!R30="Y", 'All Investors'!AB30, IF('All Investors'!R30="Y", 'All Investors'!AB30,""))</f>
        <v/>
      </c>
      <c r="D14" s="109"/>
      <c r="E14" s="223"/>
      <c r="F14" s="223"/>
      <c r="G14" s="223"/>
      <c r="H14" s="224"/>
      <c r="I14" s="225"/>
      <c r="J14" s="54"/>
      <c r="K14" s="54"/>
      <c r="L14" s="54"/>
      <c r="M14" s="54"/>
      <c r="N14" s="54"/>
      <c r="O14" s="54"/>
      <c r="P14" s="54"/>
      <c r="Q14" s="54"/>
      <c r="R14" s="54"/>
      <c r="S14" s="54"/>
      <c r="T14" s="54"/>
      <c r="U14" s="54"/>
      <c r="V14" s="54"/>
      <c r="W14" s="54"/>
    </row>
    <row r="15" spans="1:55" s="33" customFormat="1" ht="10.5" x14ac:dyDescent="0.15">
      <c r="A15" s="54"/>
      <c r="B15" s="262"/>
      <c r="C15" s="263" t="str">
        <f>IF('All Investors'!R31="Y", 'All Investors'!AB31, IF('All Investors'!R31="Y", 'All Investors'!AB31,""))</f>
        <v/>
      </c>
      <c r="D15" s="109"/>
      <c r="E15" s="223"/>
      <c r="F15" s="223"/>
      <c r="G15" s="223"/>
      <c r="H15" s="224"/>
      <c r="I15" s="225"/>
      <c r="J15" s="54"/>
      <c r="K15" s="54"/>
      <c r="L15" s="54"/>
      <c r="M15" s="54"/>
      <c r="N15" s="54"/>
      <c r="O15" s="54"/>
      <c r="P15" s="54"/>
      <c r="Q15" s="54"/>
      <c r="R15" s="54"/>
      <c r="S15" s="54"/>
      <c r="T15" s="54"/>
      <c r="U15" s="54"/>
      <c r="V15" s="54"/>
      <c r="W15" s="54"/>
    </row>
    <row r="16" spans="1:55" s="33" customFormat="1" ht="10.5" x14ac:dyDescent="0.15">
      <c r="A16" s="54"/>
      <c r="B16" s="262"/>
      <c r="C16" s="263" t="str">
        <f>IF('All Investors'!R32="Y", 'All Investors'!AB32, IF('All Investors'!R32="Y", 'All Investors'!AB32,""))</f>
        <v/>
      </c>
      <c r="D16" s="109"/>
      <c r="E16" s="223"/>
      <c r="F16" s="223"/>
      <c r="G16" s="223"/>
      <c r="H16" s="224"/>
      <c r="I16" s="225"/>
      <c r="J16" s="54"/>
      <c r="K16" s="54"/>
      <c r="L16" s="54"/>
      <c r="M16" s="54"/>
      <c r="N16" s="54"/>
      <c r="O16" s="54"/>
      <c r="P16" s="54"/>
      <c r="Q16" s="54"/>
      <c r="R16" s="54"/>
      <c r="S16" s="54"/>
      <c r="T16" s="54"/>
      <c r="U16" s="54"/>
      <c r="V16" s="54"/>
      <c r="W16" s="54"/>
    </row>
    <row r="17" spans="1:23" s="33" customFormat="1" ht="10.5" x14ac:dyDescent="0.15">
      <c r="A17" s="54"/>
      <c r="B17" s="262"/>
      <c r="C17" s="263" t="str">
        <f>IF('All Investors'!R33="Y", 'All Investors'!AB33, IF('All Investors'!R33="Y", 'All Investors'!AB33,""))</f>
        <v/>
      </c>
      <c r="D17" s="109"/>
      <c r="E17" s="223"/>
      <c r="F17" s="223"/>
      <c r="G17" s="223"/>
      <c r="H17" s="224"/>
      <c r="I17" s="225"/>
      <c r="J17" s="54"/>
      <c r="K17" s="54"/>
      <c r="L17" s="54"/>
      <c r="M17" s="54"/>
      <c r="N17" s="54"/>
      <c r="O17" s="54"/>
      <c r="P17" s="54"/>
      <c r="Q17" s="54"/>
      <c r="R17" s="54"/>
      <c r="S17" s="54"/>
      <c r="T17" s="54"/>
      <c r="U17" s="54"/>
      <c r="V17" s="54"/>
      <c r="W17" s="54"/>
    </row>
    <row r="18" spans="1:23" s="33" customFormat="1" ht="10.5" x14ac:dyDescent="0.15">
      <c r="A18" s="54"/>
      <c r="B18" s="262"/>
      <c r="C18" s="263" t="str">
        <f>IF('All Investors'!R34="Y", 'All Investors'!AB34, IF('All Investors'!R34="Y", 'All Investors'!AB34,""))</f>
        <v/>
      </c>
      <c r="D18" s="109"/>
      <c r="E18" s="223"/>
      <c r="F18" s="223"/>
      <c r="G18" s="223"/>
      <c r="H18" s="224"/>
      <c r="I18" s="225"/>
      <c r="J18" s="54"/>
      <c r="K18" s="54"/>
      <c r="L18" s="54"/>
      <c r="M18" s="54"/>
      <c r="N18" s="54"/>
      <c r="O18" s="54"/>
      <c r="P18" s="54"/>
      <c r="Q18" s="54"/>
      <c r="R18" s="54"/>
      <c r="S18" s="54"/>
      <c r="T18" s="54"/>
      <c r="U18" s="54"/>
      <c r="V18" s="54"/>
      <c r="W18" s="54"/>
    </row>
    <row r="19" spans="1:23" s="33" customFormat="1" ht="10.5" x14ac:dyDescent="0.15">
      <c r="A19" s="54"/>
      <c r="B19" s="262"/>
      <c r="C19" s="263" t="str">
        <f>IF('All Investors'!R35="Y", 'All Investors'!AB35, IF('All Investors'!R35="Y", 'All Investors'!AB35,""))</f>
        <v/>
      </c>
      <c r="D19" s="109"/>
      <c r="E19" s="223"/>
      <c r="F19" s="223"/>
      <c r="G19" s="223"/>
      <c r="H19" s="224"/>
      <c r="I19" s="225"/>
      <c r="J19" s="54"/>
      <c r="K19" s="54"/>
      <c r="L19" s="54"/>
      <c r="M19" s="54"/>
      <c r="N19" s="54"/>
      <c r="O19" s="54"/>
      <c r="P19" s="54"/>
      <c r="Q19" s="54"/>
      <c r="R19" s="54"/>
      <c r="S19" s="54"/>
      <c r="T19" s="54"/>
      <c r="U19" s="54"/>
      <c r="V19" s="54"/>
      <c r="W19" s="54"/>
    </row>
    <row r="20" spans="1:23" s="33" customFormat="1" ht="10.5" x14ac:dyDescent="0.15">
      <c r="A20" s="54"/>
      <c r="B20" s="262"/>
      <c r="C20" s="263" t="str">
        <f>IF('All Investors'!R36="Y", 'All Investors'!AB36, IF('All Investors'!R36="Y", 'All Investors'!AB36,""))</f>
        <v/>
      </c>
      <c r="D20" s="109"/>
      <c r="E20" s="223"/>
      <c r="F20" s="223"/>
      <c r="G20" s="223"/>
      <c r="H20" s="224"/>
      <c r="I20" s="225"/>
      <c r="J20" s="54"/>
      <c r="K20" s="54"/>
      <c r="L20" s="54"/>
      <c r="M20" s="54"/>
      <c r="N20" s="54"/>
      <c r="O20" s="54"/>
      <c r="P20" s="54"/>
      <c r="Q20" s="54"/>
      <c r="R20" s="54"/>
      <c r="S20" s="54"/>
      <c r="T20" s="54"/>
      <c r="U20" s="54"/>
      <c r="V20" s="54"/>
      <c r="W20" s="54"/>
    </row>
    <row r="21" spans="1:23" s="33" customFormat="1" ht="10.5" x14ac:dyDescent="0.15">
      <c r="A21" s="54"/>
      <c r="B21" s="262"/>
      <c r="C21" s="263" t="str">
        <f>IF('All Investors'!R37="Y", 'All Investors'!AB37, IF('All Investors'!R37="Y", 'All Investors'!AB37,""))</f>
        <v/>
      </c>
      <c r="D21" s="109"/>
      <c r="E21" s="223"/>
      <c r="F21" s="223"/>
      <c r="G21" s="223"/>
      <c r="H21" s="224"/>
      <c r="I21" s="225"/>
      <c r="J21" s="54"/>
      <c r="K21" s="54"/>
      <c r="L21" s="54"/>
      <c r="M21" s="54"/>
      <c r="N21" s="54"/>
      <c r="O21" s="54"/>
      <c r="P21" s="54"/>
      <c r="Q21" s="54"/>
      <c r="R21" s="54"/>
      <c r="S21" s="54"/>
      <c r="T21" s="54"/>
      <c r="U21" s="54"/>
      <c r="V21" s="54"/>
      <c r="W21" s="54"/>
    </row>
    <row r="22" spans="1:23" s="33" customFormat="1" ht="10.5" x14ac:dyDescent="0.15">
      <c r="A22" s="54"/>
      <c r="B22" s="262"/>
      <c r="C22" s="263" t="str">
        <f>IF('All Investors'!R38="Y", 'All Investors'!AB38, IF('All Investors'!R38="Y", 'All Investors'!AB38,""))</f>
        <v/>
      </c>
      <c r="D22" s="109"/>
      <c r="E22" s="223"/>
      <c r="F22" s="223"/>
      <c r="G22" s="223"/>
      <c r="H22" s="224"/>
      <c r="I22" s="225"/>
      <c r="J22" s="54"/>
      <c r="K22" s="54"/>
      <c r="L22" s="54"/>
      <c r="M22" s="54"/>
      <c r="N22" s="54"/>
      <c r="O22" s="54"/>
      <c r="P22" s="54"/>
      <c r="Q22" s="54"/>
      <c r="R22" s="54"/>
      <c r="S22" s="54"/>
      <c r="T22" s="54"/>
      <c r="U22" s="54"/>
      <c r="V22" s="54"/>
      <c r="W22" s="54"/>
    </row>
    <row r="23" spans="1:23" s="33" customFormat="1" ht="10.5" x14ac:dyDescent="0.15">
      <c r="A23" s="54"/>
      <c r="B23" s="262"/>
      <c r="C23" s="263" t="str">
        <f>IF('All Investors'!R39="Y", 'All Investors'!AB39, IF('All Investors'!R39="Y", 'All Investors'!AB39,""))</f>
        <v/>
      </c>
      <c r="D23" s="109"/>
      <c r="E23" s="223"/>
      <c r="F23" s="223"/>
      <c r="G23" s="223"/>
      <c r="H23" s="224"/>
      <c r="I23" s="225"/>
      <c r="J23" s="54"/>
      <c r="K23" s="54"/>
      <c r="L23" s="54"/>
      <c r="M23" s="54"/>
      <c r="N23" s="54"/>
      <c r="O23" s="54"/>
      <c r="P23" s="54"/>
      <c r="Q23" s="54"/>
      <c r="R23" s="54"/>
      <c r="S23" s="54"/>
      <c r="T23" s="54"/>
      <c r="U23" s="54"/>
      <c r="V23" s="54"/>
      <c r="W23" s="54"/>
    </row>
    <row r="24" spans="1:23" s="33" customFormat="1" ht="10.5" x14ac:dyDescent="0.15">
      <c r="A24" s="54"/>
      <c r="B24" s="262"/>
      <c r="C24" s="263" t="str">
        <f>IF('All Investors'!R40="Y", 'All Investors'!AB40, IF('All Investors'!R40="Y", 'All Investors'!AB40,""))</f>
        <v/>
      </c>
      <c r="D24" s="109"/>
      <c r="E24" s="223"/>
      <c r="F24" s="223"/>
      <c r="G24" s="223"/>
      <c r="H24" s="224"/>
      <c r="I24" s="225"/>
      <c r="J24" s="54"/>
      <c r="K24" s="54"/>
      <c r="L24" s="54"/>
      <c r="M24" s="54"/>
      <c r="N24" s="54"/>
      <c r="O24" s="54"/>
      <c r="P24" s="54"/>
      <c r="Q24" s="54"/>
      <c r="R24" s="54"/>
      <c r="S24" s="54"/>
      <c r="T24" s="54"/>
      <c r="U24" s="54"/>
      <c r="V24" s="54"/>
      <c r="W24" s="54"/>
    </row>
    <row r="25" spans="1:23" s="33" customFormat="1" ht="10.5" x14ac:dyDescent="0.15">
      <c r="A25" s="54"/>
      <c r="B25" s="262"/>
      <c r="C25" s="263" t="str">
        <f>IF('All Investors'!R41="Y", 'All Investors'!AB41, IF('All Investors'!R41="Y", 'All Investors'!AB41,""))</f>
        <v/>
      </c>
      <c r="D25" s="109"/>
      <c r="E25" s="223"/>
      <c r="F25" s="223"/>
      <c r="G25" s="223"/>
      <c r="H25" s="224"/>
      <c r="I25" s="225"/>
      <c r="J25" s="54"/>
      <c r="K25" s="54"/>
      <c r="L25" s="54"/>
      <c r="M25" s="54"/>
      <c r="N25" s="54"/>
      <c r="O25" s="54"/>
      <c r="P25" s="54"/>
      <c r="Q25" s="54"/>
      <c r="R25" s="54"/>
      <c r="S25" s="54"/>
      <c r="T25" s="54"/>
      <c r="U25" s="54"/>
      <c r="V25" s="54"/>
      <c r="W25" s="54"/>
    </row>
    <row r="26" spans="1:23" s="33" customFormat="1" ht="10.5" x14ac:dyDescent="0.15">
      <c r="A26" s="54"/>
      <c r="B26" s="54"/>
      <c r="C26" s="54"/>
      <c r="D26" s="54"/>
      <c r="E26" s="54"/>
      <c r="F26" s="54"/>
      <c r="G26" s="54"/>
      <c r="H26" s="54"/>
      <c r="I26" s="54"/>
      <c r="J26" s="54"/>
      <c r="K26" s="54"/>
      <c r="L26" s="54"/>
      <c r="M26" s="54"/>
      <c r="N26" s="54"/>
      <c r="O26" s="54"/>
      <c r="P26" s="54"/>
      <c r="Q26" s="54"/>
      <c r="R26" s="54"/>
      <c r="S26" s="54"/>
      <c r="T26" s="54"/>
      <c r="U26" s="54"/>
      <c r="V26" s="54"/>
      <c r="W26" s="54"/>
    </row>
    <row r="27" spans="1:23" s="33" customFormat="1" ht="10.5" x14ac:dyDescent="0.15">
      <c r="A27" s="54"/>
      <c r="B27" s="75" t="s">
        <v>213</v>
      </c>
      <c r="C27" s="76"/>
      <c r="D27" s="54"/>
      <c r="E27" s="54"/>
      <c r="F27" s="54"/>
      <c r="G27" s="54"/>
      <c r="H27" s="54"/>
      <c r="I27" s="54"/>
      <c r="J27" s="54"/>
      <c r="K27" s="54"/>
      <c r="L27" s="54"/>
      <c r="M27" s="54"/>
      <c r="N27" s="54"/>
      <c r="O27" s="54"/>
      <c r="P27" s="54"/>
      <c r="Q27" s="54"/>
      <c r="R27" s="54"/>
      <c r="S27" s="54"/>
      <c r="T27" s="54"/>
      <c r="U27" s="54"/>
      <c r="V27" s="54"/>
      <c r="W27" s="54"/>
    </row>
    <row r="28" spans="1:23" s="33" customFormat="1" ht="10.5" x14ac:dyDescent="0.15">
      <c r="A28" s="54"/>
      <c r="B28" s="75" t="s">
        <v>214</v>
      </c>
      <c r="C28" s="76"/>
      <c r="D28" s="54"/>
      <c r="E28" s="54"/>
      <c r="F28" s="54"/>
      <c r="G28" s="54"/>
      <c r="H28" s="54"/>
      <c r="I28" s="54"/>
      <c r="J28" s="54"/>
      <c r="K28" s="54"/>
      <c r="L28" s="54"/>
      <c r="M28" s="54"/>
      <c r="N28" s="54"/>
      <c r="O28" s="54"/>
      <c r="P28" s="54"/>
      <c r="Q28" s="54"/>
      <c r="R28" s="54"/>
      <c r="S28" s="54"/>
      <c r="T28" s="54"/>
      <c r="U28" s="54"/>
      <c r="V28" s="54"/>
      <c r="W28" s="54"/>
    </row>
    <row r="29" spans="1:23" s="33" customFormat="1" ht="10.5" x14ac:dyDescent="0.15">
      <c r="A29" s="54"/>
      <c r="B29" s="75" t="s">
        <v>215</v>
      </c>
      <c r="C29" s="76"/>
      <c r="D29" s="54"/>
      <c r="E29" s="54"/>
      <c r="F29" s="54"/>
      <c r="G29" s="54"/>
      <c r="H29" s="54"/>
      <c r="I29" s="54"/>
      <c r="J29" s="54"/>
      <c r="K29" s="54"/>
      <c r="L29" s="54"/>
      <c r="M29" s="54"/>
      <c r="N29" s="54"/>
      <c r="O29" s="54"/>
      <c r="P29" s="54"/>
      <c r="Q29" s="54"/>
      <c r="R29" s="54"/>
      <c r="S29" s="54"/>
      <c r="T29" s="54"/>
      <c r="U29" s="54"/>
      <c r="V29" s="54"/>
      <c r="W29" s="54"/>
    </row>
    <row r="30" spans="1:23" s="33" customFormat="1" ht="10.5" hidden="1" x14ac:dyDescent="0.15">
      <c r="A30" s="54"/>
      <c r="B30" s="54"/>
      <c r="C30" s="54"/>
      <c r="D30" s="54"/>
      <c r="E30" s="54"/>
      <c r="F30" s="54"/>
      <c r="G30" s="54"/>
      <c r="H30" s="54"/>
      <c r="I30" s="54"/>
      <c r="J30" s="54"/>
      <c r="K30" s="54"/>
      <c r="L30" s="54"/>
      <c r="M30" s="54"/>
      <c r="N30" s="54"/>
    </row>
    <row r="31" spans="1:23" s="33" customFormat="1" ht="10.5" hidden="1" x14ac:dyDescent="0.15">
      <c r="A31" s="54"/>
      <c r="B31" s="54"/>
      <c r="C31" s="54"/>
      <c r="D31" s="54"/>
      <c r="E31" s="54"/>
      <c r="F31" s="54"/>
      <c r="G31" s="54"/>
      <c r="H31" s="54"/>
      <c r="I31" s="54"/>
      <c r="J31" s="54"/>
      <c r="K31" s="54"/>
      <c r="L31" s="54"/>
      <c r="M31" s="54"/>
      <c r="N31" s="54"/>
    </row>
    <row r="32" spans="1:23" s="33" customFormat="1" ht="10.5" hidden="1" x14ac:dyDescent="0.15">
      <c r="A32" s="54"/>
      <c r="B32" s="54"/>
      <c r="C32" s="54"/>
      <c r="D32" s="54"/>
      <c r="E32" s="54"/>
      <c r="F32" s="54"/>
      <c r="G32" s="54"/>
      <c r="H32" s="54"/>
      <c r="I32" s="54"/>
      <c r="J32" s="54"/>
      <c r="K32" s="54"/>
      <c r="L32" s="54"/>
      <c r="M32" s="54"/>
      <c r="N32" s="54"/>
    </row>
    <row r="33" spans="1:14" s="33" customFormat="1" ht="10.5" hidden="1" x14ac:dyDescent="0.15">
      <c r="A33" s="54"/>
      <c r="B33" s="54"/>
      <c r="C33" s="54"/>
      <c r="D33" s="54"/>
      <c r="E33" s="54"/>
      <c r="F33" s="54"/>
      <c r="G33" s="54"/>
      <c r="H33" s="54"/>
      <c r="I33" s="54"/>
      <c r="J33" s="54"/>
      <c r="K33" s="54"/>
      <c r="L33" s="54"/>
      <c r="M33" s="54"/>
      <c r="N33" s="54"/>
    </row>
    <row r="34" spans="1:14" s="33" customFormat="1" ht="10.5" hidden="1" x14ac:dyDescent="0.15">
      <c r="A34" s="54"/>
      <c r="B34" s="54"/>
      <c r="C34" s="54"/>
      <c r="D34" s="54"/>
      <c r="E34" s="54"/>
      <c r="F34" s="54"/>
      <c r="G34" s="54"/>
      <c r="H34" s="54"/>
      <c r="I34" s="54"/>
      <c r="J34" s="54"/>
      <c r="K34" s="54"/>
      <c r="L34" s="54"/>
      <c r="M34" s="54"/>
      <c r="N34" s="54"/>
    </row>
    <row r="35" spans="1:14" s="33" customFormat="1" ht="10.5" hidden="1" x14ac:dyDescent="0.15">
      <c r="A35" s="54"/>
      <c r="B35" s="54"/>
      <c r="C35" s="54"/>
      <c r="D35" s="54"/>
      <c r="E35" s="54"/>
      <c r="F35" s="54"/>
      <c r="G35" s="54"/>
      <c r="H35" s="54"/>
      <c r="I35" s="54"/>
      <c r="J35" s="54"/>
      <c r="K35" s="54"/>
      <c r="L35" s="54"/>
      <c r="M35" s="54"/>
      <c r="N35" s="54"/>
    </row>
    <row r="36" spans="1:14" s="33" customFormat="1" ht="10.5" hidden="1" x14ac:dyDescent="0.15">
      <c r="A36" s="54"/>
      <c r="B36" s="54"/>
      <c r="C36" s="54"/>
      <c r="D36" s="54"/>
      <c r="E36" s="54"/>
      <c r="F36" s="54"/>
      <c r="G36" s="54"/>
      <c r="H36" s="54"/>
      <c r="I36" s="54"/>
      <c r="J36" s="54"/>
      <c r="K36" s="54"/>
      <c r="L36" s="54"/>
      <c r="M36" s="54"/>
      <c r="N36" s="54"/>
    </row>
    <row r="37" spans="1:14" s="33" customFormat="1" ht="10.5" hidden="1" x14ac:dyDescent="0.15">
      <c r="A37" s="54"/>
      <c r="B37" s="54"/>
      <c r="C37" s="54"/>
      <c r="D37" s="54"/>
      <c r="E37" s="54"/>
      <c r="F37" s="54"/>
      <c r="G37" s="54"/>
      <c r="H37" s="54"/>
      <c r="I37" s="54"/>
      <c r="J37" s="54"/>
      <c r="K37" s="54"/>
      <c r="L37" s="54"/>
      <c r="M37" s="54"/>
      <c r="N37" s="54"/>
    </row>
    <row r="38" spans="1:14" s="33" customFormat="1" ht="10.5" hidden="1" x14ac:dyDescent="0.15">
      <c r="A38" s="54"/>
      <c r="B38" s="54"/>
      <c r="C38" s="54"/>
      <c r="D38" s="54"/>
      <c r="E38" s="54"/>
      <c r="F38" s="54"/>
      <c r="G38" s="54"/>
      <c r="H38" s="54"/>
      <c r="I38" s="54"/>
      <c r="J38" s="54"/>
      <c r="K38" s="54"/>
      <c r="L38" s="54"/>
      <c r="M38" s="54"/>
      <c r="N38" s="54"/>
    </row>
    <row r="39" spans="1:14" s="33" customFormat="1" ht="10.5" hidden="1" x14ac:dyDescent="0.15">
      <c r="A39" s="54"/>
      <c r="B39" s="54"/>
      <c r="C39" s="54"/>
      <c r="D39" s="54"/>
      <c r="E39" s="54"/>
      <c r="F39" s="54"/>
      <c r="G39" s="54"/>
      <c r="H39" s="54"/>
      <c r="I39" s="54"/>
      <c r="J39" s="54"/>
      <c r="K39" s="54"/>
      <c r="L39" s="54"/>
      <c r="M39" s="54"/>
      <c r="N39" s="54"/>
    </row>
    <row r="40" spans="1:14" s="33" customFormat="1" ht="10.5" hidden="1" x14ac:dyDescent="0.15">
      <c r="A40" s="54"/>
      <c r="B40" s="54"/>
      <c r="C40" s="54"/>
      <c r="D40" s="54"/>
      <c r="E40" s="54"/>
      <c r="F40" s="54"/>
      <c r="G40" s="54"/>
      <c r="H40" s="54"/>
      <c r="I40" s="54"/>
      <c r="J40" s="54"/>
      <c r="K40" s="54"/>
      <c r="L40" s="54"/>
      <c r="M40" s="54"/>
      <c r="N40" s="54"/>
    </row>
    <row r="41" spans="1:14" s="33" customFormat="1" ht="10.5" hidden="1" x14ac:dyDescent="0.15">
      <c r="A41" s="54"/>
      <c r="B41" s="54"/>
      <c r="C41" s="54"/>
      <c r="D41" s="54"/>
      <c r="E41" s="54"/>
      <c r="F41" s="54"/>
      <c r="G41" s="54"/>
      <c r="H41" s="54"/>
      <c r="I41" s="54"/>
      <c r="J41" s="54"/>
      <c r="K41" s="54"/>
      <c r="L41" s="54"/>
      <c r="M41" s="54"/>
      <c r="N41" s="54"/>
    </row>
    <row r="42" spans="1:14" s="33" customFormat="1" ht="10.5" hidden="1" x14ac:dyDescent="0.15">
      <c r="A42" s="54"/>
      <c r="B42" s="54"/>
      <c r="C42" s="54"/>
      <c r="D42" s="54"/>
      <c r="E42" s="54"/>
      <c r="F42" s="54"/>
      <c r="G42" s="54"/>
      <c r="H42" s="54"/>
      <c r="I42" s="54"/>
      <c r="J42" s="54"/>
      <c r="K42" s="54"/>
      <c r="L42" s="54"/>
      <c r="M42" s="54"/>
      <c r="N42" s="54"/>
    </row>
    <row r="43" spans="1:14" s="33" customFormat="1" ht="10.5" hidden="1" x14ac:dyDescent="0.15">
      <c r="A43" s="54"/>
      <c r="B43" s="54"/>
      <c r="C43" s="54"/>
      <c r="D43" s="54"/>
      <c r="E43" s="54"/>
      <c r="F43" s="54"/>
      <c r="G43" s="54"/>
      <c r="H43" s="54"/>
      <c r="I43" s="54"/>
      <c r="J43" s="54"/>
      <c r="K43" s="54"/>
      <c r="L43" s="54"/>
      <c r="M43" s="54"/>
      <c r="N43" s="54"/>
    </row>
    <row r="44" spans="1:14" s="33" customFormat="1" ht="10.5" hidden="1" x14ac:dyDescent="0.15">
      <c r="A44" s="54"/>
      <c r="B44" s="54"/>
      <c r="C44" s="54"/>
      <c r="D44" s="54"/>
      <c r="E44" s="54"/>
      <c r="F44" s="54"/>
      <c r="G44" s="54"/>
      <c r="H44" s="54"/>
      <c r="I44" s="54"/>
      <c r="J44" s="54"/>
      <c r="K44" s="54"/>
      <c r="L44" s="54"/>
      <c r="M44" s="54"/>
      <c r="N44" s="54"/>
    </row>
    <row r="45" spans="1:14" s="33" customFormat="1" ht="10.5" hidden="1" x14ac:dyDescent="0.15">
      <c r="A45" s="54"/>
      <c r="B45" s="54"/>
      <c r="C45" s="54"/>
      <c r="D45" s="54"/>
      <c r="E45" s="54"/>
      <c r="F45" s="54"/>
      <c r="G45" s="54"/>
      <c r="H45" s="54"/>
      <c r="I45" s="54"/>
      <c r="J45" s="54"/>
      <c r="K45" s="54"/>
      <c r="L45" s="54"/>
      <c r="M45" s="54"/>
      <c r="N45" s="54"/>
    </row>
    <row r="46" spans="1:14" s="33" customFormat="1" ht="10.5" hidden="1" x14ac:dyDescent="0.15">
      <c r="A46" s="54"/>
      <c r="B46" s="54"/>
      <c r="C46" s="54"/>
      <c r="D46" s="54"/>
      <c r="E46" s="54"/>
      <c r="F46" s="54"/>
      <c r="G46" s="54"/>
      <c r="H46" s="54"/>
      <c r="I46" s="54"/>
      <c r="J46" s="54"/>
      <c r="K46" s="54"/>
      <c r="L46" s="54"/>
      <c r="M46" s="54"/>
      <c r="N46" s="54"/>
    </row>
    <row r="47" spans="1:14" s="32" customFormat="1" ht="11.25" hidden="1" x14ac:dyDescent="0.15">
      <c r="A47" s="37"/>
      <c r="B47" s="37"/>
      <c r="C47" s="37"/>
      <c r="D47" s="37"/>
      <c r="E47" s="37"/>
      <c r="F47" s="37"/>
      <c r="G47" s="37"/>
      <c r="H47" s="37"/>
      <c r="I47" s="37"/>
      <c r="J47" s="37"/>
      <c r="K47" s="37"/>
      <c r="L47" s="37"/>
      <c r="M47" s="37"/>
      <c r="N47" s="37"/>
    </row>
    <row r="48" spans="1:14" s="32" customFormat="1" ht="11.25" hidden="1" x14ac:dyDescent="0.15">
      <c r="A48" s="37"/>
      <c r="B48" s="37"/>
      <c r="C48" s="37"/>
      <c r="D48" s="37"/>
      <c r="E48" s="37"/>
      <c r="F48" s="37"/>
      <c r="G48" s="37"/>
      <c r="H48" s="37"/>
      <c r="I48" s="37"/>
      <c r="J48" s="37"/>
      <c r="K48" s="37"/>
      <c r="L48" s="37"/>
      <c r="M48" s="37"/>
      <c r="N48" s="37"/>
    </row>
    <row r="49" spans="1:14" s="32" customFormat="1" ht="11.25" hidden="1" x14ac:dyDescent="0.15">
      <c r="A49" s="37"/>
      <c r="B49" s="37"/>
      <c r="C49" s="37"/>
      <c r="D49" s="37"/>
      <c r="E49" s="37"/>
      <c r="F49" s="37"/>
      <c r="G49" s="37"/>
      <c r="H49" s="37"/>
      <c r="I49" s="37"/>
      <c r="J49" s="37"/>
      <c r="K49" s="37"/>
      <c r="L49" s="37"/>
      <c r="M49" s="37"/>
      <c r="N49" s="37"/>
    </row>
    <row r="50" spans="1:14" s="32" customFormat="1" ht="11.25" hidden="1" x14ac:dyDescent="0.15">
      <c r="A50" s="37"/>
      <c r="B50" s="37"/>
      <c r="C50" s="37"/>
      <c r="D50" s="37"/>
      <c r="E50" s="37"/>
      <c r="F50" s="37"/>
      <c r="G50" s="37"/>
      <c r="H50" s="37"/>
      <c r="I50" s="37"/>
      <c r="J50" s="37"/>
      <c r="K50" s="37"/>
      <c r="L50" s="37"/>
      <c r="M50" s="37"/>
      <c r="N50" s="37"/>
    </row>
    <row r="51" spans="1:14" s="32" customFormat="1" ht="11.25" hidden="1" x14ac:dyDescent="0.15">
      <c r="A51" s="37"/>
      <c r="B51" s="37"/>
      <c r="C51" s="37"/>
      <c r="D51" s="37"/>
      <c r="E51" s="37"/>
      <c r="F51" s="37"/>
      <c r="G51" s="37"/>
      <c r="H51" s="37"/>
      <c r="I51" s="37"/>
      <c r="J51" s="37"/>
      <c r="K51" s="37"/>
      <c r="L51" s="37"/>
      <c r="M51" s="37"/>
      <c r="N51" s="37"/>
    </row>
    <row r="52" spans="1:14" s="32" customFormat="1" ht="11.25" hidden="1" x14ac:dyDescent="0.15">
      <c r="A52" s="37"/>
      <c r="B52" s="37"/>
      <c r="C52" s="37"/>
      <c r="D52" s="37"/>
      <c r="E52" s="37"/>
      <c r="F52" s="37"/>
      <c r="G52" s="37"/>
      <c r="H52" s="37"/>
      <c r="I52" s="37"/>
      <c r="J52" s="37"/>
      <c r="K52" s="37"/>
      <c r="L52" s="37"/>
      <c r="M52" s="37"/>
      <c r="N52" s="37"/>
    </row>
    <row r="53" spans="1:14" s="32" customFormat="1" ht="11.25" hidden="1" x14ac:dyDescent="0.15">
      <c r="A53" s="37"/>
      <c r="B53" s="37"/>
      <c r="C53" s="37"/>
      <c r="D53" s="37"/>
      <c r="E53" s="37"/>
      <c r="F53" s="37"/>
      <c r="G53" s="37"/>
      <c r="H53" s="37"/>
      <c r="I53" s="37"/>
      <c r="J53" s="37"/>
      <c r="K53" s="37"/>
      <c r="L53" s="37"/>
      <c r="M53" s="37"/>
      <c r="N53" s="37"/>
    </row>
    <row r="54" spans="1:14" s="32" customFormat="1" ht="11.25" hidden="1" x14ac:dyDescent="0.15">
      <c r="A54" s="37"/>
      <c r="B54" s="37"/>
      <c r="C54" s="37"/>
      <c r="D54" s="37"/>
      <c r="E54" s="37"/>
      <c r="F54" s="37"/>
      <c r="G54" s="37"/>
      <c r="H54" s="37"/>
      <c r="I54" s="37"/>
      <c r="J54" s="37"/>
      <c r="K54" s="37"/>
      <c r="L54" s="37"/>
      <c r="M54" s="37"/>
      <c r="N54" s="37"/>
    </row>
    <row r="55" spans="1:14" hidden="1" x14ac:dyDescent="0.25">
      <c r="A55" s="25"/>
      <c r="B55" s="25"/>
      <c r="C55" s="25"/>
      <c r="D55" s="25"/>
      <c r="E55" s="25"/>
      <c r="F55" s="25"/>
      <c r="G55" s="25"/>
      <c r="H55" s="25"/>
      <c r="I55" s="25"/>
      <c r="J55" s="25"/>
      <c r="K55" s="25"/>
      <c r="L55" s="25"/>
      <c r="M55" s="25"/>
      <c r="N55" s="25"/>
    </row>
    <row r="56" spans="1:14" hidden="1" x14ac:dyDescent="0.25">
      <c r="A56" s="25"/>
      <c r="B56" s="25"/>
      <c r="C56" s="25"/>
      <c r="D56" s="25"/>
      <c r="E56" s="25"/>
      <c r="F56" s="25"/>
      <c r="G56" s="25"/>
      <c r="H56" s="25"/>
      <c r="I56" s="25"/>
      <c r="J56" s="25"/>
      <c r="K56" s="25"/>
      <c r="L56" s="25"/>
      <c r="M56" s="25"/>
      <c r="N56" s="25"/>
    </row>
    <row r="57" spans="1:14" hidden="1" x14ac:dyDescent="0.25">
      <c r="A57" s="25"/>
      <c r="B57" s="25"/>
      <c r="C57" s="25"/>
      <c r="D57" s="25"/>
      <c r="E57" s="25"/>
      <c r="F57" s="25"/>
      <c r="G57" s="25"/>
      <c r="H57" s="25"/>
      <c r="I57" s="25"/>
      <c r="J57" s="25"/>
      <c r="K57" s="25"/>
      <c r="L57" s="25"/>
      <c r="M57" s="25"/>
      <c r="N57" s="25"/>
    </row>
    <row r="58" spans="1:14" hidden="1" x14ac:dyDescent="0.25">
      <c r="A58" s="25"/>
      <c r="B58" s="25"/>
      <c r="C58" s="25"/>
      <c r="D58" s="25"/>
      <c r="E58" s="25"/>
      <c r="F58" s="25"/>
      <c r="G58" s="25"/>
      <c r="H58" s="25"/>
      <c r="I58" s="25"/>
      <c r="J58" s="25"/>
      <c r="K58" s="25"/>
      <c r="L58" s="25"/>
      <c r="M58" s="25"/>
      <c r="N58" s="25"/>
    </row>
    <row r="59" spans="1:14" hidden="1" x14ac:dyDescent="0.25">
      <c r="A59" s="25"/>
      <c r="B59" s="25"/>
      <c r="C59" s="25"/>
      <c r="D59" s="25"/>
      <c r="E59" s="25"/>
      <c r="F59" s="25"/>
      <c r="G59" s="25"/>
      <c r="H59" s="25"/>
      <c r="I59" s="25"/>
      <c r="J59" s="25"/>
      <c r="K59" s="25"/>
      <c r="L59" s="25"/>
      <c r="M59" s="25"/>
      <c r="N59" s="25"/>
    </row>
    <row r="60" spans="1:14" hidden="1" x14ac:dyDescent="0.25">
      <c r="A60" s="25"/>
      <c r="B60" s="25"/>
      <c r="C60" s="25"/>
      <c r="D60" s="25"/>
      <c r="E60" s="25"/>
      <c r="F60" s="25"/>
      <c r="G60" s="25"/>
      <c r="H60" s="25"/>
      <c r="I60" s="25"/>
      <c r="J60" s="25"/>
      <c r="K60" s="25"/>
      <c r="L60" s="25"/>
      <c r="M60" s="25"/>
      <c r="N60" s="25"/>
    </row>
    <row r="61" spans="1:14" hidden="1" x14ac:dyDescent="0.25">
      <c r="A61" s="25"/>
      <c r="B61" s="25"/>
      <c r="C61" s="25"/>
      <c r="D61" s="25"/>
      <c r="E61" s="25"/>
      <c r="F61" s="25"/>
      <c r="G61" s="25"/>
      <c r="H61" s="25"/>
      <c r="I61" s="25"/>
      <c r="J61" s="25"/>
      <c r="K61" s="25"/>
      <c r="L61" s="25"/>
      <c r="M61" s="25"/>
      <c r="N61" s="25"/>
    </row>
    <row r="62" spans="1:14" hidden="1" x14ac:dyDescent="0.25">
      <c r="A62" s="25"/>
      <c r="B62" s="25"/>
      <c r="C62" s="25"/>
      <c r="D62" s="25"/>
      <c r="E62" s="25"/>
      <c r="F62" s="25"/>
      <c r="G62" s="25"/>
      <c r="H62" s="25"/>
      <c r="I62" s="25"/>
      <c r="J62" s="25"/>
      <c r="K62" s="25"/>
      <c r="L62" s="25"/>
      <c r="M62" s="25"/>
      <c r="N62" s="25"/>
    </row>
    <row r="63" spans="1:14" hidden="1" x14ac:dyDescent="0.25">
      <c r="A63" s="25"/>
      <c r="B63" s="25"/>
      <c r="C63" s="25"/>
      <c r="D63" s="25"/>
      <c r="E63" s="25"/>
      <c r="F63" s="25"/>
      <c r="G63" s="25"/>
      <c r="H63" s="25"/>
      <c r="I63" s="25"/>
      <c r="J63" s="25"/>
      <c r="K63" s="25"/>
      <c r="L63" s="25"/>
      <c r="M63" s="25"/>
      <c r="N63" s="25"/>
    </row>
    <row r="64" spans="1:14" hidden="1" x14ac:dyDescent="0.25">
      <c r="A64" s="25"/>
      <c r="B64" s="25"/>
      <c r="C64" s="25"/>
      <c r="D64" s="25"/>
      <c r="E64" s="25"/>
      <c r="F64" s="25"/>
      <c r="G64" s="25"/>
      <c r="H64" s="25"/>
      <c r="I64" s="25"/>
      <c r="J64" s="25"/>
      <c r="K64" s="25"/>
      <c r="L64" s="25"/>
      <c r="M64" s="25"/>
      <c r="N64" s="25"/>
    </row>
    <row r="65" spans="1:14" hidden="1" x14ac:dyDescent="0.25">
      <c r="A65" s="25"/>
      <c r="B65" s="25"/>
      <c r="C65" s="25"/>
      <c r="D65" s="25"/>
      <c r="E65" s="25"/>
      <c r="F65" s="25"/>
      <c r="G65" s="25"/>
      <c r="H65" s="25"/>
      <c r="I65" s="25"/>
      <c r="J65" s="25"/>
      <c r="K65" s="25"/>
      <c r="L65" s="25"/>
      <c r="M65" s="25"/>
      <c r="N65" s="25"/>
    </row>
    <row r="66" spans="1:14" hidden="1" x14ac:dyDescent="0.25">
      <c r="A66" s="25"/>
      <c r="B66" s="25"/>
      <c r="C66" s="25"/>
      <c r="D66" s="25"/>
      <c r="E66" s="25"/>
      <c r="F66" s="25"/>
      <c r="G66" s="25"/>
      <c r="H66" s="25"/>
      <c r="I66" s="25"/>
      <c r="J66" s="25"/>
      <c r="K66" s="25"/>
      <c r="L66" s="25"/>
      <c r="M66" s="25"/>
      <c r="N66" s="25"/>
    </row>
    <row r="67" spans="1:14" hidden="1" x14ac:dyDescent="0.25">
      <c r="A67" s="25"/>
      <c r="B67" s="25"/>
      <c r="C67" s="25"/>
      <c r="D67" s="25"/>
      <c r="E67" s="25"/>
      <c r="F67" s="25"/>
      <c r="G67" s="25"/>
      <c r="H67" s="25"/>
      <c r="I67" s="25"/>
      <c r="J67" s="25"/>
      <c r="K67" s="25"/>
      <c r="L67" s="25"/>
      <c r="M67" s="25"/>
      <c r="N67" s="25"/>
    </row>
    <row r="68" spans="1:14" hidden="1" x14ac:dyDescent="0.25">
      <c r="A68" s="25"/>
      <c r="B68" s="25"/>
      <c r="C68" s="25"/>
      <c r="D68" s="25"/>
      <c r="E68" s="25"/>
      <c r="F68" s="25"/>
      <c r="G68" s="25"/>
      <c r="H68" s="25"/>
      <c r="I68" s="25"/>
      <c r="J68" s="25"/>
      <c r="K68" s="25"/>
      <c r="L68" s="25"/>
      <c r="M68" s="25"/>
      <c r="N68" s="25"/>
    </row>
    <row r="69" spans="1:14" hidden="1" x14ac:dyDescent="0.25">
      <c r="A69" s="25"/>
      <c r="B69" s="25"/>
      <c r="C69" s="25"/>
      <c r="D69" s="25"/>
      <c r="E69" s="25"/>
      <c r="F69" s="25"/>
      <c r="G69" s="25"/>
      <c r="H69" s="25"/>
      <c r="I69" s="25"/>
      <c r="J69" s="25"/>
      <c r="K69" s="25"/>
      <c r="L69" s="25"/>
      <c r="M69" s="25"/>
      <c r="N69" s="25"/>
    </row>
    <row r="70" spans="1:14" hidden="1" x14ac:dyDescent="0.25">
      <c r="A70" s="25"/>
      <c r="B70" s="25"/>
      <c r="C70" s="25"/>
      <c r="D70" s="25"/>
      <c r="E70" s="25"/>
      <c r="F70" s="25"/>
      <c r="G70" s="25"/>
      <c r="H70" s="25"/>
      <c r="I70" s="25"/>
      <c r="J70" s="25"/>
      <c r="K70" s="25"/>
      <c r="L70" s="25"/>
      <c r="M70" s="25"/>
      <c r="N70" s="25"/>
    </row>
    <row r="71" spans="1:14" hidden="1" x14ac:dyDescent="0.25">
      <c r="A71" s="25"/>
      <c r="B71" s="25"/>
      <c r="C71" s="25"/>
      <c r="D71" s="25"/>
      <c r="E71" s="25"/>
      <c r="F71" s="25"/>
      <c r="G71" s="25"/>
      <c r="H71" s="25"/>
      <c r="I71" s="25"/>
      <c r="J71" s="25"/>
      <c r="K71" s="25"/>
      <c r="L71" s="25"/>
      <c r="M71" s="25"/>
      <c r="N71" s="25"/>
    </row>
    <row r="1048576" ht="3.95" customHeight="1" x14ac:dyDescent="0.25"/>
  </sheetData>
  <sheetProtection formatCells="0" formatColumns="0" formatRows="0"/>
  <mergeCells count="1">
    <mergeCell ref="D6:I6"/>
  </mergeCells>
  <pageMargins left="0.7" right="0.7" top="0.75" bottom="0.75" header="0.3" footer="0.3"/>
  <pageSetup scale="8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7A078774-938A-40A6-ABAC-609FFADC8373}">
          <x14:formula1>
            <xm:f>selections!$X$4:$X$64</xm:f>
          </x14:formula1>
          <xm:sqref>G8:G25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4A9C92EC0F84D4D9562C98674581A8C" ma:contentTypeVersion="8" ma:contentTypeDescription="Create a new document." ma:contentTypeScope="" ma:versionID="1df3c28dd2bbce547d2870c859a29a87">
  <xsd:schema xmlns:xsd="http://www.w3.org/2001/XMLSchema" xmlns:xs="http://www.w3.org/2001/XMLSchema" xmlns:p="http://schemas.microsoft.com/office/2006/metadata/properties" xmlns:ns2="45e7b75f-eb96-46eb-9624-4c25d983eaa8" targetNamespace="http://schemas.microsoft.com/office/2006/metadata/properties" ma:root="true" ma:fieldsID="7ad920b7afb0dae2c00c3558c70d775b" ns2:_="">
    <xsd:import namespace="45e7b75f-eb96-46eb-9624-4c25d983eaa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e7b75f-eb96-46eb-9624-4c25d983ea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BF2989A-764F-458C-B248-57ED8F17790D}">
  <ds:schemaRefs>
    <ds:schemaRef ds:uri="http://schemas.microsoft.com/office/2006/documentManagement/types"/>
    <ds:schemaRef ds:uri="http://schemas.microsoft.com/office/2006/metadata/properties"/>
    <ds:schemaRef ds:uri="http://schemas.microsoft.com/office/infopath/2007/PartnerControls"/>
    <ds:schemaRef ds:uri="http://purl.org/dc/dcmitype/"/>
    <ds:schemaRef ds:uri="http://schemas.openxmlformats.org/package/2006/metadata/core-properties"/>
    <ds:schemaRef ds:uri="45e7b75f-eb96-46eb-9624-4c25d983eaa8"/>
    <ds:schemaRef ds:uri="http://purl.org/dc/elements/1.1/"/>
    <ds:schemaRef ds:uri="http://www.w3.org/XML/1998/namespace"/>
    <ds:schemaRef ds:uri="http://purl.org/dc/terms/"/>
  </ds:schemaRefs>
</ds:datastoreItem>
</file>

<file path=customXml/itemProps2.xml><?xml version="1.0" encoding="utf-8"?>
<ds:datastoreItem xmlns:ds="http://schemas.openxmlformats.org/officeDocument/2006/customXml" ds:itemID="{07F218B6-74D8-46AB-93B4-E352BABCA2E7}">
  <ds:schemaRefs>
    <ds:schemaRef ds:uri="http://schemas.microsoft.com/sharepoint/v3/contenttype/forms"/>
  </ds:schemaRefs>
</ds:datastoreItem>
</file>

<file path=customXml/itemProps3.xml><?xml version="1.0" encoding="utf-8"?>
<ds:datastoreItem xmlns:ds="http://schemas.openxmlformats.org/officeDocument/2006/customXml" ds:itemID="{D0714FD9-609B-4735-BFBE-BE432BD8E1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e7b75f-eb96-46eb-9624-4c25d983ea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c89fd8a-7f68-4667-aa15-41ebf2208961}" enabled="0" method="" siteId="{3c89fd8a-7f68-4667-aa15-41ebf220896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46</vt:i4>
      </vt:variant>
    </vt:vector>
  </HeadingPairs>
  <TitlesOfParts>
    <vt:vector size="63" baseType="lpstr">
      <vt:lpstr>Instructions</vt:lpstr>
      <vt:lpstr>For Signature Reps &amp; Warranties</vt:lpstr>
      <vt:lpstr>Regulatory Capital Changes</vt:lpstr>
      <vt:lpstr>All Investors</vt:lpstr>
      <vt:lpstr>Capital Reconciliation</vt:lpstr>
      <vt:lpstr>Waived Mgt Fees</vt:lpstr>
      <vt:lpstr>Dual Commtments</vt:lpstr>
      <vt:lpstr>Guarantees</vt:lpstr>
      <vt:lpstr>Non-US Investors</vt:lpstr>
      <vt:lpstr>Associates</vt:lpstr>
      <vt:lpstr>Affiliates</vt:lpstr>
      <vt:lpstr>Qualified Nonprivate Funds</vt:lpstr>
      <vt:lpstr>10% Investors</vt:lpstr>
      <vt:lpstr>Add.A Guar. &amp; Dual Commitment </vt:lpstr>
      <vt:lpstr>Addendum B Drop-down Funds</vt:lpstr>
      <vt:lpstr>Addendum C Definitions</vt:lpstr>
      <vt:lpstr>selections</vt:lpstr>
      <vt:lpstr>Instructions!_Toc361815490</vt:lpstr>
      <vt:lpstr>Instructions!_Toc361815491</vt:lpstr>
      <vt:lpstr>Instructions!_Toc361815492</vt:lpstr>
      <vt:lpstr>dualsection</vt:lpstr>
      <vt:lpstr>entitysection</vt:lpstr>
      <vt:lpstr>indivsection</vt:lpstr>
      <vt:lpstr>othersection</vt:lpstr>
      <vt:lpstr>'Add.A Guar. &amp; Dual Commitment '!Print_Area</vt:lpstr>
      <vt:lpstr>'Addendum B Drop-down Funds'!Print_Area</vt:lpstr>
      <vt:lpstr>'All Investors'!Print_Area</vt:lpstr>
      <vt:lpstr>Associates!Print_Area</vt:lpstr>
      <vt:lpstr>'Capital Reconciliation'!Print_Area</vt:lpstr>
      <vt:lpstr>'Dual Commtments'!Print_Area</vt:lpstr>
      <vt:lpstr>Instructions!Print_Area</vt:lpstr>
      <vt:lpstr>'Regulatory Capital Changes'!Print_Area</vt:lpstr>
      <vt:lpstr>'Waived Mgt Fees'!Print_Area</vt:lpstr>
      <vt:lpstr>'All Investors'!Print_Titles</vt:lpstr>
      <vt:lpstr>'Capital Reconciliation'!Print_Titles</vt:lpstr>
      <vt:lpstr>sectiondual</vt:lpstr>
      <vt:lpstr>sectionentity</vt:lpstr>
      <vt:lpstr>sectionindiv</vt:lpstr>
      <vt:lpstr>sectionother</vt:lpstr>
      <vt:lpstr>'10% Investors'!selassociate</vt:lpstr>
      <vt:lpstr>'Capital Reconciliation'!selassociate</vt:lpstr>
      <vt:lpstr>Guarantees!selassociate</vt:lpstr>
      <vt:lpstr>'Qualified Nonprivate Funds'!selassociate</vt:lpstr>
      <vt:lpstr>'Waived Mgt Fees'!selassociate</vt:lpstr>
      <vt:lpstr>selassociate</vt:lpstr>
      <vt:lpstr>SelBP</vt:lpstr>
      <vt:lpstr>'10% Investors'!selentityall</vt:lpstr>
      <vt:lpstr>'Capital Reconciliation'!selentityall</vt:lpstr>
      <vt:lpstr>Guarantees!selentityall</vt:lpstr>
      <vt:lpstr>'Qualified Nonprivate Funds'!selentityall</vt:lpstr>
      <vt:lpstr>'Waived Mgt Fees'!selentityall</vt:lpstr>
      <vt:lpstr>selentityall</vt:lpstr>
      <vt:lpstr>selentityorg</vt:lpstr>
      <vt:lpstr>selindiv</vt:lpstr>
      <vt:lpstr>selinstentityqual</vt:lpstr>
      <vt:lpstr>selinstindivqual</vt:lpstr>
      <vt:lpstr>'10% Investors'!selorgtype</vt:lpstr>
      <vt:lpstr>'Capital Reconciliation'!selorgtype</vt:lpstr>
      <vt:lpstr>Guarantees!selorgtype</vt:lpstr>
      <vt:lpstr>'Qualified Nonprivate Funds'!selorgtype</vt:lpstr>
      <vt:lpstr>'Waived Mgt Fees'!selorgtype</vt:lpstr>
      <vt:lpstr>selorgtype</vt:lpstr>
      <vt:lpstr>selyn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Capital Certificate</dc:title>
  <dc:subject/>
  <dc:creator>DeVries, Bailey G.</dc:creator>
  <cp:keywords>3.1</cp:keywords>
  <dc:description/>
  <cp:lastModifiedBy>VanEyl, Paul M.</cp:lastModifiedBy>
  <cp:revision/>
  <dcterms:created xsi:type="dcterms:W3CDTF">2023-01-28T17:17:16Z</dcterms:created>
  <dcterms:modified xsi:type="dcterms:W3CDTF">2026-02-20T17:49:19Z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0x010100A4A9C92EC0F84D4D9562C98674581A8C</vt:lpwstr>
  </property>
</Properties>
</file>