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 codeName="{28389E77-7640-9E18-AD5C-E98E2F4A8B83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dagcc.sharepoint.com/sites/FBC-EPAD/RAP/Shared Documents/Information Collection Requests/FSA/0560-0316 ERP 2022/2026 De Minimis/"/>
    </mc:Choice>
  </mc:AlternateContent>
  <xr:revisionPtr revIDLastSave="14" documentId="13_ncr:1_{8ADA682A-2A90-46B0-996A-B93E4438919B}" xr6:coauthVersionLast="47" xr6:coauthVersionMax="47" xr10:uidLastSave="{6F0A921F-F3F2-4924-B818-AF3A10D989C4}"/>
  <workbookProtection workbookPassword="CA59" lockStructure="1"/>
  <bookViews>
    <workbookView xWindow="13980" yWindow="-13620" windowWidth="24240" windowHeight="13020" xr2:uid="{00000000-000D-0000-FFFF-FFFF00000000}"/>
  </bookViews>
  <sheets>
    <sheet name="Sheet1" sheetId="19" r:id="rId1"/>
  </sheets>
  <definedNames>
    <definedName name="_xlnm.Print_Area" localSheetId="0">Sheet1!$A$1:$R$39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2" i="19" l="1"/>
  <c r="U33" i="19"/>
  <c r="U34" i="19"/>
  <c r="U35" i="19"/>
  <c r="U36" i="19"/>
  <c r="U37" i="19"/>
  <c r="U31" i="19"/>
  <c r="G42" i="19"/>
  <c r="C41" i="19"/>
  <c r="S37" i="19"/>
  <c r="T37" i="19"/>
  <c r="J37" i="19"/>
  <c r="R32" i="19"/>
  <c r="R33" i="19"/>
  <c r="R34" i="19"/>
  <c r="R35" i="19"/>
  <c r="R36" i="19"/>
  <c r="M32" i="19"/>
  <c r="M33" i="19"/>
  <c r="M34" i="19"/>
  <c r="M35" i="19"/>
  <c r="M36" i="19"/>
  <c r="M31" i="19"/>
  <c r="R31" i="19" s="1"/>
  <c r="K36" i="19" l="1"/>
  <c r="K34" i="19"/>
  <c r="K33" i="19"/>
  <c r="J32" i="19"/>
  <c r="J31" i="19"/>
  <c r="J30" i="19"/>
  <c r="T21" i="19"/>
  <c r="T22" i="19"/>
  <c r="T23" i="19"/>
  <c r="T24" i="19"/>
  <c r="T25" i="19"/>
  <c r="T26" i="19"/>
  <c r="T27" i="19"/>
  <c r="T28" i="19"/>
  <c r="T29" i="19"/>
  <c r="T30" i="19"/>
  <c r="T20" i="19"/>
  <c r="J28" i="19" l="1"/>
  <c r="J22" i="19" l="1"/>
  <c r="M22" i="19" s="1"/>
  <c r="R22" i="19" s="1"/>
  <c r="J24" i="19"/>
  <c r="M24" i="19" s="1"/>
  <c r="R24" i="19" s="1"/>
  <c r="J23" i="19"/>
  <c r="M23" i="19" s="1"/>
  <c r="R23" i="19" s="1"/>
  <c r="J21" i="19"/>
  <c r="M21" i="19" s="1"/>
  <c r="R21" i="19" s="1"/>
  <c r="J27" i="19" l="1"/>
  <c r="M27" i="19" s="1"/>
  <c r="J29" i="19"/>
  <c r="M29" i="19" s="1"/>
  <c r="R29" i="19" s="1"/>
  <c r="M30" i="19"/>
  <c r="R30" i="19" s="1"/>
  <c r="J26" i="19"/>
  <c r="M26" i="19" s="1"/>
  <c r="J25" i="19" l="1"/>
  <c r="R26" i="19"/>
  <c r="R27" i="19"/>
  <c r="R28" i="19"/>
  <c r="M25" i="19" l="1"/>
  <c r="R25" i="19" s="1"/>
  <c r="J20" i="19"/>
  <c r="M20" i="19" l="1"/>
  <c r="M37" i="19" s="1"/>
  <c r="C42" i="19" s="1"/>
  <c r="J38" i="19"/>
  <c r="P37" i="19"/>
  <c r="P38" i="19" s="1"/>
  <c r="L37" i="19" l="1"/>
  <c r="L38" i="19" s="1"/>
  <c r="M38" i="19"/>
  <c r="M39" i="19" s="1"/>
  <c r="R20" i="19"/>
  <c r="R37" i="19" s="1"/>
  <c r="R38" i="19" s="1"/>
  <c r="J39" i="19"/>
</calcChain>
</file>

<file path=xl/sharedStrings.xml><?xml version="1.0" encoding="utf-8"?>
<sst xmlns="http://schemas.openxmlformats.org/spreadsheetml/2006/main" count="126" uniqueCount="101">
  <si>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</si>
  <si>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TITLE OF INFORMATION COLLECTION DOCUMENT</t>
  </si>
  <si>
    <t>OMB NO.</t>
  </si>
  <si>
    <t>Emergency Relief Program 2022 (ERP 2022)</t>
  </si>
  <si>
    <t>DATE PREPARED</t>
  </si>
  <si>
    <t>IDENTIFICATION OF REPORTING OR RECORDKEEPING REQUIREMENT</t>
  </si>
  <si>
    <t>ANNUAL BURDEN</t>
  </si>
  <si>
    <t>REPORTS</t>
  </si>
  <si>
    <t>RECORDS</t>
  </si>
  <si>
    <t>RESPONDENT COST</t>
  </si>
  <si>
    <t xml:space="preserve">Revised Annual Burden hours  </t>
  </si>
  <si>
    <t>TOTAL BURDEN HOURS</t>
  </si>
  <si>
    <t>TOTAL</t>
  </si>
  <si>
    <t>Previously Approved Burden Hours</t>
  </si>
  <si>
    <t>Difference Due to Adjustments</t>
  </si>
  <si>
    <t>Differences Due to Program Changes</t>
  </si>
  <si>
    <t>FORMS NO (S)</t>
  </si>
  <si>
    <t>NO. OF</t>
  </si>
  <si>
    <t>NO OF</t>
  </si>
  <si>
    <t>TOTAL ANNUAL</t>
  </si>
  <si>
    <t>HOURS</t>
  </si>
  <si>
    <t xml:space="preserve"> (Col. F x G)</t>
  </si>
  <si>
    <t xml:space="preserve">NO. OF </t>
  </si>
  <si>
    <t xml:space="preserve">ANNUAL </t>
  </si>
  <si>
    <t>RECORD-</t>
  </si>
  <si>
    <t>COST</t>
  </si>
  <si>
    <t>SECTION OF</t>
  </si>
  <si>
    <t>DESCRIPTION</t>
  </si>
  <si>
    <t>(If "none"</t>
  </si>
  <si>
    <t>RESPONDENTS</t>
  </si>
  <si>
    <t>RESPONSES</t>
  </si>
  <si>
    <t xml:space="preserve">PER  </t>
  </si>
  <si>
    <t>(H)</t>
  </si>
  <si>
    <t>HOURS PER</t>
  </si>
  <si>
    <t>KEEPING HOURS</t>
  </si>
  <si>
    <t>PER</t>
  </si>
  <si>
    <t>REGS.</t>
  </si>
  <si>
    <t>so state)</t>
  </si>
  <si>
    <t xml:space="preserve">PER </t>
  </si>
  <si>
    <t>(Col. D x E)</t>
  </si>
  <si>
    <t>RESPONSE</t>
  </si>
  <si>
    <t>KEEPERS</t>
  </si>
  <si>
    <t>(Col. I x J)</t>
  </si>
  <si>
    <t>HOUR</t>
  </si>
  <si>
    <t>(Col. H x L)</t>
  </si>
  <si>
    <t>RESPONDENT</t>
  </si>
  <si>
    <t>EXEMPT</t>
  </si>
  <si>
    <t>NON-EXEMPT</t>
  </si>
  <si>
    <t>KEEPER</t>
  </si>
  <si>
    <t>(A)</t>
  </si>
  <si>
    <t>(B)</t>
  </si>
  <si>
    <t>(C)</t>
  </si>
  <si>
    <t>(D)</t>
  </si>
  <si>
    <t>(E)</t>
  </si>
  <si>
    <t>(F)</t>
  </si>
  <si>
    <t>(G)</t>
  </si>
  <si>
    <t>(I)</t>
  </si>
  <si>
    <t>(J)</t>
  </si>
  <si>
    <t>(K)</t>
  </si>
  <si>
    <t>(L)</t>
  </si>
  <si>
    <t>(M)</t>
  </si>
  <si>
    <t>Agency Notes</t>
  </si>
  <si>
    <t>Emergency Relief Program (ERP) 2022 Track 1 Application</t>
  </si>
  <si>
    <t>FSA-523</t>
  </si>
  <si>
    <t>Form no longer in use for this program because the period to submit application and related eligiblity forms has ended.</t>
  </si>
  <si>
    <t>Emergency Relief Program (ERP) 2022 Track 2 Application</t>
  </si>
  <si>
    <t>FSA-524</t>
  </si>
  <si>
    <t>Emergency Relief Program (ERP) 2022 Track 2 Tax Year Revenue Worksheet</t>
  </si>
  <si>
    <t>FSA-524-A</t>
  </si>
  <si>
    <t>Emergency Relief Program (ERP) 2022 Track 2 Expected Revenue Worksheet</t>
  </si>
  <si>
    <t>FSA-524-B</t>
  </si>
  <si>
    <t>Crop Insurance and/or NAP Coverage Agreement</t>
  </si>
  <si>
    <t>FSA-525</t>
  </si>
  <si>
    <t>Customer Data Worksheet</t>
  </si>
  <si>
    <t>AD-2047</t>
  </si>
  <si>
    <t>7 CFR part 1400</t>
  </si>
  <si>
    <t>Farm Operating Plan</t>
  </si>
  <si>
    <t>CCC-902</t>
  </si>
  <si>
    <t>Member Information for Legal Entities</t>
  </si>
  <si>
    <t>CCC-901</t>
  </si>
  <si>
    <t>Highly Erodible Land Conservation (HELC) and Wetland Conservation (WC) Certification (EXEMPT from PRA 16 U.S.C. 3846)</t>
  </si>
  <si>
    <t>AD-1026</t>
  </si>
  <si>
    <t>Socially Disadvantaged, Limited Resource, Beginning and Veteran Farmer or Rancher Certification</t>
  </si>
  <si>
    <t>CCC-860</t>
  </si>
  <si>
    <t>Request for an Exception to the $125,000 Payment Limitation for Certain Programs</t>
  </si>
  <si>
    <t>FSA-510</t>
  </si>
  <si>
    <t>None</t>
  </si>
  <si>
    <t>New</t>
  </si>
  <si>
    <t>FSA-524C</t>
  </si>
  <si>
    <t>Initial Notification Letter - Compliant</t>
  </si>
  <si>
    <t>Initial Notification Letter – May Request Review</t>
  </si>
  <si>
    <t>Time to gather information and respond to FSA</t>
  </si>
  <si>
    <t>Second Notifcation Letter</t>
  </si>
  <si>
    <t>SUBTOTAL</t>
  </si>
  <si>
    <t>TOTAL OF ALL PAGES</t>
  </si>
  <si>
    <t>TOTAL - COLUMNS "F" AND "I" = OMB 83-I, 13b; COLUMNS "H" AND "K" = OMB 83-I, 13c</t>
  </si>
  <si>
    <t>responses /respondent</t>
  </si>
  <si>
    <t>hours per response</t>
  </si>
  <si>
    <t>0560-0316</t>
  </si>
  <si>
    <r>
      <rPr>
        <i/>
        <sz val="9"/>
        <rFont val="Arial"/>
        <family val="2"/>
      </rPr>
      <t>De minimis</t>
    </r>
    <r>
      <rPr>
        <sz val="9"/>
        <rFont val="Arial"/>
        <family val="2"/>
      </rPr>
      <t xml:space="preserve"> notification letter</t>
    </r>
  </si>
  <si>
    <r>
      <rPr>
        <i/>
        <sz val="9"/>
        <rFont val="Arial"/>
        <family val="2"/>
      </rPr>
      <t>De Minimis</t>
    </r>
    <r>
      <rPr>
        <sz val="9"/>
        <rFont val="Arial"/>
        <family val="2"/>
      </rPr>
      <t xml:space="preserve"> Revenue Loss Certification for Uninsured/Uncovered Crops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</si>
</sst>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000"/>
    <numFmt numFmtId="166" formatCode="mmmm\ d\,\ yyyy"/>
    <numFmt numFmtId="167" formatCode="&quot;$&quot;#,##0.00"/>
    <numFmt numFmtId="168" formatCode="_(* #,##0_);_(* \(#,##0\);_(* &quot;-&quot;??_);_(@_)"/>
    <numFmt numFmtId="169" formatCode="#,##0.0000"/>
    <numFmt numFmtId="170" formatCode="0.00000000"/>
    <numFmt numFmtId="171" formatCode="0.000000000000000"/>
    <numFmt numFmtId="172" formatCode="_([$$-409]* #,##0_);_([$$-409]* \(#,##0\);_([$$-409]* &quot;-&quot;??_);_(@_)"/>
  </numFmts>
  <fonts count="25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sz val="10"/>
      <color rgb="FFFF0000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196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0" fontId="8" fillId="0" borderId="0" xfId="0" applyFont="1"/>
    <xf numFmtId="0" fontId="1" fillId="0" borderId="5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6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1" fontId="5" fillId="0" borderId="5" xfId="0" applyNumberFormat="1" applyFont="1" applyBorder="1" applyAlignment="1">
      <alignment horizontal="left" vertical="center"/>
    </xf>
    <xf numFmtId="1" fontId="5" fillId="0" borderId="9" xfId="0" applyNumberFormat="1" applyFont="1" applyBorder="1" applyAlignment="1">
      <alignment horizontal="left" vertical="center"/>
    </xf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3" fillId="0" borderId="7" xfId="0" applyFont="1" applyBorder="1" applyAlignment="1">
      <alignment horizontal="center" wrapText="1"/>
    </xf>
    <xf numFmtId="2" fontId="1" fillId="0" borderId="0" xfId="0" applyNumberFormat="1" applyFont="1"/>
    <xf numFmtId="2" fontId="1" fillId="0" borderId="3" xfId="0" applyNumberFormat="1" applyFont="1" applyBorder="1"/>
    <xf numFmtId="2" fontId="7" fillId="0" borderId="3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/>
    <xf numFmtId="2" fontId="1" fillId="0" borderId="4" xfId="0" applyNumberFormat="1" applyFont="1" applyBorder="1"/>
    <xf numFmtId="2" fontId="1" fillId="0" borderId="19" xfId="0" applyNumberFormat="1" applyFont="1" applyBorder="1"/>
    <xf numFmtId="166" fontId="5" fillId="0" borderId="4" xfId="0" applyNumberFormat="1" applyFont="1" applyBorder="1" applyAlignment="1">
      <alignment horizontal="center" vertical="center"/>
    </xf>
    <xf numFmtId="166" fontId="5" fillId="0" borderId="19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12" fillId="0" borderId="14" xfId="0" applyFont="1" applyBorder="1"/>
    <xf numFmtId="0" fontId="12" fillId="0" borderId="21" xfId="0" applyFont="1" applyBorder="1"/>
    <xf numFmtId="2" fontId="3" fillId="0" borderId="13" xfId="0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2" fontId="7" fillId="0" borderId="24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2" fontId="3" fillId="0" borderId="23" xfId="0" applyNumberFormat="1" applyFont="1" applyBorder="1" applyAlignment="1">
      <alignment horizontal="center"/>
    </xf>
    <xf numFmtId="0" fontId="1" fillId="0" borderId="5" xfId="0" applyFont="1" applyBorder="1" applyAlignment="1">
      <alignment wrapText="1"/>
    </xf>
    <xf numFmtId="49" fontId="5" fillId="2" borderId="5" xfId="0" applyNumberFormat="1" applyFont="1" applyFill="1" applyBorder="1" applyAlignment="1">
      <alignment horizontal="left" vertical="center" wrapText="1"/>
    </xf>
    <xf numFmtId="49" fontId="5" fillId="2" borderId="9" xfId="0" applyNumberFormat="1" applyFont="1" applyFill="1" applyBorder="1" applyAlignment="1">
      <alignment horizontal="left" vertical="center" wrapText="1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3" fontId="14" fillId="0" borderId="3" xfId="0" applyNumberFormat="1" applyFont="1" applyBorder="1" applyAlignment="1" applyProtection="1">
      <alignment vertical="center"/>
      <protection locked="0"/>
    </xf>
    <xf numFmtId="3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 applyAlignment="1">
      <alignment vertical="center"/>
    </xf>
    <xf numFmtId="3" fontId="14" fillId="0" borderId="2" xfId="0" applyNumberFormat="1" applyFont="1" applyBorder="1" applyAlignment="1">
      <alignment vertical="center"/>
    </xf>
    <xf numFmtId="3" fontId="17" fillId="0" borderId="3" xfId="0" applyNumberFormat="1" applyFont="1" applyBorder="1" applyAlignment="1" applyProtection="1">
      <alignment vertical="center"/>
      <protection locked="0"/>
    </xf>
    <xf numFmtId="3" fontId="17" fillId="0" borderId="2" xfId="0" applyNumberFormat="1" applyFont="1" applyBorder="1" applyAlignment="1" applyProtection="1">
      <alignment vertical="center"/>
      <protection locked="0"/>
    </xf>
    <xf numFmtId="3" fontId="17" fillId="0" borderId="0" xfId="0" applyNumberFormat="1" applyFont="1" applyAlignment="1">
      <alignment vertical="center"/>
    </xf>
    <xf numFmtId="3" fontId="17" fillId="0" borderId="0" xfId="0" applyNumberFormat="1" applyFont="1"/>
    <xf numFmtId="3" fontId="17" fillId="0" borderId="2" xfId="0" applyNumberFormat="1" applyFont="1" applyBorder="1" applyAlignment="1">
      <alignment vertical="center"/>
    </xf>
    <xf numFmtId="164" fontId="17" fillId="0" borderId="2" xfId="0" applyNumberFormat="1" applyFont="1" applyBorder="1" applyAlignment="1" applyProtection="1">
      <alignment vertical="center"/>
      <protection locked="0"/>
    </xf>
    <xf numFmtId="4" fontId="17" fillId="0" borderId="3" xfId="0" applyNumberFormat="1" applyFont="1" applyBorder="1" applyAlignment="1" applyProtection="1">
      <alignment vertical="center"/>
      <protection locked="0"/>
    </xf>
    <xf numFmtId="167" fontId="17" fillId="0" borderId="4" xfId="0" applyNumberFormat="1" applyFont="1" applyBorder="1" applyAlignment="1" applyProtection="1">
      <alignment vertical="center"/>
      <protection locked="0"/>
    </xf>
    <xf numFmtId="3" fontId="17" fillId="0" borderId="24" xfId="0" applyNumberFormat="1" applyFont="1" applyBorder="1" applyAlignment="1" applyProtection="1">
      <alignment vertical="center"/>
      <protection locked="0"/>
    </xf>
    <xf numFmtId="3" fontId="17" fillId="0" borderId="0" xfId="0" applyNumberFormat="1" applyFont="1" applyAlignment="1">
      <alignment horizontal="right" vertical="center"/>
    </xf>
    <xf numFmtId="3" fontId="18" fillId="0" borderId="2" xfId="0" applyNumberFormat="1" applyFont="1" applyBorder="1" applyAlignment="1" applyProtection="1">
      <alignment vertical="center"/>
      <protection locked="0"/>
    </xf>
    <xf numFmtId="164" fontId="18" fillId="0" borderId="2" xfId="0" applyNumberFormat="1" applyFont="1" applyBorder="1" applyAlignment="1" applyProtection="1">
      <alignment vertical="center"/>
      <protection locked="0"/>
    </xf>
    <xf numFmtId="4" fontId="18" fillId="0" borderId="3" xfId="0" applyNumberFormat="1" applyFont="1" applyBorder="1" applyAlignment="1" applyProtection="1">
      <alignment vertical="center"/>
      <protection locked="0"/>
    </xf>
    <xf numFmtId="1" fontId="17" fillId="0" borderId="2" xfId="0" applyNumberFormat="1" applyFont="1" applyBorder="1" applyAlignment="1" applyProtection="1">
      <alignment vertical="center"/>
      <protection locked="0"/>
    </xf>
    <xf numFmtId="0" fontId="13" fillId="0" borderId="12" xfId="0" applyFont="1" applyBorder="1" applyAlignment="1">
      <alignment horizontal="left" vertical="top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14" fillId="0" borderId="3" xfId="0" applyNumberFormat="1" applyFont="1" applyBorder="1" applyAlignment="1" applyProtection="1">
      <alignment horizontal="center" vertical="center" wrapText="1"/>
      <protection locked="0"/>
    </xf>
    <xf numFmtId="169" fontId="14" fillId="0" borderId="0" xfId="0" applyNumberFormat="1" applyFont="1" applyAlignment="1">
      <alignment vertical="center"/>
    </xf>
    <xf numFmtId="165" fontId="14" fillId="0" borderId="2" xfId="0" applyNumberFormat="1" applyFont="1" applyBorder="1" applyAlignment="1" applyProtection="1">
      <alignment vertical="center"/>
      <protection locked="0"/>
    </xf>
    <xf numFmtId="44" fontId="14" fillId="0" borderId="24" xfId="2" applyFont="1" applyBorder="1" applyAlignment="1" applyProtection="1">
      <alignment vertical="center"/>
      <protection locked="0"/>
    </xf>
    <xf numFmtId="3" fontId="19" fillId="0" borderId="0" xfId="0" applyNumberFormat="1" applyFont="1"/>
    <xf numFmtId="0" fontId="19" fillId="0" borderId="0" xfId="0" applyFont="1"/>
    <xf numFmtId="8" fontId="14" fillId="0" borderId="4" xfId="0" applyNumberFormat="1" applyFont="1" applyBorder="1" applyAlignment="1">
      <alignment vertical="center"/>
    </xf>
    <xf numFmtId="0" fontId="20" fillId="0" borderId="0" xfId="0" applyFont="1"/>
    <xf numFmtId="4" fontId="20" fillId="0" borderId="0" xfId="0" applyNumberFormat="1" applyFont="1"/>
    <xf numFmtId="168" fontId="20" fillId="0" borderId="0" xfId="1" applyNumberFormat="1" applyFont="1"/>
    <xf numFmtId="168" fontId="23" fillId="0" borderId="0" xfId="0" applyNumberFormat="1" applyFont="1"/>
    <xf numFmtId="0" fontId="20" fillId="0" borderId="0" xfId="0" applyFont="1" applyAlignment="1">
      <alignment wrapText="1"/>
    </xf>
    <xf numFmtId="3" fontId="20" fillId="0" borderId="0" xfId="0" applyNumberFormat="1" applyFont="1"/>
    <xf numFmtId="168" fontId="20" fillId="0" borderId="0" xfId="0" applyNumberFormat="1" applyFont="1"/>
    <xf numFmtId="43" fontId="21" fillId="3" borderId="30" xfId="1" applyFont="1" applyFill="1" applyBorder="1" applyAlignment="1">
      <alignment horizontal="center" vertical="center" wrapText="1"/>
    </xf>
    <xf numFmtId="43" fontId="21" fillId="3" borderId="5" xfId="1" applyFont="1" applyFill="1" applyBorder="1" applyAlignment="1">
      <alignment horizontal="center" vertical="center" wrapText="1"/>
    </xf>
    <xf numFmtId="43" fontId="21" fillId="3" borderId="12" xfId="1" applyFont="1" applyFill="1" applyBorder="1" applyAlignment="1">
      <alignment horizontal="center" vertical="center" wrapText="1"/>
    </xf>
    <xf numFmtId="43" fontId="21" fillId="3" borderId="0" xfId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/>
    </xf>
    <xf numFmtId="0" fontId="20" fillId="0" borderId="28" xfId="0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20" fillId="0" borderId="29" xfId="0" applyFont="1" applyBorder="1" applyAlignment="1">
      <alignment horizontal="center" wrapText="1"/>
    </xf>
    <xf numFmtId="0" fontId="20" fillId="0" borderId="1" xfId="0" applyFont="1" applyBorder="1" applyAlignment="1">
      <alignment horizontal="center" wrapText="1"/>
    </xf>
    <xf numFmtId="165" fontId="5" fillId="0" borderId="4" xfId="0" applyNumberFormat="1" applyFont="1" applyBorder="1" applyAlignment="1">
      <alignment horizontal="left" vertical="top" wrapText="1"/>
    </xf>
    <xf numFmtId="0" fontId="5" fillId="0" borderId="0" xfId="0" applyFont="1" applyAlignment="1">
      <alignment wrapText="1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8" xfId="0" applyFont="1" applyBorder="1" applyAlignment="1">
      <alignment wrapText="1"/>
    </xf>
    <xf numFmtId="2" fontId="9" fillId="0" borderId="14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2" fontId="5" fillId="0" borderId="6" xfId="0" applyNumberFormat="1" applyFont="1" applyBorder="1"/>
    <xf numFmtId="0" fontId="5" fillId="0" borderId="3" xfId="0" applyFont="1" applyBorder="1"/>
    <xf numFmtId="0" fontId="13" fillId="0" borderId="12" xfId="0" applyFont="1" applyBorder="1" applyAlignment="1">
      <alignment horizontal="left" vertical="top" wrapText="1"/>
    </xf>
    <xf numFmtId="0" fontId="12" fillId="0" borderId="12" xfId="0" applyFont="1" applyBorder="1"/>
    <xf numFmtId="0" fontId="12" fillId="0" borderId="6" xfId="0" applyFont="1" applyBorder="1"/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2" fontId="8" fillId="0" borderId="14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49" fontId="14" fillId="0" borderId="14" xfId="0" applyNumberFormat="1" applyFont="1" applyBorder="1" applyAlignment="1" applyProtection="1">
      <alignment horizontal="left" vertical="center" wrapText="1"/>
      <protection locked="0"/>
    </xf>
    <xf numFmtId="49" fontId="14" fillId="0" borderId="12" xfId="0" applyNumberFormat="1" applyFont="1" applyBorder="1" applyAlignment="1" applyProtection="1">
      <alignment horizontal="left" vertical="center" wrapText="1"/>
      <protection locked="0"/>
    </xf>
    <xf numFmtId="49" fontId="14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8" xfId="0" applyBorder="1" applyAlignment="1">
      <alignment horizontal="center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0" xfId="0" applyNumberFormat="1" applyFont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170" fontId="19" fillId="0" borderId="0" xfId="0" applyNumberFormat="1" applyFont="1" applyAlignment="1">
      <alignment horizontal="center"/>
    </xf>
    <xf numFmtId="171" fontId="19" fillId="0" borderId="0" xfId="0" applyNumberFormat="1" applyFont="1" applyAlignment="1">
      <alignment horizontal="center"/>
    </xf>
    <xf numFmtId="49" fontId="6" fillId="0" borderId="15" xfId="0" applyNumberFormat="1" applyFont="1" applyBorder="1" applyAlignment="1">
      <alignment horizontal="right" vertical="center" wrapText="1"/>
    </xf>
    <xf numFmtId="0" fontId="0" fillId="0" borderId="1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49" fontId="14" fillId="0" borderId="13" xfId="0" applyNumberFormat="1" applyFont="1" applyBorder="1" applyAlignment="1" applyProtection="1">
      <alignment horizontal="left" vertical="center" wrapText="1"/>
      <protection locked="0"/>
    </xf>
    <xf numFmtId="49" fontId="14" fillId="0" borderId="1" xfId="0" applyNumberFormat="1" applyFont="1" applyBorder="1" applyAlignment="1" applyProtection="1">
      <alignment horizontal="left" vertical="center" wrapText="1"/>
      <protection locked="0"/>
    </xf>
    <xf numFmtId="49" fontId="14" fillId="0" borderId="8" xfId="0" applyNumberFormat="1" applyFont="1" applyBorder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49" fontId="6" fillId="0" borderId="15" xfId="0" applyNumberFormat="1" applyFon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49" fontId="6" fillId="0" borderId="17" xfId="0" applyNumberFormat="1" applyFont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168" fontId="17" fillId="0" borderId="0" xfId="0" applyNumberFormat="1" applyFont="1"/>
    <xf numFmtId="164" fontId="14" fillId="0" borderId="2" xfId="0" applyNumberFormat="1" applyFont="1" applyBorder="1" applyAlignment="1" applyProtection="1">
      <alignment vertical="center"/>
      <protection locked="0"/>
    </xf>
    <xf numFmtId="4" fontId="14" fillId="0" borderId="3" xfId="0" applyNumberFormat="1" applyFont="1" applyBorder="1" applyAlignment="1" applyProtection="1">
      <alignment vertical="center"/>
      <protection locked="0"/>
    </xf>
    <xf numFmtId="3" fontId="14" fillId="0" borderId="7" xfId="0" applyNumberFormat="1" applyFont="1" applyBorder="1" applyAlignment="1">
      <alignment vertical="center"/>
    </xf>
    <xf numFmtId="3" fontId="14" fillId="2" borderId="6" xfId="0" applyNumberFormat="1" applyFont="1" applyFill="1" applyBorder="1" applyAlignment="1">
      <alignment vertical="center"/>
    </xf>
    <xf numFmtId="3" fontId="14" fillId="2" borderId="5" xfId="0" applyNumberFormat="1" applyFont="1" applyFill="1" applyBorder="1" applyAlignment="1">
      <alignment vertical="center"/>
    </xf>
    <xf numFmtId="3" fontId="14" fillId="0" borderId="5" xfId="0" applyNumberFormat="1" applyFont="1" applyBorder="1" applyAlignment="1">
      <alignment vertical="center"/>
    </xf>
    <xf numFmtId="1" fontId="14" fillId="2" borderId="5" xfId="0" applyNumberFormat="1" applyFont="1" applyFill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167" fontId="14" fillId="2" borderId="14" xfId="0" applyNumberFormat="1" applyFont="1" applyFill="1" applyBorder="1" applyAlignment="1">
      <alignment vertical="center"/>
    </xf>
    <xf numFmtId="172" fontId="14" fillId="0" borderId="20" xfId="0" applyNumberFormat="1" applyFont="1" applyBorder="1" applyAlignment="1">
      <alignment vertical="center"/>
    </xf>
    <xf numFmtId="3" fontId="14" fillId="2" borderId="10" xfId="0" applyNumberFormat="1" applyFont="1" applyFill="1" applyBorder="1" applyAlignment="1">
      <alignment vertical="center"/>
    </xf>
    <xf numFmtId="3" fontId="14" fillId="2" borderId="9" xfId="0" applyNumberFormat="1" applyFont="1" applyFill="1" applyBorder="1" applyAlignment="1">
      <alignment vertical="center"/>
    </xf>
    <xf numFmtId="3" fontId="14" fillId="0" borderId="9" xfId="0" applyNumberFormat="1" applyFont="1" applyBorder="1" applyAlignment="1">
      <alignment vertical="center"/>
    </xf>
    <xf numFmtId="1" fontId="14" fillId="2" borderId="9" xfId="0" applyNumberFormat="1" applyFont="1" applyFill="1" applyBorder="1" applyAlignment="1">
      <alignment vertical="center"/>
    </xf>
    <xf numFmtId="4" fontId="14" fillId="0" borderId="9" xfId="0" applyNumberFormat="1" applyFont="1" applyBorder="1" applyAlignment="1">
      <alignment vertical="center"/>
    </xf>
    <xf numFmtId="167" fontId="14" fillId="2" borderId="15" xfId="0" applyNumberFormat="1" applyFont="1" applyFill="1" applyBorder="1" applyAlignment="1">
      <alignment vertical="center"/>
    </xf>
    <xf numFmtId="172" fontId="14" fillId="0" borderId="26" xfId="0" applyNumberFormat="1" applyFont="1" applyBorder="1" applyAlignment="1">
      <alignment vertical="center"/>
    </xf>
    <xf numFmtId="3" fontId="22" fillId="0" borderId="9" xfId="0" applyNumberFormat="1" applyFont="1" applyBorder="1" applyAlignment="1">
      <alignment vertical="center"/>
    </xf>
    <xf numFmtId="0" fontId="14" fillId="0" borderId="27" xfId="0" applyFont="1" applyBorder="1"/>
    <xf numFmtId="3" fontId="14" fillId="0" borderId="25" xfId="0" applyNumberFormat="1" applyFont="1" applyBorder="1" applyAlignment="1">
      <alignment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06/relationships/vbaProject" Target="vbaProject.b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43"/>
  <sheetViews>
    <sheetView tabSelected="1" topLeftCell="A27" zoomScale="90" zoomScaleNormal="90" zoomScaleSheetLayoutView="75" workbookViewId="0">
      <selection activeCell="L31" sqref="L31"/>
    </sheetView>
  </sheetViews>
  <sheetFormatPr defaultColWidth="9.1796875" defaultRowHeight="8" x14ac:dyDescent="0.2"/>
  <cols>
    <col min="1" max="1" width="11.1796875" style="1" customWidth="1"/>
    <col min="2" max="6" width="7.81640625" style="1" customWidth="1"/>
    <col min="7" max="7" width="10.1796875" style="19" customWidth="1"/>
    <col min="8" max="8" width="9.1796875" style="4"/>
    <col min="9" max="9" width="11.54296875" style="4" bestFit="1" customWidth="1"/>
    <col min="10" max="10" width="14" style="1" customWidth="1"/>
    <col min="11" max="11" width="9.1796875" style="4"/>
    <col min="12" max="13" width="13.453125" style="1" customWidth="1"/>
    <col min="14" max="14" width="8.1796875" style="4" customWidth="1"/>
    <col min="15" max="15" width="7.81640625" style="4" customWidth="1"/>
    <col min="16" max="16" width="9.1796875" style="26" customWidth="1"/>
    <col min="17" max="17" width="9.54296875" style="25" customWidth="1"/>
    <col min="18" max="18" width="12.81640625" style="25" customWidth="1"/>
    <col min="19" max="19" width="10.453125" style="1" bestFit="1" customWidth="1"/>
    <col min="20" max="20" width="10.7265625" style="1" customWidth="1"/>
    <col min="21" max="21" width="10" style="1" customWidth="1"/>
    <col min="22" max="22" width="42.26953125" style="1" customWidth="1"/>
    <col min="23" max="16384" width="9.1796875" style="1"/>
  </cols>
  <sheetData>
    <row r="1" spans="1:26" ht="11.15" customHeight="1" x14ac:dyDescent="0.25">
      <c r="A1" s="113" t="s">
        <v>0</v>
      </c>
      <c r="B1" s="114"/>
      <c r="C1" s="114"/>
      <c r="D1" s="114"/>
      <c r="E1" s="114"/>
      <c r="F1" s="114"/>
      <c r="G1" s="114"/>
      <c r="H1" s="115"/>
      <c r="I1" s="124" t="s">
        <v>1</v>
      </c>
      <c r="J1" s="125"/>
      <c r="K1" s="125"/>
      <c r="L1" s="125"/>
      <c r="M1" s="125"/>
      <c r="N1" s="126"/>
      <c r="O1" s="69" t="s">
        <v>2</v>
      </c>
      <c r="P1" s="122" t="s">
        <v>98</v>
      </c>
      <c r="Q1" s="40"/>
      <c r="R1" s="41"/>
      <c r="S1" s="31"/>
      <c r="T1" s="31"/>
      <c r="U1" s="31"/>
    </row>
    <row r="2" spans="1:26" ht="8.25" customHeight="1" x14ac:dyDescent="0.2">
      <c r="A2" s="116"/>
      <c r="B2" s="117"/>
      <c r="C2" s="117"/>
      <c r="D2" s="117"/>
      <c r="E2" s="117"/>
      <c r="F2" s="117"/>
      <c r="G2" s="117"/>
      <c r="H2" s="118"/>
      <c r="I2" s="16"/>
      <c r="K2" s="1"/>
      <c r="N2" s="9"/>
      <c r="O2" s="1"/>
      <c r="P2" s="123"/>
      <c r="Q2" s="32"/>
      <c r="R2" s="33"/>
    </row>
    <row r="3" spans="1:26" ht="12.75" customHeight="1" x14ac:dyDescent="0.2">
      <c r="A3" s="116"/>
      <c r="B3" s="117"/>
      <c r="C3" s="117"/>
      <c r="D3" s="117"/>
      <c r="E3" s="117"/>
      <c r="F3" s="117"/>
      <c r="G3" s="117"/>
      <c r="H3" s="118"/>
      <c r="I3" s="96" t="s">
        <v>3</v>
      </c>
      <c r="J3" s="97"/>
      <c r="K3" s="97"/>
      <c r="L3" s="97"/>
      <c r="M3" s="97"/>
      <c r="N3" s="98"/>
      <c r="Q3" s="32"/>
      <c r="R3" s="33"/>
    </row>
    <row r="4" spans="1:26" ht="8.25" customHeight="1" x14ac:dyDescent="0.25">
      <c r="A4" s="116"/>
      <c r="B4" s="117"/>
      <c r="C4" s="117"/>
      <c r="D4" s="117"/>
      <c r="E4" s="117"/>
      <c r="F4" s="117"/>
      <c r="G4" s="117"/>
      <c r="H4" s="118"/>
      <c r="I4" s="99"/>
      <c r="J4" s="97"/>
      <c r="K4" s="97"/>
      <c r="L4" s="97"/>
      <c r="M4" s="97"/>
      <c r="N4" s="98"/>
      <c r="O4" s="7" t="s">
        <v>4</v>
      </c>
      <c r="Q4" s="32"/>
      <c r="R4" s="33"/>
    </row>
    <row r="5" spans="1:26" ht="8.25" customHeight="1" x14ac:dyDescent="0.2">
      <c r="A5" s="116"/>
      <c r="B5" s="117"/>
      <c r="C5" s="117"/>
      <c r="D5" s="117"/>
      <c r="E5" s="117"/>
      <c r="F5" s="117"/>
      <c r="G5" s="117"/>
      <c r="H5" s="118"/>
      <c r="I5" s="99"/>
      <c r="J5" s="97"/>
      <c r="K5" s="97"/>
      <c r="L5" s="97"/>
      <c r="M5" s="97"/>
      <c r="N5" s="98"/>
      <c r="O5" s="109">
        <v>46084</v>
      </c>
      <c r="P5" s="110"/>
      <c r="Q5" s="32"/>
      <c r="R5" s="33"/>
    </row>
    <row r="6" spans="1:26" ht="9" customHeight="1" x14ac:dyDescent="0.2">
      <c r="A6" s="116"/>
      <c r="B6" s="117"/>
      <c r="C6" s="117"/>
      <c r="D6" s="117"/>
      <c r="E6" s="117"/>
      <c r="F6" s="117"/>
      <c r="G6" s="117"/>
      <c r="H6" s="118"/>
      <c r="I6" s="99"/>
      <c r="J6" s="97"/>
      <c r="K6" s="97"/>
      <c r="L6" s="97"/>
      <c r="M6" s="97"/>
      <c r="N6" s="98"/>
      <c r="O6" s="111"/>
      <c r="P6" s="112"/>
      <c r="Q6" s="32"/>
      <c r="R6" s="33"/>
    </row>
    <row r="7" spans="1:26" ht="8.25" customHeight="1" x14ac:dyDescent="0.2">
      <c r="A7" s="116"/>
      <c r="B7" s="117"/>
      <c r="C7" s="117"/>
      <c r="D7" s="117"/>
      <c r="E7" s="117"/>
      <c r="F7" s="117"/>
      <c r="G7" s="117"/>
      <c r="H7" s="118"/>
      <c r="I7" s="99"/>
      <c r="J7" s="97"/>
      <c r="K7" s="97"/>
      <c r="L7" s="97"/>
      <c r="M7" s="97"/>
      <c r="N7" s="98"/>
      <c r="O7" s="1"/>
      <c r="Q7" s="32"/>
      <c r="R7" s="33"/>
    </row>
    <row r="8" spans="1:26" ht="4.5" customHeight="1" x14ac:dyDescent="0.2">
      <c r="A8" s="116"/>
      <c r="B8" s="117"/>
      <c r="C8" s="117"/>
      <c r="D8" s="117"/>
      <c r="E8" s="117"/>
      <c r="F8" s="117"/>
      <c r="G8" s="117"/>
      <c r="H8" s="118"/>
      <c r="I8" s="99"/>
      <c r="J8" s="97"/>
      <c r="K8" s="97"/>
      <c r="L8" s="97"/>
      <c r="M8" s="97"/>
      <c r="N8" s="98"/>
      <c r="Q8" s="34"/>
      <c r="R8" s="35"/>
    </row>
    <row r="9" spans="1:26" ht="8.25" hidden="1" customHeight="1" x14ac:dyDescent="0.2">
      <c r="A9" s="119"/>
      <c r="B9" s="120"/>
      <c r="C9" s="120"/>
      <c r="D9" s="120"/>
      <c r="E9" s="120"/>
      <c r="F9" s="120"/>
      <c r="G9" s="120"/>
      <c r="H9" s="121"/>
      <c r="I9" s="100"/>
      <c r="J9" s="101"/>
      <c r="K9" s="101"/>
      <c r="L9" s="101"/>
      <c r="M9" s="101"/>
      <c r="N9" s="102"/>
      <c r="Q9" s="34"/>
      <c r="R9" s="35"/>
    </row>
    <row r="10" spans="1:26" ht="8.15" customHeight="1" x14ac:dyDescent="0.2">
      <c r="A10" s="127" t="s">
        <v>5</v>
      </c>
      <c r="B10" s="128"/>
      <c r="C10" s="128"/>
      <c r="D10" s="128"/>
      <c r="E10" s="128"/>
      <c r="F10" s="129"/>
      <c r="G10" s="47"/>
      <c r="H10" s="133" t="s">
        <v>6</v>
      </c>
      <c r="I10" s="104"/>
      <c r="J10" s="104"/>
      <c r="K10" s="104"/>
      <c r="L10" s="104"/>
      <c r="M10" s="104"/>
      <c r="N10" s="104"/>
      <c r="O10" s="104"/>
      <c r="P10" s="105"/>
      <c r="Q10" s="36"/>
      <c r="R10" s="37"/>
    </row>
    <row r="11" spans="1:26" ht="8.15" customHeight="1" x14ac:dyDescent="0.2">
      <c r="A11" s="130"/>
      <c r="B11" s="131"/>
      <c r="C11" s="131"/>
      <c r="D11" s="131"/>
      <c r="E11" s="131"/>
      <c r="F11" s="132"/>
      <c r="G11" s="20"/>
      <c r="H11" s="106"/>
      <c r="I11" s="107"/>
      <c r="J11" s="107"/>
      <c r="K11" s="107"/>
      <c r="L11" s="107"/>
      <c r="M11" s="107"/>
      <c r="N11" s="107"/>
      <c r="O11" s="107"/>
      <c r="P11" s="108"/>
      <c r="Q11" s="36"/>
      <c r="R11" s="37"/>
    </row>
    <row r="12" spans="1:26" ht="8.15" customHeight="1" x14ac:dyDescent="0.25">
      <c r="A12" s="8"/>
      <c r="F12" s="9"/>
      <c r="G12" s="20"/>
      <c r="H12" s="143" t="s">
        <v>7</v>
      </c>
      <c r="I12" s="144"/>
      <c r="J12" s="144"/>
      <c r="K12" s="144"/>
      <c r="L12" s="145"/>
      <c r="M12" s="71"/>
      <c r="N12" s="103" t="s">
        <v>8</v>
      </c>
      <c r="O12" s="104"/>
      <c r="P12" s="105"/>
      <c r="Q12" s="103" t="s">
        <v>9</v>
      </c>
      <c r="R12" s="134"/>
      <c r="S12" s="92" t="s">
        <v>10</v>
      </c>
      <c r="T12" s="93"/>
      <c r="U12" s="93"/>
      <c r="V12" s="80"/>
      <c r="W12" s="80"/>
      <c r="X12" s="80"/>
      <c r="Y12" s="80"/>
      <c r="Z12" s="80"/>
    </row>
    <row r="13" spans="1:26" ht="8.15" customHeight="1" x14ac:dyDescent="0.25">
      <c r="A13" s="10"/>
      <c r="F13" s="9"/>
      <c r="G13" s="20"/>
      <c r="H13" s="146"/>
      <c r="I13" s="147"/>
      <c r="J13" s="147"/>
      <c r="K13" s="147"/>
      <c r="L13" s="148"/>
      <c r="M13" s="72"/>
      <c r="N13" s="106"/>
      <c r="O13" s="107"/>
      <c r="P13" s="108"/>
      <c r="Q13" s="135"/>
      <c r="R13" s="136"/>
      <c r="S13" s="94"/>
      <c r="T13" s="95"/>
      <c r="U13" s="95"/>
      <c r="V13" s="80"/>
      <c r="W13" s="80"/>
      <c r="X13" s="80"/>
      <c r="Y13" s="80"/>
      <c r="Z13" s="80"/>
    </row>
    <row r="14" spans="1:26" ht="12.65" customHeight="1" x14ac:dyDescent="0.25">
      <c r="A14" s="10"/>
      <c r="F14" s="9"/>
      <c r="G14" s="21"/>
      <c r="H14" s="11"/>
      <c r="I14" s="8"/>
      <c r="J14" s="8"/>
      <c r="K14" s="8"/>
      <c r="L14" s="149" t="s">
        <v>11</v>
      </c>
      <c r="M14" s="150"/>
      <c r="N14" s="8"/>
      <c r="O14" s="8"/>
      <c r="P14" s="27" t="s">
        <v>12</v>
      </c>
      <c r="Q14" s="38"/>
      <c r="R14" s="43"/>
      <c r="S14" s="87" t="s">
        <v>13</v>
      </c>
      <c r="T14" s="87" t="s">
        <v>14</v>
      </c>
      <c r="U14" s="89" t="s">
        <v>15</v>
      </c>
      <c r="V14" s="80"/>
      <c r="W14" s="80"/>
      <c r="X14" s="80"/>
      <c r="Y14" s="80"/>
      <c r="Z14" s="80"/>
    </row>
    <row r="15" spans="1:26" ht="12.65" customHeight="1" x14ac:dyDescent="0.25">
      <c r="A15" s="10"/>
      <c r="F15" s="9"/>
      <c r="G15" s="22" t="s">
        <v>16</v>
      </c>
      <c r="H15" s="13" t="s">
        <v>17</v>
      </c>
      <c r="I15" s="12" t="s">
        <v>18</v>
      </c>
      <c r="J15" s="12" t="s">
        <v>19</v>
      </c>
      <c r="K15" s="12" t="s">
        <v>20</v>
      </c>
      <c r="L15" s="140" t="s">
        <v>21</v>
      </c>
      <c r="M15" s="151"/>
      <c r="N15" s="12" t="s">
        <v>22</v>
      </c>
      <c r="O15" s="12" t="s">
        <v>23</v>
      </c>
      <c r="P15" s="27" t="s">
        <v>24</v>
      </c>
      <c r="Q15" s="39" t="s">
        <v>25</v>
      </c>
      <c r="R15" s="45" t="s">
        <v>12</v>
      </c>
      <c r="S15" s="87"/>
      <c r="T15" s="87"/>
      <c r="U15" s="90"/>
      <c r="V15" s="80"/>
      <c r="W15" s="80"/>
      <c r="X15" s="80"/>
      <c r="Y15" s="80"/>
      <c r="Z15" s="80"/>
    </row>
    <row r="16" spans="1:26" ht="12.5" x14ac:dyDescent="0.25">
      <c r="A16" s="12" t="s">
        <v>26</v>
      </c>
      <c r="B16" s="140" t="s">
        <v>27</v>
      </c>
      <c r="C16" s="141"/>
      <c r="D16" s="141"/>
      <c r="E16" s="141"/>
      <c r="F16" s="142"/>
      <c r="G16" s="22" t="s">
        <v>28</v>
      </c>
      <c r="H16" s="13" t="s">
        <v>29</v>
      </c>
      <c r="I16" s="12" t="s">
        <v>30</v>
      </c>
      <c r="J16" s="12" t="s">
        <v>30</v>
      </c>
      <c r="K16" s="12" t="s">
        <v>31</v>
      </c>
      <c r="L16" s="152" t="s">
        <v>32</v>
      </c>
      <c r="M16" s="153"/>
      <c r="N16" s="12" t="s">
        <v>24</v>
      </c>
      <c r="O16" s="12" t="s">
        <v>33</v>
      </c>
      <c r="P16" s="27" t="s">
        <v>34</v>
      </c>
      <c r="Q16" s="39" t="s">
        <v>35</v>
      </c>
      <c r="R16" s="45" t="s">
        <v>25</v>
      </c>
      <c r="S16" s="87"/>
      <c r="T16" s="87"/>
      <c r="U16" s="90"/>
      <c r="V16" s="80"/>
      <c r="W16" s="80"/>
      <c r="X16" s="80"/>
      <c r="Y16" s="80"/>
      <c r="Z16" s="80"/>
    </row>
    <row r="17" spans="1:27" ht="8.25" customHeight="1" x14ac:dyDescent="0.25">
      <c r="A17" s="12" t="s">
        <v>36</v>
      </c>
      <c r="F17" s="9"/>
      <c r="G17" s="22" t="s">
        <v>37</v>
      </c>
      <c r="H17" s="9"/>
      <c r="I17" s="12" t="s">
        <v>38</v>
      </c>
      <c r="J17" s="12" t="s">
        <v>39</v>
      </c>
      <c r="K17" s="12" t="s">
        <v>40</v>
      </c>
      <c r="L17" s="12"/>
      <c r="M17" s="12"/>
      <c r="N17" s="12" t="s">
        <v>41</v>
      </c>
      <c r="O17" s="12" t="s">
        <v>24</v>
      </c>
      <c r="P17" s="28" t="s">
        <v>42</v>
      </c>
      <c r="Q17" s="39" t="s">
        <v>43</v>
      </c>
      <c r="R17" s="45" t="s">
        <v>44</v>
      </c>
      <c r="S17" s="87"/>
      <c r="T17" s="87"/>
      <c r="U17" s="90"/>
      <c r="V17" s="80"/>
      <c r="W17" s="80"/>
      <c r="X17" s="80"/>
      <c r="Y17" s="81"/>
      <c r="Z17" s="80"/>
    </row>
    <row r="18" spans="1:27" ht="12.75" customHeight="1" x14ac:dyDescent="0.25">
      <c r="A18" s="10"/>
      <c r="F18" s="9"/>
      <c r="G18" s="23"/>
      <c r="H18" s="9"/>
      <c r="I18" s="12" t="s">
        <v>45</v>
      </c>
      <c r="J18" s="12"/>
      <c r="K18" s="12"/>
      <c r="L18" s="12" t="s">
        <v>46</v>
      </c>
      <c r="M18" s="12" t="s">
        <v>47</v>
      </c>
      <c r="N18" s="12"/>
      <c r="O18" s="12" t="s">
        <v>48</v>
      </c>
      <c r="P18" s="27"/>
      <c r="Q18" s="38"/>
      <c r="R18" s="44"/>
      <c r="S18" s="87"/>
      <c r="T18" s="87"/>
      <c r="U18" s="90"/>
      <c r="V18" s="80"/>
      <c r="W18" s="80"/>
      <c r="X18" s="80"/>
      <c r="Y18" s="81"/>
      <c r="Z18" s="80"/>
    </row>
    <row r="19" spans="1:27" ht="12.75" customHeight="1" x14ac:dyDescent="0.25">
      <c r="A19" s="14" t="s">
        <v>49</v>
      </c>
      <c r="B19" s="140" t="s">
        <v>50</v>
      </c>
      <c r="C19" s="141"/>
      <c r="D19" s="141"/>
      <c r="E19" s="141"/>
      <c r="F19" s="142"/>
      <c r="G19" s="24" t="s">
        <v>51</v>
      </c>
      <c r="H19" s="15" t="s">
        <v>52</v>
      </c>
      <c r="I19" s="14" t="s">
        <v>53</v>
      </c>
      <c r="J19" s="14" t="s">
        <v>54</v>
      </c>
      <c r="K19" s="14" t="s">
        <v>55</v>
      </c>
      <c r="L19" s="14"/>
      <c r="M19" s="14"/>
      <c r="N19" s="14" t="s">
        <v>56</v>
      </c>
      <c r="O19" s="14" t="s">
        <v>57</v>
      </c>
      <c r="P19" s="29" t="s">
        <v>58</v>
      </c>
      <c r="Q19" s="42" t="s">
        <v>59</v>
      </c>
      <c r="R19" s="46" t="s">
        <v>60</v>
      </c>
      <c r="S19" s="88"/>
      <c r="T19" s="88"/>
      <c r="U19" s="90"/>
      <c r="V19" s="91" t="s">
        <v>61</v>
      </c>
      <c r="W19" s="91"/>
      <c r="X19" s="91"/>
      <c r="Y19" s="91"/>
      <c r="Z19" s="91"/>
    </row>
    <row r="20" spans="1:27" s="2" customFormat="1" ht="45" customHeight="1" x14ac:dyDescent="0.3">
      <c r="A20" s="70"/>
      <c r="B20" s="137" t="s">
        <v>62</v>
      </c>
      <c r="C20" s="138"/>
      <c r="D20" s="138"/>
      <c r="E20" s="138"/>
      <c r="F20" s="139"/>
      <c r="G20" s="73" t="s">
        <v>63</v>
      </c>
      <c r="H20" s="55">
        <v>0</v>
      </c>
      <c r="I20" s="56">
        <v>0</v>
      </c>
      <c r="J20" s="57">
        <f t="shared" ref="J20:J32" si="0">SUM(H20*I20)</f>
        <v>0</v>
      </c>
      <c r="K20" s="68">
        <v>0</v>
      </c>
      <c r="L20" s="58"/>
      <c r="M20" s="59">
        <f t="shared" ref="M20:M30" si="1">SUM(J20*K20)</f>
        <v>0</v>
      </c>
      <c r="N20" s="56"/>
      <c r="O20" s="60"/>
      <c r="P20" s="61"/>
      <c r="Q20" s="62">
        <v>0</v>
      </c>
      <c r="R20" s="63">
        <f t="shared" ref="R20:R30" si="2">SUM(M20*Q20)</f>
        <v>0</v>
      </c>
      <c r="S20" s="82">
        <v>50000</v>
      </c>
      <c r="T20" s="83">
        <f>0-S20</f>
        <v>-50000</v>
      </c>
      <c r="U20" s="80"/>
      <c r="V20" s="84" t="s">
        <v>64</v>
      </c>
      <c r="W20" s="80"/>
      <c r="X20" s="80"/>
      <c r="Y20" s="81"/>
      <c r="Z20" s="80"/>
      <c r="AA20" s="1"/>
    </row>
    <row r="21" spans="1:27" s="2" customFormat="1" ht="45" customHeight="1" x14ac:dyDescent="0.3">
      <c r="A21" s="70"/>
      <c r="B21" s="154" t="s">
        <v>65</v>
      </c>
      <c r="C21" s="155"/>
      <c r="D21" s="155"/>
      <c r="E21" s="155"/>
      <c r="F21" s="156"/>
      <c r="G21" s="73" t="s">
        <v>66</v>
      </c>
      <c r="H21" s="55">
        <v>0</v>
      </c>
      <c r="I21" s="56">
        <v>0</v>
      </c>
      <c r="J21" s="57">
        <f t="shared" ref="J21:J23" si="3">SUM(H21*I21)</f>
        <v>0</v>
      </c>
      <c r="K21" s="68">
        <v>0</v>
      </c>
      <c r="L21" s="58"/>
      <c r="M21" s="59">
        <f t="shared" ref="M21:M23" si="4">SUM(J21*K21)</f>
        <v>0</v>
      </c>
      <c r="N21" s="56"/>
      <c r="O21" s="60"/>
      <c r="P21" s="61"/>
      <c r="Q21" s="62">
        <v>0</v>
      </c>
      <c r="R21" s="63">
        <f t="shared" ref="R21:R23" si="5">SUM(M21*Q21)</f>
        <v>0</v>
      </c>
      <c r="S21" s="82">
        <v>30000</v>
      </c>
      <c r="T21" s="83">
        <f t="shared" ref="T21:T30" si="6">0-S21</f>
        <v>-30000</v>
      </c>
      <c r="U21" s="80"/>
      <c r="V21" s="84" t="s">
        <v>64</v>
      </c>
      <c r="W21" s="80"/>
      <c r="X21" s="80"/>
      <c r="Y21" s="81"/>
      <c r="Z21" s="80"/>
      <c r="AA21" s="1"/>
    </row>
    <row r="22" spans="1:27" s="2" customFormat="1" ht="30" customHeight="1" x14ac:dyDescent="0.3">
      <c r="A22" s="70"/>
      <c r="B22" s="154" t="s">
        <v>67</v>
      </c>
      <c r="C22" s="157"/>
      <c r="D22" s="157"/>
      <c r="E22" s="157"/>
      <c r="F22" s="158"/>
      <c r="G22" s="73" t="s">
        <v>68</v>
      </c>
      <c r="H22" s="55">
        <v>0</v>
      </c>
      <c r="I22" s="56">
        <v>0</v>
      </c>
      <c r="J22" s="57">
        <f t="shared" ref="J22" si="7">SUM(H22*I22)</f>
        <v>0</v>
      </c>
      <c r="K22" s="68">
        <v>0</v>
      </c>
      <c r="L22" s="58"/>
      <c r="M22" s="59">
        <f t="shared" ref="M22" si="8">SUM(J22*K22)</f>
        <v>0</v>
      </c>
      <c r="N22" s="56"/>
      <c r="O22" s="60"/>
      <c r="P22" s="61"/>
      <c r="Q22" s="62">
        <v>0</v>
      </c>
      <c r="R22" s="63">
        <f t="shared" ref="R22" si="9">SUM(M22*Q22)</f>
        <v>0</v>
      </c>
      <c r="S22" s="82">
        <v>5000</v>
      </c>
      <c r="T22" s="83">
        <f t="shared" si="6"/>
        <v>-5000</v>
      </c>
      <c r="U22" s="80"/>
      <c r="V22" s="84" t="s">
        <v>64</v>
      </c>
      <c r="W22" s="80"/>
      <c r="X22" s="80"/>
      <c r="Y22" s="81"/>
      <c r="Z22" s="80"/>
      <c r="AA22" s="1"/>
    </row>
    <row r="23" spans="1:27" s="2" customFormat="1" ht="30" customHeight="1" x14ac:dyDescent="0.3">
      <c r="A23" s="70"/>
      <c r="B23" s="154" t="s">
        <v>69</v>
      </c>
      <c r="C23" s="157"/>
      <c r="D23" s="157"/>
      <c r="E23" s="157"/>
      <c r="F23" s="158"/>
      <c r="G23" s="73" t="s">
        <v>70</v>
      </c>
      <c r="H23" s="55">
        <v>0</v>
      </c>
      <c r="I23" s="56">
        <v>0</v>
      </c>
      <c r="J23" s="57">
        <f t="shared" si="3"/>
        <v>0</v>
      </c>
      <c r="K23" s="68">
        <v>0</v>
      </c>
      <c r="L23" s="58"/>
      <c r="M23" s="59">
        <f t="shared" si="4"/>
        <v>0</v>
      </c>
      <c r="N23" s="56"/>
      <c r="O23" s="60"/>
      <c r="P23" s="61"/>
      <c r="Q23" s="62">
        <v>0</v>
      </c>
      <c r="R23" s="63">
        <f t="shared" si="5"/>
        <v>0</v>
      </c>
      <c r="S23" s="82">
        <v>5000</v>
      </c>
      <c r="T23" s="83">
        <f t="shared" si="6"/>
        <v>-5000</v>
      </c>
      <c r="U23" s="80"/>
      <c r="V23" s="84" t="s">
        <v>64</v>
      </c>
      <c r="W23" s="80"/>
      <c r="X23" s="80"/>
      <c r="Y23" s="81"/>
      <c r="Z23" s="80"/>
      <c r="AA23" s="1"/>
    </row>
    <row r="24" spans="1:27" s="2" customFormat="1" ht="45" customHeight="1" x14ac:dyDescent="0.3">
      <c r="A24" s="70"/>
      <c r="B24" s="154" t="s">
        <v>71</v>
      </c>
      <c r="C24" s="155"/>
      <c r="D24" s="155"/>
      <c r="E24" s="155"/>
      <c r="F24" s="156"/>
      <c r="G24" s="73" t="s">
        <v>72</v>
      </c>
      <c r="H24" s="55">
        <v>0</v>
      </c>
      <c r="I24" s="56">
        <v>0</v>
      </c>
      <c r="J24" s="57">
        <f t="shared" ref="J24" si="10">SUM(H24*I24)</f>
        <v>0</v>
      </c>
      <c r="K24" s="68">
        <v>0</v>
      </c>
      <c r="L24" s="58"/>
      <c r="M24" s="59">
        <f t="shared" ref="M24" si="11">SUM(J24*K24)</f>
        <v>0</v>
      </c>
      <c r="N24" s="56"/>
      <c r="O24" s="60"/>
      <c r="P24" s="61"/>
      <c r="Q24" s="62">
        <v>0</v>
      </c>
      <c r="R24" s="63">
        <f t="shared" ref="R24" si="12">SUM(M24*Q24)</f>
        <v>0</v>
      </c>
      <c r="S24" s="82">
        <v>5100</v>
      </c>
      <c r="T24" s="83">
        <f t="shared" si="6"/>
        <v>-5100</v>
      </c>
      <c r="U24" s="80"/>
      <c r="V24" s="84" t="s">
        <v>64</v>
      </c>
      <c r="W24" s="80"/>
      <c r="X24" s="80"/>
      <c r="Y24" s="81"/>
      <c r="Z24" s="80"/>
      <c r="AA24" s="1"/>
    </row>
    <row r="25" spans="1:27" s="2" customFormat="1" ht="30" customHeight="1" x14ac:dyDescent="0.3">
      <c r="A25" s="70"/>
      <c r="B25" s="154" t="s">
        <v>73</v>
      </c>
      <c r="C25" s="157"/>
      <c r="D25" s="157"/>
      <c r="E25" s="157"/>
      <c r="F25" s="158"/>
      <c r="G25" s="73" t="s">
        <v>74</v>
      </c>
      <c r="H25" s="55">
        <v>0</v>
      </c>
      <c r="I25" s="56">
        <v>0</v>
      </c>
      <c r="J25" s="57">
        <f t="shared" si="0"/>
        <v>0</v>
      </c>
      <c r="K25" s="68">
        <v>0</v>
      </c>
      <c r="L25" s="58"/>
      <c r="M25" s="59">
        <f t="shared" si="1"/>
        <v>0</v>
      </c>
      <c r="N25" s="56"/>
      <c r="O25" s="60"/>
      <c r="P25" s="61"/>
      <c r="Q25" s="62">
        <v>0</v>
      </c>
      <c r="R25" s="63">
        <f t="shared" si="2"/>
        <v>0</v>
      </c>
      <c r="S25" s="82">
        <v>87.5</v>
      </c>
      <c r="T25" s="83">
        <f t="shared" si="6"/>
        <v>-87.5</v>
      </c>
      <c r="U25" s="80"/>
      <c r="V25" s="84" t="s">
        <v>64</v>
      </c>
      <c r="W25" s="80"/>
      <c r="X25" s="80"/>
      <c r="Y25" s="81"/>
      <c r="Z25" s="80"/>
      <c r="AA25" s="1"/>
    </row>
    <row r="26" spans="1:27" s="2" customFormat="1" ht="35.15" customHeight="1" x14ac:dyDescent="0.3">
      <c r="A26" s="70" t="s">
        <v>75</v>
      </c>
      <c r="B26" s="154" t="s">
        <v>76</v>
      </c>
      <c r="C26" s="155"/>
      <c r="D26" s="155"/>
      <c r="E26" s="155"/>
      <c r="F26" s="156"/>
      <c r="G26" s="73" t="s">
        <v>77</v>
      </c>
      <c r="H26" s="55">
        <v>0</v>
      </c>
      <c r="I26" s="56">
        <v>0</v>
      </c>
      <c r="J26" s="57">
        <f t="shared" si="0"/>
        <v>0</v>
      </c>
      <c r="K26" s="68">
        <v>0</v>
      </c>
      <c r="L26" s="58"/>
      <c r="M26" s="59">
        <f t="shared" si="1"/>
        <v>0</v>
      </c>
      <c r="N26" s="56"/>
      <c r="O26" s="60"/>
      <c r="P26" s="61"/>
      <c r="Q26" s="62">
        <v>0</v>
      </c>
      <c r="R26" s="63">
        <f t="shared" si="2"/>
        <v>0</v>
      </c>
      <c r="S26" s="82">
        <v>1840</v>
      </c>
      <c r="T26" s="83">
        <f t="shared" si="6"/>
        <v>-1840</v>
      </c>
      <c r="U26" s="80"/>
      <c r="V26" s="84" t="s">
        <v>64</v>
      </c>
      <c r="W26" s="80"/>
      <c r="X26" s="80"/>
      <c r="Y26" s="81"/>
      <c r="Z26" s="80"/>
      <c r="AA26" s="1"/>
    </row>
    <row r="27" spans="1:27" s="2" customFormat="1" ht="30" customHeight="1" x14ac:dyDescent="0.3">
      <c r="A27" s="70" t="s">
        <v>75</v>
      </c>
      <c r="B27" s="154" t="s">
        <v>78</v>
      </c>
      <c r="C27" s="155"/>
      <c r="D27" s="155"/>
      <c r="E27" s="155"/>
      <c r="F27" s="156"/>
      <c r="G27" s="73" t="s">
        <v>79</v>
      </c>
      <c r="H27" s="55">
        <v>0</v>
      </c>
      <c r="I27" s="56">
        <v>0</v>
      </c>
      <c r="J27" s="57">
        <f t="shared" si="0"/>
        <v>0</v>
      </c>
      <c r="K27" s="68">
        <v>0</v>
      </c>
      <c r="L27" s="58"/>
      <c r="M27" s="59">
        <f t="shared" si="1"/>
        <v>0</v>
      </c>
      <c r="N27" s="56"/>
      <c r="O27" s="60"/>
      <c r="P27" s="61"/>
      <c r="Q27" s="62">
        <v>0</v>
      </c>
      <c r="R27" s="63">
        <f t="shared" si="2"/>
        <v>0</v>
      </c>
      <c r="S27" s="82">
        <v>184</v>
      </c>
      <c r="T27" s="83">
        <f t="shared" si="6"/>
        <v>-184</v>
      </c>
      <c r="U27" s="80"/>
      <c r="V27" s="84" t="s">
        <v>64</v>
      </c>
      <c r="W27" s="80"/>
      <c r="X27" s="80"/>
      <c r="Y27" s="81"/>
      <c r="Z27" s="80"/>
      <c r="AA27" s="1"/>
    </row>
    <row r="28" spans="1:27" s="2" customFormat="1" ht="38.5" customHeight="1" x14ac:dyDescent="0.3">
      <c r="A28" s="70"/>
      <c r="B28" s="154" t="s">
        <v>80</v>
      </c>
      <c r="C28" s="155"/>
      <c r="D28" s="155"/>
      <c r="E28" s="155"/>
      <c r="F28" s="156"/>
      <c r="G28" s="73" t="s">
        <v>81</v>
      </c>
      <c r="H28" s="55">
        <v>0</v>
      </c>
      <c r="I28" s="56">
        <v>0</v>
      </c>
      <c r="J28" s="57">
        <f t="shared" si="0"/>
        <v>0</v>
      </c>
      <c r="K28" s="68">
        <v>0</v>
      </c>
      <c r="L28" s="64">
        <v>0</v>
      </c>
      <c r="M28" s="59">
        <v>0</v>
      </c>
      <c r="N28" s="65"/>
      <c r="O28" s="66"/>
      <c r="P28" s="67"/>
      <c r="Q28" s="62">
        <v>0</v>
      </c>
      <c r="R28" s="63">
        <f t="shared" si="2"/>
        <v>0</v>
      </c>
      <c r="S28" s="82">
        <v>0</v>
      </c>
      <c r="T28" s="83">
        <f t="shared" si="6"/>
        <v>0</v>
      </c>
      <c r="U28" s="80"/>
      <c r="V28" s="84" t="s">
        <v>64</v>
      </c>
      <c r="W28" s="80"/>
      <c r="X28" s="80"/>
      <c r="Y28" s="81"/>
      <c r="Z28" s="80"/>
      <c r="AA28" s="1"/>
    </row>
    <row r="29" spans="1:27" s="2" customFormat="1" ht="40.4" customHeight="1" x14ac:dyDescent="0.3">
      <c r="A29" s="50"/>
      <c r="B29" s="154" t="s">
        <v>82</v>
      </c>
      <c r="C29" s="155"/>
      <c r="D29" s="155"/>
      <c r="E29" s="155"/>
      <c r="F29" s="156"/>
      <c r="G29" s="73" t="s">
        <v>83</v>
      </c>
      <c r="H29" s="55">
        <v>0</v>
      </c>
      <c r="I29" s="56">
        <v>0</v>
      </c>
      <c r="J29" s="57">
        <f t="shared" si="0"/>
        <v>0</v>
      </c>
      <c r="K29" s="68">
        <v>0</v>
      </c>
      <c r="L29" s="59"/>
      <c r="M29" s="59">
        <f t="shared" si="1"/>
        <v>0</v>
      </c>
      <c r="N29" s="65"/>
      <c r="O29" s="66"/>
      <c r="P29" s="67"/>
      <c r="Q29" s="62">
        <v>0</v>
      </c>
      <c r="R29" s="63">
        <f t="shared" si="2"/>
        <v>0</v>
      </c>
      <c r="S29" s="82">
        <v>2300</v>
      </c>
      <c r="T29" s="83">
        <f t="shared" si="6"/>
        <v>-2300</v>
      </c>
      <c r="U29" s="80"/>
      <c r="V29" s="84" t="s">
        <v>64</v>
      </c>
      <c r="W29" s="80"/>
      <c r="X29" s="80"/>
      <c r="Y29" s="81"/>
      <c r="Z29" s="80"/>
      <c r="AA29" s="1"/>
    </row>
    <row r="30" spans="1:27" s="2" customFormat="1" ht="42.75" customHeight="1" x14ac:dyDescent="0.3">
      <c r="A30" s="50"/>
      <c r="B30" s="154" t="s">
        <v>84</v>
      </c>
      <c r="C30" s="155"/>
      <c r="D30" s="155"/>
      <c r="E30" s="155"/>
      <c r="F30" s="156"/>
      <c r="G30" s="73" t="s">
        <v>85</v>
      </c>
      <c r="H30" s="55">
        <v>0</v>
      </c>
      <c r="I30" s="56">
        <v>0</v>
      </c>
      <c r="J30" s="57">
        <f t="shared" si="0"/>
        <v>0</v>
      </c>
      <c r="K30" s="68">
        <v>0</v>
      </c>
      <c r="L30" s="59"/>
      <c r="M30" s="59">
        <f t="shared" si="1"/>
        <v>0</v>
      </c>
      <c r="N30" s="65"/>
      <c r="O30" s="66"/>
      <c r="P30" s="67"/>
      <c r="Q30" s="62">
        <v>0</v>
      </c>
      <c r="R30" s="63">
        <f t="shared" si="2"/>
        <v>0</v>
      </c>
      <c r="S30" s="82">
        <v>560</v>
      </c>
      <c r="T30" s="83">
        <f t="shared" si="6"/>
        <v>-560</v>
      </c>
      <c r="U30" s="80"/>
      <c r="V30" s="84" t="s">
        <v>64</v>
      </c>
      <c r="W30" s="80"/>
      <c r="X30" s="80"/>
      <c r="Y30" s="81"/>
      <c r="Z30" s="80"/>
      <c r="AA30" s="1"/>
    </row>
    <row r="31" spans="1:27" s="2" customFormat="1" ht="35.15" customHeight="1" x14ac:dyDescent="0.3">
      <c r="A31" s="50"/>
      <c r="B31" s="154" t="s">
        <v>99</v>
      </c>
      <c r="C31" s="155"/>
      <c r="D31" s="155"/>
      <c r="E31" s="155"/>
      <c r="F31" s="156"/>
      <c r="G31" s="73" t="s">
        <v>86</v>
      </c>
      <c r="H31" s="51">
        <v>1800</v>
      </c>
      <c r="I31" s="52">
        <v>1</v>
      </c>
      <c r="J31" s="53">
        <f t="shared" si="0"/>
        <v>1800</v>
      </c>
      <c r="K31" s="75">
        <v>8.3500000000000005E-2</v>
      </c>
      <c r="L31" s="54"/>
      <c r="M31" s="54">
        <f>K31*J31</f>
        <v>150.30000000000001</v>
      </c>
      <c r="N31" s="5"/>
      <c r="O31" s="6"/>
      <c r="P31" s="30"/>
      <c r="Q31" s="79">
        <v>50.38</v>
      </c>
      <c r="R31" s="76">
        <f>Q31*M31</f>
        <v>7572.1140000000014</v>
      </c>
      <c r="S31" s="80">
        <v>0</v>
      </c>
      <c r="T31" s="85"/>
      <c r="U31" s="85">
        <f>M31</f>
        <v>150.30000000000001</v>
      </c>
      <c r="V31" s="80" t="s">
        <v>87</v>
      </c>
      <c r="W31" s="80"/>
      <c r="X31" s="80"/>
      <c r="Y31" s="81"/>
      <c r="Z31" s="80"/>
      <c r="AA31" s="1"/>
    </row>
    <row r="32" spans="1:27" s="2" customFormat="1" ht="35.15" customHeight="1" x14ac:dyDescent="0.3">
      <c r="A32" s="50"/>
      <c r="B32" s="154" t="s">
        <v>100</v>
      </c>
      <c r="C32" s="167"/>
      <c r="D32" s="167"/>
      <c r="E32" s="167"/>
      <c r="F32" s="168"/>
      <c r="G32" s="73" t="s">
        <v>88</v>
      </c>
      <c r="H32" s="51">
        <v>1800</v>
      </c>
      <c r="I32" s="52">
        <v>1</v>
      </c>
      <c r="J32" s="53">
        <f t="shared" si="0"/>
        <v>1800</v>
      </c>
      <c r="K32" s="75">
        <v>8.3500000000000005E-2</v>
      </c>
      <c r="L32" s="54"/>
      <c r="M32" s="54">
        <f t="shared" ref="M32:M36" si="13">K32*J32</f>
        <v>150.30000000000001</v>
      </c>
      <c r="N32" s="52"/>
      <c r="O32" s="176"/>
      <c r="P32" s="177"/>
      <c r="Q32" s="79">
        <v>50.38</v>
      </c>
      <c r="R32" s="76">
        <f t="shared" ref="R32:R36" si="14">Q32*M32</f>
        <v>7572.1140000000014</v>
      </c>
      <c r="S32" s="80">
        <v>0</v>
      </c>
      <c r="T32" s="85"/>
      <c r="U32" s="85">
        <f t="shared" ref="U32:U37" si="15">M32</f>
        <v>150.30000000000001</v>
      </c>
      <c r="V32" s="80" t="s">
        <v>87</v>
      </c>
      <c r="W32" s="80"/>
      <c r="X32" s="80"/>
      <c r="Y32" s="81"/>
      <c r="Z32" s="80"/>
      <c r="AA32" s="1"/>
    </row>
    <row r="33" spans="1:27" s="2" customFormat="1" ht="35.15" customHeight="1" x14ac:dyDescent="0.3">
      <c r="A33" s="50"/>
      <c r="B33" s="154" t="s">
        <v>89</v>
      </c>
      <c r="C33" s="155"/>
      <c r="D33" s="155"/>
      <c r="E33" s="155"/>
      <c r="F33" s="156"/>
      <c r="G33" s="73" t="s">
        <v>86</v>
      </c>
      <c r="H33" s="51">
        <v>178560</v>
      </c>
      <c r="I33" s="52">
        <v>1</v>
      </c>
      <c r="J33" s="54">
        <v>178560</v>
      </c>
      <c r="K33" s="74">
        <f>0.0835</f>
        <v>8.3500000000000005E-2</v>
      </c>
      <c r="L33" s="54"/>
      <c r="M33" s="54">
        <f t="shared" si="13"/>
        <v>14909.76</v>
      </c>
      <c r="N33" s="52"/>
      <c r="O33" s="176"/>
      <c r="P33" s="177"/>
      <c r="Q33" s="79">
        <v>50.38</v>
      </c>
      <c r="R33" s="76">
        <f t="shared" si="14"/>
        <v>751153.70880000002</v>
      </c>
      <c r="S33" s="80">
        <v>0</v>
      </c>
      <c r="T33" s="85"/>
      <c r="U33" s="85">
        <f t="shared" si="15"/>
        <v>14909.76</v>
      </c>
      <c r="V33" s="80" t="s">
        <v>87</v>
      </c>
      <c r="W33" s="80"/>
      <c r="X33" s="80"/>
      <c r="Y33" s="81"/>
      <c r="Z33" s="80"/>
      <c r="AA33" s="1"/>
    </row>
    <row r="34" spans="1:27" s="2" customFormat="1" ht="35.15" customHeight="1" x14ac:dyDescent="0.3">
      <c r="A34" s="50"/>
      <c r="B34" s="154" t="s">
        <v>90</v>
      </c>
      <c r="C34" s="155"/>
      <c r="D34" s="155"/>
      <c r="E34" s="155"/>
      <c r="F34" s="156"/>
      <c r="G34" s="73" t="s">
        <v>86</v>
      </c>
      <c r="H34" s="51">
        <v>13440.000000000002</v>
      </c>
      <c r="I34" s="52">
        <v>1</v>
      </c>
      <c r="J34" s="54">
        <v>13440.000000000002</v>
      </c>
      <c r="K34" s="74">
        <f>0.0835</f>
        <v>8.3500000000000005E-2</v>
      </c>
      <c r="L34" s="54"/>
      <c r="M34" s="54">
        <f t="shared" si="13"/>
        <v>1122.2400000000002</v>
      </c>
      <c r="N34" s="52"/>
      <c r="O34" s="176"/>
      <c r="P34" s="177"/>
      <c r="Q34" s="79">
        <v>50.38</v>
      </c>
      <c r="R34" s="76">
        <f t="shared" si="14"/>
        <v>56538.451200000018</v>
      </c>
      <c r="S34" s="80">
        <v>0</v>
      </c>
      <c r="T34" s="85"/>
      <c r="U34" s="85">
        <f t="shared" si="15"/>
        <v>1122.2400000000002</v>
      </c>
      <c r="V34" s="80" t="s">
        <v>87</v>
      </c>
      <c r="W34" s="80"/>
      <c r="X34" s="80"/>
      <c r="Y34" s="81"/>
      <c r="Z34" s="80"/>
      <c r="AA34" s="1"/>
    </row>
    <row r="35" spans="1:27" s="2" customFormat="1" ht="35.15" customHeight="1" x14ac:dyDescent="0.3">
      <c r="A35" s="50"/>
      <c r="B35" s="154" t="s">
        <v>91</v>
      </c>
      <c r="C35" s="155"/>
      <c r="D35" s="155"/>
      <c r="E35" s="155"/>
      <c r="F35" s="156"/>
      <c r="G35" s="73" t="s">
        <v>86</v>
      </c>
      <c r="H35" s="51">
        <v>9600</v>
      </c>
      <c r="I35" s="52">
        <v>1</v>
      </c>
      <c r="J35" s="54">
        <v>9600</v>
      </c>
      <c r="K35" s="74">
        <v>0.5</v>
      </c>
      <c r="L35" s="54"/>
      <c r="M35" s="54">
        <f t="shared" si="13"/>
        <v>4800</v>
      </c>
      <c r="N35" s="52"/>
      <c r="O35" s="176"/>
      <c r="P35" s="177"/>
      <c r="Q35" s="79">
        <v>50.38</v>
      </c>
      <c r="R35" s="76">
        <f t="shared" si="14"/>
        <v>241824</v>
      </c>
      <c r="S35" s="80">
        <v>0</v>
      </c>
      <c r="T35" s="85"/>
      <c r="U35" s="85">
        <f t="shared" si="15"/>
        <v>4800</v>
      </c>
      <c r="V35" s="80" t="s">
        <v>87</v>
      </c>
      <c r="W35" s="80"/>
      <c r="X35" s="80"/>
      <c r="Y35" s="81"/>
      <c r="Z35" s="80"/>
      <c r="AA35" s="1"/>
    </row>
    <row r="36" spans="1:27" s="2" customFormat="1" ht="35.15" customHeight="1" x14ac:dyDescent="0.3">
      <c r="A36" s="50"/>
      <c r="B36" s="164" t="s">
        <v>92</v>
      </c>
      <c r="C36" s="165"/>
      <c r="D36" s="165"/>
      <c r="E36" s="165"/>
      <c r="F36" s="166"/>
      <c r="G36" s="73" t="s">
        <v>86</v>
      </c>
      <c r="H36" s="51">
        <v>13440.000000000002</v>
      </c>
      <c r="I36" s="52">
        <v>1</v>
      </c>
      <c r="J36" s="178">
        <v>13440.000000000002</v>
      </c>
      <c r="K36" s="74">
        <f>0.0835</f>
        <v>8.3500000000000005E-2</v>
      </c>
      <c r="L36" s="178"/>
      <c r="M36" s="54">
        <f t="shared" si="13"/>
        <v>1122.2400000000002</v>
      </c>
      <c r="N36" s="52"/>
      <c r="O36" s="176"/>
      <c r="P36" s="177"/>
      <c r="Q36" s="79">
        <v>50.38</v>
      </c>
      <c r="R36" s="76">
        <f t="shared" si="14"/>
        <v>56538.451200000018</v>
      </c>
      <c r="S36" s="80">
        <v>0</v>
      </c>
      <c r="T36" s="85"/>
      <c r="U36" s="85">
        <f t="shared" si="15"/>
        <v>1122.2400000000002</v>
      </c>
      <c r="V36" s="80" t="s">
        <v>87</v>
      </c>
      <c r="W36" s="80"/>
      <c r="X36" s="80"/>
      <c r="Y36" s="81"/>
      <c r="Z36" s="80"/>
      <c r="AA36" s="1"/>
    </row>
    <row r="37" spans="1:27" ht="20.149999999999999" customHeight="1" x14ac:dyDescent="0.25">
      <c r="A37" s="17"/>
      <c r="B37" s="172" t="s">
        <v>93</v>
      </c>
      <c r="C37" s="173"/>
      <c r="D37" s="173"/>
      <c r="E37" s="173"/>
      <c r="F37" s="174"/>
      <c r="G37" s="48"/>
      <c r="H37" s="179">
        <v>192000</v>
      </c>
      <c r="I37" s="180"/>
      <c r="J37" s="181">
        <f>SUM(J31:J36)</f>
        <v>218640</v>
      </c>
      <c r="K37" s="182"/>
      <c r="L37" s="181">
        <f>SUM(L20:L28)</f>
        <v>0</v>
      </c>
      <c r="M37" s="181">
        <f>SUM(M20:M36)</f>
        <v>22254.84</v>
      </c>
      <c r="N37" s="182"/>
      <c r="O37" s="182"/>
      <c r="P37" s="183">
        <f>SUM(P20:P36)</f>
        <v>0</v>
      </c>
      <c r="Q37" s="184"/>
      <c r="R37" s="185">
        <f>SUM(R20:R36)</f>
        <v>1121198.8392</v>
      </c>
      <c r="S37" s="86">
        <f>SUM(S20:S36)</f>
        <v>100071.5</v>
      </c>
      <c r="T37" s="175">
        <f>SUM(T20:T36)</f>
        <v>-100071.5</v>
      </c>
      <c r="U37" s="85">
        <f t="shared" si="15"/>
        <v>22254.84</v>
      </c>
      <c r="V37" s="80"/>
      <c r="W37" s="80"/>
      <c r="X37" s="80"/>
      <c r="Y37" s="81"/>
      <c r="Z37" s="80"/>
    </row>
    <row r="38" spans="1:27" ht="19.5" customHeight="1" thickBot="1" x14ac:dyDescent="0.25">
      <c r="A38" s="18"/>
      <c r="B38" s="169" t="s">
        <v>94</v>
      </c>
      <c r="C38" s="170"/>
      <c r="D38" s="170"/>
      <c r="E38" s="170"/>
      <c r="F38" s="171"/>
      <c r="G38" s="49"/>
      <c r="H38" s="186"/>
      <c r="I38" s="187"/>
      <c r="J38" s="188">
        <f>SUM(J37)</f>
        <v>218640</v>
      </c>
      <c r="K38" s="189"/>
      <c r="L38" s="188">
        <f>SUM(L37)</f>
        <v>0</v>
      </c>
      <c r="M38" s="188">
        <f>SUM(M37)</f>
        <v>22254.84</v>
      </c>
      <c r="N38" s="182"/>
      <c r="O38" s="189"/>
      <c r="P38" s="190">
        <f>SUM(P37)</f>
        <v>0</v>
      </c>
      <c r="Q38" s="191"/>
      <c r="R38" s="192">
        <f>SUM(R37)</f>
        <v>1121198.8392</v>
      </c>
      <c r="Y38" s="3"/>
    </row>
    <row r="39" spans="1:27" ht="50.15" customHeight="1" thickBot="1" x14ac:dyDescent="0.3">
      <c r="A39" s="161" t="s">
        <v>95</v>
      </c>
      <c r="B39" s="162"/>
      <c r="C39" s="162"/>
      <c r="D39" s="162"/>
      <c r="E39" s="162"/>
      <c r="F39" s="163"/>
      <c r="G39" s="49"/>
      <c r="H39" s="186"/>
      <c r="I39" s="187"/>
      <c r="J39" s="193">
        <f>SUM(J38+N38)</f>
        <v>218640</v>
      </c>
      <c r="K39" s="189"/>
      <c r="L39" s="194"/>
      <c r="M39" s="193">
        <f>SUM(M38+P38)</f>
        <v>22254.84</v>
      </c>
      <c r="N39" s="182"/>
      <c r="O39" s="189"/>
      <c r="P39" s="190"/>
      <c r="Q39" s="189"/>
      <c r="R39" s="195"/>
    </row>
    <row r="41" spans="1:27" ht="11.5" x14ac:dyDescent="0.25">
      <c r="A41" s="78" t="s">
        <v>96</v>
      </c>
      <c r="B41" s="78"/>
      <c r="C41" s="159">
        <f>J37/H37</f>
        <v>1.1387499999999999</v>
      </c>
      <c r="D41" s="159"/>
    </row>
    <row r="42" spans="1:27" ht="11.5" x14ac:dyDescent="0.25">
      <c r="A42" s="78" t="s">
        <v>97</v>
      </c>
      <c r="B42" s="77"/>
      <c r="C42" s="160">
        <f>M37/J37</f>
        <v>0.10178759604829857</v>
      </c>
      <c r="D42" s="160"/>
      <c r="E42" s="160"/>
      <c r="G42" s="19">
        <f>J39*0.25*48.37</f>
        <v>2643904.1999999997</v>
      </c>
    </row>
    <row r="43" spans="1:27" ht="11.5" x14ac:dyDescent="0.25">
      <c r="A43" s="78"/>
      <c r="B43" s="78"/>
      <c r="C43" s="78"/>
    </row>
  </sheetData>
  <mergeCells count="42">
    <mergeCell ref="C41:D41"/>
    <mergeCell ref="C42:E42"/>
    <mergeCell ref="A39:F39"/>
    <mergeCell ref="B25:F25"/>
    <mergeCell ref="B36:F36"/>
    <mergeCell ref="B32:F32"/>
    <mergeCell ref="B35:F35"/>
    <mergeCell ref="B27:F27"/>
    <mergeCell ref="B28:F28"/>
    <mergeCell ref="B29:F29"/>
    <mergeCell ref="B30:F30"/>
    <mergeCell ref="B26:F26"/>
    <mergeCell ref="B38:F38"/>
    <mergeCell ref="B37:F37"/>
    <mergeCell ref="B31:F31"/>
    <mergeCell ref="B33:F33"/>
    <mergeCell ref="B34:F34"/>
    <mergeCell ref="B21:F21"/>
    <mergeCell ref="B22:F22"/>
    <mergeCell ref="B23:F23"/>
    <mergeCell ref="B24:F24"/>
    <mergeCell ref="Q12:R13"/>
    <mergeCell ref="B20:F20"/>
    <mergeCell ref="B19:F19"/>
    <mergeCell ref="H12:L13"/>
    <mergeCell ref="B16:F16"/>
    <mergeCell ref="L14:M14"/>
    <mergeCell ref="L15:M15"/>
    <mergeCell ref="L16:M16"/>
    <mergeCell ref="I3:N9"/>
    <mergeCell ref="N12:P13"/>
    <mergeCell ref="O5:P6"/>
    <mergeCell ref="A1:H9"/>
    <mergeCell ref="P1:P2"/>
    <mergeCell ref="I1:N1"/>
    <mergeCell ref="A10:F11"/>
    <mergeCell ref="H10:P11"/>
    <mergeCell ref="S14:S19"/>
    <mergeCell ref="T14:T19"/>
    <mergeCell ref="U14:U19"/>
    <mergeCell ref="V19:Z19"/>
    <mergeCell ref="S12:U13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  <ignoredErrors>
    <ignoredError sqref="R20:R3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FAD0BA64CDB64099B7E08FD0EE1B67" ma:contentTypeVersion="3" ma:contentTypeDescription="Create a new document." ma:contentTypeScope="" ma:versionID="a579a010488ca41071b8e603cd89f62c">
  <xsd:schema xmlns:xsd="http://www.w3.org/2001/XMLSchema" xmlns:xs="http://www.w3.org/2001/XMLSchema" xmlns:p="http://schemas.microsoft.com/office/2006/metadata/properties" xmlns:ns2="0ceaf539-5e19-42a0-86ed-7265b2f61ef8" targetNamespace="http://schemas.microsoft.com/office/2006/metadata/properties" ma:root="true" ma:fieldsID="aec7b072d59d51777e8ca2b6468ece03" ns2:_="">
    <xsd:import namespace="0ceaf539-5e19-42a0-86ed-7265b2f61e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eaf539-5e19-42a0-86ed-7265b2f61e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2BA794-B310-4D25-8C29-B7A523915CFF}">
  <ds:schemaRefs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0ceaf539-5e19-42a0-86ed-7265b2f61ef8"/>
  </ds:schemaRefs>
</ds:datastoreItem>
</file>

<file path=customXml/itemProps2.xml><?xml version="1.0" encoding="utf-8"?>
<ds:datastoreItem xmlns:ds="http://schemas.openxmlformats.org/officeDocument/2006/customXml" ds:itemID="{37C735F6-44B0-4257-9E2E-97103004A0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ECC772-B4DD-445F-B80A-D8D5A2E910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eaf539-5e19-42a0-86ed-7265b2f61e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Fiser, Jennifer - FPAC-FSA, DC</cp:lastModifiedBy>
  <cp:revision/>
  <dcterms:created xsi:type="dcterms:W3CDTF">2000-01-10T18:54:20Z</dcterms:created>
  <dcterms:modified xsi:type="dcterms:W3CDTF">2026-06-01T19:56:48Z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0x01010019FAD0BA64CDB64099B7E08FD0EE1B67</vt:lpwstr>
  </property>
  <property fmtid="{D5CDD505-2E9C-101B-9397-08002B2CF9AE}" pid="3" name="MediaServiceImageTags">
    <vt:lpwstr/>
  </property>
</Properties>
</file>